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WS2016E\Shared Folders\Közös\Költségvetések_2019\"/>
    </mc:Choice>
  </mc:AlternateContent>
  <xr:revisionPtr revIDLastSave="0" documentId="8_{39F3F39F-7069-40D8-BEE8-62F4E4A8FB06}" xr6:coauthVersionLast="45" xr6:coauthVersionMax="45" xr10:uidLastSave="{00000000-0000-0000-0000-000000000000}"/>
  <bookViews>
    <workbookView xWindow="28680" yWindow="-120" windowWidth="29040" windowHeight="15840" firstSheet="3" activeTab="12" xr2:uid="{00000000-000D-0000-FFFF-FFFF00000000}"/>
  </bookViews>
  <sheets>
    <sheet name="Összesítő" sheetId="69" r:id="rId1"/>
    <sheet name="Bevételek" sheetId="68" r:id="rId2"/>
    <sheet name="Kiadások" sheetId="66" r:id="rId3"/>
    <sheet name="Igazgatás" sheetId="78" r:id="rId4"/>
    <sheet name="Községgazd" sheetId="83" r:id="rId5"/>
    <sheet name="Vagyongazd" sheetId="84" r:id="rId6"/>
    <sheet name="Szennyvíz" sheetId="86" r:id="rId7"/>
    <sheet name="Közút" sheetId="81" r:id="rId8"/>
    <sheet name="Sport" sheetId="82" r:id="rId9"/>
    <sheet name="Közművelődés" sheetId="80" r:id="rId10"/>
    <sheet name="Támogatás" sheetId="79" r:id="rId11"/>
    <sheet name="Adósságot keletkeztető ügyletek" sheetId="89" r:id="rId12"/>
    <sheet name="Létszám" sheetId="88" r:id="rId13"/>
  </sheets>
  <definedNames>
    <definedName name="_xlnm.Print_Area" localSheetId="11">'Adósságot keletkeztető ügyletek'!$A$1:$I$28</definedName>
    <definedName name="_xlnm.Print_Area" localSheetId="1">Bevételek!$B$1:$AF$273</definedName>
    <definedName name="_xlnm.Print_Area" localSheetId="3">Igazgatás!$B$1:$W$284</definedName>
    <definedName name="_xlnm.Print_Area" localSheetId="2">Kiadások!$B$1:$AD$256</definedName>
    <definedName name="_xlnm.Print_Area" localSheetId="9">Közművelődés!$B$1:$Y$306</definedName>
    <definedName name="_xlnm.Print_Area" localSheetId="7">Közút!$B$1:$W$259</definedName>
    <definedName name="_xlnm.Print_Area" localSheetId="4">Községgazd!$B$1:$Z$271</definedName>
    <definedName name="_xlnm.Print_Area" localSheetId="0">Összesítő!$A$1:$J$25</definedName>
    <definedName name="_xlnm.Print_Area" localSheetId="8">Sport!$B$1:$W$257</definedName>
    <definedName name="_xlnm.Print_Area" localSheetId="10">Támogatás!$B$1:$AH$272</definedName>
    <definedName name="_xlnm.Print_Area" localSheetId="5">Vagyongazd!$B$1:$W$255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5" i="68" l="1"/>
  <c r="V5" i="68"/>
  <c r="W5" i="68"/>
  <c r="X5" i="68"/>
  <c r="Y5" i="68"/>
  <c r="Z5" i="68"/>
  <c r="AA5" i="68"/>
  <c r="AB5" i="68"/>
  <c r="AC5" i="68"/>
  <c r="AD5" i="68"/>
  <c r="T5" i="68"/>
  <c r="U6" i="68"/>
  <c r="V6" i="68"/>
  <c r="W6" i="68"/>
  <c r="X6" i="68"/>
  <c r="Y6" i="68"/>
  <c r="Z6" i="68"/>
  <c r="AA6" i="68"/>
  <c r="AB6" i="68"/>
  <c r="AC6" i="68"/>
  <c r="AD6" i="68"/>
  <c r="U7" i="68"/>
  <c r="V7" i="68"/>
  <c r="W7" i="68"/>
  <c r="X7" i="68"/>
  <c r="Y7" i="68"/>
  <c r="Z7" i="68"/>
  <c r="AA7" i="68"/>
  <c r="AB7" i="68"/>
  <c r="AC7" i="68"/>
  <c r="AD7" i="68"/>
  <c r="AE7" i="68"/>
  <c r="AE6" i="68" s="1"/>
  <c r="AE5" i="68" s="1"/>
  <c r="T7" i="68"/>
  <c r="AF22" i="68"/>
  <c r="T22" i="68"/>
  <c r="AF49" i="68"/>
  <c r="U49" i="68"/>
  <c r="V49" i="68"/>
  <c r="W49" i="68"/>
  <c r="X49" i="68"/>
  <c r="Y49" i="68"/>
  <c r="Z49" i="68"/>
  <c r="AA49" i="68"/>
  <c r="AB49" i="68"/>
  <c r="AC49" i="68"/>
  <c r="AD49" i="68"/>
  <c r="AE49" i="68"/>
  <c r="T49" i="68"/>
  <c r="AF60" i="68"/>
  <c r="U60" i="68"/>
  <c r="V60" i="68"/>
  <c r="W60" i="68"/>
  <c r="X60" i="68"/>
  <c r="Y60" i="68"/>
  <c r="Z60" i="68"/>
  <c r="AA60" i="68"/>
  <c r="AB60" i="68"/>
  <c r="AC60" i="68"/>
  <c r="AD60" i="68"/>
  <c r="AE60" i="68"/>
  <c r="T60" i="68"/>
  <c r="AF85" i="68"/>
  <c r="U85" i="68"/>
  <c r="V85" i="68"/>
  <c r="W85" i="68"/>
  <c r="X85" i="68"/>
  <c r="Y85" i="68"/>
  <c r="Z85" i="68"/>
  <c r="AA85" i="68"/>
  <c r="AB85" i="68"/>
  <c r="AC85" i="68"/>
  <c r="AD85" i="68"/>
  <c r="AE85" i="68"/>
  <c r="T85" i="68"/>
  <c r="AF97" i="68"/>
  <c r="U97" i="68"/>
  <c r="V97" i="68"/>
  <c r="W97" i="68"/>
  <c r="X97" i="68"/>
  <c r="Y97" i="68"/>
  <c r="Z97" i="68"/>
  <c r="AA97" i="68"/>
  <c r="AB97" i="68"/>
  <c r="AC97" i="68"/>
  <c r="AD97" i="68"/>
  <c r="AE97" i="68"/>
  <c r="T97" i="68"/>
  <c r="AF103" i="68"/>
  <c r="U103" i="68"/>
  <c r="V103" i="68"/>
  <c r="W103" i="68"/>
  <c r="X103" i="68"/>
  <c r="Y103" i="68"/>
  <c r="Z103" i="68"/>
  <c r="AA103" i="68"/>
  <c r="AB103" i="68"/>
  <c r="AC103" i="68"/>
  <c r="AD103" i="68"/>
  <c r="AE103" i="68"/>
  <c r="T103" i="68"/>
  <c r="AF109" i="68"/>
  <c r="AF108" i="68"/>
  <c r="U108" i="68"/>
  <c r="V108" i="68"/>
  <c r="W108" i="68"/>
  <c r="X108" i="68"/>
  <c r="Y108" i="68"/>
  <c r="Z108" i="68"/>
  <c r="AA108" i="68"/>
  <c r="AB108" i="68"/>
  <c r="AC108" i="68"/>
  <c r="AD108" i="68"/>
  <c r="AE108" i="68"/>
  <c r="T108" i="68"/>
  <c r="U109" i="68"/>
  <c r="V109" i="68"/>
  <c r="W109" i="68"/>
  <c r="X109" i="68"/>
  <c r="Y109" i="68"/>
  <c r="Z109" i="68"/>
  <c r="AA109" i="68"/>
  <c r="AB109" i="68"/>
  <c r="AC109" i="68"/>
  <c r="AD109" i="68"/>
  <c r="AE109" i="68"/>
  <c r="T109" i="68"/>
  <c r="AF132" i="68"/>
  <c r="U132" i="68"/>
  <c r="V132" i="68"/>
  <c r="W132" i="68"/>
  <c r="X132" i="68"/>
  <c r="Y132" i="68"/>
  <c r="Z132" i="68"/>
  <c r="AA132" i="68"/>
  <c r="AB132" i="68"/>
  <c r="AC132" i="68"/>
  <c r="AD132" i="68"/>
  <c r="AE132" i="68"/>
  <c r="T132" i="68"/>
  <c r="U142" i="68"/>
  <c r="V142" i="68"/>
  <c r="W142" i="68"/>
  <c r="X142" i="68"/>
  <c r="Y142" i="68"/>
  <c r="Z142" i="68"/>
  <c r="AA142" i="68"/>
  <c r="AB142" i="68"/>
  <c r="AC142" i="68"/>
  <c r="AD142" i="68"/>
  <c r="AE142" i="68"/>
  <c r="T142" i="68"/>
  <c r="Y143" i="68"/>
  <c r="Z143" i="68"/>
  <c r="AA143" i="68"/>
  <c r="AB143" i="68"/>
  <c r="AC143" i="68"/>
  <c r="AD143" i="68"/>
  <c r="AE143" i="68"/>
  <c r="X143" i="68"/>
  <c r="W143" i="68"/>
  <c r="V143" i="68"/>
  <c r="U143" i="68"/>
  <c r="T143" i="68"/>
  <c r="U146" i="68"/>
  <c r="V146" i="68"/>
  <c r="W146" i="68"/>
  <c r="X146" i="68"/>
  <c r="Y146" i="68"/>
  <c r="Z146" i="68"/>
  <c r="AA146" i="68"/>
  <c r="AB146" i="68"/>
  <c r="AC146" i="68"/>
  <c r="AD146" i="68"/>
  <c r="AE146" i="68"/>
  <c r="T146" i="68"/>
  <c r="U150" i="68"/>
  <c r="V150" i="68"/>
  <c r="W150" i="68"/>
  <c r="X150" i="68"/>
  <c r="Y150" i="68"/>
  <c r="Z150" i="68"/>
  <c r="AA150" i="68"/>
  <c r="AB150" i="68"/>
  <c r="AC150" i="68"/>
  <c r="AD150" i="68"/>
  <c r="AE150" i="68"/>
  <c r="T150" i="68"/>
  <c r="AF152" i="68"/>
  <c r="AF161" i="68"/>
  <c r="U161" i="68"/>
  <c r="V161" i="68"/>
  <c r="W161" i="68"/>
  <c r="X161" i="68"/>
  <c r="Y161" i="68"/>
  <c r="Z161" i="68"/>
  <c r="AA161" i="68"/>
  <c r="AB161" i="68"/>
  <c r="AC161" i="68"/>
  <c r="AD161" i="68"/>
  <c r="AE161" i="68"/>
  <c r="T161" i="68"/>
  <c r="AF163" i="68"/>
  <c r="U163" i="68"/>
  <c r="V163" i="68"/>
  <c r="W163" i="68"/>
  <c r="X163" i="68"/>
  <c r="Y163" i="68"/>
  <c r="Z163" i="68"/>
  <c r="AA163" i="68"/>
  <c r="AB163" i="68"/>
  <c r="AC163" i="68"/>
  <c r="AD163" i="68"/>
  <c r="AE163" i="68"/>
  <c r="T163" i="68"/>
  <c r="AF171" i="68"/>
  <c r="W171" i="68"/>
  <c r="X171" i="68"/>
  <c r="Y171" i="68"/>
  <c r="Z171" i="68"/>
  <c r="AA171" i="68"/>
  <c r="AB171" i="68"/>
  <c r="AC171" i="68"/>
  <c r="AD171" i="68"/>
  <c r="AE171" i="68"/>
  <c r="V171" i="68"/>
  <c r="U171" i="68"/>
  <c r="T171" i="68"/>
  <c r="AF174" i="68"/>
  <c r="W174" i="68"/>
  <c r="X174" i="68"/>
  <c r="Y174" i="68"/>
  <c r="Z174" i="68"/>
  <c r="AA174" i="68"/>
  <c r="AB174" i="68"/>
  <c r="AC174" i="68"/>
  <c r="AD174" i="68"/>
  <c r="AE174" i="68"/>
  <c r="V174" i="68"/>
  <c r="U174" i="68"/>
  <c r="T174" i="68"/>
  <c r="AF240" i="68"/>
  <c r="U240" i="68"/>
  <c r="V240" i="68"/>
  <c r="W240" i="68"/>
  <c r="X240" i="68"/>
  <c r="Y240" i="68"/>
  <c r="Z240" i="68"/>
  <c r="AA240" i="68"/>
  <c r="AB240" i="68"/>
  <c r="AC240" i="68"/>
  <c r="AD240" i="68"/>
  <c r="AE240" i="68"/>
  <c r="T240" i="68"/>
  <c r="AF241" i="68"/>
  <c r="Z241" i="68"/>
  <c r="AA241" i="68"/>
  <c r="AB241" i="68"/>
  <c r="AC241" i="68"/>
  <c r="AD241" i="68"/>
  <c r="AE241" i="68"/>
  <c r="X241" i="68"/>
  <c r="Y241" i="68"/>
  <c r="W241" i="68"/>
  <c r="V241" i="68"/>
  <c r="U241" i="68"/>
  <c r="AE242" i="68"/>
  <c r="AD242" i="68"/>
  <c r="AC242" i="68"/>
  <c r="AB242" i="68"/>
  <c r="AA242" i="68"/>
  <c r="Z242" i="68"/>
  <c r="Y242" i="68"/>
  <c r="X242" i="68"/>
  <c r="W242" i="68"/>
  <c r="V242" i="68"/>
  <c r="U242" i="68"/>
  <c r="AF254" i="68"/>
  <c r="AE254" i="68"/>
  <c r="AD254" i="68"/>
  <c r="AC254" i="68"/>
  <c r="AB254" i="68"/>
  <c r="AA254" i="68"/>
  <c r="Z254" i="68"/>
  <c r="Y254" i="68"/>
  <c r="X254" i="68"/>
  <c r="W254" i="68"/>
  <c r="V254" i="68"/>
  <c r="U254" i="68"/>
  <c r="T254" i="68"/>
  <c r="AD273" i="68"/>
  <c r="AC273" i="68"/>
  <c r="AA273" i="68"/>
  <c r="Z273" i="68"/>
  <c r="Y273" i="68"/>
  <c r="W273" i="68"/>
  <c r="V273" i="68"/>
  <c r="U273" i="68"/>
  <c r="L7" i="68"/>
  <c r="Y151" i="66"/>
  <c r="AA150" i="66"/>
  <c r="Y150" i="66"/>
  <c r="AA151" i="66"/>
  <c r="Z163" i="83"/>
  <c r="AA163" i="83" s="1"/>
  <c r="Y163" i="83"/>
  <c r="X163" i="83"/>
  <c r="W163" i="83"/>
  <c r="V163" i="83"/>
  <c r="U163" i="83"/>
  <c r="T163" i="83"/>
  <c r="S163" i="83"/>
  <c r="R163" i="83"/>
  <c r="Q163" i="83"/>
  <c r="P163" i="83"/>
  <c r="O163" i="83"/>
  <c r="AA165" i="83"/>
  <c r="Z165" i="83"/>
  <c r="Y165" i="83"/>
  <c r="X165" i="83"/>
  <c r="W165" i="83"/>
  <c r="V165" i="83"/>
  <c r="U165" i="83"/>
  <c r="T165" i="83"/>
  <c r="S165" i="83"/>
  <c r="R165" i="83"/>
  <c r="Q165" i="83"/>
  <c r="P165" i="83"/>
  <c r="O165" i="83"/>
  <c r="AA166" i="83"/>
  <c r="AE273" i="68" l="1"/>
  <c r="AF5" i="68"/>
  <c r="AF7" i="68"/>
  <c r="AB273" i="68"/>
  <c r="X273" i="68"/>
  <c r="Z116" i="80"/>
  <c r="Y116" i="80"/>
  <c r="X116" i="80"/>
  <c r="W116" i="80"/>
  <c r="V116" i="80"/>
  <c r="U116" i="80"/>
  <c r="T116" i="80"/>
  <c r="S116" i="80"/>
  <c r="R116" i="80"/>
  <c r="Q116" i="80"/>
  <c r="P116" i="80"/>
  <c r="O116" i="80"/>
  <c r="N116" i="80"/>
  <c r="AI163" i="79" l="1"/>
  <c r="Z187" i="80"/>
  <c r="H100" i="78" l="1"/>
  <c r="H171" i="78"/>
  <c r="Y157" i="66"/>
  <c r="Y154" i="66"/>
  <c r="AA172" i="83"/>
  <c r="AA169" i="83"/>
  <c r="X156" i="84" l="1"/>
  <c r="X153" i="84"/>
  <c r="O49" i="68" l="1"/>
  <c r="W40" i="78" l="1"/>
  <c r="W39" i="78" s="1"/>
  <c r="V40" i="78"/>
  <c r="V39" i="78" s="1"/>
  <c r="U40" i="78"/>
  <c r="U39" i="78" s="1"/>
  <c r="T40" i="78"/>
  <c r="T39" i="78" s="1"/>
  <c r="S40" i="78"/>
  <c r="S39" i="78" s="1"/>
  <c r="R40" i="78"/>
  <c r="R39" i="78" s="1"/>
  <c r="Q40" i="78"/>
  <c r="Q39" i="78" s="1"/>
  <c r="P40" i="78"/>
  <c r="P39" i="78" s="1"/>
  <c r="O40" i="78"/>
  <c r="O39" i="78" s="1"/>
  <c r="N40" i="78"/>
  <c r="N39" i="78" s="1"/>
  <c r="M40" i="78"/>
  <c r="M39" i="78" s="1"/>
  <c r="I7" i="80" l="1"/>
  <c r="K7" i="80"/>
  <c r="Y7" i="80"/>
  <c r="X7" i="80"/>
  <c r="W7" i="80"/>
  <c r="V7" i="80"/>
  <c r="M7" i="80"/>
  <c r="L7" i="80"/>
  <c r="N6" i="78"/>
  <c r="M6" i="78"/>
  <c r="L6" i="78"/>
  <c r="X78" i="78"/>
  <c r="Z6" i="83"/>
  <c r="Y6" i="83"/>
  <c r="X6" i="83"/>
  <c r="W6" i="83"/>
  <c r="V6" i="83"/>
  <c r="U6" i="83"/>
  <c r="T6" i="83"/>
  <c r="S6" i="83"/>
  <c r="R6" i="83"/>
  <c r="Q6" i="83"/>
  <c r="P6" i="83"/>
  <c r="O6" i="83"/>
  <c r="AA6" i="83" s="1"/>
  <c r="X28" i="78"/>
  <c r="X7" i="78"/>
  <c r="Y22" i="80"/>
  <c r="X22" i="80"/>
  <c r="W22" i="80"/>
  <c r="V22" i="80"/>
  <c r="U22" i="80"/>
  <c r="T22" i="80"/>
  <c r="S22" i="80"/>
  <c r="R22" i="80"/>
  <c r="Q22" i="80"/>
  <c r="P22" i="80"/>
  <c r="O22" i="80"/>
  <c r="N22" i="80"/>
  <c r="Z23" i="80"/>
  <c r="Z24" i="80"/>
  <c r="Y19" i="80"/>
  <c r="X19" i="80"/>
  <c r="W19" i="80"/>
  <c r="V19" i="80"/>
  <c r="U19" i="80"/>
  <c r="T19" i="80"/>
  <c r="S19" i="80"/>
  <c r="R19" i="80"/>
  <c r="Q19" i="80"/>
  <c r="P19" i="80"/>
  <c r="O19" i="80"/>
  <c r="N19" i="80"/>
  <c r="Z20" i="80"/>
  <c r="Z21" i="80"/>
  <c r="Y14" i="80"/>
  <c r="X14" i="80"/>
  <c r="W14" i="80"/>
  <c r="V14" i="80"/>
  <c r="U14" i="80"/>
  <c r="T14" i="80"/>
  <c r="S14" i="80"/>
  <c r="R14" i="80"/>
  <c r="Q14" i="80"/>
  <c r="P14" i="80"/>
  <c r="O14" i="80"/>
  <c r="N14" i="80"/>
  <c r="Z16" i="80"/>
  <c r="Z15" i="80"/>
  <c r="Y10" i="80"/>
  <c r="X10" i="80"/>
  <c r="W10" i="80"/>
  <c r="V10" i="80"/>
  <c r="U10" i="80"/>
  <c r="T10" i="80"/>
  <c r="S10" i="80"/>
  <c r="R10" i="80"/>
  <c r="Q10" i="80"/>
  <c r="P10" i="80"/>
  <c r="O10" i="80"/>
  <c r="N10" i="80"/>
  <c r="Z11" i="80"/>
  <c r="Z12" i="80"/>
  <c r="X8" i="78"/>
  <c r="U7" i="80"/>
  <c r="T7" i="80"/>
  <c r="S7" i="80"/>
  <c r="R7" i="80"/>
  <c r="Q7" i="80"/>
  <c r="P7" i="80"/>
  <c r="O7" i="80"/>
  <c r="N7" i="80"/>
  <c r="Z8" i="80"/>
  <c r="Z9" i="80"/>
  <c r="Z10" i="80" l="1"/>
  <c r="Z7" i="80"/>
  <c r="I47" i="80"/>
  <c r="V37" i="80"/>
  <c r="U37" i="80"/>
  <c r="T37" i="80"/>
  <c r="S37" i="80"/>
  <c r="R37" i="80"/>
  <c r="Q37" i="80"/>
  <c r="P37" i="80"/>
  <c r="O37" i="80"/>
  <c r="Z37" i="80" s="1"/>
  <c r="N37" i="80"/>
  <c r="Z38" i="80"/>
  <c r="Z39" i="80"/>
  <c r="Z44" i="80"/>
  <c r="Z43" i="80"/>
  <c r="Y42" i="80"/>
  <c r="X42" i="80"/>
  <c r="W42" i="80"/>
  <c r="V42" i="80"/>
  <c r="U42" i="80"/>
  <c r="T42" i="80"/>
  <c r="S42" i="80"/>
  <c r="R42" i="80"/>
  <c r="Q42" i="80"/>
  <c r="P42" i="80"/>
  <c r="O42" i="80"/>
  <c r="N42" i="80"/>
  <c r="Z42" i="80" s="1"/>
  <c r="Y47" i="80"/>
  <c r="Y36" i="80" s="1"/>
  <c r="X47" i="80"/>
  <c r="X36" i="80" s="1"/>
  <c r="W47" i="80"/>
  <c r="W36" i="80" s="1"/>
  <c r="V47" i="80"/>
  <c r="V36" i="80" s="1"/>
  <c r="U47" i="80"/>
  <c r="U36" i="80" s="1"/>
  <c r="T47" i="80"/>
  <c r="T36" i="80" s="1"/>
  <c r="S47" i="80"/>
  <c r="R47" i="80"/>
  <c r="R36" i="80" s="1"/>
  <c r="Q47" i="80"/>
  <c r="Q36" i="80" s="1"/>
  <c r="P47" i="80"/>
  <c r="P36" i="80" s="1"/>
  <c r="O47" i="80"/>
  <c r="N47" i="80"/>
  <c r="Z48" i="80"/>
  <c r="Z49" i="80"/>
  <c r="Y82" i="80"/>
  <c r="X82" i="80"/>
  <c r="W82" i="80"/>
  <c r="V82" i="80"/>
  <c r="U82" i="80"/>
  <c r="T82" i="80"/>
  <c r="S82" i="80"/>
  <c r="R82" i="80"/>
  <c r="Q82" i="80"/>
  <c r="P82" i="80"/>
  <c r="O82" i="80"/>
  <c r="N82" i="80"/>
  <c r="Z100" i="80"/>
  <c r="Z47" i="80" l="1"/>
  <c r="N36" i="80"/>
  <c r="O36" i="80"/>
  <c r="S36" i="80"/>
  <c r="X58" i="81"/>
  <c r="X147" i="81"/>
  <c r="X75" i="81"/>
  <c r="X59" i="81"/>
  <c r="X161" i="84"/>
  <c r="Z20" i="83"/>
  <c r="Z5" i="83" s="1"/>
  <c r="Y20" i="83"/>
  <c r="Y5" i="83" s="1"/>
  <c r="X20" i="83"/>
  <c r="X5" i="83" s="1"/>
  <c r="W20" i="83"/>
  <c r="W5" i="83" s="1"/>
  <c r="V20" i="83"/>
  <c r="V5" i="83" s="1"/>
  <c r="U20" i="83"/>
  <c r="U5" i="83" s="1"/>
  <c r="T20" i="83"/>
  <c r="T5" i="83" s="1"/>
  <c r="S20" i="83"/>
  <c r="S5" i="83" s="1"/>
  <c r="R20" i="83"/>
  <c r="R5" i="83" s="1"/>
  <c r="Q20" i="83"/>
  <c r="Q5" i="83" s="1"/>
  <c r="P20" i="83"/>
  <c r="P5" i="83" s="1"/>
  <c r="O20" i="83"/>
  <c r="O5" i="83" s="1"/>
  <c r="Z24" i="83"/>
  <c r="Y24" i="83"/>
  <c r="X24" i="83"/>
  <c r="W24" i="83"/>
  <c r="V24" i="83"/>
  <c r="U24" i="83"/>
  <c r="T24" i="83"/>
  <c r="S24" i="83"/>
  <c r="R24" i="83"/>
  <c r="Q24" i="83"/>
  <c r="P24" i="83"/>
  <c r="O24" i="83"/>
  <c r="AA28" i="83"/>
  <c r="AA31" i="83"/>
  <c r="AA49" i="83"/>
  <c r="W181" i="78"/>
  <c r="V181" i="78"/>
  <c r="U181" i="78"/>
  <c r="T181" i="78"/>
  <c r="S181" i="78"/>
  <c r="R181" i="78"/>
  <c r="Q181" i="78"/>
  <c r="P181" i="78"/>
  <c r="O181" i="78"/>
  <c r="N181" i="78"/>
  <c r="M181" i="78"/>
  <c r="L181" i="78"/>
  <c r="X48" i="78"/>
  <c r="X49" i="78"/>
  <c r="X50" i="78"/>
  <c r="W47" i="78"/>
  <c r="V47" i="78"/>
  <c r="U47" i="78"/>
  <c r="T47" i="78"/>
  <c r="S47" i="78"/>
  <c r="R47" i="78"/>
  <c r="Q47" i="78"/>
  <c r="P47" i="78"/>
  <c r="O47" i="78"/>
  <c r="N47" i="78"/>
  <c r="M47" i="78"/>
  <c r="L40" i="78"/>
  <c r="X40" i="78" s="1"/>
  <c r="AA5" i="83" l="1"/>
  <c r="AA20" i="83"/>
  <c r="Z36" i="80"/>
  <c r="AA24" i="83"/>
  <c r="X31" i="78"/>
  <c r="W20" i="78"/>
  <c r="V20" i="78"/>
  <c r="U20" i="78"/>
  <c r="T20" i="78"/>
  <c r="S20" i="78"/>
  <c r="R20" i="78"/>
  <c r="Q20" i="78"/>
  <c r="P20" i="78"/>
  <c r="O20" i="78"/>
  <c r="N20" i="78"/>
  <c r="M20" i="78"/>
  <c r="L20" i="78"/>
  <c r="W6" i="78"/>
  <c r="V6" i="78"/>
  <c r="U6" i="78"/>
  <c r="T6" i="78"/>
  <c r="S6" i="78"/>
  <c r="S5" i="78" s="1"/>
  <c r="R6" i="78"/>
  <c r="R5" i="78" s="1"/>
  <c r="Q6" i="78"/>
  <c r="Q5" i="78" s="1"/>
  <c r="P6" i="78"/>
  <c r="P5" i="78" s="1"/>
  <c r="O6" i="78"/>
  <c r="O5" i="78" s="1"/>
  <c r="N5" i="78"/>
  <c r="M5" i="78"/>
  <c r="AG162" i="66"/>
  <c r="AG226" i="66" s="1"/>
  <c r="T61" i="79"/>
  <c r="T59" i="79" s="1"/>
  <c r="T272" i="79" s="1"/>
  <c r="L5" i="78" l="1"/>
  <c r="W5" i="78"/>
  <c r="X20" i="78"/>
  <c r="V5" i="78"/>
  <c r="U5" i="78"/>
  <c r="X6" i="78"/>
  <c r="T5" i="78"/>
  <c r="AK121" i="79"/>
  <c r="X180" i="78"/>
  <c r="X5" i="78" l="1"/>
  <c r="AA62" i="66"/>
  <c r="Y62" i="66"/>
  <c r="AH61" i="79"/>
  <c r="AG61" i="79"/>
  <c r="AF61" i="79"/>
  <c r="AE61" i="79"/>
  <c r="AD61" i="79"/>
  <c r="AC61" i="79"/>
  <c r="AB61" i="79"/>
  <c r="AA61" i="79"/>
  <c r="Z61" i="79"/>
  <c r="Y61" i="79"/>
  <c r="X61" i="79"/>
  <c r="W61" i="79"/>
  <c r="AI61" i="79" l="1"/>
  <c r="I199" i="80" l="1"/>
  <c r="AG39" i="66"/>
  <c r="H52" i="86"/>
  <c r="I57" i="78" l="1"/>
  <c r="Y48" i="66" s="1"/>
  <c r="I40" i="78"/>
  <c r="I39" i="78" s="1"/>
  <c r="I181" i="78"/>
  <c r="I57" i="83"/>
  <c r="M151" i="79"/>
  <c r="M122" i="79"/>
  <c r="H7" i="68" l="1"/>
  <c r="I53" i="84" l="1"/>
  <c r="Q49" i="68" l="1"/>
  <c r="Q5" i="68" s="1"/>
  <c r="Q273" i="68" s="1"/>
  <c r="K152" i="68"/>
  <c r="L22" i="68"/>
  <c r="O61" i="79"/>
  <c r="AA61" i="66" s="1"/>
  <c r="M61" i="79"/>
  <c r="Y61" i="66" s="1"/>
  <c r="AI62" i="79"/>
  <c r="Y7" i="66" l="1"/>
  <c r="Y38" i="66"/>
  <c r="Y39" i="66"/>
  <c r="Y37" i="66" l="1"/>
  <c r="Z43" i="66"/>
  <c r="Y56" i="66"/>
  <c r="Y69" i="66"/>
  <c r="Y67" i="66" s="1"/>
  <c r="AA73" i="66"/>
  <c r="Y74" i="66"/>
  <c r="AA75" i="66"/>
  <c r="AA81" i="66"/>
  <c r="Y81" i="66"/>
  <c r="Y108" i="66"/>
  <c r="Y115" i="66"/>
  <c r="AA214" i="66"/>
  <c r="Y214" i="66"/>
  <c r="Y218" i="66"/>
  <c r="Y231" i="66"/>
  <c r="Y240" i="66"/>
  <c r="AH243" i="79"/>
  <c r="AH242" i="79" s="1"/>
  <c r="AG243" i="79"/>
  <c r="AG242" i="79" s="1"/>
  <c r="AF243" i="79"/>
  <c r="AF242" i="79" s="1"/>
  <c r="AE243" i="79"/>
  <c r="AE242" i="79" s="1"/>
  <c r="X277" i="80"/>
  <c r="X276" i="80" s="1"/>
  <c r="Y278" i="80"/>
  <c r="Y277" i="80" s="1"/>
  <c r="Y276" i="80" s="1"/>
  <c r="X278" i="80"/>
  <c r="W278" i="80"/>
  <c r="W277" i="80" s="1"/>
  <c r="W276" i="80" s="1"/>
  <c r="V278" i="80"/>
  <c r="V277" i="80" s="1"/>
  <c r="V276" i="80" s="1"/>
  <c r="AI231" i="79"/>
  <c r="AH231" i="79"/>
  <c r="AG231" i="79"/>
  <c r="AF231" i="79"/>
  <c r="AE231" i="79"/>
  <c r="AD231" i="79"/>
  <c r="AC231" i="79"/>
  <c r="AB231" i="79"/>
  <c r="AA231" i="79"/>
  <c r="Z231" i="79"/>
  <c r="Y231" i="79"/>
  <c r="X231" i="79"/>
  <c r="W231" i="79"/>
  <c r="AI234" i="79"/>
  <c r="W158" i="81"/>
  <c r="V158" i="81"/>
  <c r="U158" i="81"/>
  <c r="T158" i="81"/>
  <c r="W163" i="81"/>
  <c r="W157" i="81" s="1"/>
  <c r="V163" i="81"/>
  <c r="V157" i="81" s="1"/>
  <c r="U163" i="81"/>
  <c r="U157" i="81" s="1"/>
  <c r="T163" i="81"/>
  <c r="T157" i="81" s="1"/>
  <c r="X158" i="84"/>
  <c r="AH164" i="79"/>
  <c r="AG164" i="79"/>
  <c r="AF164" i="79"/>
  <c r="AE164" i="79"/>
  <c r="AD164" i="79"/>
  <c r="AC164" i="79"/>
  <c r="AB164" i="79"/>
  <c r="AA164" i="79"/>
  <c r="Z164" i="79"/>
  <c r="Y164" i="79"/>
  <c r="X164" i="79"/>
  <c r="W164" i="79"/>
  <c r="Y194" i="80"/>
  <c r="X194" i="80"/>
  <c r="W194" i="80"/>
  <c r="V194" i="80"/>
  <c r="U194" i="80"/>
  <c r="T194" i="80"/>
  <c r="S194" i="80"/>
  <c r="R194" i="80"/>
  <c r="Q194" i="80"/>
  <c r="P194" i="80"/>
  <c r="O194" i="80"/>
  <c r="N194" i="80"/>
  <c r="AI164" i="79" l="1"/>
  <c r="Z194" i="80"/>
  <c r="W155" i="86" l="1"/>
  <c r="Y199" i="80"/>
  <c r="Y188" i="80" s="1"/>
  <c r="X199" i="80"/>
  <c r="X188" i="80" s="1"/>
  <c r="W199" i="80"/>
  <c r="W188" i="80" s="1"/>
  <c r="V199" i="80"/>
  <c r="V188" i="80" s="1"/>
  <c r="U199" i="80"/>
  <c r="U188" i="80" s="1"/>
  <c r="T199" i="80"/>
  <c r="T188" i="80" s="1"/>
  <c r="S199" i="80"/>
  <c r="S188" i="80" s="1"/>
  <c r="R199" i="80"/>
  <c r="R188" i="80" s="1"/>
  <c r="Q199" i="80"/>
  <c r="Q188" i="80" s="1"/>
  <c r="P199" i="80"/>
  <c r="P188" i="80" s="1"/>
  <c r="O199" i="80"/>
  <c r="O188" i="80" s="1"/>
  <c r="N199" i="80"/>
  <c r="N188" i="80" s="1"/>
  <c r="Z201" i="80"/>
  <c r="Z200" i="80"/>
  <c r="Z196" i="80"/>
  <c r="Z195" i="80"/>
  <c r="X182" i="78"/>
  <c r="W145" i="86"/>
  <c r="V148" i="86"/>
  <c r="U148" i="86"/>
  <c r="T148" i="86"/>
  <c r="S148" i="86"/>
  <c r="W149" i="86"/>
  <c r="W150" i="86"/>
  <c r="W91" i="78"/>
  <c r="V91" i="78"/>
  <c r="U91" i="78"/>
  <c r="T91" i="78"/>
  <c r="S91" i="78"/>
  <c r="R91" i="78"/>
  <c r="Q91" i="78"/>
  <c r="P91" i="78"/>
  <c r="O91" i="78"/>
  <c r="N91" i="78"/>
  <c r="M91" i="78"/>
  <c r="L91" i="78"/>
  <c r="W95" i="78"/>
  <c r="W84" i="78" s="1"/>
  <c r="V95" i="78"/>
  <c r="V84" i="78" s="1"/>
  <c r="U95" i="78"/>
  <c r="U84" i="78" s="1"/>
  <c r="T95" i="78"/>
  <c r="T84" i="78" s="1"/>
  <c r="S95" i="78"/>
  <c r="S84" i="78" s="1"/>
  <c r="R95" i="78"/>
  <c r="R84" i="78" s="1"/>
  <c r="Q95" i="78"/>
  <c r="Q84" i="78" s="1"/>
  <c r="P95" i="78"/>
  <c r="P84" i="78" s="1"/>
  <c r="O95" i="78"/>
  <c r="O84" i="78" s="1"/>
  <c r="N95" i="78"/>
  <c r="N84" i="78" s="1"/>
  <c r="M95" i="78"/>
  <c r="M84" i="78" s="1"/>
  <c r="L95" i="78"/>
  <c r="L84" i="78" s="1"/>
  <c r="W171" i="78"/>
  <c r="V171" i="78"/>
  <c r="U171" i="78"/>
  <c r="T171" i="78"/>
  <c r="S171" i="78"/>
  <c r="R171" i="78"/>
  <c r="Q171" i="78"/>
  <c r="P171" i="78"/>
  <c r="O171" i="78"/>
  <c r="N171" i="78"/>
  <c r="M171" i="78"/>
  <c r="L171" i="78"/>
  <c r="X172" i="78"/>
  <c r="X174" i="78"/>
  <c r="X173" i="78"/>
  <c r="AH82" i="79"/>
  <c r="AG82" i="79"/>
  <c r="AF82" i="79"/>
  <c r="AE82" i="79"/>
  <c r="AD82" i="79"/>
  <c r="AC82" i="79"/>
  <c r="AB82" i="79"/>
  <c r="AA82" i="79"/>
  <c r="Z82" i="79"/>
  <c r="Y82" i="79"/>
  <c r="X82" i="79"/>
  <c r="W82" i="79"/>
  <c r="AI110" i="79"/>
  <c r="AH116" i="79"/>
  <c r="AG116" i="79"/>
  <c r="AF116" i="79"/>
  <c r="AE116" i="79"/>
  <c r="AD116" i="79"/>
  <c r="AC116" i="79"/>
  <c r="AB116" i="79"/>
  <c r="AA116" i="79"/>
  <c r="Z116" i="79"/>
  <c r="Y116" i="79"/>
  <c r="X116" i="79"/>
  <c r="W116" i="79"/>
  <c r="AI117" i="79"/>
  <c r="AI119" i="79"/>
  <c r="AI120" i="79"/>
  <c r="AI121" i="79"/>
  <c r="AH122" i="79"/>
  <c r="AH109" i="79" s="1"/>
  <c r="AG122" i="79"/>
  <c r="AG109" i="79" s="1"/>
  <c r="AF122" i="79"/>
  <c r="AF109" i="79" s="1"/>
  <c r="AE122" i="79"/>
  <c r="AE109" i="79" s="1"/>
  <c r="AD122" i="79"/>
  <c r="AD109" i="79" s="1"/>
  <c r="AC122" i="79"/>
  <c r="AC109" i="79" s="1"/>
  <c r="AC78" i="79" s="1"/>
  <c r="AB122" i="79"/>
  <c r="AB109" i="79" s="1"/>
  <c r="AA122" i="79"/>
  <c r="Z122" i="79"/>
  <c r="Z109" i="79" s="1"/>
  <c r="Y122" i="79"/>
  <c r="Y109" i="79" s="1"/>
  <c r="X122" i="79"/>
  <c r="X109" i="79" s="1"/>
  <c r="W122" i="79"/>
  <c r="W109" i="79" s="1"/>
  <c r="AI125" i="79"/>
  <c r="AA148" i="79"/>
  <c r="Y148" i="79"/>
  <c r="Y78" i="79" s="1"/>
  <c r="AH151" i="79"/>
  <c r="AG151" i="79"/>
  <c r="AH148" i="79" s="1"/>
  <c r="AF151" i="79"/>
  <c r="AG148" i="79" s="1"/>
  <c r="AE151" i="79"/>
  <c r="AF148" i="79" s="1"/>
  <c r="AD151" i="79"/>
  <c r="AE148" i="79" s="1"/>
  <c r="AC151" i="79"/>
  <c r="AD148" i="79" s="1"/>
  <c r="AB151" i="79"/>
  <c r="AB148" i="79" s="1"/>
  <c r="AB78" i="79" s="1"/>
  <c r="AA151" i="79"/>
  <c r="Z151" i="79"/>
  <c r="Z148" i="79" s="1"/>
  <c r="Y151" i="79"/>
  <c r="X151" i="79"/>
  <c r="X148" i="79" s="1"/>
  <c r="X78" i="79" s="1"/>
  <c r="W151" i="79"/>
  <c r="AI152" i="79"/>
  <c r="AI153" i="79"/>
  <c r="AI154" i="79"/>
  <c r="AI155" i="79"/>
  <c r="AI126" i="79"/>
  <c r="AI118" i="79"/>
  <c r="AI127" i="79"/>
  <c r="AI124" i="79"/>
  <c r="AI83" i="79"/>
  <c r="AI46" i="79"/>
  <c r="AI77" i="79"/>
  <c r="AI76" i="79"/>
  <c r="AI75" i="79"/>
  <c r="AH72" i="79"/>
  <c r="AH71" i="79" s="1"/>
  <c r="AH59" i="79" s="1"/>
  <c r="AG72" i="79"/>
  <c r="AG71" i="79" s="1"/>
  <c r="AG59" i="79" s="1"/>
  <c r="AF72" i="79"/>
  <c r="AF71" i="79" s="1"/>
  <c r="AE72" i="79"/>
  <c r="AE71" i="79" s="1"/>
  <c r="AD72" i="79"/>
  <c r="AD71" i="79" s="1"/>
  <c r="AD59" i="79" s="1"/>
  <c r="AC72" i="79"/>
  <c r="AC71" i="79" s="1"/>
  <c r="AC59" i="79" s="1"/>
  <c r="AB72" i="79"/>
  <c r="AB71" i="79" s="1"/>
  <c r="AA72" i="79"/>
  <c r="AA71" i="79" s="1"/>
  <c r="Z72" i="79"/>
  <c r="Z71" i="79" s="1"/>
  <c r="Z59" i="79" s="1"/>
  <c r="Y72" i="79"/>
  <c r="Y71" i="79" s="1"/>
  <c r="Y59" i="79" s="1"/>
  <c r="X72" i="79"/>
  <c r="X71" i="79" s="1"/>
  <c r="W72" i="79"/>
  <c r="W71" i="79" s="1"/>
  <c r="AI74" i="79"/>
  <c r="AI73" i="79"/>
  <c r="AH67" i="79"/>
  <c r="AG67" i="79"/>
  <c r="AF67" i="79"/>
  <c r="AE67" i="79"/>
  <c r="AD67" i="79"/>
  <c r="AC67" i="79"/>
  <c r="AB67" i="79"/>
  <c r="AA67" i="79"/>
  <c r="Z67" i="79"/>
  <c r="Y67" i="79"/>
  <c r="X67" i="79"/>
  <c r="W67" i="79"/>
  <c r="AI67" i="79" s="1"/>
  <c r="AI70" i="79"/>
  <c r="AI69" i="79"/>
  <c r="Y74" i="80"/>
  <c r="X74" i="80"/>
  <c r="W74" i="80"/>
  <c r="V74" i="80"/>
  <c r="U74" i="80"/>
  <c r="T74" i="80"/>
  <c r="S74" i="80"/>
  <c r="R74" i="80"/>
  <c r="Q74" i="80"/>
  <c r="P74" i="80"/>
  <c r="O74" i="80"/>
  <c r="N74" i="80"/>
  <c r="Y97" i="80"/>
  <c r="X97" i="80"/>
  <c r="W97" i="80"/>
  <c r="V97" i="80"/>
  <c r="U97" i="80"/>
  <c r="T97" i="80"/>
  <c r="S97" i="80"/>
  <c r="R97" i="80"/>
  <c r="Q97" i="80"/>
  <c r="P97" i="80"/>
  <c r="O97" i="80"/>
  <c r="N97" i="80"/>
  <c r="Z98" i="80"/>
  <c r="X24" i="82"/>
  <c r="X49" i="81"/>
  <c r="W40" i="81"/>
  <c r="V40" i="81"/>
  <c r="U40" i="81"/>
  <c r="T40" i="81"/>
  <c r="S40" i="81"/>
  <c r="R40" i="81"/>
  <c r="Q40" i="81"/>
  <c r="P40" i="81"/>
  <c r="O40" i="81"/>
  <c r="N40" i="81"/>
  <c r="M40" i="81"/>
  <c r="L40" i="81"/>
  <c r="W53" i="81"/>
  <c r="V53" i="81"/>
  <c r="U53" i="81"/>
  <c r="T53" i="81"/>
  <c r="S53" i="81"/>
  <c r="R53" i="81"/>
  <c r="Q53" i="81"/>
  <c r="P53" i="81"/>
  <c r="O53" i="81"/>
  <c r="N53" i="81"/>
  <c r="M53" i="81"/>
  <c r="L53" i="81"/>
  <c r="M53" i="84"/>
  <c r="L39" i="78"/>
  <c r="X39" i="78" s="1"/>
  <c r="L47" i="78"/>
  <c r="X47" i="78" s="1"/>
  <c r="X171" i="78" l="1"/>
  <c r="Z97" i="80"/>
  <c r="AA59" i="79"/>
  <c r="AE59" i="79"/>
  <c r="AE78" i="79"/>
  <c r="AA78" i="79"/>
  <c r="AA109" i="79"/>
  <c r="X59" i="79"/>
  <c r="AB59" i="79"/>
  <c r="AF59" i="79"/>
  <c r="AI151" i="79"/>
  <c r="W148" i="79"/>
  <c r="AI82" i="79"/>
  <c r="X91" i="78"/>
  <c r="AI116" i="79"/>
  <c r="AG78" i="79"/>
  <c r="AF78" i="79"/>
  <c r="AI122" i="79"/>
  <c r="Z74" i="80"/>
  <c r="Z188" i="80"/>
  <c r="Z199" i="80"/>
  <c r="X53" i="81"/>
  <c r="W59" i="79"/>
  <c r="AI59" i="79" s="1"/>
  <c r="AI71" i="79"/>
  <c r="Z78" i="79"/>
  <c r="AD78" i="79"/>
  <c r="AI148" i="79"/>
  <c r="AH78" i="79"/>
  <c r="AI72" i="79"/>
  <c r="X84" i="78"/>
  <c r="X95" i="78"/>
  <c r="X40" i="81"/>
  <c r="Y91" i="80"/>
  <c r="Y90" i="80" s="1"/>
  <c r="X91" i="80"/>
  <c r="X90" i="80" s="1"/>
  <c r="W91" i="80"/>
  <c r="W90" i="80" s="1"/>
  <c r="V91" i="80"/>
  <c r="V90" i="80" s="1"/>
  <c r="U91" i="80"/>
  <c r="U90" i="80" s="1"/>
  <c r="T91" i="80"/>
  <c r="T90" i="80" s="1"/>
  <c r="S91" i="80"/>
  <c r="S90" i="80" s="1"/>
  <c r="R91" i="80"/>
  <c r="R90" i="80" s="1"/>
  <c r="Q91" i="80"/>
  <c r="Q90" i="80" s="1"/>
  <c r="P91" i="80"/>
  <c r="P90" i="80" s="1"/>
  <c r="O91" i="80"/>
  <c r="O90" i="80" s="1"/>
  <c r="N91" i="80"/>
  <c r="N90" i="80" s="1"/>
  <c r="Z93" i="80"/>
  <c r="Z92" i="80"/>
  <c r="W55" i="82"/>
  <c r="V55" i="82"/>
  <c r="U55" i="82"/>
  <c r="T55" i="82"/>
  <c r="S55" i="82"/>
  <c r="R55" i="82"/>
  <c r="Q55" i="82"/>
  <c r="P55" i="82"/>
  <c r="O55" i="82"/>
  <c r="N55" i="82"/>
  <c r="M55" i="82"/>
  <c r="L55" i="82"/>
  <c r="X56" i="82"/>
  <c r="X54" i="81"/>
  <c r="W53" i="86"/>
  <c r="X54" i="84"/>
  <c r="Z65" i="83"/>
  <c r="Z64" i="83" s="1"/>
  <c r="Y65" i="83"/>
  <c r="Y64" i="83" s="1"/>
  <c r="X65" i="83"/>
  <c r="X64" i="83" s="1"/>
  <c r="W65" i="83"/>
  <c r="W64" i="83" s="1"/>
  <c r="V65" i="83"/>
  <c r="V64" i="83" s="1"/>
  <c r="U65" i="83"/>
  <c r="U64" i="83" s="1"/>
  <c r="T65" i="83"/>
  <c r="T64" i="83" s="1"/>
  <c r="S65" i="83"/>
  <c r="S64" i="83" s="1"/>
  <c r="R65" i="83"/>
  <c r="R64" i="83" s="1"/>
  <c r="Q65" i="83"/>
  <c r="Q64" i="83" s="1"/>
  <c r="P65" i="83"/>
  <c r="P64" i="83" s="1"/>
  <c r="O65" i="83"/>
  <c r="O64" i="83" s="1"/>
  <c r="AA68" i="83"/>
  <c r="AA67" i="83"/>
  <c r="AA66" i="83"/>
  <c r="W77" i="78"/>
  <c r="W76" i="78" s="1"/>
  <c r="V77" i="78"/>
  <c r="V76" i="78" s="1"/>
  <c r="U77" i="78"/>
  <c r="U76" i="78" s="1"/>
  <c r="T77" i="78"/>
  <c r="T76" i="78" s="1"/>
  <c r="S77" i="78"/>
  <c r="S76" i="78" s="1"/>
  <c r="R77" i="78"/>
  <c r="R76" i="78" s="1"/>
  <c r="Q77" i="78"/>
  <c r="Q76" i="78" s="1"/>
  <c r="P77" i="78"/>
  <c r="P76" i="78" s="1"/>
  <c r="O77" i="78"/>
  <c r="O76" i="78" s="1"/>
  <c r="N77" i="78"/>
  <c r="N76" i="78" s="1"/>
  <c r="M77" i="78"/>
  <c r="M76" i="78" s="1"/>
  <c r="L77" i="78"/>
  <c r="X83" i="78"/>
  <c r="X79" i="78"/>
  <c r="I254" i="84"/>
  <c r="K254" i="84" s="1"/>
  <c r="I253" i="84"/>
  <c r="K253" i="84" s="1"/>
  <c r="K252" i="84"/>
  <c r="I252" i="84"/>
  <c r="I251" i="84"/>
  <c r="K251" i="84" s="1"/>
  <c r="I250" i="84"/>
  <c r="K250" i="84" s="1"/>
  <c r="I249" i="84"/>
  <c r="K249" i="84" s="1"/>
  <c r="I248" i="84"/>
  <c r="I247" i="84" s="1"/>
  <c r="K247" i="84" s="1"/>
  <c r="J247" i="84"/>
  <c r="I246" i="84"/>
  <c r="K246" i="84" s="1"/>
  <c r="I245" i="84"/>
  <c r="K245" i="84" s="1"/>
  <c r="J244" i="84"/>
  <c r="I243" i="84"/>
  <c r="K243" i="84" s="1"/>
  <c r="I242" i="84"/>
  <c r="K242" i="84" s="1"/>
  <c r="I241" i="84"/>
  <c r="K241" i="84" s="1"/>
  <c r="I240" i="84"/>
  <c r="K240" i="84" s="1"/>
  <c r="K239" i="84"/>
  <c r="I239" i="84"/>
  <c r="I238" i="84"/>
  <c r="K238" i="84" s="1"/>
  <c r="I237" i="84"/>
  <c r="K237" i="84" s="1"/>
  <c r="I236" i="84"/>
  <c r="K236" i="84" s="1"/>
  <c r="I235" i="84"/>
  <c r="K235" i="84" s="1"/>
  <c r="I234" i="84"/>
  <c r="K234" i="84" s="1"/>
  <c r="I233" i="84"/>
  <c r="K233" i="84" s="1"/>
  <c r="I232" i="84"/>
  <c r="K232" i="84" s="1"/>
  <c r="J231" i="84"/>
  <c r="I230" i="84"/>
  <c r="K230" i="84" s="1"/>
  <c r="I229" i="84"/>
  <c r="K229" i="84" s="1"/>
  <c r="I228" i="84"/>
  <c r="K228" i="84" s="1"/>
  <c r="J227" i="84"/>
  <c r="J226" i="84" s="1"/>
  <c r="I224" i="84"/>
  <c r="K224" i="84" s="1"/>
  <c r="I223" i="84"/>
  <c r="K223" i="84" s="1"/>
  <c r="I222" i="84"/>
  <c r="K222" i="84" s="1"/>
  <c r="I221" i="84"/>
  <c r="K221" i="84" s="1"/>
  <c r="I220" i="84"/>
  <c r="K220" i="84" s="1"/>
  <c r="I219" i="84"/>
  <c r="K219" i="84" s="1"/>
  <c r="I218" i="84"/>
  <c r="K218" i="84" s="1"/>
  <c r="I217" i="84"/>
  <c r="K217" i="84" s="1"/>
  <c r="I216" i="84"/>
  <c r="K216" i="84" s="1"/>
  <c r="I215" i="84"/>
  <c r="K215" i="84" s="1"/>
  <c r="J214" i="84"/>
  <c r="I213" i="84"/>
  <c r="K213" i="84" s="1"/>
  <c r="I212" i="84"/>
  <c r="K212" i="84" s="1"/>
  <c r="I211" i="84"/>
  <c r="K211" i="84" s="1"/>
  <c r="I210" i="84"/>
  <c r="K210" i="84" s="1"/>
  <c r="I209" i="84"/>
  <c r="K209" i="84" s="1"/>
  <c r="I208" i="84"/>
  <c r="K208" i="84" s="1"/>
  <c r="I207" i="84"/>
  <c r="K207" i="84" s="1"/>
  <c r="I206" i="84"/>
  <c r="K206" i="84" s="1"/>
  <c r="I205" i="84"/>
  <c r="K205" i="84" s="1"/>
  <c r="I204" i="84"/>
  <c r="K204" i="84" s="1"/>
  <c r="I203" i="84"/>
  <c r="K203" i="84" s="1"/>
  <c r="I202" i="84"/>
  <c r="K202" i="84" s="1"/>
  <c r="I201" i="84"/>
  <c r="K201" i="84" s="1"/>
  <c r="J200" i="84"/>
  <c r="I199" i="84"/>
  <c r="K199" i="84" s="1"/>
  <c r="I198" i="84"/>
  <c r="K198" i="84" s="1"/>
  <c r="J197" i="84"/>
  <c r="I197" i="84"/>
  <c r="K197" i="84" s="1"/>
  <c r="I196" i="84"/>
  <c r="K196" i="84" s="1"/>
  <c r="I195" i="84"/>
  <c r="K195" i="84" s="1"/>
  <c r="I194" i="84"/>
  <c r="K194" i="84" s="1"/>
  <c r="I193" i="84"/>
  <c r="K193" i="84" s="1"/>
  <c r="I192" i="84"/>
  <c r="K192" i="84" s="1"/>
  <c r="I191" i="84"/>
  <c r="K191" i="84" s="1"/>
  <c r="I190" i="84"/>
  <c r="K190" i="84" s="1"/>
  <c r="I189" i="84"/>
  <c r="K189" i="84" s="1"/>
  <c r="I188" i="84"/>
  <c r="K188" i="84" s="1"/>
  <c r="I187" i="84"/>
  <c r="J186" i="84"/>
  <c r="K185" i="84"/>
  <c r="I185" i="84"/>
  <c r="I184" i="84"/>
  <c r="K184" i="84" s="1"/>
  <c r="K183" i="84"/>
  <c r="I183" i="84"/>
  <c r="I182" i="84"/>
  <c r="K182" i="84" s="1"/>
  <c r="K181" i="84"/>
  <c r="I181" i="84"/>
  <c r="I180" i="84"/>
  <c r="K180" i="84" s="1"/>
  <c r="K179" i="84"/>
  <c r="I179" i="84"/>
  <c r="I178" i="84"/>
  <c r="K178" i="84" s="1"/>
  <c r="K177" i="84"/>
  <c r="I177" i="84"/>
  <c r="I176" i="84"/>
  <c r="K176" i="84" s="1"/>
  <c r="J175" i="84"/>
  <c r="I174" i="84"/>
  <c r="K174" i="84" s="1"/>
  <c r="I173" i="84"/>
  <c r="K173" i="84" s="1"/>
  <c r="I172" i="84"/>
  <c r="K172" i="84" s="1"/>
  <c r="I171" i="84"/>
  <c r="K171" i="84" s="1"/>
  <c r="I170" i="84"/>
  <c r="K170" i="84" s="1"/>
  <c r="I169" i="84"/>
  <c r="K169" i="84" s="1"/>
  <c r="I168" i="84"/>
  <c r="K168" i="84" s="1"/>
  <c r="I167" i="84"/>
  <c r="K167" i="84" s="1"/>
  <c r="I166" i="84"/>
  <c r="K166" i="84" s="1"/>
  <c r="I165" i="84"/>
  <c r="K165" i="84" s="1"/>
  <c r="J164" i="84"/>
  <c r="I163" i="84"/>
  <c r="K163" i="84" s="1"/>
  <c r="K161" i="84"/>
  <c r="I160" i="84"/>
  <c r="K160" i="84" s="1"/>
  <c r="I159" i="84"/>
  <c r="K159" i="84" s="1"/>
  <c r="K158" i="84"/>
  <c r="J157" i="84"/>
  <c r="I157" i="84"/>
  <c r="K156" i="84"/>
  <c r="I155" i="84"/>
  <c r="K155" i="84" s="1"/>
  <c r="I154" i="84"/>
  <c r="K154" i="84" s="1"/>
  <c r="I152" i="84"/>
  <c r="K152" i="84" s="1"/>
  <c r="I151" i="84"/>
  <c r="K151" i="84" s="1"/>
  <c r="I150" i="84"/>
  <c r="K150" i="84" s="1"/>
  <c r="J149" i="84"/>
  <c r="J147" i="84" s="1"/>
  <c r="I148" i="84"/>
  <c r="K148" i="84" s="1"/>
  <c r="K146" i="84"/>
  <c r="K145" i="84"/>
  <c r="I145" i="84"/>
  <c r="I144" i="84"/>
  <c r="K144" i="84" s="1"/>
  <c r="K143" i="84"/>
  <c r="I143" i="84"/>
  <c r="I142" i="84"/>
  <c r="K142" i="84" s="1"/>
  <c r="K141" i="84"/>
  <c r="I141" i="84"/>
  <c r="I140" i="84"/>
  <c r="K140" i="84" s="1"/>
  <c r="K139" i="84"/>
  <c r="I139" i="84"/>
  <c r="I138" i="84"/>
  <c r="K138" i="84" s="1"/>
  <c r="K137" i="84"/>
  <c r="I137" i="84"/>
  <c r="I136" i="84"/>
  <c r="I135" i="84" s="1"/>
  <c r="K135" i="84" s="1"/>
  <c r="J135" i="84"/>
  <c r="I134" i="84"/>
  <c r="K134" i="84" s="1"/>
  <c r="I133" i="84"/>
  <c r="K133" i="84" s="1"/>
  <c r="I132" i="84"/>
  <c r="K132" i="84" s="1"/>
  <c r="I131" i="84"/>
  <c r="K131" i="84" s="1"/>
  <c r="I130" i="84"/>
  <c r="K130" i="84" s="1"/>
  <c r="I129" i="84"/>
  <c r="K129" i="84" s="1"/>
  <c r="I128" i="84"/>
  <c r="K128" i="84" s="1"/>
  <c r="I127" i="84"/>
  <c r="K127" i="84" s="1"/>
  <c r="I126" i="84"/>
  <c r="K126" i="84" s="1"/>
  <c r="I125" i="84"/>
  <c r="K125" i="84" s="1"/>
  <c r="I124" i="84"/>
  <c r="K124" i="84" s="1"/>
  <c r="I123" i="84"/>
  <c r="K123" i="84" s="1"/>
  <c r="I122" i="84"/>
  <c r="K122" i="84" s="1"/>
  <c r="I121" i="84"/>
  <c r="K121" i="84" s="1"/>
  <c r="J120" i="84"/>
  <c r="I119" i="84"/>
  <c r="K119" i="84" s="1"/>
  <c r="I118" i="84"/>
  <c r="K118" i="84" s="1"/>
  <c r="J117" i="84"/>
  <c r="I117" i="84"/>
  <c r="K117" i="84" s="1"/>
  <c r="I116" i="84"/>
  <c r="K116" i="84" s="1"/>
  <c r="I115" i="84"/>
  <c r="K115" i="84" s="1"/>
  <c r="I114" i="84"/>
  <c r="K114" i="84" s="1"/>
  <c r="I113" i="84"/>
  <c r="K113" i="84" s="1"/>
  <c r="I112" i="84"/>
  <c r="K112" i="84" s="1"/>
  <c r="I111" i="84"/>
  <c r="K111" i="84" s="1"/>
  <c r="I110" i="84"/>
  <c r="K110" i="84" s="1"/>
  <c r="I109" i="84"/>
  <c r="K109" i="84" s="1"/>
  <c r="I108" i="84"/>
  <c r="K108" i="84" s="1"/>
  <c r="I107" i="84"/>
  <c r="J106" i="84"/>
  <c r="K105" i="84"/>
  <c r="I105" i="84"/>
  <c r="I104" i="84"/>
  <c r="K104" i="84" s="1"/>
  <c r="K103" i="84"/>
  <c r="I103" i="84"/>
  <c r="I102" i="84"/>
  <c r="K102" i="84" s="1"/>
  <c r="K101" i="84"/>
  <c r="I101" i="84"/>
  <c r="I100" i="84"/>
  <c r="K100" i="84" s="1"/>
  <c r="K99" i="84"/>
  <c r="I99" i="84"/>
  <c r="I98" i="84"/>
  <c r="K98" i="84" s="1"/>
  <c r="K97" i="84"/>
  <c r="I97" i="84"/>
  <c r="I96" i="84"/>
  <c r="K96" i="84" s="1"/>
  <c r="J95" i="84"/>
  <c r="I94" i="84"/>
  <c r="K94" i="84" s="1"/>
  <c r="I93" i="84"/>
  <c r="K93" i="84" s="1"/>
  <c r="I92" i="84"/>
  <c r="K92" i="84" s="1"/>
  <c r="I91" i="84"/>
  <c r="K91" i="84" s="1"/>
  <c r="I90" i="84"/>
  <c r="K90" i="84" s="1"/>
  <c r="I89" i="84"/>
  <c r="K89" i="84" s="1"/>
  <c r="I88" i="84"/>
  <c r="K88" i="84" s="1"/>
  <c r="I87" i="84"/>
  <c r="K87" i="84" s="1"/>
  <c r="I86" i="84"/>
  <c r="K86" i="84" s="1"/>
  <c r="I85" i="84"/>
  <c r="K85" i="84" s="1"/>
  <c r="J84" i="84"/>
  <c r="I83" i="84"/>
  <c r="K83" i="84" s="1"/>
  <c r="K82" i="84"/>
  <c r="I82" i="84"/>
  <c r="I81" i="84"/>
  <c r="K81" i="84" s="1"/>
  <c r="K80" i="84"/>
  <c r="I80" i="84"/>
  <c r="J79" i="84"/>
  <c r="I78" i="84"/>
  <c r="K78" i="84" s="1"/>
  <c r="I77" i="84"/>
  <c r="J76" i="84"/>
  <c r="I74" i="84"/>
  <c r="K74" i="84" s="1"/>
  <c r="I73" i="84"/>
  <c r="K73" i="84" s="1"/>
  <c r="I72" i="84"/>
  <c r="K72" i="84" s="1"/>
  <c r="I71" i="84"/>
  <c r="K71" i="84" s="1"/>
  <c r="J70" i="84"/>
  <c r="K69" i="84"/>
  <c r="I69" i="84"/>
  <c r="I68" i="84"/>
  <c r="K68" i="84" s="1"/>
  <c r="K67" i="84"/>
  <c r="I67" i="84"/>
  <c r="J66" i="84"/>
  <c r="I66" i="84"/>
  <c r="K66" i="84" s="1"/>
  <c r="I65" i="84"/>
  <c r="K65" i="84" s="1"/>
  <c r="I64" i="84"/>
  <c r="K64" i="84" s="1"/>
  <c r="I63" i="84"/>
  <c r="K63" i="84" s="1"/>
  <c r="I62" i="84"/>
  <c r="K62" i="84" s="1"/>
  <c r="I61" i="84"/>
  <c r="K61" i="84" s="1"/>
  <c r="I60" i="84"/>
  <c r="K60" i="84" s="1"/>
  <c r="J59" i="84"/>
  <c r="I58" i="84"/>
  <c r="K58" i="84" s="1"/>
  <c r="I57" i="84"/>
  <c r="K57" i="84" s="1"/>
  <c r="I56" i="84"/>
  <c r="K56" i="84" s="1"/>
  <c r="I55" i="84"/>
  <c r="K55" i="84" s="1"/>
  <c r="J53" i="84"/>
  <c r="I52" i="84"/>
  <c r="K52" i="84" s="1"/>
  <c r="I51" i="84"/>
  <c r="K51" i="84" s="1"/>
  <c r="J50" i="84"/>
  <c r="I49" i="84"/>
  <c r="K49" i="84" s="1"/>
  <c r="I48" i="84"/>
  <c r="K48" i="84" s="1"/>
  <c r="I47" i="84"/>
  <c r="K47" i="84" s="1"/>
  <c r="I46" i="84"/>
  <c r="K46" i="84" s="1"/>
  <c r="J45" i="84"/>
  <c r="I44" i="84"/>
  <c r="K44" i="84" s="1"/>
  <c r="I43" i="84"/>
  <c r="K43" i="84" s="1"/>
  <c r="I42" i="84"/>
  <c r="K42" i="84" s="1"/>
  <c r="I41" i="84"/>
  <c r="J40" i="84"/>
  <c r="K39" i="84"/>
  <c r="I39" i="84"/>
  <c r="I38" i="84"/>
  <c r="K38" i="84" s="1"/>
  <c r="J37" i="84"/>
  <c r="I36" i="84"/>
  <c r="K36" i="84" s="1"/>
  <c r="I35" i="84"/>
  <c r="K35" i="84" s="1"/>
  <c r="I34" i="84"/>
  <c r="J33" i="84"/>
  <c r="I31" i="84"/>
  <c r="K31" i="84" s="1"/>
  <c r="I30" i="84"/>
  <c r="K30" i="84" s="1"/>
  <c r="I29" i="84"/>
  <c r="K29" i="84" s="1"/>
  <c r="I28" i="84"/>
  <c r="K28" i="84" s="1"/>
  <c r="I27" i="84"/>
  <c r="K27" i="84" s="1"/>
  <c r="I26" i="84"/>
  <c r="K26" i="84" s="1"/>
  <c r="I25" i="84"/>
  <c r="J24" i="84"/>
  <c r="I23" i="84"/>
  <c r="K23" i="84" s="1"/>
  <c r="I22" i="84"/>
  <c r="K22" i="84" s="1"/>
  <c r="I21" i="84"/>
  <c r="K21" i="84" s="1"/>
  <c r="J20" i="84"/>
  <c r="I19" i="84"/>
  <c r="K19" i="84" s="1"/>
  <c r="I18" i="84"/>
  <c r="K18" i="84" s="1"/>
  <c r="I17" i="84"/>
  <c r="K17" i="84" s="1"/>
  <c r="I16" i="84"/>
  <c r="K16" i="84" s="1"/>
  <c r="I15" i="84"/>
  <c r="K15" i="84" s="1"/>
  <c r="I14" i="84"/>
  <c r="K14" i="84" s="1"/>
  <c r="I13" i="84"/>
  <c r="K13" i="84" s="1"/>
  <c r="I12" i="84"/>
  <c r="K12" i="84" s="1"/>
  <c r="I11" i="84"/>
  <c r="K11" i="84" s="1"/>
  <c r="I10" i="84"/>
  <c r="K10" i="84" s="1"/>
  <c r="I9" i="84"/>
  <c r="K9" i="84" s="1"/>
  <c r="I8" i="84"/>
  <c r="K8" i="84" s="1"/>
  <c r="I7" i="84"/>
  <c r="K7" i="84" s="1"/>
  <c r="J6" i="84"/>
  <c r="J5" i="84" s="1"/>
  <c r="W73" i="78"/>
  <c r="W71" i="78" s="1"/>
  <c r="V73" i="78"/>
  <c r="V71" i="78" s="1"/>
  <c r="U73" i="78"/>
  <c r="U71" i="78" s="1"/>
  <c r="T73" i="78"/>
  <c r="T71" i="78" s="1"/>
  <c r="S73" i="78"/>
  <c r="S71" i="78" s="1"/>
  <c r="R73" i="78"/>
  <c r="R71" i="78" s="1"/>
  <c r="Q73" i="78"/>
  <c r="Q71" i="78" s="1"/>
  <c r="P73" i="78"/>
  <c r="P71" i="78" s="1"/>
  <c r="O73" i="78"/>
  <c r="O71" i="78" s="1"/>
  <c r="N73" i="78"/>
  <c r="N71" i="78" s="1"/>
  <c r="M73" i="78"/>
  <c r="M71" i="78" s="1"/>
  <c r="L73" i="78"/>
  <c r="L71" i="78" s="1"/>
  <c r="Z86" i="80"/>
  <c r="Y87" i="80"/>
  <c r="Y85" i="80" s="1"/>
  <c r="X87" i="80"/>
  <c r="X85" i="80" s="1"/>
  <c r="W87" i="80"/>
  <c r="W85" i="80" s="1"/>
  <c r="V87" i="80"/>
  <c r="V85" i="80" s="1"/>
  <c r="U87" i="80"/>
  <c r="U85" i="80" s="1"/>
  <c r="T87" i="80"/>
  <c r="T85" i="80" s="1"/>
  <c r="S87" i="80"/>
  <c r="S85" i="80" s="1"/>
  <c r="R87" i="80"/>
  <c r="R85" i="80" s="1"/>
  <c r="Q87" i="80"/>
  <c r="Q85" i="80" s="1"/>
  <c r="P87" i="80"/>
  <c r="P85" i="80" s="1"/>
  <c r="O87" i="80"/>
  <c r="O85" i="80" s="1"/>
  <c r="N87" i="80"/>
  <c r="N85" i="80" s="1"/>
  <c r="Z88" i="80"/>
  <c r="Z89" i="80"/>
  <c r="X74" i="78"/>
  <c r="W65" i="78"/>
  <c r="V65" i="78"/>
  <c r="U65" i="78"/>
  <c r="T65" i="78"/>
  <c r="S65" i="78"/>
  <c r="R65" i="78"/>
  <c r="Q65" i="78"/>
  <c r="P65" i="78"/>
  <c r="O65" i="78"/>
  <c r="N65" i="78"/>
  <c r="M65" i="78"/>
  <c r="L65" i="78"/>
  <c r="I214" i="84" l="1"/>
  <c r="K214" i="84" s="1"/>
  <c r="I79" i="84"/>
  <c r="K79" i="84" s="1"/>
  <c r="K136" i="84"/>
  <c r="I20" i="84"/>
  <c r="K20" i="84" s="1"/>
  <c r="I37" i="84"/>
  <c r="K37" i="84" s="1"/>
  <c r="J75" i="84"/>
  <c r="I95" i="84"/>
  <c r="K95" i="84" s="1"/>
  <c r="I175" i="84"/>
  <c r="K175" i="84" s="1"/>
  <c r="J225" i="84"/>
  <c r="I231" i="84"/>
  <c r="K231" i="84" s="1"/>
  <c r="K248" i="84"/>
  <c r="L76" i="78"/>
  <c r="X77" i="78"/>
  <c r="K157" i="84"/>
  <c r="Z82" i="80"/>
  <c r="Z87" i="80"/>
  <c r="Z85" i="80"/>
  <c r="Z91" i="80"/>
  <c r="Z90" i="80"/>
  <c r="X55" i="82"/>
  <c r="X73" i="78"/>
  <c r="X71" i="78"/>
  <c r="X65" i="78"/>
  <c r="AI109" i="79"/>
  <c r="W78" i="79"/>
  <c r="AI78" i="79" s="1"/>
  <c r="K53" i="84"/>
  <c r="AA64" i="83"/>
  <c r="AA65" i="83"/>
  <c r="K77" i="84"/>
  <c r="I76" i="84"/>
  <c r="K187" i="84"/>
  <c r="I186" i="84"/>
  <c r="K186" i="84" s="1"/>
  <c r="K34" i="84"/>
  <c r="I33" i="84"/>
  <c r="K107" i="84"/>
  <c r="I106" i="84"/>
  <c r="K106" i="84" s="1"/>
  <c r="K25" i="84"/>
  <c r="I24" i="84"/>
  <c r="K24" i="84" s="1"/>
  <c r="J32" i="84"/>
  <c r="K41" i="84"/>
  <c r="J162" i="84"/>
  <c r="I227" i="84"/>
  <c r="I244" i="84"/>
  <c r="K244" i="84" s="1"/>
  <c r="I6" i="84"/>
  <c r="I59" i="84"/>
  <c r="K59" i="84" s="1"/>
  <c r="I70" i="84"/>
  <c r="K70" i="84" s="1"/>
  <c r="I84" i="84"/>
  <c r="K84" i="84" s="1"/>
  <c r="I120" i="84"/>
  <c r="K120" i="84" s="1"/>
  <c r="I149" i="84"/>
  <c r="I164" i="84"/>
  <c r="I200" i="84"/>
  <c r="K200" i="84" s="1"/>
  <c r="X69" i="78"/>
  <c r="X51" i="82"/>
  <c r="J255" i="84" l="1"/>
  <c r="X76" i="78"/>
  <c r="I147" i="84"/>
  <c r="K147" i="84" s="1"/>
  <c r="K149" i="84"/>
  <c r="K76" i="84"/>
  <c r="I75" i="84"/>
  <c r="K75" i="84" s="1"/>
  <c r="K6" i="84"/>
  <c r="I5" i="84"/>
  <c r="K33" i="84"/>
  <c r="I162" i="84"/>
  <c r="K162" i="84" s="1"/>
  <c r="K164" i="84"/>
  <c r="K227" i="84"/>
  <c r="I226" i="84"/>
  <c r="W57" i="78"/>
  <c r="V57" i="78"/>
  <c r="U57" i="78"/>
  <c r="T57" i="78"/>
  <c r="S57" i="78"/>
  <c r="R57" i="78"/>
  <c r="Q57" i="78"/>
  <c r="P57" i="78"/>
  <c r="O57" i="78"/>
  <c r="N57" i="78"/>
  <c r="M57" i="78"/>
  <c r="L57" i="78"/>
  <c r="X58" i="78"/>
  <c r="X59" i="78"/>
  <c r="X61" i="78"/>
  <c r="X64" i="78"/>
  <c r="X62" i="78"/>
  <c r="X60" i="78"/>
  <c r="X63" i="78"/>
  <c r="W54" i="78"/>
  <c r="V54" i="78"/>
  <c r="U54" i="78"/>
  <c r="T54" i="78"/>
  <c r="S54" i="78"/>
  <c r="R54" i="78"/>
  <c r="R46" i="78" s="1"/>
  <c r="Q54" i="78"/>
  <c r="Q46" i="78" s="1"/>
  <c r="P54" i="78"/>
  <c r="O54" i="78"/>
  <c r="N54" i="78"/>
  <c r="N46" i="78" s="1"/>
  <c r="M54" i="78"/>
  <c r="M46" i="78" s="1"/>
  <c r="L54" i="78"/>
  <c r="Z75" i="80"/>
  <c r="I74" i="80"/>
  <c r="X53" i="78"/>
  <c r="Z50" i="83"/>
  <c r="Y50" i="83"/>
  <c r="X50" i="83"/>
  <c r="W50" i="83"/>
  <c r="V50" i="83"/>
  <c r="U50" i="83"/>
  <c r="T50" i="83"/>
  <c r="S50" i="83"/>
  <c r="R50" i="83"/>
  <c r="Q50" i="83"/>
  <c r="P50" i="83"/>
  <c r="O50" i="83"/>
  <c r="Z57" i="83"/>
  <c r="Y57" i="83"/>
  <c r="X57" i="83"/>
  <c r="W57" i="83"/>
  <c r="V57" i="83"/>
  <c r="U57" i="83"/>
  <c r="T57" i="83"/>
  <c r="S57" i="83"/>
  <c r="R57" i="83"/>
  <c r="Q57" i="83"/>
  <c r="P57" i="83"/>
  <c r="O57" i="83"/>
  <c r="AA60" i="83"/>
  <c r="AA52" i="83"/>
  <c r="AA51" i="83"/>
  <c r="X52" i="78"/>
  <c r="X43" i="82"/>
  <c r="X42" i="82"/>
  <c r="W41" i="82"/>
  <c r="W40" i="82" s="1"/>
  <c r="W32" i="82" s="1"/>
  <c r="V41" i="82"/>
  <c r="V40" i="82" s="1"/>
  <c r="V32" i="82" s="1"/>
  <c r="U41" i="82"/>
  <c r="U40" i="82" s="1"/>
  <c r="U32" i="82" s="1"/>
  <c r="T41" i="82"/>
  <c r="T40" i="82" s="1"/>
  <c r="S41" i="82"/>
  <c r="S40" i="82" s="1"/>
  <c r="S32" i="82" s="1"/>
  <c r="R41" i="82"/>
  <c r="R40" i="82" s="1"/>
  <c r="R32" i="82" s="1"/>
  <c r="Q41" i="82"/>
  <c r="Q40" i="82" s="1"/>
  <c r="Q32" i="82" s="1"/>
  <c r="P41" i="82"/>
  <c r="P40" i="82" s="1"/>
  <c r="P32" i="82" s="1"/>
  <c r="O41" i="82"/>
  <c r="O40" i="82" s="1"/>
  <c r="O32" i="82" s="1"/>
  <c r="N41" i="82"/>
  <c r="N40" i="82" s="1"/>
  <c r="N32" i="82" s="1"/>
  <c r="M41" i="82"/>
  <c r="M40" i="82" s="1"/>
  <c r="M32" i="82" s="1"/>
  <c r="L41" i="82"/>
  <c r="L40" i="82" s="1"/>
  <c r="L32" i="82" s="1"/>
  <c r="L257" i="82" s="1"/>
  <c r="Y69" i="80"/>
  <c r="X69" i="80"/>
  <c r="W69" i="80"/>
  <c r="V69" i="80"/>
  <c r="U69" i="80"/>
  <c r="T69" i="80"/>
  <c r="S69" i="80"/>
  <c r="R69" i="80"/>
  <c r="Q69" i="80"/>
  <c r="P69" i="80"/>
  <c r="O69" i="80"/>
  <c r="N69" i="80"/>
  <c r="Z71" i="80"/>
  <c r="Z70" i="80"/>
  <c r="Y66" i="80"/>
  <c r="X66" i="80"/>
  <c r="W66" i="80"/>
  <c r="V66" i="80"/>
  <c r="U66" i="80"/>
  <c r="T66" i="80"/>
  <c r="S66" i="80"/>
  <c r="R66" i="80"/>
  <c r="Q66" i="80"/>
  <c r="P66" i="80"/>
  <c r="O66" i="80"/>
  <c r="N66" i="80"/>
  <c r="Z68" i="80"/>
  <c r="Z67" i="80"/>
  <c r="Y63" i="80"/>
  <c r="X63" i="80"/>
  <c r="W63" i="80"/>
  <c r="V63" i="80"/>
  <c r="U63" i="80"/>
  <c r="T63" i="80"/>
  <c r="S63" i="80"/>
  <c r="R63" i="80"/>
  <c r="Q63" i="80"/>
  <c r="P63" i="80"/>
  <c r="O63" i="80"/>
  <c r="N63" i="80"/>
  <c r="Z65" i="80"/>
  <c r="Z64" i="80"/>
  <c r="Z43" i="83"/>
  <c r="Y43" i="83"/>
  <c r="X43" i="83"/>
  <c r="W43" i="83"/>
  <c r="V43" i="83"/>
  <c r="U43" i="83"/>
  <c r="T43" i="83"/>
  <c r="S43" i="83"/>
  <c r="R43" i="83"/>
  <c r="Q43" i="83"/>
  <c r="P43" i="83"/>
  <c r="O43" i="83"/>
  <c r="O42" i="83" s="1"/>
  <c r="AA47" i="83"/>
  <c r="AA46" i="83"/>
  <c r="AA45" i="83"/>
  <c r="AA44" i="83"/>
  <c r="X42" i="78"/>
  <c r="X41" i="78"/>
  <c r="X43" i="78"/>
  <c r="X44" i="78"/>
  <c r="Y54" i="80"/>
  <c r="X54" i="80"/>
  <c r="W54" i="80"/>
  <c r="V54" i="80"/>
  <c r="U54" i="80"/>
  <c r="T54" i="80"/>
  <c r="S54" i="80"/>
  <c r="R54" i="80"/>
  <c r="Q54" i="80"/>
  <c r="P54" i="80"/>
  <c r="O54" i="80"/>
  <c r="O51" i="80" s="1"/>
  <c r="N54" i="80"/>
  <c r="W33" i="81"/>
  <c r="W32" i="81" s="1"/>
  <c r="V33" i="81"/>
  <c r="V32" i="81" s="1"/>
  <c r="U33" i="81"/>
  <c r="U32" i="81" s="1"/>
  <c r="T33" i="81"/>
  <c r="T32" i="81" s="1"/>
  <c r="S33" i="81"/>
  <c r="S32" i="81" s="1"/>
  <c r="R33" i="81"/>
  <c r="R32" i="81" s="1"/>
  <c r="Q33" i="81"/>
  <c r="Q32" i="81" s="1"/>
  <c r="P33" i="81"/>
  <c r="P32" i="81" s="1"/>
  <c r="O33" i="81"/>
  <c r="O32" i="81" s="1"/>
  <c r="N33" i="81"/>
  <c r="N32" i="81" s="1"/>
  <c r="M33" i="81"/>
  <c r="M32" i="81" s="1"/>
  <c r="L33" i="81"/>
  <c r="L32" i="81" s="1"/>
  <c r="Z35" i="83"/>
  <c r="Z33" i="83" s="1"/>
  <c r="Y35" i="83"/>
  <c r="Y33" i="83" s="1"/>
  <c r="X35" i="83"/>
  <c r="X33" i="83" s="1"/>
  <c r="W35" i="83"/>
  <c r="W33" i="83" s="1"/>
  <c r="V35" i="83"/>
  <c r="V33" i="83" s="1"/>
  <c r="U35" i="83"/>
  <c r="U33" i="83" s="1"/>
  <c r="T35" i="83"/>
  <c r="T33" i="83" s="1"/>
  <c r="S35" i="83"/>
  <c r="S33" i="83" s="1"/>
  <c r="R35" i="83"/>
  <c r="R33" i="83" s="1"/>
  <c r="Q35" i="83"/>
  <c r="Q33" i="83" s="1"/>
  <c r="P35" i="83"/>
  <c r="P33" i="83" s="1"/>
  <c r="O35" i="83"/>
  <c r="O33" i="83" s="1"/>
  <c r="AA36" i="83"/>
  <c r="R33" i="78"/>
  <c r="R32" i="78" s="1"/>
  <c r="X34" i="78"/>
  <c r="W35" i="78"/>
  <c r="W33" i="78" s="1"/>
  <c r="V35" i="78"/>
  <c r="V33" i="78" s="1"/>
  <c r="U35" i="78"/>
  <c r="U33" i="78" s="1"/>
  <c r="T35" i="78"/>
  <c r="T33" i="78" s="1"/>
  <c r="S35" i="78"/>
  <c r="S33" i="78" s="1"/>
  <c r="R35" i="78"/>
  <c r="Q35" i="78"/>
  <c r="Q33" i="78" s="1"/>
  <c r="Q32" i="78" s="1"/>
  <c r="P35" i="78"/>
  <c r="P33" i="78" s="1"/>
  <c r="O35" i="78"/>
  <c r="O33" i="78" s="1"/>
  <c r="N35" i="78"/>
  <c r="N33" i="78" s="1"/>
  <c r="N32" i="78" s="1"/>
  <c r="M35" i="78"/>
  <c r="M33" i="78" s="1"/>
  <c r="M32" i="78" s="1"/>
  <c r="L35" i="78"/>
  <c r="L33" i="78" s="1"/>
  <c r="X37" i="78"/>
  <c r="X35" i="81"/>
  <c r="AA37" i="83"/>
  <c r="X36" i="78"/>
  <c r="Z56" i="80"/>
  <c r="Z55" i="80"/>
  <c r="Y52" i="80"/>
  <c r="X52" i="80"/>
  <c r="W52" i="80"/>
  <c r="V52" i="80"/>
  <c r="U52" i="80"/>
  <c r="T52" i="80"/>
  <c r="S52" i="80"/>
  <c r="R52" i="80"/>
  <c r="Q52" i="80"/>
  <c r="P52" i="80"/>
  <c r="O52" i="80"/>
  <c r="N52" i="80"/>
  <c r="Z53" i="80"/>
  <c r="AA25" i="83"/>
  <c r="X23" i="78"/>
  <c r="X22" i="78"/>
  <c r="AA22" i="83"/>
  <c r="X10" i="78"/>
  <c r="Z31" i="80"/>
  <c r="U46" i="78" l="1"/>
  <c r="U32" i="78" s="1"/>
  <c r="V46" i="78"/>
  <c r="V32" i="78" s="1"/>
  <c r="T32" i="83"/>
  <c r="P42" i="83"/>
  <c r="T42" i="83"/>
  <c r="X42" i="83"/>
  <c r="X32" i="83" s="1"/>
  <c r="Q42" i="83"/>
  <c r="Y42" i="83"/>
  <c r="Y32" i="83" s="1"/>
  <c r="S46" i="78"/>
  <c r="S32" i="78" s="1"/>
  <c r="Z52" i="80"/>
  <c r="R32" i="83"/>
  <c r="V32" i="83"/>
  <c r="R42" i="83"/>
  <c r="V42" i="83"/>
  <c r="Z42" i="83"/>
  <c r="Z32" i="83" s="1"/>
  <c r="X54" i="78"/>
  <c r="L46" i="78"/>
  <c r="P46" i="78"/>
  <c r="P32" i="78" s="1"/>
  <c r="T46" i="78"/>
  <c r="T32" i="78" s="1"/>
  <c r="P51" i="80"/>
  <c r="T51" i="80"/>
  <c r="X51" i="80"/>
  <c r="Q32" i="83"/>
  <c r="U32" i="83"/>
  <c r="U42" i="83"/>
  <c r="O46" i="78"/>
  <c r="O32" i="78" s="1"/>
  <c r="W46" i="78"/>
  <c r="W32" i="78" s="1"/>
  <c r="N51" i="80"/>
  <c r="S42" i="83"/>
  <c r="S32" i="83" s="1"/>
  <c r="W42" i="83"/>
  <c r="W32" i="83" s="1"/>
  <c r="Z69" i="80"/>
  <c r="N62" i="80"/>
  <c r="N61" i="80" s="1"/>
  <c r="Q51" i="80"/>
  <c r="U51" i="80"/>
  <c r="Y51" i="80"/>
  <c r="O62" i="80"/>
  <c r="O61" i="80" s="1"/>
  <c r="O50" i="80" s="1"/>
  <c r="S62" i="80"/>
  <c r="S61" i="80" s="1"/>
  <c r="S50" i="80" s="1"/>
  <c r="R51" i="80"/>
  <c r="V51" i="80"/>
  <c r="P62" i="80"/>
  <c r="P61" i="80" s="1"/>
  <c r="T62" i="80"/>
  <c r="T61" i="80" s="1"/>
  <c r="T50" i="80" s="1"/>
  <c r="R62" i="80"/>
  <c r="R61" i="80" s="1"/>
  <c r="R50" i="80" s="1"/>
  <c r="S51" i="80"/>
  <c r="W51" i="80"/>
  <c r="Q62" i="80"/>
  <c r="Q61" i="80" s="1"/>
  <c r="Q50" i="80" s="1"/>
  <c r="U62" i="80"/>
  <c r="U61" i="80" s="1"/>
  <c r="U50" i="80" s="1"/>
  <c r="Z54" i="80"/>
  <c r="Z63" i="80"/>
  <c r="V62" i="80"/>
  <c r="V61" i="80" s="1"/>
  <c r="Y62" i="80"/>
  <c r="Y61" i="80" s="1"/>
  <c r="Y50" i="80" s="1"/>
  <c r="X62" i="80"/>
  <c r="X61" i="80" s="1"/>
  <c r="X50" i="80" s="1"/>
  <c r="Z66" i="80"/>
  <c r="W62" i="80"/>
  <c r="W61" i="80" s="1"/>
  <c r="W50" i="80" s="1"/>
  <c r="X40" i="82"/>
  <c r="T32" i="82"/>
  <c r="X41" i="82"/>
  <c r="X32" i="81"/>
  <c r="X33" i="81"/>
  <c r="AA35" i="83"/>
  <c r="AA33" i="83"/>
  <c r="AA50" i="83"/>
  <c r="AA57" i="83"/>
  <c r="X57" i="78"/>
  <c r="O32" i="83"/>
  <c r="AA43" i="83"/>
  <c r="P32" i="83"/>
  <c r="X33" i="78"/>
  <c r="X35" i="78"/>
  <c r="I225" i="84"/>
  <c r="K225" i="84" s="1"/>
  <c r="K226" i="84"/>
  <c r="K5" i="84"/>
  <c r="P50" i="80" l="1"/>
  <c r="N50" i="80"/>
  <c r="Z51" i="80"/>
  <c r="AA42" i="83"/>
  <c r="X46" i="78"/>
  <c r="L32" i="78"/>
  <c r="X32" i="78" s="1"/>
  <c r="Z62" i="80"/>
  <c r="Z61" i="80"/>
  <c r="V50" i="80"/>
  <c r="X32" i="82"/>
  <c r="AA32" i="83"/>
  <c r="AF54" i="68"/>
  <c r="AF141" i="68"/>
  <c r="T119" i="68"/>
  <c r="Z50" i="80" l="1"/>
  <c r="Z81" i="66"/>
  <c r="Z58" i="66"/>
  <c r="AA51" i="66"/>
  <c r="Z51" i="66"/>
  <c r="Y51" i="66"/>
  <c r="AA47" i="66"/>
  <c r="Z47" i="66"/>
  <c r="Y47" i="66"/>
  <c r="Z46" i="66"/>
  <c r="AA42" i="66"/>
  <c r="Z42" i="66"/>
  <c r="Y42" i="66"/>
  <c r="Z34" i="66"/>
  <c r="Z14" i="66"/>
  <c r="Z13" i="66"/>
  <c r="AA12" i="66"/>
  <c r="Z12" i="66"/>
  <c r="Y12" i="66"/>
  <c r="AA11" i="66"/>
  <c r="Z11" i="66"/>
  <c r="Y11" i="66"/>
  <c r="Z10" i="66"/>
  <c r="X75" i="78"/>
  <c r="AF15" i="68"/>
  <c r="AF14" i="68"/>
  <c r="AF13" i="68"/>
  <c r="AF11" i="68"/>
  <c r="AF10" i="68"/>
  <c r="AF8" i="68"/>
  <c r="AF12" i="68"/>
  <c r="AF9" i="68"/>
  <c r="AF16" i="68"/>
  <c r="AF17" i="68"/>
  <c r="H22" i="68"/>
  <c r="AF148" i="68"/>
  <c r="AF146" i="68"/>
  <c r="AF144" i="68"/>
  <c r="AF143" i="68"/>
  <c r="AF20" i="68"/>
  <c r="AF23" i="68"/>
  <c r="AF255" i="68"/>
  <c r="M255" i="68"/>
  <c r="AF182" i="68"/>
  <c r="AF166" i="68"/>
  <c r="AF153" i="68"/>
  <c r="K153" i="68"/>
  <c r="AF140" i="68"/>
  <c r="AF139" i="68"/>
  <c r="AF130" i="68"/>
  <c r="AF131" i="68"/>
  <c r="AF128" i="68"/>
  <c r="N88" i="68"/>
  <c r="N85" i="68" s="1"/>
  <c r="N60" i="68" s="1"/>
  <c r="N273" i="68" s="1"/>
  <c r="M85" i="68"/>
  <c r="O5" i="68"/>
  <c r="O273" i="68" s="1"/>
  <c r="D17" i="69"/>
  <c r="AF114" i="68" l="1"/>
  <c r="AF110" i="68"/>
  <c r="AF107" i="68"/>
  <c r="AF88" i="68"/>
  <c r="AF89" i="68"/>
  <c r="AF53" i="68"/>
  <c r="AF21" i="68"/>
  <c r="AD243" i="79"/>
  <c r="AD242" i="79" s="1"/>
  <c r="AC243" i="79"/>
  <c r="AC242" i="79" s="1"/>
  <c r="AB243" i="79"/>
  <c r="AB242" i="79" s="1"/>
  <c r="AA243" i="79"/>
  <c r="AA242" i="79" s="1"/>
  <c r="Z243" i="79"/>
  <c r="Z242" i="79" s="1"/>
  <c r="Y243" i="79"/>
  <c r="Y242" i="79" s="1"/>
  <c r="X243" i="79"/>
  <c r="X242" i="79" s="1"/>
  <c r="W243" i="79"/>
  <c r="AI256" i="79"/>
  <c r="U278" i="80"/>
  <c r="U277" i="80" s="1"/>
  <c r="U276" i="80" s="1"/>
  <c r="T278" i="80"/>
  <c r="T277" i="80" s="1"/>
  <c r="T276" i="80" s="1"/>
  <c r="S278" i="80"/>
  <c r="S277" i="80" s="1"/>
  <c r="S276" i="80" s="1"/>
  <c r="R278" i="80"/>
  <c r="R277" i="80" s="1"/>
  <c r="R276" i="80" s="1"/>
  <c r="Q278" i="80"/>
  <c r="Q277" i="80" s="1"/>
  <c r="Q276" i="80" s="1"/>
  <c r="P278" i="80"/>
  <c r="P277" i="80" s="1"/>
  <c r="P276" i="80" s="1"/>
  <c r="O278" i="80"/>
  <c r="O277" i="80" s="1"/>
  <c r="O276" i="80" s="1"/>
  <c r="N278" i="80"/>
  <c r="Z281" i="80"/>
  <c r="Z264" i="80"/>
  <c r="X165" i="81"/>
  <c r="X164" i="81"/>
  <c r="S163" i="81"/>
  <c r="S157" i="81" s="1"/>
  <c r="R163" i="81"/>
  <c r="R157" i="81" s="1"/>
  <c r="Q163" i="81"/>
  <c r="P163" i="81"/>
  <c r="O163" i="81"/>
  <c r="O157" i="81" s="1"/>
  <c r="N163" i="81"/>
  <c r="N157" i="81" s="1"/>
  <c r="M163" i="81"/>
  <c r="L163" i="81"/>
  <c r="X160" i="81"/>
  <c r="X159" i="81"/>
  <c r="R158" i="81"/>
  <c r="Q158" i="81"/>
  <c r="P158" i="81"/>
  <c r="O158" i="81"/>
  <c r="N158" i="81"/>
  <c r="M158" i="81"/>
  <c r="L158" i="81"/>
  <c r="X158" i="81" s="1"/>
  <c r="S158" i="81"/>
  <c r="X181" i="78"/>
  <c r="R148" i="86"/>
  <c r="Q148" i="86"/>
  <c r="P148" i="86"/>
  <c r="O148" i="86"/>
  <c r="O146" i="86" s="1"/>
  <c r="N148" i="86"/>
  <c r="N146" i="86" s="1"/>
  <c r="M148" i="86"/>
  <c r="M146" i="86" s="1"/>
  <c r="L148" i="86"/>
  <c r="L146" i="86" s="1"/>
  <c r="K148" i="86"/>
  <c r="Z95" i="80"/>
  <c r="L157" i="81" l="1"/>
  <c r="P157" i="81"/>
  <c r="X163" i="81"/>
  <c r="K146" i="86"/>
  <c r="W148" i="86"/>
  <c r="M157" i="81"/>
  <c r="Q157" i="81"/>
  <c r="AI243" i="79"/>
  <c r="W242" i="79"/>
  <c r="AI242" i="79" s="1"/>
  <c r="Z278" i="80"/>
  <c r="N277" i="80"/>
  <c r="N276" i="80" s="1"/>
  <c r="AA59" i="83"/>
  <c r="AA58" i="83"/>
  <c r="Z83" i="80"/>
  <c r="Z84" i="80"/>
  <c r="X70" i="78"/>
  <c r="X68" i="78"/>
  <c r="X67" i="78"/>
  <c r="X66" i="78"/>
  <c r="W47" i="86"/>
  <c r="X55" i="78"/>
  <c r="X44" i="81"/>
  <c r="Z76" i="80"/>
  <c r="X45" i="78"/>
  <c r="X25" i="78"/>
  <c r="X21" i="78"/>
  <c r="AA19" i="83"/>
  <c r="X19" i="78"/>
  <c r="X14" i="78"/>
  <c r="AA14" i="83"/>
  <c r="Z22" i="80"/>
  <c r="X13" i="78"/>
  <c r="Z19" i="80"/>
  <c r="AA13" i="83"/>
  <c r="Z14" i="80"/>
  <c r="AA8" i="83"/>
  <c r="AA7" i="83"/>
  <c r="X157" i="81" l="1"/>
  <c r="Z277" i="80"/>
  <c r="N264" i="79"/>
  <c r="N261" i="79"/>
  <c r="O256" i="79"/>
  <c r="AA240" i="66" s="1"/>
  <c r="N248" i="79"/>
  <c r="N244" i="79"/>
  <c r="O234" i="79"/>
  <c r="AA218" i="66" s="1"/>
  <c r="N231" i="79"/>
  <c r="N217" i="79"/>
  <c r="N214" i="79"/>
  <c r="N203" i="79"/>
  <c r="N192" i="79"/>
  <c r="N181" i="79"/>
  <c r="N174" i="79"/>
  <c r="O167" i="79"/>
  <c r="N166" i="79"/>
  <c r="N164" i="79" s="1"/>
  <c r="O163" i="79"/>
  <c r="O154" i="79"/>
  <c r="O153" i="79"/>
  <c r="O152" i="79"/>
  <c r="N151" i="79"/>
  <c r="N148" i="79" s="1"/>
  <c r="Y139" i="66"/>
  <c r="N133" i="79"/>
  <c r="N130" i="79"/>
  <c r="O126" i="79"/>
  <c r="O125" i="79"/>
  <c r="O124" i="79"/>
  <c r="N122" i="79"/>
  <c r="O121" i="79"/>
  <c r="O120" i="79"/>
  <c r="O119" i="79"/>
  <c r="O117" i="79"/>
  <c r="N116" i="79"/>
  <c r="N109" i="79" s="1"/>
  <c r="M116" i="79"/>
  <c r="M109" i="79" s="1"/>
  <c r="O110" i="79"/>
  <c r="AA108" i="66" s="1"/>
  <c r="N98" i="79"/>
  <c r="N87" i="79"/>
  <c r="N82" i="79"/>
  <c r="N79" i="79"/>
  <c r="O76" i="79"/>
  <c r="AA74" i="66" s="1"/>
  <c r="O74" i="79"/>
  <c r="O73" i="79"/>
  <c r="N72" i="79"/>
  <c r="M72" i="79"/>
  <c r="Y72" i="66" s="1"/>
  <c r="O69" i="79"/>
  <c r="AA69" i="66" s="1"/>
  <c r="N67" i="79"/>
  <c r="M58" i="79"/>
  <c r="O58" i="79" s="1"/>
  <c r="M57" i="79"/>
  <c r="O57" i="79" s="1"/>
  <c r="M56" i="79"/>
  <c r="O56" i="79" s="1"/>
  <c r="M55" i="79"/>
  <c r="O55" i="79" s="1"/>
  <c r="M54" i="79"/>
  <c r="N53" i="79"/>
  <c r="M52" i="79"/>
  <c r="O52" i="79" s="1"/>
  <c r="M51" i="79"/>
  <c r="O51" i="79" s="1"/>
  <c r="N50" i="79"/>
  <c r="M49" i="79"/>
  <c r="O49" i="79" s="1"/>
  <c r="M48" i="79"/>
  <c r="O48" i="79" s="1"/>
  <c r="M47" i="79"/>
  <c r="O46" i="79"/>
  <c r="N45" i="79"/>
  <c r="M44" i="79"/>
  <c r="O44" i="79" s="1"/>
  <c r="M43" i="79"/>
  <c r="O43" i="79" s="1"/>
  <c r="M42" i="79"/>
  <c r="O42" i="79" s="1"/>
  <c r="M41" i="79"/>
  <c r="O41" i="79" s="1"/>
  <c r="M39" i="79"/>
  <c r="O39" i="79" s="1"/>
  <c r="M38" i="79"/>
  <c r="O38" i="79" s="1"/>
  <c r="N37" i="79"/>
  <c r="O36" i="79"/>
  <c r="M36" i="79"/>
  <c r="M35" i="79"/>
  <c r="O35" i="79" s="1"/>
  <c r="M34" i="79"/>
  <c r="O34" i="79" s="1"/>
  <c r="N33" i="79"/>
  <c r="M31" i="79"/>
  <c r="O31" i="79" s="1"/>
  <c r="M30" i="79"/>
  <c r="O30" i="79" s="1"/>
  <c r="M29" i="79"/>
  <c r="O29" i="79" s="1"/>
  <c r="M28" i="79"/>
  <c r="O28" i="79" s="1"/>
  <c r="M27" i="79"/>
  <c r="O27" i="79" s="1"/>
  <c r="M26" i="79"/>
  <c r="O26" i="79" s="1"/>
  <c r="M25" i="79"/>
  <c r="N24" i="79"/>
  <c r="M23" i="79"/>
  <c r="O23" i="79" s="1"/>
  <c r="M22" i="79"/>
  <c r="O22" i="79" s="1"/>
  <c r="M21" i="79"/>
  <c r="O21" i="79" s="1"/>
  <c r="N20" i="79"/>
  <c r="M19" i="79"/>
  <c r="O19" i="79" s="1"/>
  <c r="M18" i="79"/>
  <c r="O18" i="79" s="1"/>
  <c r="M17" i="79"/>
  <c r="O17" i="79" s="1"/>
  <c r="M16" i="79"/>
  <c r="O16" i="79" s="1"/>
  <c r="M15" i="79"/>
  <c r="O15" i="79" s="1"/>
  <c r="M14" i="79"/>
  <c r="O14" i="79" s="1"/>
  <c r="M13" i="79"/>
  <c r="O13" i="79" s="1"/>
  <c r="M12" i="79"/>
  <c r="O12" i="79" s="1"/>
  <c r="M11" i="79"/>
  <c r="O11" i="79" s="1"/>
  <c r="M10" i="79"/>
  <c r="O10" i="79" s="1"/>
  <c r="M9" i="79"/>
  <c r="O9" i="79" s="1"/>
  <c r="M8" i="79"/>
  <c r="O8" i="79" s="1"/>
  <c r="O7" i="79"/>
  <c r="M7" i="79"/>
  <c r="N6" i="79"/>
  <c r="N5" i="79" s="1"/>
  <c r="J298" i="80"/>
  <c r="J295" i="80"/>
  <c r="J282" i="80"/>
  <c r="K281" i="80"/>
  <c r="AA231" i="66" s="1"/>
  <c r="J278" i="80"/>
  <c r="I278" i="80"/>
  <c r="J265" i="80"/>
  <c r="J251" i="80"/>
  <c r="J248" i="80"/>
  <c r="J237" i="80"/>
  <c r="J226" i="80"/>
  <c r="J215" i="80"/>
  <c r="K211" i="80"/>
  <c r="K205" i="80"/>
  <c r="J202" i="80"/>
  <c r="K200" i="80"/>
  <c r="K199" i="80"/>
  <c r="K196" i="80"/>
  <c r="K195" i="80"/>
  <c r="I194" i="80"/>
  <c r="J190" i="80"/>
  <c r="J188" i="80" s="1"/>
  <c r="J176" i="80"/>
  <c r="J161" i="80"/>
  <c r="J158" i="80"/>
  <c r="J147" i="80"/>
  <c r="J136" i="80"/>
  <c r="J125" i="80"/>
  <c r="J120" i="80"/>
  <c r="J117" i="80"/>
  <c r="J111" i="80"/>
  <c r="J107" i="80"/>
  <c r="J100" i="80" s="1"/>
  <c r="K99" i="80"/>
  <c r="K98" i="80"/>
  <c r="J97" i="80"/>
  <c r="I97" i="80"/>
  <c r="K97" i="80" s="1"/>
  <c r="K95" i="80"/>
  <c r="AA56" i="66" s="1"/>
  <c r="K93" i="80"/>
  <c r="K92" i="80"/>
  <c r="J91" i="80"/>
  <c r="K89" i="80"/>
  <c r="K88" i="80"/>
  <c r="I87" i="80"/>
  <c r="J85" i="80"/>
  <c r="K84" i="80"/>
  <c r="K83" i="80"/>
  <c r="J82" i="80"/>
  <c r="I82" i="80"/>
  <c r="J77" i="80"/>
  <c r="K76" i="80"/>
  <c r="K75" i="80"/>
  <c r="J74" i="80"/>
  <c r="K74" i="80" s="1"/>
  <c r="K71" i="80"/>
  <c r="K70" i="80"/>
  <c r="J69" i="80"/>
  <c r="I69" i="80"/>
  <c r="K68" i="80"/>
  <c r="K67" i="80"/>
  <c r="J66" i="80"/>
  <c r="I66" i="80"/>
  <c r="K66" i="80" s="1"/>
  <c r="J63" i="80"/>
  <c r="J62" i="80" s="1"/>
  <c r="I63" i="80"/>
  <c r="J58" i="80"/>
  <c r="K56" i="80"/>
  <c r="K55" i="80"/>
  <c r="J54" i="80"/>
  <c r="J51" i="80" s="1"/>
  <c r="I54" i="80"/>
  <c r="K53" i="80"/>
  <c r="I52" i="80"/>
  <c r="K49" i="80"/>
  <c r="K47" i="80" s="1"/>
  <c r="J47" i="80"/>
  <c r="Y31" i="66"/>
  <c r="K44" i="80"/>
  <c r="K43" i="80"/>
  <c r="J42" i="80"/>
  <c r="I42" i="80"/>
  <c r="Y28" i="66" s="1"/>
  <c r="J37" i="80"/>
  <c r="Y25" i="66"/>
  <c r="J32" i="80"/>
  <c r="K24" i="80"/>
  <c r="K23" i="80"/>
  <c r="J22" i="80"/>
  <c r="I22" i="80"/>
  <c r="K21" i="80"/>
  <c r="K20" i="80"/>
  <c r="J19" i="80"/>
  <c r="I19" i="80"/>
  <c r="K16" i="80"/>
  <c r="K15" i="80"/>
  <c r="J14" i="80"/>
  <c r="I14" i="80"/>
  <c r="Y10" i="66" s="1"/>
  <c r="K12" i="80"/>
  <c r="K11" i="80"/>
  <c r="J10" i="80"/>
  <c r="I10" i="80"/>
  <c r="Y8" i="66" s="1"/>
  <c r="J7" i="80"/>
  <c r="J249" i="82"/>
  <c r="J246" i="82"/>
  <c r="J233" i="82"/>
  <c r="J229" i="82"/>
  <c r="J228" i="82"/>
  <c r="J227" i="82" s="1"/>
  <c r="J216" i="82"/>
  <c r="J202" i="82"/>
  <c r="J199" i="82"/>
  <c r="J188" i="82"/>
  <c r="J177" i="82"/>
  <c r="J166" i="82"/>
  <c r="J159" i="82"/>
  <c r="J151" i="82"/>
  <c r="J149" i="82" s="1"/>
  <c r="J137" i="82"/>
  <c r="J122" i="82"/>
  <c r="J119" i="82"/>
  <c r="J108" i="82"/>
  <c r="J97" i="82"/>
  <c r="J86" i="82"/>
  <c r="J81" i="82"/>
  <c r="J78" i="82"/>
  <c r="J72" i="82"/>
  <c r="J68" i="82"/>
  <c r="K56" i="82"/>
  <c r="J55" i="82"/>
  <c r="J52" i="82"/>
  <c r="K51" i="82"/>
  <c r="J47" i="82"/>
  <c r="K43" i="82"/>
  <c r="K42" i="82"/>
  <c r="J41" i="82"/>
  <c r="I41" i="82"/>
  <c r="J37" i="82"/>
  <c r="J33" i="82"/>
  <c r="I31" i="82"/>
  <c r="K31" i="82" s="1"/>
  <c r="I30" i="82"/>
  <c r="K30" i="82" s="1"/>
  <c r="I29" i="82"/>
  <c r="K29" i="82" s="1"/>
  <c r="I28" i="82"/>
  <c r="K28" i="82" s="1"/>
  <c r="I27" i="82"/>
  <c r="K27" i="82" s="1"/>
  <c r="I26" i="82"/>
  <c r="K26" i="82" s="1"/>
  <c r="I25" i="82"/>
  <c r="J24" i="82"/>
  <c r="I23" i="82"/>
  <c r="K23" i="82" s="1"/>
  <c r="I22" i="82"/>
  <c r="K22" i="82" s="1"/>
  <c r="I21" i="82"/>
  <c r="K21" i="82" s="1"/>
  <c r="J20" i="82"/>
  <c r="I19" i="82"/>
  <c r="K19" i="82" s="1"/>
  <c r="I18" i="82"/>
  <c r="K18" i="82" s="1"/>
  <c r="I17" i="82"/>
  <c r="K17" i="82" s="1"/>
  <c r="I16" i="82"/>
  <c r="K16" i="82" s="1"/>
  <c r="I15" i="82"/>
  <c r="K15" i="82" s="1"/>
  <c r="I14" i="82"/>
  <c r="K14" i="82" s="1"/>
  <c r="I13" i="82"/>
  <c r="K13" i="82" s="1"/>
  <c r="I12" i="82"/>
  <c r="K12" i="82" s="1"/>
  <c r="I11" i="82"/>
  <c r="K11" i="82" s="1"/>
  <c r="I10" i="82"/>
  <c r="K10" i="82" s="1"/>
  <c r="I9" i="82"/>
  <c r="K9" i="82" s="1"/>
  <c r="I8" i="82"/>
  <c r="K8" i="82" s="1"/>
  <c r="I7" i="82"/>
  <c r="K7" i="82" s="1"/>
  <c r="J6" i="82"/>
  <c r="J251" i="81"/>
  <c r="J248" i="81"/>
  <c r="J235" i="81"/>
  <c r="J231" i="81"/>
  <c r="J218" i="81"/>
  <c r="J204" i="81"/>
  <c r="J201" i="81"/>
  <c r="J190" i="81"/>
  <c r="J179" i="81"/>
  <c r="J168" i="81"/>
  <c r="K165" i="81"/>
  <c r="K164" i="81"/>
  <c r="I163" i="81"/>
  <c r="K160" i="81"/>
  <c r="K159" i="81"/>
  <c r="I158" i="81"/>
  <c r="J157" i="81"/>
  <c r="J149" i="81"/>
  <c r="J147" i="81"/>
  <c r="J135" i="81"/>
  <c r="J120" i="81"/>
  <c r="J117" i="81"/>
  <c r="J106" i="81"/>
  <c r="J95" i="81"/>
  <c r="J84" i="81"/>
  <c r="J79" i="81"/>
  <c r="J76" i="81"/>
  <c r="J70" i="81"/>
  <c r="J66" i="81"/>
  <c r="J59" i="81" s="1"/>
  <c r="K54" i="81"/>
  <c r="J53" i="81"/>
  <c r="J50" i="81"/>
  <c r="K49" i="81"/>
  <c r="J45" i="81"/>
  <c r="J40" i="81" s="1"/>
  <c r="K44" i="81"/>
  <c r="J37" i="81"/>
  <c r="K35" i="81"/>
  <c r="J33" i="81"/>
  <c r="I31" i="81"/>
  <c r="K31" i="81" s="1"/>
  <c r="I30" i="81"/>
  <c r="K30" i="81" s="1"/>
  <c r="I29" i="81"/>
  <c r="K29" i="81" s="1"/>
  <c r="I28" i="81"/>
  <c r="K28" i="81" s="1"/>
  <c r="I27" i="81"/>
  <c r="K27" i="81" s="1"/>
  <c r="I26" i="81"/>
  <c r="K26" i="81" s="1"/>
  <c r="I25" i="81"/>
  <c r="K25" i="81" s="1"/>
  <c r="J24" i="81"/>
  <c r="I23" i="81"/>
  <c r="K23" i="81" s="1"/>
  <c r="I22" i="81"/>
  <c r="K22" i="81" s="1"/>
  <c r="I21" i="81"/>
  <c r="J20" i="81"/>
  <c r="I19" i="81"/>
  <c r="K19" i="81" s="1"/>
  <c r="I18" i="81"/>
  <c r="K18" i="81" s="1"/>
  <c r="I17" i="81"/>
  <c r="K17" i="81" s="1"/>
  <c r="I16" i="81"/>
  <c r="K16" i="81" s="1"/>
  <c r="I15" i="81"/>
  <c r="K15" i="81" s="1"/>
  <c r="I14" i="81"/>
  <c r="K14" i="81" s="1"/>
  <c r="I13" i="81"/>
  <c r="K13" i="81" s="1"/>
  <c r="I12" i="81"/>
  <c r="K12" i="81" s="1"/>
  <c r="K11" i="81"/>
  <c r="I11" i="81"/>
  <c r="I10" i="81"/>
  <c r="K10" i="81" s="1"/>
  <c r="I9" i="81"/>
  <c r="K9" i="81" s="1"/>
  <c r="I8" i="81"/>
  <c r="K8" i="81" s="1"/>
  <c r="I7" i="81"/>
  <c r="J6" i="81"/>
  <c r="J5" i="81" s="1"/>
  <c r="H253" i="86"/>
  <c r="J253" i="86" s="1"/>
  <c r="H252" i="86"/>
  <c r="J252" i="86" s="1"/>
  <c r="H251" i="86"/>
  <c r="J251" i="86" s="1"/>
  <c r="H250" i="86"/>
  <c r="J250" i="86" s="1"/>
  <c r="H249" i="86"/>
  <c r="H248" i="86"/>
  <c r="J248" i="86" s="1"/>
  <c r="J247" i="86"/>
  <c r="H247" i="86"/>
  <c r="I246" i="86"/>
  <c r="H245" i="86"/>
  <c r="J245" i="86" s="1"/>
  <c r="H244" i="86"/>
  <c r="I243" i="86"/>
  <c r="H242" i="86"/>
  <c r="J242" i="86" s="1"/>
  <c r="H241" i="86"/>
  <c r="J241" i="86" s="1"/>
  <c r="H240" i="86"/>
  <c r="J240" i="86" s="1"/>
  <c r="H239" i="86"/>
  <c r="J239" i="86" s="1"/>
  <c r="J238" i="86"/>
  <c r="H238" i="86"/>
  <c r="H237" i="86"/>
  <c r="J237" i="86" s="1"/>
  <c r="H236" i="86"/>
  <c r="J236" i="86" s="1"/>
  <c r="H235" i="86"/>
  <c r="J235" i="86" s="1"/>
  <c r="H234" i="86"/>
  <c r="J234" i="86" s="1"/>
  <c r="H233" i="86"/>
  <c r="J233" i="86" s="1"/>
  <c r="H232" i="86"/>
  <c r="J232" i="86" s="1"/>
  <c r="H231" i="86"/>
  <c r="J231" i="86" s="1"/>
  <c r="I230" i="86"/>
  <c r="I225" i="86" s="1"/>
  <c r="I224" i="86" s="1"/>
  <c r="H229" i="86"/>
  <c r="J229" i="86" s="1"/>
  <c r="J228" i="86"/>
  <c r="H228" i="86"/>
  <c r="H227" i="86"/>
  <c r="I226" i="86"/>
  <c r="H223" i="86"/>
  <c r="J223" i="86" s="1"/>
  <c r="H222" i="86"/>
  <c r="J222" i="86" s="1"/>
  <c r="H221" i="86"/>
  <c r="J221" i="86" s="1"/>
  <c r="H220" i="86"/>
  <c r="J220" i="86" s="1"/>
  <c r="H219" i="86"/>
  <c r="J219" i="86" s="1"/>
  <c r="H218" i="86"/>
  <c r="J218" i="86" s="1"/>
  <c r="H217" i="86"/>
  <c r="J217" i="86" s="1"/>
  <c r="J216" i="86"/>
  <c r="H216" i="86"/>
  <c r="H215" i="86"/>
  <c r="J215" i="86" s="1"/>
  <c r="H214" i="86"/>
  <c r="J214" i="86" s="1"/>
  <c r="I213" i="86"/>
  <c r="H212" i="86"/>
  <c r="J212" i="86" s="1"/>
  <c r="H211" i="86"/>
  <c r="J211" i="86" s="1"/>
  <c r="H210" i="86"/>
  <c r="J210" i="86" s="1"/>
  <c r="H209" i="86"/>
  <c r="J209" i="86" s="1"/>
  <c r="H208" i="86"/>
  <c r="J208" i="86" s="1"/>
  <c r="H207" i="86"/>
  <c r="J207" i="86" s="1"/>
  <c r="J206" i="86"/>
  <c r="H206" i="86"/>
  <c r="H205" i="86"/>
  <c r="J205" i="86" s="1"/>
  <c r="H204" i="86"/>
  <c r="J204" i="86" s="1"/>
  <c r="H203" i="86"/>
  <c r="J203" i="86" s="1"/>
  <c r="H202" i="86"/>
  <c r="J202" i="86" s="1"/>
  <c r="H201" i="86"/>
  <c r="H200" i="86"/>
  <c r="J200" i="86" s="1"/>
  <c r="I199" i="86"/>
  <c r="H198" i="86"/>
  <c r="J198" i="86" s="1"/>
  <c r="H197" i="86"/>
  <c r="I196" i="86"/>
  <c r="H195" i="86"/>
  <c r="J195" i="86" s="1"/>
  <c r="H194" i="86"/>
  <c r="J194" i="86" s="1"/>
  <c r="H193" i="86"/>
  <c r="J193" i="86" s="1"/>
  <c r="H192" i="86"/>
  <c r="J192" i="86" s="1"/>
  <c r="H191" i="86"/>
  <c r="J191" i="86" s="1"/>
  <c r="H190" i="86"/>
  <c r="J190" i="86" s="1"/>
  <c r="J189" i="86"/>
  <c r="H189" i="86"/>
  <c r="H188" i="86"/>
  <c r="J188" i="86" s="1"/>
  <c r="H187" i="86"/>
  <c r="J187" i="86" s="1"/>
  <c r="H186" i="86"/>
  <c r="I185" i="86"/>
  <c r="H184" i="86"/>
  <c r="J184" i="86" s="1"/>
  <c r="H183" i="86"/>
  <c r="J183" i="86" s="1"/>
  <c r="J182" i="86"/>
  <c r="H182" i="86"/>
  <c r="H181" i="86"/>
  <c r="J181" i="86" s="1"/>
  <c r="H180" i="86"/>
  <c r="J180" i="86" s="1"/>
  <c r="H179" i="86"/>
  <c r="J179" i="86" s="1"/>
  <c r="H178" i="86"/>
  <c r="J178" i="86" s="1"/>
  <c r="H177" i="86"/>
  <c r="J177" i="86" s="1"/>
  <c r="H176" i="86"/>
  <c r="J176" i="86" s="1"/>
  <c r="H175" i="86"/>
  <c r="J175" i="86" s="1"/>
  <c r="I174" i="86"/>
  <c r="H173" i="86"/>
  <c r="J173" i="86" s="1"/>
  <c r="J172" i="86"/>
  <c r="H172" i="86"/>
  <c r="H171" i="86"/>
  <c r="J171" i="86" s="1"/>
  <c r="H170" i="86"/>
  <c r="J170" i="86" s="1"/>
  <c r="H169" i="86"/>
  <c r="J169" i="86" s="1"/>
  <c r="H168" i="86"/>
  <c r="J168" i="86" s="1"/>
  <c r="H167" i="86"/>
  <c r="J167" i="86" s="1"/>
  <c r="H166" i="86"/>
  <c r="J166" i="86" s="1"/>
  <c r="H165" i="86"/>
  <c r="J164" i="86"/>
  <c r="H164" i="86"/>
  <c r="I163" i="86"/>
  <c r="H162" i="86"/>
  <c r="J160" i="86"/>
  <c r="H159" i="86"/>
  <c r="J159" i="86" s="1"/>
  <c r="H158" i="86"/>
  <c r="J158" i="86" s="1"/>
  <c r="J157" i="86"/>
  <c r="I156" i="86"/>
  <c r="J155" i="86"/>
  <c r="H154" i="86"/>
  <c r="J154" i="86" s="1"/>
  <c r="H153" i="86"/>
  <c r="J153" i="86" s="1"/>
  <c r="H152" i="86"/>
  <c r="J152" i="86" s="1"/>
  <c r="H151" i="86"/>
  <c r="H150" i="86"/>
  <c r="J150" i="86" s="1"/>
  <c r="J149" i="86"/>
  <c r="I148" i="86"/>
  <c r="I146" i="86" s="1"/>
  <c r="H147" i="86"/>
  <c r="J147" i="86" s="1"/>
  <c r="J144" i="86"/>
  <c r="H144" i="86"/>
  <c r="H143" i="86"/>
  <c r="J143" i="86" s="1"/>
  <c r="H142" i="86"/>
  <c r="J142" i="86" s="1"/>
  <c r="H141" i="86"/>
  <c r="J141" i="86" s="1"/>
  <c r="H140" i="86"/>
  <c r="J140" i="86" s="1"/>
  <c r="H139" i="86"/>
  <c r="J139" i="86" s="1"/>
  <c r="H138" i="86"/>
  <c r="J138" i="86" s="1"/>
  <c r="H137" i="86"/>
  <c r="J137" i="86" s="1"/>
  <c r="J136" i="86"/>
  <c r="H136" i="86"/>
  <c r="H135" i="86"/>
  <c r="I134" i="86"/>
  <c r="H133" i="86"/>
  <c r="J133" i="86" s="1"/>
  <c r="H132" i="86"/>
  <c r="J132" i="86" s="1"/>
  <c r="H131" i="86"/>
  <c r="J131" i="86" s="1"/>
  <c r="H130" i="86"/>
  <c r="J130" i="86" s="1"/>
  <c r="H129" i="86"/>
  <c r="J129" i="86" s="1"/>
  <c r="H128" i="86"/>
  <c r="J128" i="86" s="1"/>
  <c r="H127" i="86"/>
  <c r="J127" i="86" s="1"/>
  <c r="H126" i="86"/>
  <c r="J126" i="86" s="1"/>
  <c r="H125" i="86"/>
  <c r="J125" i="86" s="1"/>
  <c r="H124" i="86"/>
  <c r="J124" i="86" s="1"/>
  <c r="H123" i="86"/>
  <c r="J123" i="86" s="1"/>
  <c r="J122" i="86"/>
  <c r="H122" i="86"/>
  <c r="H121" i="86"/>
  <c r="H120" i="86"/>
  <c r="J120" i="86" s="1"/>
  <c r="I119" i="86"/>
  <c r="H118" i="86"/>
  <c r="J118" i="86" s="1"/>
  <c r="H117" i="86"/>
  <c r="I116" i="86"/>
  <c r="H115" i="86"/>
  <c r="J115" i="86" s="1"/>
  <c r="H114" i="86"/>
  <c r="J114" i="86" s="1"/>
  <c r="H113" i="86"/>
  <c r="J113" i="86" s="1"/>
  <c r="H112" i="86"/>
  <c r="J112" i="86" s="1"/>
  <c r="H111" i="86"/>
  <c r="J111" i="86" s="1"/>
  <c r="H110" i="86"/>
  <c r="J110" i="86" s="1"/>
  <c r="H109" i="86"/>
  <c r="J109" i="86" s="1"/>
  <c r="H108" i="86"/>
  <c r="J108" i="86" s="1"/>
  <c r="H107" i="86"/>
  <c r="J107" i="86" s="1"/>
  <c r="H106" i="86"/>
  <c r="J106" i="86" s="1"/>
  <c r="I105" i="86"/>
  <c r="H104" i="86"/>
  <c r="J104" i="86" s="1"/>
  <c r="H103" i="86"/>
  <c r="J103" i="86" s="1"/>
  <c r="H102" i="86"/>
  <c r="J102" i="86" s="1"/>
  <c r="H101" i="86"/>
  <c r="J101" i="86" s="1"/>
  <c r="H100" i="86"/>
  <c r="J100" i="86" s="1"/>
  <c r="H99" i="86"/>
  <c r="J99" i="86" s="1"/>
  <c r="J98" i="86"/>
  <c r="H98" i="86"/>
  <c r="H97" i="86"/>
  <c r="J97" i="86" s="1"/>
  <c r="H96" i="86"/>
  <c r="J96" i="86" s="1"/>
  <c r="H95" i="86"/>
  <c r="I94" i="86"/>
  <c r="H93" i="86"/>
  <c r="J93" i="86" s="1"/>
  <c r="H92" i="86"/>
  <c r="J92" i="86" s="1"/>
  <c r="H91" i="86"/>
  <c r="J91" i="86" s="1"/>
  <c r="H90" i="86"/>
  <c r="J90" i="86" s="1"/>
  <c r="H89" i="86"/>
  <c r="J89" i="86" s="1"/>
  <c r="J88" i="86"/>
  <c r="H88" i="86"/>
  <c r="H87" i="86"/>
  <c r="J87" i="86" s="1"/>
  <c r="H86" i="86"/>
  <c r="J86" i="86" s="1"/>
  <c r="H85" i="86"/>
  <c r="H84" i="86"/>
  <c r="J84" i="86" s="1"/>
  <c r="I83" i="86"/>
  <c r="H82" i="86"/>
  <c r="J82" i="86" s="1"/>
  <c r="H81" i="86"/>
  <c r="J81" i="86" s="1"/>
  <c r="H80" i="86"/>
  <c r="J80" i="86" s="1"/>
  <c r="H79" i="86"/>
  <c r="J79" i="86" s="1"/>
  <c r="I78" i="86"/>
  <c r="H77" i="86"/>
  <c r="J77" i="86" s="1"/>
  <c r="H76" i="86"/>
  <c r="J76" i="86" s="1"/>
  <c r="I75" i="86"/>
  <c r="H73" i="86"/>
  <c r="J73" i="86" s="1"/>
  <c r="H72" i="86"/>
  <c r="J72" i="86" s="1"/>
  <c r="H71" i="86"/>
  <c r="H70" i="86"/>
  <c r="J70" i="86" s="1"/>
  <c r="I69" i="86"/>
  <c r="I58" i="86" s="1"/>
  <c r="H68" i="86"/>
  <c r="J68" i="86" s="1"/>
  <c r="J67" i="86"/>
  <c r="H67" i="86"/>
  <c r="H66" i="86"/>
  <c r="I65" i="86"/>
  <c r="H64" i="86"/>
  <c r="J64" i="86" s="1"/>
  <c r="H63" i="86"/>
  <c r="J63" i="86" s="1"/>
  <c r="H62" i="86"/>
  <c r="J62" i="86" s="1"/>
  <c r="H61" i="86"/>
  <c r="J61" i="86" s="1"/>
  <c r="H60" i="86"/>
  <c r="H59" i="86"/>
  <c r="J59" i="86" s="1"/>
  <c r="H57" i="86"/>
  <c r="J57" i="86" s="1"/>
  <c r="H56" i="86"/>
  <c r="J56" i="86" s="1"/>
  <c r="H55" i="86"/>
  <c r="J55" i="86" s="1"/>
  <c r="J54" i="86"/>
  <c r="H54" i="86"/>
  <c r="J53" i="86"/>
  <c r="I52" i="86"/>
  <c r="J52" i="86" s="1"/>
  <c r="H51" i="86"/>
  <c r="J51" i="86" s="1"/>
  <c r="H50" i="86"/>
  <c r="J50" i="86" s="1"/>
  <c r="I49" i="86"/>
  <c r="H48" i="86"/>
  <c r="J48" i="86" s="1"/>
  <c r="J47" i="86"/>
  <c r="H46" i="86"/>
  <c r="J46" i="86" s="1"/>
  <c r="H45" i="86"/>
  <c r="I44" i="86"/>
  <c r="I39" i="86" s="1"/>
  <c r="J43" i="86"/>
  <c r="H42" i="86"/>
  <c r="H41" i="86"/>
  <c r="J41" i="86" s="1"/>
  <c r="H40" i="86"/>
  <c r="H38" i="86"/>
  <c r="J38" i="86" s="1"/>
  <c r="H37" i="86"/>
  <c r="I36" i="86"/>
  <c r="H35" i="86"/>
  <c r="J35" i="86" s="1"/>
  <c r="H34" i="86"/>
  <c r="J34" i="86" s="1"/>
  <c r="H33" i="86"/>
  <c r="J33" i="86" s="1"/>
  <c r="I32" i="86"/>
  <c r="H30" i="86"/>
  <c r="J30" i="86" s="1"/>
  <c r="H29" i="86"/>
  <c r="J29" i="86" s="1"/>
  <c r="H28" i="86"/>
  <c r="J28" i="86" s="1"/>
  <c r="J27" i="86"/>
  <c r="H27" i="86"/>
  <c r="H26" i="86"/>
  <c r="J26" i="86" s="1"/>
  <c r="H25" i="86"/>
  <c r="J25" i="86" s="1"/>
  <c r="H24" i="86"/>
  <c r="I23" i="86"/>
  <c r="H22" i="86"/>
  <c r="J22" i="86" s="1"/>
  <c r="J21" i="86"/>
  <c r="H21" i="86"/>
  <c r="H20" i="86"/>
  <c r="J20" i="86" s="1"/>
  <c r="I19" i="86"/>
  <c r="H18" i="86"/>
  <c r="J18" i="86" s="1"/>
  <c r="H17" i="86"/>
  <c r="J17" i="86" s="1"/>
  <c r="H16" i="86"/>
  <c r="J16" i="86" s="1"/>
  <c r="H15" i="86"/>
  <c r="J15" i="86" s="1"/>
  <c r="J14" i="86"/>
  <c r="H14" i="86"/>
  <c r="H13" i="86"/>
  <c r="J13" i="86" s="1"/>
  <c r="H12" i="86"/>
  <c r="J12" i="86" s="1"/>
  <c r="H11" i="86"/>
  <c r="J11" i="86" s="1"/>
  <c r="H10" i="86"/>
  <c r="J10" i="86" s="1"/>
  <c r="H9" i="86"/>
  <c r="J9" i="86" s="1"/>
  <c r="H8" i="86"/>
  <c r="J8" i="86" s="1"/>
  <c r="H7" i="86"/>
  <c r="J7" i="86" s="1"/>
  <c r="H6" i="86"/>
  <c r="J6" i="86" s="1"/>
  <c r="I5" i="86"/>
  <c r="J263" i="83"/>
  <c r="J260" i="83"/>
  <c r="J247" i="83"/>
  <c r="J242" i="83" s="1"/>
  <c r="J241" i="83" s="1"/>
  <c r="J243" i="83"/>
  <c r="J230" i="83"/>
  <c r="J216" i="83"/>
  <c r="J213" i="83"/>
  <c r="J202" i="83"/>
  <c r="J191" i="83"/>
  <c r="J180" i="83"/>
  <c r="J173" i="83"/>
  <c r="J165" i="83"/>
  <c r="J163" i="83" s="1"/>
  <c r="J151" i="83"/>
  <c r="J136" i="83"/>
  <c r="J133" i="83"/>
  <c r="J122" i="83"/>
  <c r="J111" i="83"/>
  <c r="J100" i="83"/>
  <c r="J95" i="83"/>
  <c r="J92" i="83"/>
  <c r="J86" i="83"/>
  <c r="J82" i="83"/>
  <c r="K68" i="83"/>
  <c r="K67" i="83"/>
  <c r="K66" i="83"/>
  <c r="K65" i="83" s="1"/>
  <c r="J65" i="83"/>
  <c r="J64" i="83" s="1"/>
  <c r="I65" i="83"/>
  <c r="J61" i="83"/>
  <c r="K59" i="83"/>
  <c r="K58" i="83"/>
  <c r="J57" i="83"/>
  <c r="K57" i="83"/>
  <c r="J53" i="83"/>
  <c r="K52" i="83"/>
  <c r="K51" i="83"/>
  <c r="J50" i="83"/>
  <c r="I50" i="83"/>
  <c r="K49" i="83"/>
  <c r="K47" i="83"/>
  <c r="K46" i="83"/>
  <c r="K45" i="83"/>
  <c r="K44" i="83"/>
  <c r="J43" i="83"/>
  <c r="I43" i="83"/>
  <c r="J39" i="83"/>
  <c r="K37" i="83"/>
  <c r="J35" i="83"/>
  <c r="J33" i="83" s="1"/>
  <c r="K31" i="83"/>
  <c r="K28" i="83"/>
  <c r="K25" i="83"/>
  <c r="J24" i="83"/>
  <c r="K22" i="83"/>
  <c r="J20" i="83"/>
  <c r="K19" i="83"/>
  <c r="K14" i="83"/>
  <c r="K13" i="83"/>
  <c r="K8" i="83"/>
  <c r="K7" i="83"/>
  <c r="J6" i="83"/>
  <c r="J276" i="78"/>
  <c r="J273" i="78"/>
  <c r="J260" i="78"/>
  <c r="J256" i="78"/>
  <c r="J243" i="78"/>
  <c r="J229" i="78"/>
  <c r="J226" i="78"/>
  <c r="J215" i="78"/>
  <c r="J204" i="78"/>
  <c r="J193" i="78"/>
  <c r="J186" i="78"/>
  <c r="K185" i="78"/>
  <c r="K182" i="78"/>
  <c r="K181" i="78"/>
  <c r="K180" i="78"/>
  <c r="J177" i="78"/>
  <c r="J175" i="78" s="1"/>
  <c r="I174" i="78"/>
  <c r="K174" i="78" s="1"/>
  <c r="I172" i="78"/>
  <c r="K172" i="78" s="1"/>
  <c r="K171" i="78" s="1"/>
  <c r="AA147" i="66" s="1"/>
  <c r="J171" i="78"/>
  <c r="J160" i="78"/>
  <c r="J145" i="78"/>
  <c r="J142" i="78"/>
  <c r="J131" i="78"/>
  <c r="J120" i="78"/>
  <c r="J109" i="78"/>
  <c r="J104" i="78"/>
  <c r="J101" i="78"/>
  <c r="J95" i="78"/>
  <c r="J91" i="78"/>
  <c r="K83" i="78"/>
  <c r="J77" i="78"/>
  <c r="J76" i="78" s="1"/>
  <c r="K74" i="78"/>
  <c r="J73" i="78"/>
  <c r="J71" i="78" s="1"/>
  <c r="I73" i="78"/>
  <c r="K69" i="78"/>
  <c r="K68" i="78"/>
  <c r="K67" i="78"/>
  <c r="K65" i="78" s="1"/>
  <c r="J65" i="78"/>
  <c r="I65" i="78"/>
  <c r="K63" i="78"/>
  <c r="K62" i="78"/>
  <c r="K61" i="78"/>
  <c r="K60" i="78"/>
  <c r="K59" i="78"/>
  <c r="K58" i="78"/>
  <c r="J57" i="78"/>
  <c r="K55" i="78"/>
  <c r="J54" i="78"/>
  <c r="K53" i="78"/>
  <c r="K52" i="78"/>
  <c r="K50" i="78"/>
  <c r="K49" i="78"/>
  <c r="K48" i="78"/>
  <c r="J47" i="78"/>
  <c r="I47" i="78"/>
  <c r="K45" i="78"/>
  <c r="AA39" i="66" s="1"/>
  <c r="K44" i="78"/>
  <c r="K43" i="78"/>
  <c r="K42" i="78"/>
  <c r="K41" i="78"/>
  <c r="J40" i="78"/>
  <c r="J39" i="78" s="1"/>
  <c r="K36" i="78"/>
  <c r="K31" i="78"/>
  <c r="K28" i="78"/>
  <c r="K25" i="78"/>
  <c r="K23" i="78"/>
  <c r="K22" i="78"/>
  <c r="K21" i="78"/>
  <c r="I20" i="78"/>
  <c r="K20" i="78" s="1"/>
  <c r="K14" i="78"/>
  <c r="K13" i="78"/>
  <c r="K8" i="78"/>
  <c r="K7" i="78"/>
  <c r="K100" i="78" l="1"/>
  <c r="J84" i="78"/>
  <c r="J40" i="86"/>
  <c r="H75" i="86"/>
  <c r="Y49" i="66"/>
  <c r="M33" i="79"/>
  <c r="O33" i="79" s="1"/>
  <c r="J45" i="86"/>
  <c r="Y46" i="66"/>
  <c r="Y45" i="66" s="1"/>
  <c r="J75" i="81"/>
  <c r="K47" i="78"/>
  <c r="AA43" i="66"/>
  <c r="J42" i="86"/>
  <c r="Y43" i="66"/>
  <c r="AA31" i="66"/>
  <c r="K19" i="80"/>
  <c r="AA13" i="66" s="1"/>
  <c r="Y13" i="66"/>
  <c r="K22" i="80"/>
  <c r="AA14" i="66" s="1"/>
  <c r="Y14" i="66"/>
  <c r="Y24" i="66"/>
  <c r="J277" i="80"/>
  <c r="J276" i="80" s="1"/>
  <c r="K42" i="80"/>
  <c r="AA28" i="66" s="1"/>
  <c r="K87" i="80"/>
  <c r="Y52" i="66"/>
  <c r="Y50" i="66" s="1"/>
  <c r="K278" i="80"/>
  <c r="AA228" i="66" s="1"/>
  <c r="AA227" i="66" s="1"/>
  <c r="AA226" i="66" s="1"/>
  <c r="H21" i="69" s="1"/>
  <c r="Y228" i="66"/>
  <c r="Y227" i="66" s="1"/>
  <c r="Y226" i="66" s="1"/>
  <c r="O72" i="79"/>
  <c r="AA72" i="66" s="1"/>
  <c r="O116" i="79"/>
  <c r="O122" i="79"/>
  <c r="K158" i="81"/>
  <c r="AA159" i="66" s="1"/>
  <c r="Y159" i="66"/>
  <c r="K163" i="81"/>
  <c r="AA162" i="66" s="1"/>
  <c r="Y162" i="66"/>
  <c r="J42" i="83"/>
  <c r="K50" i="83"/>
  <c r="Y44" i="66"/>
  <c r="AA44" i="66"/>
  <c r="K43" i="83"/>
  <c r="AA114" i="66"/>
  <c r="Y114" i="66"/>
  <c r="Y107" i="66" s="1"/>
  <c r="K194" i="80"/>
  <c r="AA154" i="66"/>
  <c r="AA7" i="66"/>
  <c r="M24" i="79"/>
  <c r="O24" i="79" s="1"/>
  <c r="M6" i="79"/>
  <c r="J255" i="78"/>
  <c r="J254" i="78" s="1"/>
  <c r="K254" i="78" s="1"/>
  <c r="K40" i="78"/>
  <c r="AA38" i="66" s="1"/>
  <c r="K57" i="78"/>
  <c r="AA48" i="66" s="1"/>
  <c r="K14" i="80"/>
  <c r="AA10" i="66" s="1"/>
  <c r="J61" i="80"/>
  <c r="K82" i="80"/>
  <c r="AA49" i="66" s="1"/>
  <c r="I62" i="80"/>
  <c r="K62" i="80" s="1"/>
  <c r="Z276" i="80"/>
  <c r="H148" i="86"/>
  <c r="H146" i="86"/>
  <c r="J146" i="86" s="1"/>
  <c r="O25" i="79"/>
  <c r="J91" i="83"/>
  <c r="H105" i="86"/>
  <c r="J105" i="86" s="1"/>
  <c r="J100" i="78"/>
  <c r="J191" i="78"/>
  <c r="H116" i="86"/>
  <c r="J117" i="86"/>
  <c r="H196" i="86"/>
  <c r="J196" i="86" s="1"/>
  <c r="J197" i="86"/>
  <c r="H246" i="86"/>
  <c r="J246" i="86" s="1"/>
  <c r="J249" i="86"/>
  <c r="H32" i="86"/>
  <c r="J32" i="86" s="1"/>
  <c r="H78" i="86"/>
  <c r="J78" i="86" s="1"/>
  <c r="H213" i="86"/>
  <c r="J213" i="86" s="1"/>
  <c r="J46" i="78"/>
  <c r="K73" i="78"/>
  <c r="J32" i="81"/>
  <c r="J259" i="81" s="1"/>
  <c r="J75" i="83"/>
  <c r="I6" i="81"/>
  <c r="I4" i="86"/>
  <c r="H119" i="86"/>
  <c r="J119" i="86" s="1"/>
  <c r="J164" i="82"/>
  <c r="H19" i="86"/>
  <c r="J19" i="86" s="1"/>
  <c r="H69" i="86"/>
  <c r="J69" i="86" s="1"/>
  <c r="J90" i="80"/>
  <c r="K91" i="80"/>
  <c r="J230" i="81"/>
  <c r="J229" i="81" s="1"/>
  <c r="N40" i="79"/>
  <c r="N32" i="79" s="1"/>
  <c r="I6" i="82"/>
  <c r="K6" i="82" s="1"/>
  <c r="J61" i="82"/>
  <c r="J40" i="82"/>
  <c r="J32" i="82" s="1"/>
  <c r="J6" i="80"/>
  <c r="J5" i="80" s="1"/>
  <c r="J5" i="82"/>
  <c r="J77" i="82"/>
  <c r="J36" i="80"/>
  <c r="K69" i="80"/>
  <c r="J116" i="80"/>
  <c r="O47" i="79"/>
  <c r="M45" i="79"/>
  <c r="M40" i="79" s="1"/>
  <c r="J213" i="80"/>
  <c r="O6" i="79"/>
  <c r="O54" i="79"/>
  <c r="M53" i="79"/>
  <c r="O53" i="79" s="1"/>
  <c r="N78" i="79"/>
  <c r="O151" i="79"/>
  <c r="AA139" i="66" s="1"/>
  <c r="N179" i="79"/>
  <c r="N243" i="79"/>
  <c r="N242" i="79" s="1"/>
  <c r="M20" i="79"/>
  <c r="O20" i="79" s="1"/>
  <c r="M37" i="79"/>
  <c r="O37" i="79" s="1"/>
  <c r="M50" i="79"/>
  <c r="O50" i="79" s="1"/>
  <c r="N71" i="79"/>
  <c r="N59" i="79" s="1"/>
  <c r="K52" i="80"/>
  <c r="K10" i="80"/>
  <c r="AA8" i="66" s="1"/>
  <c r="AA25" i="66"/>
  <c r="K54" i="80"/>
  <c r="K63" i="80"/>
  <c r="J257" i="82"/>
  <c r="K25" i="82"/>
  <c r="I24" i="82"/>
  <c r="K24" i="82" s="1"/>
  <c r="I20" i="82"/>
  <c r="K20" i="82" s="1"/>
  <c r="K41" i="82"/>
  <c r="K6" i="81"/>
  <c r="K7" i="81"/>
  <c r="J166" i="81"/>
  <c r="K21" i="81"/>
  <c r="I20" i="81"/>
  <c r="K20" i="81" s="1"/>
  <c r="I24" i="81"/>
  <c r="K24" i="81" s="1"/>
  <c r="J121" i="86"/>
  <c r="J151" i="86"/>
  <c r="H5" i="86"/>
  <c r="I31" i="86"/>
  <c r="H83" i="86"/>
  <c r="J83" i="86" s="1"/>
  <c r="J95" i="86"/>
  <c r="H94" i="86"/>
  <c r="J94" i="86" s="1"/>
  <c r="I161" i="86"/>
  <c r="H163" i="86"/>
  <c r="J163" i="86" s="1"/>
  <c r="J165" i="86"/>
  <c r="J75" i="86"/>
  <c r="J135" i="86"/>
  <c r="H134" i="86"/>
  <c r="J134" i="86" s="1"/>
  <c r="H199" i="86"/>
  <c r="J199" i="86" s="1"/>
  <c r="J201" i="86"/>
  <c r="J244" i="86"/>
  <c r="H243" i="86"/>
  <c r="J243" i="86" s="1"/>
  <c r="J66" i="86"/>
  <c r="H65" i="86"/>
  <c r="J65" i="86" s="1"/>
  <c r="H156" i="86"/>
  <c r="J156" i="86" s="1"/>
  <c r="J162" i="86"/>
  <c r="J186" i="86"/>
  <c r="H185" i="86"/>
  <c r="J185" i="86" s="1"/>
  <c r="J24" i="86"/>
  <c r="H23" i="86"/>
  <c r="J23" i="86" s="1"/>
  <c r="J60" i="86"/>
  <c r="J71" i="86"/>
  <c r="J37" i="86"/>
  <c r="H36" i="86"/>
  <c r="J36" i="86" s="1"/>
  <c r="I74" i="86"/>
  <c r="J85" i="86"/>
  <c r="J116" i="86"/>
  <c r="J227" i="86"/>
  <c r="H226" i="86"/>
  <c r="H174" i="86"/>
  <c r="J174" i="86" s="1"/>
  <c r="H230" i="86"/>
  <c r="J230" i="86" s="1"/>
  <c r="J5" i="83"/>
  <c r="J32" i="83"/>
  <c r="J178" i="83"/>
  <c r="I171" i="78"/>
  <c r="Y147" i="66" s="1"/>
  <c r="K39" i="78"/>
  <c r="AA37" i="66" s="1"/>
  <c r="H242" i="68"/>
  <c r="H254" i="68"/>
  <c r="H228" i="68"/>
  <c r="H214" i="68" s="1"/>
  <c r="D13" i="69" s="1"/>
  <c r="H137" i="68"/>
  <c r="H134" i="68" s="1"/>
  <c r="H146" i="68"/>
  <c r="H142" i="68" s="1"/>
  <c r="H163" i="68"/>
  <c r="H161" i="68" s="1"/>
  <c r="H103" i="68"/>
  <c r="H109" i="68"/>
  <c r="H115" i="68"/>
  <c r="H119" i="68"/>
  <c r="H85" i="68"/>
  <c r="H60" i="68" s="1"/>
  <c r="D11" i="69" s="1"/>
  <c r="J50" i="80" l="1"/>
  <c r="J306" i="80" s="1"/>
  <c r="Y41" i="66"/>
  <c r="AA52" i="66"/>
  <c r="O109" i="79"/>
  <c r="AA107" i="66" s="1"/>
  <c r="AA41" i="66"/>
  <c r="Y40" i="66"/>
  <c r="O45" i="79"/>
  <c r="Y158" i="66"/>
  <c r="AA158" i="66"/>
  <c r="H12" i="69" s="1"/>
  <c r="J148" i="86"/>
  <c r="Y148" i="66"/>
  <c r="I254" i="86"/>
  <c r="J271" i="83"/>
  <c r="N272" i="79"/>
  <c r="O40" i="79"/>
  <c r="M32" i="79"/>
  <c r="O32" i="79" s="1"/>
  <c r="M5" i="79"/>
  <c r="I5" i="82"/>
  <c r="I5" i="81"/>
  <c r="J226" i="86"/>
  <c r="H225" i="86"/>
  <c r="H74" i="86"/>
  <c r="J74" i="86" s="1"/>
  <c r="J5" i="86"/>
  <c r="H4" i="86"/>
  <c r="H161" i="86"/>
  <c r="J161" i="86" s="1"/>
  <c r="H58" i="86"/>
  <c r="J58" i="86" s="1"/>
  <c r="H241" i="68"/>
  <c r="H240" i="68" s="1"/>
  <c r="D21" i="69" s="1"/>
  <c r="H108" i="68"/>
  <c r="H97" i="68" s="1"/>
  <c r="D6" i="69" s="1"/>
  <c r="H13" i="83"/>
  <c r="O5" i="79" l="1"/>
  <c r="K5" i="82"/>
  <c r="K5" i="81"/>
  <c r="H224" i="86"/>
  <c r="J224" i="86" s="1"/>
  <c r="J225" i="86"/>
  <c r="J4" i="86"/>
  <c r="D25" i="89"/>
  <c r="D26" i="89" s="1"/>
  <c r="I13" i="89"/>
  <c r="H13" i="89"/>
  <c r="G13" i="89"/>
  <c r="F13" i="89"/>
  <c r="E13" i="89"/>
  <c r="AH174" i="79" l="1"/>
  <c r="AH175" i="79"/>
  <c r="AH176" i="79"/>
  <c r="AH177" i="79"/>
  <c r="AH178" i="79"/>
  <c r="AH179" i="79"/>
  <c r="AH180" i="79"/>
  <c r="AH181" i="79"/>
  <c r="AH182" i="79"/>
  <c r="AH183" i="79"/>
  <c r="AH184" i="79"/>
  <c r="AH185" i="79"/>
  <c r="AH186" i="79"/>
  <c r="AH187" i="79"/>
  <c r="AH188" i="79"/>
  <c r="AH189" i="79"/>
  <c r="AH190" i="79"/>
  <c r="AH191" i="79"/>
  <c r="AH192" i="79"/>
  <c r="AH193" i="79"/>
  <c r="AH194" i="79"/>
  <c r="AH195" i="79"/>
  <c r="AH196" i="79"/>
  <c r="AH197" i="79"/>
  <c r="AH198" i="79"/>
  <c r="AH199" i="79"/>
  <c r="AH200" i="79"/>
  <c r="AH201" i="79"/>
  <c r="AH202" i="79"/>
  <c r="AH203" i="79"/>
  <c r="AH204" i="79"/>
  <c r="AH205" i="79"/>
  <c r="AH206" i="79"/>
  <c r="AH207" i="79"/>
  <c r="AH208" i="79"/>
  <c r="AH209" i="79"/>
  <c r="AH210" i="79"/>
  <c r="AH211" i="79"/>
  <c r="AH212" i="79"/>
  <c r="AH213" i="79"/>
  <c r="AH214" i="79"/>
  <c r="AH215" i="79"/>
  <c r="AH216" i="79"/>
  <c r="AH217" i="79"/>
  <c r="AH218" i="79"/>
  <c r="AH219" i="79"/>
  <c r="AH220" i="79"/>
  <c r="AH221" i="79"/>
  <c r="AH222" i="79"/>
  <c r="AH223" i="79"/>
  <c r="AH224" i="79"/>
  <c r="AH225" i="79"/>
  <c r="AH226" i="79"/>
  <c r="AH227" i="79"/>
  <c r="AH228" i="79"/>
  <c r="AH229" i="79"/>
  <c r="AH230" i="79"/>
  <c r="AH232" i="79"/>
  <c r="AH233" i="79"/>
  <c r="AH235" i="79"/>
  <c r="AH236" i="79"/>
  <c r="AH237" i="79"/>
  <c r="AH238" i="79"/>
  <c r="AH239" i="79"/>
  <c r="AH240" i="79"/>
  <c r="AH241" i="79"/>
  <c r="AG174" i="79"/>
  <c r="AG175" i="79"/>
  <c r="AG176" i="79"/>
  <c r="AG177" i="79"/>
  <c r="AG178" i="79"/>
  <c r="AG179" i="79"/>
  <c r="AG180" i="79"/>
  <c r="AG181" i="79"/>
  <c r="AG182" i="79"/>
  <c r="AG183" i="79"/>
  <c r="AG184" i="79"/>
  <c r="AG185" i="79"/>
  <c r="AG186" i="79"/>
  <c r="AG187" i="79"/>
  <c r="AG188" i="79"/>
  <c r="AG189" i="79"/>
  <c r="AG190" i="79"/>
  <c r="AG191" i="79"/>
  <c r="AG192" i="79"/>
  <c r="AG193" i="79"/>
  <c r="AG194" i="79"/>
  <c r="AG195" i="79"/>
  <c r="AG196" i="79"/>
  <c r="AG197" i="79"/>
  <c r="AG198" i="79"/>
  <c r="AG199" i="79"/>
  <c r="AG200" i="79"/>
  <c r="AG201" i="79"/>
  <c r="AG202" i="79"/>
  <c r="AG203" i="79"/>
  <c r="AG204" i="79"/>
  <c r="AG205" i="79"/>
  <c r="AG206" i="79"/>
  <c r="AG207" i="79"/>
  <c r="AG208" i="79"/>
  <c r="AG209" i="79"/>
  <c r="AG210" i="79"/>
  <c r="AG211" i="79"/>
  <c r="AG212" i="79"/>
  <c r="AG213" i="79"/>
  <c r="AG214" i="79"/>
  <c r="AG215" i="79"/>
  <c r="AG216" i="79"/>
  <c r="AG217" i="79"/>
  <c r="AG218" i="79"/>
  <c r="AG219" i="79"/>
  <c r="AG220" i="79"/>
  <c r="AG221" i="79"/>
  <c r="AG222" i="79"/>
  <c r="AG223" i="79"/>
  <c r="AG224" i="79"/>
  <c r="AG225" i="79"/>
  <c r="AG226" i="79"/>
  <c r="AG227" i="79"/>
  <c r="AG228" i="79"/>
  <c r="AG229" i="79"/>
  <c r="AG230" i="79"/>
  <c r="AG232" i="79"/>
  <c r="AG233" i="79"/>
  <c r="AG235" i="79"/>
  <c r="AG236" i="79"/>
  <c r="AG237" i="79"/>
  <c r="AG238" i="79"/>
  <c r="AG239" i="79"/>
  <c r="AG240" i="79"/>
  <c r="AG241" i="79"/>
  <c r="AF174" i="79"/>
  <c r="AF175" i="79"/>
  <c r="AF176" i="79"/>
  <c r="AF177" i="79"/>
  <c r="AF178" i="79"/>
  <c r="AF179" i="79"/>
  <c r="AF180" i="79"/>
  <c r="AF181" i="79"/>
  <c r="AF182" i="79"/>
  <c r="AF183" i="79"/>
  <c r="AF184" i="79"/>
  <c r="AF185" i="79"/>
  <c r="AF186" i="79"/>
  <c r="AF187" i="79"/>
  <c r="AF188" i="79"/>
  <c r="AF189" i="79"/>
  <c r="AF190" i="79"/>
  <c r="AF191" i="79"/>
  <c r="AF192" i="79"/>
  <c r="AF193" i="79"/>
  <c r="AF194" i="79"/>
  <c r="AF195" i="79"/>
  <c r="AF196" i="79"/>
  <c r="AF197" i="79"/>
  <c r="AF198" i="79"/>
  <c r="AF199" i="79"/>
  <c r="AF200" i="79"/>
  <c r="AF201" i="79"/>
  <c r="AF202" i="79"/>
  <c r="AF203" i="79"/>
  <c r="AF204" i="79"/>
  <c r="AF205" i="79"/>
  <c r="AF206" i="79"/>
  <c r="AF207" i="79"/>
  <c r="AF208" i="79"/>
  <c r="AF209" i="79"/>
  <c r="AF210" i="79"/>
  <c r="AF211" i="79"/>
  <c r="AF212" i="79"/>
  <c r="AF213" i="79"/>
  <c r="AF214" i="79"/>
  <c r="AF215" i="79"/>
  <c r="AF216" i="79"/>
  <c r="AF217" i="79"/>
  <c r="AF218" i="79"/>
  <c r="AF219" i="79"/>
  <c r="AF220" i="79"/>
  <c r="AF221" i="79"/>
  <c r="AF222" i="79"/>
  <c r="AF223" i="79"/>
  <c r="AF224" i="79"/>
  <c r="AF225" i="79"/>
  <c r="AF226" i="79"/>
  <c r="AF227" i="79"/>
  <c r="AF228" i="79"/>
  <c r="AF229" i="79"/>
  <c r="AF230" i="79"/>
  <c r="AF232" i="79"/>
  <c r="AF233" i="79"/>
  <c r="AF235" i="79"/>
  <c r="AF236" i="79"/>
  <c r="AF237" i="79"/>
  <c r="AF238" i="79"/>
  <c r="AF239" i="79"/>
  <c r="AF240" i="79"/>
  <c r="AF241" i="79"/>
  <c r="AE174" i="79"/>
  <c r="AE175" i="79"/>
  <c r="AE176" i="79"/>
  <c r="AE177" i="79"/>
  <c r="AE178" i="79"/>
  <c r="AE179" i="79"/>
  <c r="AE180" i="79"/>
  <c r="AE181" i="79"/>
  <c r="AE182" i="79"/>
  <c r="AE183" i="79"/>
  <c r="AE184" i="79"/>
  <c r="AE185" i="79"/>
  <c r="AE186" i="79"/>
  <c r="AE187" i="79"/>
  <c r="AE188" i="79"/>
  <c r="AE189" i="79"/>
  <c r="AE190" i="79"/>
  <c r="AE191" i="79"/>
  <c r="AE192" i="79"/>
  <c r="AE193" i="79"/>
  <c r="AE194" i="79"/>
  <c r="AE195" i="79"/>
  <c r="AE196" i="79"/>
  <c r="AE197" i="79"/>
  <c r="AE198" i="79"/>
  <c r="AE199" i="79"/>
  <c r="AE200" i="79"/>
  <c r="AE201" i="79"/>
  <c r="AE202" i="79"/>
  <c r="AE203" i="79"/>
  <c r="AE204" i="79"/>
  <c r="AE205" i="79"/>
  <c r="AE206" i="79"/>
  <c r="AE207" i="79"/>
  <c r="AE208" i="79"/>
  <c r="AE209" i="79"/>
  <c r="AE210" i="79"/>
  <c r="AE211" i="79"/>
  <c r="AE212" i="79"/>
  <c r="AE213" i="79"/>
  <c r="AE214" i="79"/>
  <c r="AE215" i="79"/>
  <c r="AE216" i="79"/>
  <c r="AE217" i="79"/>
  <c r="AE218" i="79"/>
  <c r="AE219" i="79"/>
  <c r="AE220" i="79"/>
  <c r="AE221" i="79"/>
  <c r="AE222" i="79"/>
  <c r="AE223" i="79"/>
  <c r="AE224" i="79"/>
  <c r="AE225" i="79"/>
  <c r="AE226" i="79"/>
  <c r="AE227" i="79"/>
  <c r="AE228" i="79"/>
  <c r="AE229" i="79"/>
  <c r="AE230" i="79"/>
  <c r="AE232" i="79"/>
  <c r="AE233" i="79"/>
  <c r="AE235" i="79"/>
  <c r="AE236" i="79"/>
  <c r="AE237" i="79"/>
  <c r="AE238" i="79"/>
  <c r="AE239" i="79"/>
  <c r="AE240" i="79"/>
  <c r="AE241" i="79"/>
  <c r="AD174" i="79"/>
  <c r="AD175" i="79"/>
  <c r="AD176" i="79"/>
  <c r="AD177" i="79"/>
  <c r="AD178" i="79"/>
  <c r="AD179" i="79"/>
  <c r="AD180" i="79"/>
  <c r="AD181" i="79"/>
  <c r="AD182" i="79"/>
  <c r="AD183" i="79"/>
  <c r="AD184" i="79"/>
  <c r="AD185" i="79"/>
  <c r="AD186" i="79"/>
  <c r="AD187" i="79"/>
  <c r="AD188" i="79"/>
  <c r="AD189" i="79"/>
  <c r="AD190" i="79"/>
  <c r="AD191" i="79"/>
  <c r="AD192" i="79"/>
  <c r="AD193" i="79"/>
  <c r="AD194" i="79"/>
  <c r="AD195" i="79"/>
  <c r="AD196" i="79"/>
  <c r="AD197" i="79"/>
  <c r="AD198" i="79"/>
  <c r="AD199" i="79"/>
  <c r="AD200" i="79"/>
  <c r="AD201" i="79"/>
  <c r="AD202" i="79"/>
  <c r="AD203" i="79"/>
  <c r="AD204" i="79"/>
  <c r="AD205" i="79"/>
  <c r="AD206" i="79"/>
  <c r="AD207" i="79"/>
  <c r="AD208" i="79"/>
  <c r="AD209" i="79"/>
  <c r="AD210" i="79"/>
  <c r="AD211" i="79"/>
  <c r="AD212" i="79"/>
  <c r="AD213" i="79"/>
  <c r="AD214" i="79"/>
  <c r="AD215" i="79"/>
  <c r="AD216" i="79"/>
  <c r="AD217" i="79"/>
  <c r="AD218" i="79"/>
  <c r="AD219" i="79"/>
  <c r="AD220" i="79"/>
  <c r="AD221" i="79"/>
  <c r="AD222" i="79"/>
  <c r="AD223" i="79"/>
  <c r="AD224" i="79"/>
  <c r="AD225" i="79"/>
  <c r="AD226" i="79"/>
  <c r="AD227" i="79"/>
  <c r="AD228" i="79"/>
  <c r="AD229" i="79"/>
  <c r="AD230" i="79"/>
  <c r="AD232" i="79"/>
  <c r="AD233" i="79"/>
  <c r="AD235" i="79"/>
  <c r="AD236" i="79"/>
  <c r="AD237" i="79"/>
  <c r="AD238" i="79"/>
  <c r="AD239" i="79"/>
  <c r="AD240" i="79"/>
  <c r="AD241" i="79"/>
  <c r="AB174" i="79"/>
  <c r="AB175" i="79"/>
  <c r="AB176" i="79"/>
  <c r="AB177" i="79"/>
  <c r="AB178" i="79"/>
  <c r="AB179" i="79"/>
  <c r="AB180" i="79"/>
  <c r="AB181" i="79"/>
  <c r="AB182" i="79"/>
  <c r="AB183" i="79"/>
  <c r="AB184" i="79"/>
  <c r="AB185" i="79"/>
  <c r="AB186" i="79"/>
  <c r="AB187" i="79"/>
  <c r="AB188" i="79"/>
  <c r="AB189" i="79"/>
  <c r="AB190" i="79"/>
  <c r="AB191" i="79"/>
  <c r="AB192" i="79"/>
  <c r="AB193" i="79"/>
  <c r="AB194" i="79"/>
  <c r="AB195" i="79"/>
  <c r="AB196" i="79"/>
  <c r="AB197" i="79"/>
  <c r="AB198" i="79"/>
  <c r="AB199" i="79"/>
  <c r="AB200" i="79"/>
  <c r="AB201" i="79"/>
  <c r="AB202" i="79"/>
  <c r="AB203" i="79"/>
  <c r="AB204" i="79"/>
  <c r="AB205" i="79"/>
  <c r="AB206" i="79"/>
  <c r="AB207" i="79"/>
  <c r="AB208" i="79"/>
  <c r="AB209" i="79"/>
  <c r="AB210" i="79"/>
  <c r="AB211" i="79"/>
  <c r="AB212" i="79"/>
  <c r="AB213" i="79"/>
  <c r="AB214" i="79"/>
  <c r="AB215" i="79"/>
  <c r="AB216" i="79"/>
  <c r="AB217" i="79"/>
  <c r="AB218" i="79"/>
  <c r="AB219" i="79"/>
  <c r="AB220" i="79"/>
  <c r="AB221" i="79"/>
  <c r="AB222" i="79"/>
  <c r="AB223" i="79"/>
  <c r="AB224" i="79"/>
  <c r="AB225" i="79"/>
  <c r="AB226" i="79"/>
  <c r="AB227" i="79"/>
  <c r="AB228" i="79"/>
  <c r="AB229" i="79"/>
  <c r="AB230" i="79"/>
  <c r="AB232" i="79"/>
  <c r="AB233" i="79"/>
  <c r="AB235" i="79"/>
  <c r="AB236" i="79"/>
  <c r="AB237" i="79"/>
  <c r="AB238" i="79"/>
  <c r="AB239" i="79"/>
  <c r="AB240" i="79"/>
  <c r="AB241" i="79"/>
  <c r="AC174" i="79"/>
  <c r="AC175" i="79"/>
  <c r="AC176" i="79"/>
  <c r="AC177" i="79"/>
  <c r="AC178" i="79"/>
  <c r="AC179" i="79"/>
  <c r="AC180" i="79"/>
  <c r="AC181" i="79"/>
  <c r="AC182" i="79"/>
  <c r="AC183" i="79"/>
  <c r="AC184" i="79"/>
  <c r="AC185" i="79"/>
  <c r="AC186" i="79"/>
  <c r="AC187" i="79"/>
  <c r="AC188" i="79"/>
  <c r="AC189" i="79"/>
  <c r="AC190" i="79"/>
  <c r="AC191" i="79"/>
  <c r="AC192" i="79"/>
  <c r="AC193" i="79"/>
  <c r="AC194" i="79"/>
  <c r="AC195" i="79"/>
  <c r="AC196" i="79"/>
  <c r="AC197" i="79"/>
  <c r="AC198" i="79"/>
  <c r="AC199" i="79"/>
  <c r="AC200" i="79"/>
  <c r="AC201" i="79"/>
  <c r="AC202" i="79"/>
  <c r="AC203" i="79"/>
  <c r="AC204" i="79"/>
  <c r="AC205" i="79"/>
  <c r="AC206" i="79"/>
  <c r="AC207" i="79"/>
  <c r="AC208" i="79"/>
  <c r="AC209" i="79"/>
  <c r="AC210" i="79"/>
  <c r="AC211" i="79"/>
  <c r="AC212" i="79"/>
  <c r="AC213" i="79"/>
  <c r="AC214" i="79"/>
  <c r="AC215" i="79"/>
  <c r="AC216" i="79"/>
  <c r="AC217" i="79"/>
  <c r="AC218" i="79"/>
  <c r="AC219" i="79"/>
  <c r="AC220" i="79"/>
  <c r="AC221" i="79"/>
  <c r="AC222" i="79"/>
  <c r="AC223" i="79"/>
  <c r="AC224" i="79"/>
  <c r="AC225" i="79"/>
  <c r="AC226" i="79"/>
  <c r="AC227" i="79"/>
  <c r="AC228" i="79"/>
  <c r="AC229" i="79"/>
  <c r="AC230" i="79"/>
  <c r="AC232" i="79"/>
  <c r="AC233" i="79"/>
  <c r="AC235" i="79"/>
  <c r="AC236" i="79"/>
  <c r="AC237" i="79"/>
  <c r="AC238" i="79"/>
  <c r="AC239" i="79"/>
  <c r="AC240" i="79"/>
  <c r="AC241" i="79"/>
  <c r="AA174" i="79"/>
  <c r="AA175" i="79"/>
  <c r="AA176" i="79"/>
  <c r="AA177" i="79"/>
  <c r="AA178" i="79"/>
  <c r="AA179" i="79"/>
  <c r="AA180" i="79"/>
  <c r="AA181" i="79"/>
  <c r="AA182" i="79"/>
  <c r="AA183" i="79"/>
  <c r="AA184" i="79"/>
  <c r="AA185" i="79"/>
  <c r="AA186" i="79"/>
  <c r="AA187" i="79"/>
  <c r="AA188" i="79"/>
  <c r="AA189" i="79"/>
  <c r="AA190" i="79"/>
  <c r="AA191" i="79"/>
  <c r="AA192" i="79"/>
  <c r="AA193" i="79"/>
  <c r="AA194" i="79"/>
  <c r="AA195" i="79"/>
  <c r="AA196" i="79"/>
  <c r="AA197" i="79"/>
  <c r="AA198" i="79"/>
  <c r="AA199" i="79"/>
  <c r="AA200" i="79"/>
  <c r="AA201" i="79"/>
  <c r="AA202" i="79"/>
  <c r="AA203" i="79"/>
  <c r="AA204" i="79"/>
  <c r="AA205" i="79"/>
  <c r="AA206" i="79"/>
  <c r="AA207" i="79"/>
  <c r="AA208" i="79"/>
  <c r="AA209" i="79"/>
  <c r="AA210" i="79"/>
  <c r="AA211" i="79"/>
  <c r="AA212" i="79"/>
  <c r="AA213" i="79"/>
  <c r="AA214" i="79"/>
  <c r="AA215" i="79"/>
  <c r="AA216" i="79"/>
  <c r="AA217" i="79"/>
  <c r="AA218" i="79"/>
  <c r="AA219" i="79"/>
  <c r="AA220" i="79"/>
  <c r="AA221" i="79"/>
  <c r="AA222" i="79"/>
  <c r="AA223" i="79"/>
  <c r="AA224" i="79"/>
  <c r="AA225" i="79"/>
  <c r="AA226" i="79"/>
  <c r="AA227" i="79"/>
  <c r="AA228" i="79"/>
  <c r="AA229" i="79"/>
  <c r="AA230" i="79"/>
  <c r="AA232" i="79"/>
  <c r="AA233" i="79"/>
  <c r="AA235" i="79"/>
  <c r="AA236" i="79"/>
  <c r="AA237" i="79"/>
  <c r="AA238" i="79"/>
  <c r="AA239" i="79"/>
  <c r="AA240" i="79"/>
  <c r="AA241" i="79"/>
  <c r="M63" i="79"/>
  <c r="O63" i="79" s="1"/>
  <c r="M75" i="79"/>
  <c r="Y73" i="66" s="1"/>
  <c r="M91" i="79"/>
  <c r="O91" i="79" s="1"/>
  <c r="M95" i="79"/>
  <c r="O95" i="79" s="1"/>
  <c r="M99" i="79"/>
  <c r="M103" i="79"/>
  <c r="O103" i="79" s="1"/>
  <c r="M107" i="79"/>
  <c r="O107" i="79" s="1"/>
  <c r="M111" i="79"/>
  <c r="O111" i="79" s="1"/>
  <c r="M115" i="79"/>
  <c r="O115" i="79" s="1"/>
  <c r="M123" i="79"/>
  <c r="M131" i="79"/>
  <c r="M135" i="79"/>
  <c r="O135" i="79" s="1"/>
  <c r="M139" i="79"/>
  <c r="O139" i="79" s="1"/>
  <c r="M143" i="79"/>
  <c r="O143" i="79" s="1"/>
  <c r="M147" i="79"/>
  <c r="O147" i="79" s="1"/>
  <c r="M156" i="79"/>
  <c r="O156" i="79" s="1"/>
  <c r="M160" i="79"/>
  <c r="O160" i="79" s="1"/>
  <c r="M168" i="79"/>
  <c r="M172" i="79"/>
  <c r="O172" i="79" s="1"/>
  <c r="Z174" i="79"/>
  <c r="Z175" i="79"/>
  <c r="Z176" i="79"/>
  <c r="Z177" i="79"/>
  <c r="Z178" i="79"/>
  <c r="Z179" i="79"/>
  <c r="Z180" i="79"/>
  <c r="Z181" i="79"/>
  <c r="Z182" i="79"/>
  <c r="Z183" i="79"/>
  <c r="Z184" i="79"/>
  <c r="Z185" i="79"/>
  <c r="Z186" i="79"/>
  <c r="Z187" i="79"/>
  <c r="Z188" i="79"/>
  <c r="Z189" i="79"/>
  <c r="Z190" i="79"/>
  <c r="Z191" i="79"/>
  <c r="Z192" i="79"/>
  <c r="Z193" i="79"/>
  <c r="Z194" i="79"/>
  <c r="Z195" i="79"/>
  <c r="Z196" i="79"/>
  <c r="Z197" i="79"/>
  <c r="Z198" i="79"/>
  <c r="Z199" i="79"/>
  <c r="Z200" i="79"/>
  <c r="Z201" i="79"/>
  <c r="Z202" i="79"/>
  <c r="Z203" i="79"/>
  <c r="Z204" i="79"/>
  <c r="Z205" i="79"/>
  <c r="Z206" i="79"/>
  <c r="Z207" i="79"/>
  <c r="Z208" i="79"/>
  <c r="Z209" i="79"/>
  <c r="Z210" i="79"/>
  <c r="Z211" i="79"/>
  <c r="Z212" i="79"/>
  <c r="Z213" i="79"/>
  <c r="Z214" i="79"/>
  <c r="Z215" i="79"/>
  <c r="Z216" i="79"/>
  <c r="Z217" i="79"/>
  <c r="Z218" i="79"/>
  <c r="Z219" i="79"/>
  <c r="Z220" i="79"/>
  <c r="Z221" i="79"/>
  <c r="Z222" i="79"/>
  <c r="Z223" i="79"/>
  <c r="Z224" i="79"/>
  <c r="Z225" i="79"/>
  <c r="Z226" i="79"/>
  <c r="Z227" i="79"/>
  <c r="Z228" i="79"/>
  <c r="Z229" i="79"/>
  <c r="Z230" i="79"/>
  <c r="Z232" i="79"/>
  <c r="Z233" i="79"/>
  <c r="Z235" i="79"/>
  <c r="Z236" i="79"/>
  <c r="Z237" i="79"/>
  <c r="Z238" i="79"/>
  <c r="Z239" i="79"/>
  <c r="Z240" i="79"/>
  <c r="Z241" i="79"/>
  <c r="M252" i="79"/>
  <c r="O252" i="79" s="1"/>
  <c r="M260" i="79"/>
  <c r="O260" i="79" s="1"/>
  <c r="M268" i="79"/>
  <c r="O268" i="79" s="1"/>
  <c r="Y174" i="79"/>
  <c r="Y175" i="79"/>
  <c r="Y176" i="79"/>
  <c r="Y177" i="79"/>
  <c r="Y178" i="79"/>
  <c r="Y179" i="79"/>
  <c r="Y180" i="79"/>
  <c r="Y181" i="79"/>
  <c r="Y182" i="79"/>
  <c r="Y183" i="79"/>
  <c r="Y184" i="79"/>
  <c r="Y185" i="79"/>
  <c r="Y186" i="79"/>
  <c r="Y187" i="79"/>
  <c r="Y188" i="79"/>
  <c r="Y189" i="79"/>
  <c r="Y190" i="79"/>
  <c r="Y191" i="79"/>
  <c r="Y192" i="79"/>
  <c r="Y193" i="79"/>
  <c r="Y194" i="79"/>
  <c r="Y195" i="79"/>
  <c r="Y196" i="79"/>
  <c r="Y197" i="79"/>
  <c r="Y198" i="79"/>
  <c r="Y199" i="79"/>
  <c r="Y200" i="79"/>
  <c r="Y201" i="79"/>
  <c r="Y202" i="79"/>
  <c r="Y203" i="79"/>
  <c r="Y204" i="79"/>
  <c r="Y205" i="79"/>
  <c r="Y206" i="79"/>
  <c r="Y207" i="79"/>
  <c r="Y208" i="79"/>
  <c r="Y209" i="79"/>
  <c r="Y210" i="79"/>
  <c r="Y211" i="79"/>
  <c r="Y212" i="79"/>
  <c r="Y213" i="79"/>
  <c r="Y214" i="79"/>
  <c r="Y215" i="79"/>
  <c r="Y216" i="79"/>
  <c r="Y217" i="79"/>
  <c r="Y218" i="79"/>
  <c r="Y219" i="79"/>
  <c r="Y220" i="79"/>
  <c r="Y221" i="79"/>
  <c r="Y222" i="79"/>
  <c r="Y223" i="79"/>
  <c r="Y224" i="79"/>
  <c r="Y225" i="79"/>
  <c r="Y226" i="79"/>
  <c r="Y227" i="79"/>
  <c r="Y228" i="79"/>
  <c r="Y229" i="79"/>
  <c r="Y230" i="79"/>
  <c r="Y232" i="79"/>
  <c r="Y233" i="79"/>
  <c r="Y235" i="79"/>
  <c r="Y236" i="79"/>
  <c r="Y237" i="79"/>
  <c r="Y238" i="79"/>
  <c r="Y239" i="79"/>
  <c r="Y240" i="79"/>
  <c r="Y241" i="79"/>
  <c r="X174" i="79"/>
  <c r="X175" i="79"/>
  <c r="X176" i="79"/>
  <c r="X177" i="79"/>
  <c r="X178" i="79"/>
  <c r="X179" i="79"/>
  <c r="X180" i="79"/>
  <c r="X181" i="79"/>
  <c r="X182" i="79"/>
  <c r="X183" i="79"/>
  <c r="X184" i="79"/>
  <c r="X185" i="79"/>
  <c r="X186" i="79"/>
  <c r="X187" i="79"/>
  <c r="X188" i="79"/>
  <c r="X189" i="79"/>
  <c r="X190" i="79"/>
  <c r="X191" i="79"/>
  <c r="X192" i="79"/>
  <c r="X193" i="79"/>
  <c r="X194" i="79"/>
  <c r="X195" i="79"/>
  <c r="X196" i="79"/>
  <c r="X197" i="79"/>
  <c r="X198" i="79"/>
  <c r="X199" i="79"/>
  <c r="X200" i="79"/>
  <c r="X201" i="79"/>
  <c r="X202" i="79"/>
  <c r="X203" i="79"/>
  <c r="X204" i="79"/>
  <c r="X205" i="79"/>
  <c r="X206" i="79"/>
  <c r="X207" i="79"/>
  <c r="X208" i="79"/>
  <c r="X209" i="79"/>
  <c r="X210" i="79"/>
  <c r="X211" i="79"/>
  <c r="X212" i="79"/>
  <c r="X213" i="79"/>
  <c r="X214" i="79"/>
  <c r="X215" i="79"/>
  <c r="X216" i="79"/>
  <c r="X217" i="79"/>
  <c r="X218" i="79"/>
  <c r="X219" i="79"/>
  <c r="X220" i="79"/>
  <c r="X221" i="79"/>
  <c r="X222" i="79"/>
  <c r="X223" i="79"/>
  <c r="X224" i="79"/>
  <c r="X225" i="79"/>
  <c r="X226" i="79"/>
  <c r="X227" i="79"/>
  <c r="X228" i="79"/>
  <c r="X229" i="79"/>
  <c r="X230" i="79"/>
  <c r="X232" i="79"/>
  <c r="X233" i="79"/>
  <c r="X235" i="79"/>
  <c r="X236" i="79"/>
  <c r="X237" i="79"/>
  <c r="X238" i="79"/>
  <c r="X239" i="79"/>
  <c r="X240" i="79"/>
  <c r="X241" i="79"/>
  <c r="W174" i="79"/>
  <c r="W175" i="79"/>
  <c r="W176" i="79"/>
  <c r="W177" i="79"/>
  <c r="W178" i="79"/>
  <c r="W179" i="79"/>
  <c r="W180" i="79"/>
  <c r="W181" i="79"/>
  <c r="W182" i="79"/>
  <c r="W183" i="79"/>
  <c r="W184" i="79"/>
  <c r="W185" i="79"/>
  <c r="W186" i="79"/>
  <c r="W187" i="79"/>
  <c r="W188" i="79"/>
  <c r="W189" i="79"/>
  <c r="W190" i="79"/>
  <c r="W191" i="79"/>
  <c r="W192" i="79"/>
  <c r="W193" i="79"/>
  <c r="W194" i="79"/>
  <c r="W195" i="79"/>
  <c r="W196" i="79"/>
  <c r="W197" i="79"/>
  <c r="W198" i="79"/>
  <c r="W199" i="79"/>
  <c r="W200" i="79"/>
  <c r="W201" i="79"/>
  <c r="W202" i="79"/>
  <c r="W203" i="79"/>
  <c r="W204" i="79"/>
  <c r="W205" i="79"/>
  <c r="W206" i="79"/>
  <c r="W207" i="79"/>
  <c r="W208" i="79"/>
  <c r="W209" i="79"/>
  <c r="W210" i="79"/>
  <c r="W211" i="79"/>
  <c r="W212" i="79"/>
  <c r="W213" i="79"/>
  <c r="W214" i="79"/>
  <c r="W215" i="79"/>
  <c r="W216" i="79"/>
  <c r="W217" i="79"/>
  <c r="W218" i="79"/>
  <c r="W219" i="79"/>
  <c r="W220" i="79"/>
  <c r="W221" i="79"/>
  <c r="W222" i="79"/>
  <c r="W223" i="79"/>
  <c r="W224" i="79"/>
  <c r="W225" i="79"/>
  <c r="W226" i="79"/>
  <c r="W227" i="79"/>
  <c r="W228" i="79"/>
  <c r="W229" i="79"/>
  <c r="W230" i="79"/>
  <c r="W232" i="79"/>
  <c r="W233" i="79"/>
  <c r="W235" i="79"/>
  <c r="W236" i="79"/>
  <c r="W237" i="79"/>
  <c r="W238" i="79"/>
  <c r="W239" i="79"/>
  <c r="W240" i="79"/>
  <c r="W241" i="79"/>
  <c r="Y25" i="80"/>
  <c r="Y26" i="80"/>
  <c r="Y27" i="80"/>
  <c r="Y28" i="80"/>
  <c r="Y30" i="80"/>
  <c r="Y29" i="80" s="1"/>
  <c r="Y32" i="80"/>
  <c r="Y33" i="80"/>
  <c r="Y34" i="80"/>
  <c r="Y35" i="80"/>
  <c r="Y101" i="80"/>
  <c r="Y102" i="80"/>
  <c r="Y103" i="80"/>
  <c r="Y104" i="80"/>
  <c r="Y105" i="80"/>
  <c r="Y106" i="80"/>
  <c r="Y107" i="80"/>
  <c r="Y108" i="80"/>
  <c r="Y109" i="80"/>
  <c r="Y110" i="80"/>
  <c r="Y111" i="80"/>
  <c r="Y112" i="80"/>
  <c r="Y113" i="80"/>
  <c r="Y114" i="80"/>
  <c r="Y115" i="80"/>
  <c r="Y117" i="80"/>
  <c r="Y118" i="80"/>
  <c r="Y119" i="80"/>
  <c r="Y120" i="80"/>
  <c r="Y121" i="80"/>
  <c r="Y122" i="80"/>
  <c r="Y123" i="80"/>
  <c r="Y124" i="80"/>
  <c r="Y125" i="80"/>
  <c r="Y126" i="80"/>
  <c r="Y127" i="80"/>
  <c r="Y128" i="80"/>
  <c r="Y129" i="80"/>
  <c r="Y130" i="80"/>
  <c r="Y131" i="80"/>
  <c r="Y132" i="80"/>
  <c r="Y133" i="80"/>
  <c r="Y134" i="80"/>
  <c r="Y135" i="80"/>
  <c r="Y136" i="80"/>
  <c r="Y137" i="80"/>
  <c r="Y138" i="80"/>
  <c r="Y139" i="80"/>
  <c r="Y140" i="80"/>
  <c r="Y141" i="80"/>
  <c r="Y142" i="80"/>
  <c r="Y143" i="80"/>
  <c r="Y144" i="80"/>
  <c r="Y145" i="80"/>
  <c r="Y146" i="80"/>
  <c r="Y147" i="80"/>
  <c r="Y148" i="80"/>
  <c r="Y149" i="80"/>
  <c r="Y150" i="80"/>
  <c r="Y151" i="80"/>
  <c r="Y152" i="80"/>
  <c r="Y153" i="80"/>
  <c r="Y154" i="80"/>
  <c r="Y155" i="80"/>
  <c r="Y156" i="80"/>
  <c r="Y157" i="80"/>
  <c r="Y158" i="80"/>
  <c r="Y159" i="80"/>
  <c r="Y160" i="80"/>
  <c r="Y161" i="80"/>
  <c r="Y162" i="80"/>
  <c r="Y163" i="80"/>
  <c r="Y164" i="80"/>
  <c r="Y165" i="80"/>
  <c r="Y166" i="80"/>
  <c r="Y167" i="80"/>
  <c r="Y168" i="80"/>
  <c r="Y169" i="80"/>
  <c r="Y170" i="80"/>
  <c r="Y171" i="80"/>
  <c r="Y172" i="80"/>
  <c r="Y173" i="80"/>
  <c r="Y174" i="80"/>
  <c r="Y175" i="80"/>
  <c r="Y176" i="80"/>
  <c r="Y177" i="80"/>
  <c r="Y178" i="80"/>
  <c r="Y179" i="80"/>
  <c r="Y180" i="80"/>
  <c r="Y181" i="80"/>
  <c r="Y182" i="80"/>
  <c r="Y183" i="80"/>
  <c r="Y184" i="80"/>
  <c r="Y185" i="80"/>
  <c r="Y186" i="80"/>
  <c r="Y202" i="80"/>
  <c r="Y203" i="80"/>
  <c r="Y204" i="80"/>
  <c r="Y205" i="80"/>
  <c r="Y206" i="80"/>
  <c r="Y207" i="80"/>
  <c r="Y208" i="80"/>
  <c r="Y209" i="80"/>
  <c r="Y210" i="80"/>
  <c r="Y211" i="80"/>
  <c r="Y212" i="80"/>
  <c r="Y214" i="80"/>
  <c r="Y215" i="80"/>
  <c r="Y216" i="80"/>
  <c r="Y217" i="80"/>
  <c r="Y218" i="80"/>
  <c r="Y219" i="80"/>
  <c r="Y220" i="80"/>
  <c r="Y221" i="80"/>
  <c r="Y222" i="80"/>
  <c r="Y223" i="80"/>
  <c r="Y224" i="80"/>
  <c r="Y225" i="80"/>
  <c r="Y226" i="80"/>
  <c r="Y227" i="80"/>
  <c r="Y228" i="80"/>
  <c r="Y229" i="80"/>
  <c r="Y230" i="80"/>
  <c r="Y231" i="80"/>
  <c r="Y232" i="80"/>
  <c r="Y233" i="80"/>
  <c r="Y234" i="80"/>
  <c r="Y235" i="80"/>
  <c r="Y236" i="80"/>
  <c r="Y237" i="80"/>
  <c r="Y238" i="80"/>
  <c r="Y239" i="80"/>
  <c r="Y240" i="80"/>
  <c r="Y241" i="80"/>
  <c r="Y242" i="80"/>
  <c r="Y243" i="80"/>
  <c r="Y244" i="80"/>
  <c r="Y245" i="80"/>
  <c r="Y246" i="80"/>
  <c r="Y247" i="80"/>
  <c r="Y248" i="80"/>
  <c r="Y249" i="80"/>
  <c r="Y250" i="80"/>
  <c r="Y251" i="80"/>
  <c r="Y252" i="80"/>
  <c r="Y253" i="80"/>
  <c r="Y254" i="80"/>
  <c r="Y255" i="80"/>
  <c r="Y256" i="80"/>
  <c r="Y257" i="80"/>
  <c r="Y258" i="80"/>
  <c r="Y259" i="80"/>
  <c r="Y260" i="80"/>
  <c r="Y261" i="80"/>
  <c r="Y262" i="80"/>
  <c r="Y263" i="80"/>
  <c r="Y265" i="80"/>
  <c r="Y213" i="80" s="1"/>
  <c r="Y266" i="80"/>
  <c r="Y267" i="80"/>
  <c r="Y268" i="80"/>
  <c r="Y269" i="80"/>
  <c r="Y270" i="80"/>
  <c r="Y271" i="80"/>
  <c r="Y272" i="80"/>
  <c r="Y273" i="80"/>
  <c r="Y274" i="80"/>
  <c r="Y275" i="80"/>
  <c r="X25" i="80"/>
  <c r="X26" i="80"/>
  <c r="X27" i="80"/>
  <c r="X28" i="80"/>
  <c r="X30" i="80"/>
  <c r="X29" i="80" s="1"/>
  <c r="X32" i="80"/>
  <c r="X33" i="80"/>
  <c r="X34" i="80"/>
  <c r="X35" i="80"/>
  <c r="X101" i="80"/>
  <c r="X102" i="80"/>
  <c r="X103" i="80"/>
  <c r="X104" i="80"/>
  <c r="X105" i="80"/>
  <c r="X106" i="80"/>
  <c r="X107" i="80"/>
  <c r="X108" i="80"/>
  <c r="X109" i="80"/>
  <c r="X110" i="80"/>
  <c r="X111" i="80"/>
  <c r="X112" i="80"/>
  <c r="X113" i="80"/>
  <c r="X114" i="80"/>
  <c r="X115" i="80"/>
  <c r="X117" i="80"/>
  <c r="X118" i="80"/>
  <c r="X119" i="80"/>
  <c r="X120" i="80"/>
  <c r="X121" i="80"/>
  <c r="X122" i="80"/>
  <c r="X123" i="80"/>
  <c r="X124" i="80"/>
  <c r="X125" i="80"/>
  <c r="X126" i="80"/>
  <c r="X127" i="80"/>
  <c r="X128" i="80"/>
  <c r="X129" i="80"/>
  <c r="X130" i="80"/>
  <c r="X131" i="80"/>
  <c r="X132" i="80"/>
  <c r="X133" i="80"/>
  <c r="X134" i="80"/>
  <c r="X135" i="80"/>
  <c r="X136" i="80"/>
  <c r="X137" i="80"/>
  <c r="X138" i="80"/>
  <c r="X139" i="80"/>
  <c r="X140" i="80"/>
  <c r="X141" i="80"/>
  <c r="X142" i="80"/>
  <c r="X143" i="80"/>
  <c r="X144" i="80"/>
  <c r="X145" i="80"/>
  <c r="X146" i="80"/>
  <c r="X147" i="80"/>
  <c r="X148" i="80"/>
  <c r="X149" i="80"/>
  <c r="X150" i="80"/>
  <c r="X151" i="80"/>
  <c r="X152" i="80"/>
  <c r="X153" i="80"/>
  <c r="X154" i="80"/>
  <c r="X155" i="80"/>
  <c r="X156" i="80"/>
  <c r="X157" i="80"/>
  <c r="X158" i="80"/>
  <c r="X159" i="80"/>
  <c r="X160" i="80"/>
  <c r="X161" i="80"/>
  <c r="X162" i="80"/>
  <c r="X163" i="80"/>
  <c r="X164" i="80"/>
  <c r="X165" i="80"/>
  <c r="X166" i="80"/>
  <c r="X167" i="80"/>
  <c r="X168" i="80"/>
  <c r="X169" i="80"/>
  <c r="X170" i="80"/>
  <c r="X171" i="80"/>
  <c r="X172" i="80"/>
  <c r="X173" i="80"/>
  <c r="X174" i="80"/>
  <c r="X175" i="80"/>
  <c r="X176" i="80"/>
  <c r="X177" i="80"/>
  <c r="X178" i="80"/>
  <c r="X179" i="80"/>
  <c r="X180" i="80"/>
  <c r="X181" i="80"/>
  <c r="X182" i="80"/>
  <c r="X183" i="80"/>
  <c r="X184" i="80"/>
  <c r="X185" i="80"/>
  <c r="X186" i="80"/>
  <c r="X202" i="80"/>
  <c r="X203" i="80"/>
  <c r="X204" i="80"/>
  <c r="X205" i="80"/>
  <c r="X206" i="80"/>
  <c r="X207" i="80"/>
  <c r="X208" i="80"/>
  <c r="X209" i="80"/>
  <c r="X210" i="80"/>
  <c r="X211" i="80"/>
  <c r="X212" i="80"/>
  <c r="X214" i="80"/>
  <c r="X215" i="80"/>
  <c r="X216" i="80"/>
  <c r="X217" i="80"/>
  <c r="X218" i="80"/>
  <c r="X219" i="80"/>
  <c r="X220" i="80"/>
  <c r="X221" i="80"/>
  <c r="X222" i="80"/>
  <c r="X223" i="80"/>
  <c r="X224" i="80"/>
  <c r="X225" i="80"/>
  <c r="X226" i="80"/>
  <c r="X227" i="80"/>
  <c r="X228" i="80"/>
  <c r="X229" i="80"/>
  <c r="X230" i="80"/>
  <c r="X231" i="80"/>
  <c r="X232" i="80"/>
  <c r="X233" i="80"/>
  <c r="X234" i="80"/>
  <c r="X235" i="80"/>
  <c r="X236" i="80"/>
  <c r="X237" i="80"/>
  <c r="X238" i="80"/>
  <c r="X239" i="80"/>
  <c r="X240" i="80"/>
  <c r="X241" i="80"/>
  <c r="X242" i="80"/>
  <c r="X243" i="80"/>
  <c r="X244" i="80"/>
  <c r="X245" i="80"/>
  <c r="X246" i="80"/>
  <c r="X247" i="80"/>
  <c r="X248" i="80"/>
  <c r="X249" i="80"/>
  <c r="X250" i="80"/>
  <c r="X251" i="80"/>
  <c r="X252" i="80"/>
  <c r="X253" i="80"/>
  <c r="X254" i="80"/>
  <c r="X255" i="80"/>
  <c r="X256" i="80"/>
  <c r="X257" i="80"/>
  <c r="X258" i="80"/>
  <c r="X259" i="80"/>
  <c r="X260" i="80"/>
  <c r="X261" i="80"/>
  <c r="X262" i="80"/>
  <c r="X263" i="80"/>
  <c r="X265" i="80"/>
  <c r="X213" i="80" s="1"/>
  <c r="X266" i="80"/>
  <c r="X267" i="80"/>
  <c r="X268" i="80"/>
  <c r="X269" i="80"/>
  <c r="X270" i="80"/>
  <c r="X271" i="80"/>
  <c r="X272" i="80"/>
  <c r="X273" i="80"/>
  <c r="X274" i="80"/>
  <c r="X275" i="80"/>
  <c r="W25" i="80"/>
  <c r="AA15" i="66" s="1"/>
  <c r="W26" i="80"/>
  <c r="AA16" i="66" s="1"/>
  <c r="W27" i="80"/>
  <c r="AA17" i="66" s="1"/>
  <c r="W28" i="80"/>
  <c r="W30" i="80"/>
  <c r="W29" i="80" s="1"/>
  <c r="W32" i="80"/>
  <c r="W33" i="80"/>
  <c r="W34" i="80"/>
  <c r="W35" i="80"/>
  <c r="W101" i="80"/>
  <c r="W102" i="80"/>
  <c r="W103" i="80"/>
  <c r="W104" i="80"/>
  <c r="W105" i="80"/>
  <c r="W106" i="80"/>
  <c r="W107" i="80"/>
  <c r="W108" i="80"/>
  <c r="W109" i="80"/>
  <c r="W110" i="80"/>
  <c r="W111" i="80"/>
  <c r="W112" i="80"/>
  <c r="W113" i="80"/>
  <c r="W114" i="80"/>
  <c r="W115" i="80"/>
  <c r="W117" i="80"/>
  <c r="W118" i="80"/>
  <c r="W119" i="80"/>
  <c r="W120" i="80"/>
  <c r="W121" i="80"/>
  <c r="W122" i="80"/>
  <c r="W123" i="80"/>
  <c r="W124" i="80"/>
  <c r="W125" i="80"/>
  <c r="W126" i="80"/>
  <c r="W127" i="80"/>
  <c r="W128" i="80"/>
  <c r="W129" i="80"/>
  <c r="W130" i="80"/>
  <c r="W131" i="80"/>
  <c r="W132" i="80"/>
  <c r="W133" i="80"/>
  <c r="W134" i="80"/>
  <c r="W135" i="80"/>
  <c r="W136" i="80"/>
  <c r="W137" i="80"/>
  <c r="W138" i="80"/>
  <c r="W139" i="80"/>
  <c r="W140" i="80"/>
  <c r="W141" i="80"/>
  <c r="W142" i="80"/>
  <c r="W143" i="80"/>
  <c r="W144" i="80"/>
  <c r="W145" i="80"/>
  <c r="W146" i="80"/>
  <c r="W147" i="80"/>
  <c r="W148" i="80"/>
  <c r="W149" i="80"/>
  <c r="W150" i="80"/>
  <c r="W151" i="80"/>
  <c r="W152" i="80"/>
  <c r="W153" i="80"/>
  <c r="W154" i="80"/>
  <c r="W155" i="80"/>
  <c r="W156" i="80"/>
  <c r="W157" i="80"/>
  <c r="W158" i="80"/>
  <c r="W159" i="80"/>
  <c r="W160" i="80"/>
  <c r="W161" i="80"/>
  <c r="W162" i="80"/>
  <c r="W163" i="80"/>
  <c r="W164" i="80"/>
  <c r="W165" i="80"/>
  <c r="W166" i="80"/>
  <c r="W167" i="80"/>
  <c r="W168" i="80"/>
  <c r="W169" i="80"/>
  <c r="W170" i="80"/>
  <c r="W171" i="80"/>
  <c r="W172" i="80"/>
  <c r="W173" i="80"/>
  <c r="W174" i="80"/>
  <c r="W175" i="80"/>
  <c r="W176" i="80"/>
  <c r="W177" i="80"/>
  <c r="W178" i="80"/>
  <c r="W179" i="80"/>
  <c r="W180" i="80"/>
  <c r="W181" i="80"/>
  <c r="W182" i="80"/>
  <c r="W183" i="80"/>
  <c r="W184" i="80"/>
  <c r="W185" i="80"/>
  <c r="W186" i="80"/>
  <c r="W202" i="80"/>
  <c r="W203" i="80"/>
  <c r="W204" i="80"/>
  <c r="W205" i="80"/>
  <c r="W206" i="80"/>
  <c r="W207" i="80"/>
  <c r="W208" i="80"/>
  <c r="W209" i="80"/>
  <c r="W210" i="80"/>
  <c r="W211" i="80"/>
  <c r="W212" i="80"/>
  <c r="W214" i="80"/>
  <c r="W215" i="80"/>
  <c r="W216" i="80"/>
  <c r="W217" i="80"/>
  <c r="W218" i="80"/>
  <c r="W219" i="80"/>
  <c r="W220" i="80"/>
  <c r="W221" i="80"/>
  <c r="W222" i="80"/>
  <c r="W223" i="80"/>
  <c r="W224" i="80"/>
  <c r="W225" i="80"/>
  <c r="W226" i="80"/>
  <c r="W227" i="80"/>
  <c r="W228" i="80"/>
  <c r="W229" i="80"/>
  <c r="W230" i="80"/>
  <c r="W231" i="80"/>
  <c r="W232" i="80"/>
  <c r="W233" i="80"/>
  <c r="W234" i="80"/>
  <c r="W235" i="80"/>
  <c r="W236" i="80"/>
  <c r="W237" i="80"/>
  <c r="W238" i="80"/>
  <c r="W239" i="80"/>
  <c r="W240" i="80"/>
  <c r="W241" i="80"/>
  <c r="W242" i="80"/>
  <c r="W243" i="80"/>
  <c r="W244" i="80"/>
  <c r="W245" i="80"/>
  <c r="W246" i="80"/>
  <c r="W247" i="80"/>
  <c r="W248" i="80"/>
  <c r="W249" i="80"/>
  <c r="W250" i="80"/>
  <c r="W251" i="80"/>
  <c r="W252" i="80"/>
  <c r="W253" i="80"/>
  <c r="W254" i="80"/>
  <c r="W255" i="80"/>
  <c r="W256" i="80"/>
  <c r="W257" i="80"/>
  <c r="W258" i="80"/>
  <c r="W259" i="80"/>
  <c r="W260" i="80"/>
  <c r="W261" i="80"/>
  <c r="W262" i="80"/>
  <c r="W263" i="80"/>
  <c r="W265" i="80"/>
  <c r="W213" i="80" s="1"/>
  <c r="W266" i="80"/>
  <c r="W267" i="80"/>
  <c r="W268" i="80"/>
  <c r="W269" i="80"/>
  <c r="W270" i="80"/>
  <c r="W271" i="80"/>
  <c r="W272" i="80"/>
  <c r="W273" i="80"/>
  <c r="W274" i="80"/>
  <c r="W275" i="80"/>
  <c r="V25" i="80"/>
  <c r="Z15" i="66" s="1"/>
  <c r="V26" i="80"/>
  <c r="Z16" i="66" s="1"/>
  <c r="V27" i="80"/>
  <c r="Z17" i="66" s="1"/>
  <c r="V28" i="80"/>
  <c r="Z6" i="66"/>
  <c r="V30" i="80"/>
  <c r="V29" i="80" s="1"/>
  <c r="V32" i="80"/>
  <c r="V33" i="80"/>
  <c r="Z21" i="66" s="1"/>
  <c r="V34" i="80"/>
  <c r="V35" i="80"/>
  <c r="V101" i="80"/>
  <c r="V102" i="80"/>
  <c r="V103" i="80"/>
  <c r="Z63" i="66" s="1"/>
  <c r="V104" i="80"/>
  <c r="V105" i="80"/>
  <c r="V106" i="80"/>
  <c r="V107" i="80"/>
  <c r="Z67" i="66" s="1"/>
  <c r="V108" i="80"/>
  <c r="V109" i="80"/>
  <c r="V110" i="80"/>
  <c r="V111" i="80"/>
  <c r="V112" i="80"/>
  <c r="V113" i="80"/>
  <c r="V114" i="80"/>
  <c r="V115" i="80"/>
  <c r="Z75" i="66" s="1"/>
  <c r="V117" i="80"/>
  <c r="V118" i="80"/>
  <c r="V119" i="80"/>
  <c r="V120" i="80"/>
  <c r="V121" i="80"/>
  <c r="V122" i="80"/>
  <c r="V123" i="80"/>
  <c r="V124" i="80"/>
  <c r="V125" i="80"/>
  <c r="V126" i="80"/>
  <c r="V127" i="80"/>
  <c r="V128" i="80"/>
  <c r="V129" i="80"/>
  <c r="V130" i="80"/>
  <c r="V131" i="80"/>
  <c r="V132" i="80"/>
  <c r="V133" i="80"/>
  <c r="V134" i="80"/>
  <c r="V135" i="80"/>
  <c r="V136" i="80"/>
  <c r="V137" i="80"/>
  <c r="V138" i="80"/>
  <c r="V139" i="80"/>
  <c r="V140" i="80"/>
  <c r="V141" i="80"/>
  <c r="V142" i="80"/>
  <c r="V143" i="80"/>
  <c r="V144" i="80"/>
  <c r="V145" i="80"/>
  <c r="V146" i="80"/>
  <c r="V147" i="80"/>
  <c r="V148" i="80"/>
  <c r="V149" i="80"/>
  <c r="V150" i="80"/>
  <c r="V151" i="80"/>
  <c r="V152" i="80"/>
  <c r="V153" i="80"/>
  <c r="V154" i="80"/>
  <c r="V155" i="80"/>
  <c r="V156" i="80"/>
  <c r="V157" i="80"/>
  <c r="V158" i="80"/>
  <c r="V159" i="80"/>
  <c r="V160" i="80"/>
  <c r="V161" i="80"/>
  <c r="V162" i="80"/>
  <c r="V163" i="80"/>
  <c r="V164" i="80"/>
  <c r="V165" i="80"/>
  <c r="V166" i="80"/>
  <c r="V167" i="80"/>
  <c r="V168" i="80"/>
  <c r="V169" i="80"/>
  <c r="V170" i="80"/>
  <c r="V171" i="80"/>
  <c r="V172" i="80"/>
  <c r="V173" i="80"/>
  <c r="V174" i="80"/>
  <c r="V175" i="80"/>
  <c r="V176" i="80"/>
  <c r="V177" i="80"/>
  <c r="V178" i="80"/>
  <c r="V179" i="80"/>
  <c r="V180" i="80"/>
  <c r="V181" i="80"/>
  <c r="V182" i="80"/>
  <c r="V183" i="80"/>
  <c r="V184" i="80"/>
  <c r="V185" i="80"/>
  <c r="V186" i="80"/>
  <c r="V202" i="80"/>
  <c r="V203" i="80"/>
  <c r="V204" i="80"/>
  <c r="V205" i="80"/>
  <c r="V206" i="80"/>
  <c r="V207" i="80"/>
  <c r="V208" i="80"/>
  <c r="V209" i="80"/>
  <c r="V210" i="80"/>
  <c r="V211" i="80"/>
  <c r="V212" i="80"/>
  <c r="V214" i="80"/>
  <c r="V215" i="80"/>
  <c r="V216" i="80"/>
  <c r="V217" i="80"/>
  <c r="V218" i="80"/>
  <c r="V219" i="80"/>
  <c r="V220" i="80"/>
  <c r="V221" i="80"/>
  <c r="V222" i="80"/>
  <c r="V223" i="80"/>
  <c r="V224" i="80"/>
  <c r="V225" i="80"/>
  <c r="V226" i="80"/>
  <c r="V227" i="80"/>
  <c r="V228" i="80"/>
  <c r="V229" i="80"/>
  <c r="V230" i="80"/>
  <c r="V231" i="80"/>
  <c r="V232" i="80"/>
  <c r="V233" i="80"/>
  <c r="V234" i="80"/>
  <c r="V235" i="80"/>
  <c r="V236" i="80"/>
  <c r="V237" i="80"/>
  <c r="V238" i="80"/>
  <c r="V239" i="80"/>
  <c r="V240" i="80"/>
  <c r="V241" i="80"/>
  <c r="V242" i="80"/>
  <c r="V243" i="80"/>
  <c r="V244" i="80"/>
  <c r="V245" i="80"/>
  <c r="V246" i="80"/>
  <c r="V247" i="80"/>
  <c r="V248" i="80"/>
  <c r="V249" i="80"/>
  <c r="V250" i="80"/>
  <c r="V251" i="80"/>
  <c r="V252" i="80"/>
  <c r="V253" i="80"/>
  <c r="V254" i="80"/>
  <c r="V255" i="80"/>
  <c r="V256" i="80"/>
  <c r="V257" i="80"/>
  <c r="V258" i="80"/>
  <c r="V259" i="80"/>
  <c r="V260" i="80"/>
  <c r="V261" i="80"/>
  <c r="V262" i="80"/>
  <c r="V263" i="80"/>
  <c r="V265" i="80"/>
  <c r="V213" i="80" s="1"/>
  <c r="V266" i="80"/>
  <c r="V267" i="80"/>
  <c r="V268" i="80"/>
  <c r="V269" i="80"/>
  <c r="V270" i="80"/>
  <c r="V271" i="80"/>
  <c r="V272" i="80"/>
  <c r="V273" i="80"/>
  <c r="V274" i="80"/>
  <c r="V275" i="80"/>
  <c r="U25" i="80"/>
  <c r="Y15" i="66" s="1"/>
  <c r="U26" i="80"/>
  <c r="Y16" i="66" s="1"/>
  <c r="U27" i="80"/>
  <c r="Y17" i="66" s="1"/>
  <c r="U28" i="80"/>
  <c r="U30" i="80"/>
  <c r="U29" i="80" s="1"/>
  <c r="U32" i="80"/>
  <c r="U33" i="80"/>
  <c r="U34" i="80"/>
  <c r="U35" i="80"/>
  <c r="U101" i="80"/>
  <c r="U102" i="80"/>
  <c r="U103" i="80"/>
  <c r="Y63" i="66" s="1"/>
  <c r="U104" i="80"/>
  <c r="U105" i="80"/>
  <c r="U106" i="80"/>
  <c r="U107" i="80"/>
  <c r="U108" i="80"/>
  <c r="U109" i="80"/>
  <c r="U110" i="80"/>
  <c r="U111" i="80"/>
  <c r="U112" i="80"/>
  <c r="U113" i="80"/>
  <c r="U114" i="80"/>
  <c r="U115" i="80"/>
  <c r="U117" i="80"/>
  <c r="U118" i="80"/>
  <c r="U119" i="80"/>
  <c r="U120" i="80"/>
  <c r="U121" i="80"/>
  <c r="U122" i="80"/>
  <c r="U123" i="80"/>
  <c r="U124" i="80"/>
  <c r="U125" i="80"/>
  <c r="U126" i="80"/>
  <c r="U127" i="80"/>
  <c r="U128" i="80"/>
  <c r="U129" i="80"/>
  <c r="U130" i="80"/>
  <c r="U131" i="80"/>
  <c r="U132" i="80"/>
  <c r="U133" i="80"/>
  <c r="U134" i="80"/>
  <c r="U135" i="80"/>
  <c r="U136" i="80"/>
  <c r="U137" i="80"/>
  <c r="U138" i="80"/>
  <c r="U139" i="80"/>
  <c r="U140" i="80"/>
  <c r="U141" i="80"/>
  <c r="U142" i="80"/>
  <c r="U143" i="80"/>
  <c r="U144" i="80"/>
  <c r="U145" i="80"/>
  <c r="U146" i="80"/>
  <c r="U147" i="80"/>
  <c r="U148" i="80"/>
  <c r="U149" i="80"/>
  <c r="U150" i="80"/>
  <c r="U151" i="80"/>
  <c r="U152" i="80"/>
  <c r="U153" i="80"/>
  <c r="U154" i="80"/>
  <c r="U155" i="80"/>
  <c r="U156" i="80"/>
  <c r="U157" i="80"/>
  <c r="U158" i="80"/>
  <c r="U159" i="80"/>
  <c r="U160" i="80"/>
  <c r="U161" i="80"/>
  <c r="U162" i="80"/>
  <c r="U163" i="80"/>
  <c r="U164" i="80"/>
  <c r="U165" i="80"/>
  <c r="U166" i="80"/>
  <c r="U167" i="80"/>
  <c r="U168" i="80"/>
  <c r="U169" i="80"/>
  <c r="U170" i="80"/>
  <c r="U171" i="80"/>
  <c r="U172" i="80"/>
  <c r="U173" i="80"/>
  <c r="U174" i="80"/>
  <c r="U175" i="80"/>
  <c r="U176" i="80"/>
  <c r="U177" i="80"/>
  <c r="U178" i="80"/>
  <c r="U179" i="80"/>
  <c r="U180" i="80"/>
  <c r="U181" i="80"/>
  <c r="U182" i="80"/>
  <c r="U183" i="80"/>
  <c r="U184" i="80"/>
  <c r="U185" i="80"/>
  <c r="U186" i="80"/>
  <c r="U202" i="80"/>
  <c r="U203" i="80"/>
  <c r="U204" i="80"/>
  <c r="U205" i="80"/>
  <c r="U206" i="80"/>
  <c r="U207" i="80"/>
  <c r="U208" i="80"/>
  <c r="U209" i="80"/>
  <c r="U210" i="80"/>
  <c r="U211" i="80"/>
  <c r="U212" i="80"/>
  <c r="U214" i="80"/>
  <c r="U215" i="80"/>
  <c r="U216" i="80"/>
  <c r="U217" i="80"/>
  <c r="U218" i="80"/>
  <c r="U219" i="80"/>
  <c r="U220" i="80"/>
  <c r="U221" i="80"/>
  <c r="U222" i="80"/>
  <c r="U223" i="80"/>
  <c r="U224" i="80"/>
  <c r="U225" i="80"/>
  <c r="U226" i="80"/>
  <c r="U227" i="80"/>
  <c r="U228" i="80"/>
  <c r="U229" i="80"/>
  <c r="U230" i="80"/>
  <c r="U231" i="80"/>
  <c r="U232" i="80"/>
  <c r="U233" i="80"/>
  <c r="U234" i="80"/>
  <c r="U235" i="80"/>
  <c r="U236" i="80"/>
  <c r="U237" i="80"/>
  <c r="U238" i="80"/>
  <c r="U239" i="80"/>
  <c r="U240" i="80"/>
  <c r="U241" i="80"/>
  <c r="U242" i="80"/>
  <c r="U243" i="80"/>
  <c r="U244" i="80"/>
  <c r="U245" i="80"/>
  <c r="U246" i="80"/>
  <c r="U247" i="80"/>
  <c r="U248" i="80"/>
  <c r="U249" i="80"/>
  <c r="U250" i="80"/>
  <c r="U251" i="80"/>
  <c r="U252" i="80"/>
  <c r="U253" i="80"/>
  <c r="U254" i="80"/>
  <c r="U255" i="80"/>
  <c r="U256" i="80"/>
  <c r="U257" i="80"/>
  <c r="U258" i="80"/>
  <c r="U259" i="80"/>
  <c r="U260" i="80"/>
  <c r="U261" i="80"/>
  <c r="U262" i="80"/>
  <c r="U263" i="80"/>
  <c r="U265" i="80"/>
  <c r="U213" i="80" s="1"/>
  <c r="U266" i="80"/>
  <c r="U267" i="80"/>
  <c r="U268" i="80"/>
  <c r="U269" i="80"/>
  <c r="U270" i="80"/>
  <c r="U271" i="80"/>
  <c r="U272" i="80"/>
  <c r="U273" i="80"/>
  <c r="U274" i="80"/>
  <c r="U275" i="80"/>
  <c r="T25" i="80"/>
  <c r="T26" i="80"/>
  <c r="T27" i="80"/>
  <c r="T28" i="80"/>
  <c r="T30" i="80"/>
  <c r="T29" i="80" s="1"/>
  <c r="T32" i="80"/>
  <c r="T33" i="80"/>
  <c r="T34" i="80"/>
  <c r="T35" i="80"/>
  <c r="T101" i="80"/>
  <c r="T102" i="80"/>
  <c r="T103" i="80"/>
  <c r="T104" i="80"/>
  <c r="T105" i="80"/>
  <c r="T106" i="80"/>
  <c r="T107" i="80"/>
  <c r="T108" i="80"/>
  <c r="T109" i="80"/>
  <c r="T110" i="80"/>
  <c r="T111" i="80"/>
  <c r="T112" i="80"/>
  <c r="T113" i="80"/>
  <c r="T114" i="80"/>
  <c r="T115" i="80"/>
  <c r="T117" i="80"/>
  <c r="T118" i="80"/>
  <c r="T119" i="80"/>
  <c r="T120" i="80"/>
  <c r="T121" i="80"/>
  <c r="T122" i="80"/>
  <c r="T123" i="80"/>
  <c r="T124" i="80"/>
  <c r="T125" i="80"/>
  <c r="T126" i="80"/>
  <c r="T127" i="80"/>
  <c r="T128" i="80"/>
  <c r="T129" i="80"/>
  <c r="T130" i="80"/>
  <c r="T131" i="80"/>
  <c r="T132" i="80"/>
  <c r="T133" i="80"/>
  <c r="T134" i="80"/>
  <c r="T135" i="80"/>
  <c r="T136" i="80"/>
  <c r="T137" i="80"/>
  <c r="T138" i="80"/>
  <c r="T139" i="80"/>
  <c r="T140" i="80"/>
  <c r="T141" i="80"/>
  <c r="T142" i="80"/>
  <c r="T143" i="80"/>
  <c r="T144" i="80"/>
  <c r="T145" i="80"/>
  <c r="T146" i="80"/>
  <c r="T147" i="80"/>
  <c r="T148" i="80"/>
  <c r="T149" i="80"/>
  <c r="T150" i="80"/>
  <c r="T151" i="80"/>
  <c r="T152" i="80"/>
  <c r="T153" i="80"/>
  <c r="T154" i="80"/>
  <c r="T155" i="80"/>
  <c r="T156" i="80"/>
  <c r="T157" i="80"/>
  <c r="T158" i="80"/>
  <c r="T159" i="80"/>
  <c r="T160" i="80"/>
  <c r="T161" i="80"/>
  <c r="T162" i="80"/>
  <c r="T163" i="80"/>
  <c r="T164" i="80"/>
  <c r="T165" i="80"/>
  <c r="T166" i="80"/>
  <c r="T167" i="80"/>
  <c r="T168" i="80"/>
  <c r="T169" i="80"/>
  <c r="T170" i="80"/>
  <c r="T171" i="80"/>
  <c r="T172" i="80"/>
  <c r="T173" i="80"/>
  <c r="T174" i="80"/>
  <c r="T175" i="80"/>
  <c r="T176" i="80"/>
  <c r="T177" i="80"/>
  <c r="T178" i="80"/>
  <c r="T179" i="80"/>
  <c r="T180" i="80"/>
  <c r="T181" i="80"/>
  <c r="T182" i="80"/>
  <c r="T183" i="80"/>
  <c r="T184" i="80"/>
  <c r="T185" i="80"/>
  <c r="T186" i="80"/>
  <c r="T202" i="80"/>
  <c r="T203" i="80"/>
  <c r="T204" i="80"/>
  <c r="T205" i="80"/>
  <c r="T206" i="80"/>
  <c r="T207" i="80"/>
  <c r="T208" i="80"/>
  <c r="T209" i="80"/>
  <c r="T210" i="80"/>
  <c r="T211" i="80"/>
  <c r="T212" i="80"/>
  <c r="T214" i="80"/>
  <c r="T215" i="80"/>
  <c r="T216" i="80"/>
  <c r="T217" i="80"/>
  <c r="T218" i="80"/>
  <c r="T219" i="80"/>
  <c r="T220" i="80"/>
  <c r="T221" i="80"/>
  <c r="T222" i="80"/>
  <c r="T223" i="80"/>
  <c r="T224" i="80"/>
  <c r="T225" i="80"/>
  <c r="T226" i="80"/>
  <c r="T227" i="80"/>
  <c r="T228" i="80"/>
  <c r="T229" i="80"/>
  <c r="T230" i="80"/>
  <c r="T231" i="80"/>
  <c r="T232" i="80"/>
  <c r="T233" i="80"/>
  <c r="T234" i="80"/>
  <c r="T235" i="80"/>
  <c r="T236" i="80"/>
  <c r="T237" i="80"/>
  <c r="T238" i="80"/>
  <c r="T239" i="80"/>
  <c r="T240" i="80"/>
  <c r="T241" i="80"/>
  <c r="T242" i="80"/>
  <c r="T243" i="80"/>
  <c r="T244" i="80"/>
  <c r="T245" i="80"/>
  <c r="T246" i="80"/>
  <c r="T247" i="80"/>
  <c r="T248" i="80"/>
  <c r="T249" i="80"/>
  <c r="T250" i="80"/>
  <c r="T251" i="80"/>
  <c r="T252" i="80"/>
  <c r="T253" i="80"/>
  <c r="T254" i="80"/>
  <c r="T255" i="80"/>
  <c r="T256" i="80"/>
  <c r="T257" i="80"/>
  <c r="T258" i="80"/>
  <c r="T259" i="80"/>
  <c r="T260" i="80"/>
  <c r="T261" i="80"/>
  <c r="T262" i="80"/>
  <c r="T263" i="80"/>
  <c r="T265" i="80"/>
  <c r="T213" i="80" s="1"/>
  <c r="T266" i="80"/>
  <c r="T267" i="80"/>
  <c r="T268" i="80"/>
  <c r="T269" i="80"/>
  <c r="T270" i="80"/>
  <c r="T271" i="80"/>
  <c r="T272" i="80"/>
  <c r="T273" i="80"/>
  <c r="T274" i="80"/>
  <c r="T275" i="80"/>
  <c r="S25" i="80"/>
  <c r="S26" i="80"/>
  <c r="S27" i="80"/>
  <c r="S28" i="80"/>
  <c r="S30" i="80"/>
  <c r="S29" i="80" s="1"/>
  <c r="S32" i="80"/>
  <c r="S33" i="80"/>
  <c r="S34" i="80"/>
  <c r="S35" i="80"/>
  <c r="S101" i="80"/>
  <c r="S102" i="80"/>
  <c r="S103" i="80"/>
  <c r="S104" i="80"/>
  <c r="S105" i="80"/>
  <c r="S106" i="80"/>
  <c r="S107" i="80"/>
  <c r="S108" i="80"/>
  <c r="S109" i="80"/>
  <c r="S110" i="80"/>
  <c r="S111" i="80"/>
  <c r="S112" i="80"/>
  <c r="S113" i="80"/>
  <c r="S114" i="80"/>
  <c r="S115" i="80"/>
  <c r="S117" i="80"/>
  <c r="S118" i="80"/>
  <c r="S119" i="80"/>
  <c r="S120" i="80"/>
  <c r="S121" i="80"/>
  <c r="S122" i="80"/>
  <c r="S123" i="80"/>
  <c r="S124" i="80"/>
  <c r="S125" i="80"/>
  <c r="S126" i="80"/>
  <c r="S127" i="80"/>
  <c r="S128" i="80"/>
  <c r="S129" i="80"/>
  <c r="S130" i="80"/>
  <c r="S131" i="80"/>
  <c r="S132" i="80"/>
  <c r="S133" i="80"/>
  <c r="S134" i="80"/>
  <c r="S135" i="80"/>
  <c r="S136" i="80"/>
  <c r="S137" i="80"/>
  <c r="S138" i="80"/>
  <c r="S139" i="80"/>
  <c r="S140" i="80"/>
  <c r="S141" i="80"/>
  <c r="S142" i="80"/>
  <c r="S143" i="80"/>
  <c r="S144" i="80"/>
  <c r="S145" i="80"/>
  <c r="S146" i="80"/>
  <c r="S147" i="80"/>
  <c r="S148" i="80"/>
  <c r="S149" i="80"/>
  <c r="S150" i="80"/>
  <c r="S151" i="80"/>
  <c r="S152" i="80"/>
  <c r="S153" i="80"/>
  <c r="S154" i="80"/>
  <c r="S155" i="80"/>
  <c r="S156" i="80"/>
  <c r="S157" i="80"/>
  <c r="S158" i="80"/>
  <c r="S159" i="80"/>
  <c r="S160" i="80"/>
  <c r="S161" i="80"/>
  <c r="S162" i="80"/>
  <c r="S163" i="80"/>
  <c r="S164" i="80"/>
  <c r="S165" i="80"/>
  <c r="S166" i="80"/>
  <c r="S167" i="80"/>
  <c r="S168" i="80"/>
  <c r="S169" i="80"/>
  <c r="S170" i="80"/>
  <c r="S171" i="80"/>
  <c r="S172" i="80"/>
  <c r="S173" i="80"/>
  <c r="S174" i="80"/>
  <c r="S175" i="80"/>
  <c r="S176" i="80"/>
  <c r="S177" i="80"/>
  <c r="S178" i="80"/>
  <c r="S179" i="80"/>
  <c r="S180" i="80"/>
  <c r="S181" i="80"/>
  <c r="S182" i="80"/>
  <c r="S183" i="80"/>
  <c r="S184" i="80"/>
  <c r="S185" i="80"/>
  <c r="S186" i="80"/>
  <c r="S202" i="80"/>
  <c r="S203" i="80"/>
  <c r="S204" i="80"/>
  <c r="S205" i="80"/>
  <c r="S206" i="80"/>
  <c r="S207" i="80"/>
  <c r="S208" i="80"/>
  <c r="S209" i="80"/>
  <c r="S210" i="80"/>
  <c r="S211" i="80"/>
  <c r="S212" i="80"/>
  <c r="S214" i="80"/>
  <c r="S215" i="80"/>
  <c r="S216" i="80"/>
  <c r="S217" i="80"/>
  <c r="S218" i="80"/>
  <c r="S219" i="80"/>
  <c r="S220" i="80"/>
  <c r="S221" i="80"/>
  <c r="S222" i="80"/>
  <c r="S223" i="80"/>
  <c r="S224" i="80"/>
  <c r="S225" i="80"/>
  <c r="S226" i="80"/>
  <c r="S227" i="80"/>
  <c r="S228" i="80"/>
  <c r="S229" i="80"/>
  <c r="S230" i="80"/>
  <c r="S231" i="80"/>
  <c r="S232" i="80"/>
  <c r="S233" i="80"/>
  <c r="S234" i="80"/>
  <c r="S235" i="80"/>
  <c r="S236" i="80"/>
  <c r="S237" i="80"/>
  <c r="S238" i="80"/>
  <c r="S239" i="80"/>
  <c r="S240" i="80"/>
  <c r="S241" i="80"/>
  <c r="S242" i="80"/>
  <c r="S243" i="80"/>
  <c r="S244" i="80"/>
  <c r="S245" i="80"/>
  <c r="S246" i="80"/>
  <c r="S247" i="80"/>
  <c r="S248" i="80"/>
  <c r="S249" i="80"/>
  <c r="S250" i="80"/>
  <c r="S251" i="80"/>
  <c r="S252" i="80"/>
  <c r="S253" i="80"/>
  <c r="S254" i="80"/>
  <c r="S255" i="80"/>
  <c r="S256" i="80"/>
  <c r="S257" i="80"/>
  <c r="S258" i="80"/>
  <c r="S259" i="80"/>
  <c r="S260" i="80"/>
  <c r="S261" i="80"/>
  <c r="S262" i="80"/>
  <c r="S263" i="80"/>
  <c r="S265" i="80"/>
  <c r="S213" i="80" s="1"/>
  <c r="S266" i="80"/>
  <c r="S267" i="80"/>
  <c r="S268" i="80"/>
  <c r="S269" i="80"/>
  <c r="S270" i="80"/>
  <c r="S271" i="80"/>
  <c r="S272" i="80"/>
  <c r="S273" i="80"/>
  <c r="S274" i="80"/>
  <c r="S275" i="80"/>
  <c r="R25" i="80"/>
  <c r="R26" i="80"/>
  <c r="R27" i="80"/>
  <c r="R28" i="80"/>
  <c r="R30" i="80"/>
  <c r="R29" i="80" s="1"/>
  <c r="R32" i="80"/>
  <c r="R33" i="80"/>
  <c r="R34" i="80"/>
  <c r="R35" i="80"/>
  <c r="R101" i="80"/>
  <c r="R102" i="80"/>
  <c r="R103" i="80"/>
  <c r="R104" i="80"/>
  <c r="R105" i="80"/>
  <c r="R106" i="80"/>
  <c r="R107" i="80"/>
  <c r="R108" i="80"/>
  <c r="R109" i="80"/>
  <c r="R110" i="80"/>
  <c r="R111" i="80"/>
  <c r="R112" i="80"/>
  <c r="R113" i="80"/>
  <c r="R114" i="80"/>
  <c r="R115" i="80"/>
  <c r="R117" i="80"/>
  <c r="R118" i="80"/>
  <c r="R119" i="80"/>
  <c r="R120" i="80"/>
  <c r="R121" i="80"/>
  <c r="R122" i="80"/>
  <c r="R123" i="80"/>
  <c r="R124" i="80"/>
  <c r="R125" i="80"/>
  <c r="R126" i="80"/>
  <c r="R127" i="80"/>
  <c r="R128" i="80"/>
  <c r="R129" i="80"/>
  <c r="R130" i="80"/>
  <c r="R131" i="80"/>
  <c r="R132" i="80"/>
  <c r="R133" i="80"/>
  <c r="R134" i="80"/>
  <c r="R135" i="80"/>
  <c r="R136" i="80"/>
  <c r="R137" i="80"/>
  <c r="R138" i="80"/>
  <c r="R139" i="80"/>
  <c r="R140" i="80"/>
  <c r="R141" i="80"/>
  <c r="R142" i="80"/>
  <c r="R143" i="80"/>
  <c r="R144" i="80"/>
  <c r="R145" i="80"/>
  <c r="R146" i="80"/>
  <c r="R147" i="80"/>
  <c r="R148" i="80"/>
  <c r="R149" i="80"/>
  <c r="R150" i="80"/>
  <c r="R151" i="80"/>
  <c r="R152" i="80"/>
  <c r="R153" i="80"/>
  <c r="R154" i="80"/>
  <c r="R155" i="80"/>
  <c r="R156" i="80"/>
  <c r="R157" i="80"/>
  <c r="R158" i="80"/>
  <c r="R159" i="80"/>
  <c r="R160" i="80"/>
  <c r="R161" i="80"/>
  <c r="R162" i="80"/>
  <c r="R163" i="80"/>
  <c r="R164" i="80"/>
  <c r="R165" i="80"/>
  <c r="R166" i="80"/>
  <c r="R167" i="80"/>
  <c r="R168" i="80"/>
  <c r="R169" i="80"/>
  <c r="R170" i="80"/>
  <c r="R171" i="80"/>
  <c r="R172" i="80"/>
  <c r="R173" i="80"/>
  <c r="R174" i="80"/>
  <c r="R175" i="80"/>
  <c r="R176" i="80"/>
  <c r="R177" i="80"/>
  <c r="R178" i="80"/>
  <c r="R179" i="80"/>
  <c r="R180" i="80"/>
  <c r="R181" i="80"/>
  <c r="R182" i="80"/>
  <c r="R183" i="80"/>
  <c r="R184" i="80"/>
  <c r="R185" i="80"/>
  <c r="R186" i="80"/>
  <c r="R202" i="80"/>
  <c r="R203" i="80"/>
  <c r="R204" i="80"/>
  <c r="R205" i="80"/>
  <c r="R206" i="80"/>
  <c r="R207" i="80"/>
  <c r="R208" i="80"/>
  <c r="R209" i="80"/>
  <c r="R210" i="80"/>
  <c r="R211" i="80"/>
  <c r="R212" i="80"/>
  <c r="R214" i="80"/>
  <c r="R215" i="80"/>
  <c r="R216" i="80"/>
  <c r="R217" i="80"/>
  <c r="R218" i="80"/>
  <c r="R219" i="80"/>
  <c r="R220" i="80"/>
  <c r="R221" i="80"/>
  <c r="R222" i="80"/>
  <c r="R223" i="80"/>
  <c r="R224" i="80"/>
  <c r="R225" i="80"/>
  <c r="R226" i="80"/>
  <c r="R227" i="80"/>
  <c r="R228" i="80"/>
  <c r="R229" i="80"/>
  <c r="R230" i="80"/>
  <c r="R231" i="80"/>
  <c r="R232" i="80"/>
  <c r="R233" i="80"/>
  <c r="R234" i="80"/>
  <c r="R235" i="80"/>
  <c r="R236" i="80"/>
  <c r="R237" i="80"/>
  <c r="R238" i="80"/>
  <c r="R239" i="80"/>
  <c r="R240" i="80"/>
  <c r="R241" i="80"/>
  <c r="R242" i="80"/>
  <c r="R243" i="80"/>
  <c r="R244" i="80"/>
  <c r="R245" i="80"/>
  <c r="R246" i="80"/>
  <c r="R247" i="80"/>
  <c r="R248" i="80"/>
  <c r="R249" i="80"/>
  <c r="R250" i="80"/>
  <c r="R251" i="80"/>
  <c r="R252" i="80"/>
  <c r="R253" i="80"/>
  <c r="R254" i="80"/>
  <c r="R255" i="80"/>
  <c r="R256" i="80"/>
  <c r="R257" i="80"/>
  <c r="R258" i="80"/>
  <c r="R259" i="80"/>
  <c r="R260" i="80"/>
  <c r="R261" i="80"/>
  <c r="R262" i="80"/>
  <c r="R263" i="80"/>
  <c r="R265" i="80"/>
  <c r="R213" i="80" s="1"/>
  <c r="R266" i="80"/>
  <c r="R267" i="80"/>
  <c r="R268" i="80"/>
  <c r="R269" i="80"/>
  <c r="R270" i="80"/>
  <c r="R271" i="80"/>
  <c r="R272" i="80"/>
  <c r="R273" i="80"/>
  <c r="R274" i="80"/>
  <c r="R275" i="80"/>
  <c r="I13" i="80"/>
  <c r="I17" i="80"/>
  <c r="K17" i="80" s="1"/>
  <c r="Q25" i="80"/>
  <c r="Q26" i="80"/>
  <c r="Q27" i="80"/>
  <c r="Q28" i="80"/>
  <c r="Q30" i="80"/>
  <c r="Q29" i="80" s="1"/>
  <c r="Q32" i="80"/>
  <c r="Q33" i="80"/>
  <c r="Q34" i="80"/>
  <c r="Q35" i="80"/>
  <c r="I41" i="80"/>
  <c r="K41" i="80" s="1"/>
  <c r="I45" i="80"/>
  <c r="K45" i="80" s="1"/>
  <c r="I57" i="80"/>
  <c r="I73" i="80"/>
  <c r="K73" i="80" s="1"/>
  <c r="I77" i="80"/>
  <c r="K77" i="80" s="1"/>
  <c r="I81" i="80"/>
  <c r="K81" i="80" s="1"/>
  <c r="Q101" i="80"/>
  <c r="Q102" i="80"/>
  <c r="Q103" i="80"/>
  <c r="Q104" i="80"/>
  <c r="Q105" i="80"/>
  <c r="Q106" i="80"/>
  <c r="Q107" i="80"/>
  <c r="Q108" i="80"/>
  <c r="Q109" i="80"/>
  <c r="Q110" i="80"/>
  <c r="Q111" i="80"/>
  <c r="Q112" i="80"/>
  <c r="Q113" i="80"/>
  <c r="Q114" i="80"/>
  <c r="Q115" i="80"/>
  <c r="Q117" i="80"/>
  <c r="Q118" i="80"/>
  <c r="Q119" i="80"/>
  <c r="Q120" i="80"/>
  <c r="Q121" i="80"/>
  <c r="Q122" i="80"/>
  <c r="Q123" i="80"/>
  <c r="Q124" i="80"/>
  <c r="Q125" i="80"/>
  <c r="Q126" i="80"/>
  <c r="Q127" i="80"/>
  <c r="Q128" i="80"/>
  <c r="Q129" i="80"/>
  <c r="Q130" i="80"/>
  <c r="Q131" i="80"/>
  <c r="Q132" i="80"/>
  <c r="Q133" i="80"/>
  <c r="Q134" i="80"/>
  <c r="Q135" i="80"/>
  <c r="Q136" i="80"/>
  <c r="Q137" i="80"/>
  <c r="Q138" i="80"/>
  <c r="Q139" i="80"/>
  <c r="Q140" i="80"/>
  <c r="Q141" i="80"/>
  <c r="Q142" i="80"/>
  <c r="Q143" i="80"/>
  <c r="Q144" i="80"/>
  <c r="Q145" i="80"/>
  <c r="Q146" i="80"/>
  <c r="Q147" i="80"/>
  <c r="Q148" i="80"/>
  <c r="Q149" i="80"/>
  <c r="Q150" i="80"/>
  <c r="Q151" i="80"/>
  <c r="Q152" i="80"/>
  <c r="Q153" i="80"/>
  <c r="Q154" i="80"/>
  <c r="Q155" i="80"/>
  <c r="Q156" i="80"/>
  <c r="Q157" i="80"/>
  <c r="Q158" i="80"/>
  <c r="Q159" i="80"/>
  <c r="Q160" i="80"/>
  <c r="Q161" i="80"/>
  <c r="Q162" i="80"/>
  <c r="Q163" i="80"/>
  <c r="Q164" i="80"/>
  <c r="Q165" i="80"/>
  <c r="Q166" i="80"/>
  <c r="Q167" i="80"/>
  <c r="Q168" i="80"/>
  <c r="Q169" i="80"/>
  <c r="Q170" i="80"/>
  <c r="Q171" i="80"/>
  <c r="Q172" i="80"/>
  <c r="Q173" i="80"/>
  <c r="Q174" i="80"/>
  <c r="Q175" i="80"/>
  <c r="Q176" i="80"/>
  <c r="Q177" i="80"/>
  <c r="Q178" i="80"/>
  <c r="Q179" i="80"/>
  <c r="Q180" i="80"/>
  <c r="Q181" i="80"/>
  <c r="Q182" i="80"/>
  <c r="Q183" i="80"/>
  <c r="Q184" i="80"/>
  <c r="Q185" i="80"/>
  <c r="Q186" i="80"/>
  <c r="I189" i="80"/>
  <c r="I193" i="80"/>
  <c r="K193" i="80" s="1"/>
  <c r="I197" i="80"/>
  <c r="K197" i="80" s="1"/>
  <c r="Q202" i="80"/>
  <c r="Q203" i="80"/>
  <c r="Q204" i="80"/>
  <c r="Q205" i="80"/>
  <c r="Q206" i="80"/>
  <c r="Q207" i="80"/>
  <c r="Q208" i="80"/>
  <c r="Q209" i="80"/>
  <c r="Q210" i="80"/>
  <c r="Q211" i="80"/>
  <c r="Q212" i="80"/>
  <c r="Q214" i="80"/>
  <c r="Q215" i="80"/>
  <c r="Q216" i="80"/>
  <c r="Q217" i="80"/>
  <c r="Q218" i="80"/>
  <c r="Q219" i="80"/>
  <c r="Q220" i="80"/>
  <c r="Q221" i="80"/>
  <c r="Q222" i="80"/>
  <c r="Q223" i="80"/>
  <c r="Q224" i="80"/>
  <c r="Q225" i="80"/>
  <c r="Q226" i="80"/>
  <c r="Q227" i="80"/>
  <c r="Q228" i="80"/>
  <c r="Q229" i="80"/>
  <c r="Q230" i="80"/>
  <c r="Q231" i="80"/>
  <c r="Q232" i="80"/>
  <c r="Q233" i="80"/>
  <c r="Q234" i="80"/>
  <c r="Q235" i="80"/>
  <c r="Q236" i="80"/>
  <c r="Q237" i="80"/>
  <c r="Q238" i="80"/>
  <c r="Q239" i="80"/>
  <c r="Q240" i="80"/>
  <c r="Q241" i="80"/>
  <c r="Q242" i="80"/>
  <c r="Q243" i="80"/>
  <c r="Q244" i="80"/>
  <c r="Q245" i="80"/>
  <c r="Q246" i="80"/>
  <c r="Q247" i="80"/>
  <c r="Q248" i="80"/>
  <c r="Q249" i="80"/>
  <c r="Q250" i="80"/>
  <c r="Q251" i="80"/>
  <c r="Q252" i="80"/>
  <c r="Q253" i="80"/>
  <c r="Q254" i="80"/>
  <c r="Q255" i="80"/>
  <c r="Q256" i="80"/>
  <c r="Q257" i="80"/>
  <c r="Q258" i="80"/>
  <c r="Q259" i="80"/>
  <c r="Q260" i="80"/>
  <c r="Q261" i="80"/>
  <c r="Q262" i="80"/>
  <c r="Q263" i="80"/>
  <c r="Q265" i="80"/>
  <c r="Q213" i="80" s="1"/>
  <c r="Q266" i="80"/>
  <c r="Q267" i="80"/>
  <c r="Q268" i="80"/>
  <c r="Q269" i="80"/>
  <c r="Q270" i="80"/>
  <c r="Q271" i="80"/>
  <c r="Q272" i="80"/>
  <c r="Q273" i="80"/>
  <c r="Q274" i="80"/>
  <c r="Q275" i="80"/>
  <c r="I285" i="80"/>
  <c r="K285" i="80" s="1"/>
  <c r="I289" i="80"/>
  <c r="K289" i="80" s="1"/>
  <c r="I293" i="80"/>
  <c r="K293" i="80" s="1"/>
  <c r="I297" i="80"/>
  <c r="K297" i="80" s="1"/>
  <c r="I301" i="80"/>
  <c r="K301" i="80" s="1"/>
  <c r="I305" i="80"/>
  <c r="K305" i="80" s="1"/>
  <c r="P25" i="80"/>
  <c r="P26" i="80"/>
  <c r="P27" i="80"/>
  <c r="P28" i="80"/>
  <c r="P30" i="80"/>
  <c r="P29" i="80" s="1"/>
  <c r="P32" i="80"/>
  <c r="P33" i="80"/>
  <c r="P34" i="80"/>
  <c r="P35" i="80"/>
  <c r="P101" i="80"/>
  <c r="P102" i="80"/>
  <c r="P103" i="80"/>
  <c r="P104" i="80"/>
  <c r="P105" i="80"/>
  <c r="P106" i="80"/>
  <c r="P107" i="80"/>
  <c r="P108" i="80"/>
  <c r="P109" i="80"/>
  <c r="P110" i="80"/>
  <c r="P111" i="80"/>
  <c r="P112" i="80"/>
  <c r="P113" i="80"/>
  <c r="P114" i="80"/>
  <c r="P115" i="80"/>
  <c r="P117" i="80"/>
  <c r="P118" i="80"/>
  <c r="P119" i="80"/>
  <c r="P120" i="80"/>
  <c r="P121" i="80"/>
  <c r="P122" i="80"/>
  <c r="P123" i="80"/>
  <c r="P124" i="80"/>
  <c r="P125" i="80"/>
  <c r="P126" i="80"/>
  <c r="P127" i="80"/>
  <c r="P128" i="80"/>
  <c r="P129" i="80"/>
  <c r="P130" i="80"/>
  <c r="P131" i="80"/>
  <c r="P132" i="80"/>
  <c r="P133" i="80"/>
  <c r="P134" i="80"/>
  <c r="P135" i="80"/>
  <c r="P136" i="80"/>
  <c r="P137" i="80"/>
  <c r="P138" i="80"/>
  <c r="P139" i="80"/>
  <c r="P140" i="80"/>
  <c r="P141" i="80"/>
  <c r="P142" i="80"/>
  <c r="P143" i="80"/>
  <c r="P144" i="80"/>
  <c r="P145" i="80"/>
  <c r="P146" i="80"/>
  <c r="P147" i="80"/>
  <c r="P148" i="80"/>
  <c r="P149" i="80"/>
  <c r="P150" i="80"/>
  <c r="P151" i="80"/>
  <c r="P152" i="80"/>
  <c r="P153" i="80"/>
  <c r="P154" i="80"/>
  <c r="P155" i="80"/>
  <c r="P156" i="80"/>
  <c r="P157" i="80"/>
  <c r="P158" i="80"/>
  <c r="P159" i="80"/>
  <c r="P160" i="80"/>
  <c r="P161" i="80"/>
  <c r="P162" i="80"/>
  <c r="P163" i="80"/>
  <c r="P164" i="80"/>
  <c r="P165" i="80"/>
  <c r="P166" i="80"/>
  <c r="P167" i="80"/>
  <c r="P168" i="80"/>
  <c r="P169" i="80"/>
  <c r="P170" i="80"/>
  <c r="P171" i="80"/>
  <c r="P172" i="80"/>
  <c r="P173" i="80"/>
  <c r="P174" i="80"/>
  <c r="P175" i="80"/>
  <c r="P176" i="80"/>
  <c r="P177" i="80"/>
  <c r="P178" i="80"/>
  <c r="P179" i="80"/>
  <c r="P180" i="80"/>
  <c r="P181" i="80"/>
  <c r="P182" i="80"/>
  <c r="P183" i="80"/>
  <c r="P184" i="80"/>
  <c r="P185" i="80"/>
  <c r="P186" i="80"/>
  <c r="P202" i="80"/>
  <c r="P203" i="80"/>
  <c r="P204" i="80"/>
  <c r="P205" i="80"/>
  <c r="P206" i="80"/>
  <c r="P207" i="80"/>
  <c r="P208" i="80"/>
  <c r="P209" i="80"/>
  <c r="P210" i="80"/>
  <c r="P211" i="80"/>
  <c r="P212" i="80"/>
  <c r="P214" i="80"/>
  <c r="P215" i="80"/>
  <c r="P216" i="80"/>
  <c r="P217" i="80"/>
  <c r="P218" i="80"/>
  <c r="P219" i="80"/>
  <c r="P220" i="80"/>
  <c r="P221" i="80"/>
  <c r="P222" i="80"/>
  <c r="P223" i="80"/>
  <c r="P224" i="80"/>
  <c r="P225" i="80"/>
  <c r="P226" i="80"/>
  <c r="P227" i="80"/>
  <c r="P228" i="80"/>
  <c r="P229" i="80"/>
  <c r="P230" i="80"/>
  <c r="P231" i="80"/>
  <c r="P232" i="80"/>
  <c r="P233" i="80"/>
  <c r="P234" i="80"/>
  <c r="P235" i="80"/>
  <c r="P236" i="80"/>
  <c r="P237" i="80"/>
  <c r="P238" i="80"/>
  <c r="P239" i="80"/>
  <c r="P240" i="80"/>
  <c r="P241" i="80"/>
  <c r="P242" i="80"/>
  <c r="P243" i="80"/>
  <c r="P244" i="80"/>
  <c r="P245" i="80"/>
  <c r="P246" i="80"/>
  <c r="P247" i="80"/>
  <c r="P248" i="80"/>
  <c r="P249" i="80"/>
  <c r="P250" i="80"/>
  <c r="P251" i="80"/>
  <c r="P252" i="80"/>
  <c r="P253" i="80"/>
  <c r="P254" i="80"/>
  <c r="P255" i="80"/>
  <c r="P256" i="80"/>
  <c r="P257" i="80"/>
  <c r="P258" i="80"/>
  <c r="P259" i="80"/>
  <c r="P260" i="80"/>
  <c r="P261" i="80"/>
  <c r="P262" i="80"/>
  <c r="P263" i="80"/>
  <c r="P265" i="80"/>
  <c r="P213" i="80" s="1"/>
  <c r="P266" i="80"/>
  <c r="P267" i="80"/>
  <c r="P268" i="80"/>
  <c r="P269" i="80"/>
  <c r="P270" i="80"/>
  <c r="P271" i="80"/>
  <c r="P272" i="80"/>
  <c r="P273" i="80"/>
  <c r="P274" i="80"/>
  <c r="P275" i="80"/>
  <c r="O25" i="80"/>
  <c r="O26" i="80"/>
  <c r="O27" i="80"/>
  <c r="O28" i="80"/>
  <c r="O30" i="80"/>
  <c r="O29" i="80" s="1"/>
  <c r="O32" i="80"/>
  <c r="O33" i="80"/>
  <c r="O34" i="80"/>
  <c r="O35" i="80"/>
  <c r="O101" i="80"/>
  <c r="O102" i="80"/>
  <c r="O103" i="80"/>
  <c r="O104" i="80"/>
  <c r="O105" i="80"/>
  <c r="O106" i="80"/>
  <c r="O107" i="80"/>
  <c r="O108" i="80"/>
  <c r="O109" i="80"/>
  <c r="O110" i="80"/>
  <c r="O111" i="80"/>
  <c r="O112" i="80"/>
  <c r="O113" i="80"/>
  <c r="O114" i="80"/>
  <c r="O115" i="80"/>
  <c r="O117" i="80"/>
  <c r="O118" i="80"/>
  <c r="O119" i="80"/>
  <c r="O120" i="80"/>
  <c r="O121" i="80"/>
  <c r="O122" i="80"/>
  <c r="O123" i="80"/>
  <c r="O124" i="80"/>
  <c r="O125" i="80"/>
  <c r="O126" i="80"/>
  <c r="O127" i="80"/>
  <c r="O128" i="80"/>
  <c r="O129" i="80"/>
  <c r="O130" i="80"/>
  <c r="O131" i="80"/>
  <c r="O132" i="80"/>
  <c r="O133" i="80"/>
  <c r="O134" i="80"/>
  <c r="O135" i="80"/>
  <c r="O136" i="80"/>
  <c r="O137" i="80"/>
  <c r="O138" i="80"/>
  <c r="O139" i="80"/>
  <c r="O140" i="80"/>
  <c r="O141" i="80"/>
  <c r="O142" i="80"/>
  <c r="O143" i="80"/>
  <c r="O144" i="80"/>
  <c r="O145" i="80"/>
  <c r="O146" i="80"/>
  <c r="O147" i="80"/>
  <c r="O148" i="80"/>
  <c r="O149" i="80"/>
  <c r="O150" i="80"/>
  <c r="O151" i="80"/>
  <c r="O152" i="80"/>
  <c r="O153" i="80"/>
  <c r="O154" i="80"/>
  <c r="O155" i="80"/>
  <c r="O156" i="80"/>
  <c r="O157" i="80"/>
  <c r="O158" i="80"/>
  <c r="O159" i="80"/>
  <c r="O160" i="80"/>
  <c r="O161" i="80"/>
  <c r="O162" i="80"/>
  <c r="O163" i="80"/>
  <c r="O164" i="80"/>
  <c r="O165" i="80"/>
  <c r="O166" i="80"/>
  <c r="O167" i="80"/>
  <c r="O168" i="80"/>
  <c r="O169" i="80"/>
  <c r="O170" i="80"/>
  <c r="O171" i="80"/>
  <c r="O172" i="80"/>
  <c r="O173" i="80"/>
  <c r="O174" i="80"/>
  <c r="O175" i="80"/>
  <c r="O176" i="80"/>
  <c r="O177" i="80"/>
  <c r="O178" i="80"/>
  <c r="O179" i="80"/>
  <c r="O180" i="80"/>
  <c r="O181" i="80"/>
  <c r="O182" i="80"/>
  <c r="O183" i="80"/>
  <c r="O184" i="80"/>
  <c r="O185" i="80"/>
  <c r="O186" i="80"/>
  <c r="O202" i="80"/>
  <c r="O203" i="80"/>
  <c r="O204" i="80"/>
  <c r="O205" i="80"/>
  <c r="O206" i="80"/>
  <c r="O207" i="80"/>
  <c r="O208" i="80"/>
  <c r="O209" i="80"/>
  <c r="O210" i="80"/>
  <c r="O211" i="80"/>
  <c r="O212" i="80"/>
  <c r="O214" i="80"/>
  <c r="O215" i="80"/>
  <c r="O216" i="80"/>
  <c r="O217" i="80"/>
  <c r="O218" i="80"/>
  <c r="O219" i="80"/>
  <c r="O220" i="80"/>
  <c r="O221" i="80"/>
  <c r="O222" i="80"/>
  <c r="O223" i="80"/>
  <c r="O224" i="80"/>
  <c r="O225" i="80"/>
  <c r="O226" i="80"/>
  <c r="O227" i="80"/>
  <c r="O228" i="80"/>
  <c r="O229" i="80"/>
  <c r="O230" i="80"/>
  <c r="O231" i="80"/>
  <c r="O232" i="80"/>
  <c r="O233" i="80"/>
  <c r="O234" i="80"/>
  <c r="O235" i="80"/>
  <c r="O236" i="80"/>
  <c r="O237" i="80"/>
  <c r="O238" i="80"/>
  <c r="O239" i="80"/>
  <c r="O240" i="80"/>
  <c r="O241" i="80"/>
  <c r="O242" i="80"/>
  <c r="O243" i="80"/>
  <c r="O244" i="80"/>
  <c r="O245" i="80"/>
  <c r="O246" i="80"/>
  <c r="O247" i="80"/>
  <c r="O248" i="80"/>
  <c r="O249" i="80"/>
  <c r="O250" i="80"/>
  <c r="O251" i="80"/>
  <c r="O252" i="80"/>
  <c r="O253" i="80"/>
  <c r="O254" i="80"/>
  <c r="O255" i="80"/>
  <c r="O256" i="80"/>
  <c r="O257" i="80"/>
  <c r="O258" i="80"/>
  <c r="O259" i="80"/>
  <c r="O260" i="80"/>
  <c r="O261" i="80"/>
  <c r="O262" i="80"/>
  <c r="O263" i="80"/>
  <c r="O265" i="80"/>
  <c r="O213" i="80" s="1"/>
  <c r="O266" i="80"/>
  <c r="O267" i="80"/>
  <c r="O268" i="80"/>
  <c r="O269" i="80"/>
  <c r="O270" i="80"/>
  <c r="O271" i="80"/>
  <c r="O272" i="80"/>
  <c r="O273" i="80"/>
  <c r="O274" i="80"/>
  <c r="O275" i="80"/>
  <c r="N25" i="80"/>
  <c r="N26" i="80"/>
  <c r="N27" i="80"/>
  <c r="N28" i="80"/>
  <c r="N30" i="80"/>
  <c r="N29" i="80" s="1"/>
  <c r="N32" i="80"/>
  <c r="N33" i="80"/>
  <c r="N34" i="80"/>
  <c r="N35" i="80"/>
  <c r="N101" i="80"/>
  <c r="N102" i="80"/>
  <c r="N103" i="80"/>
  <c r="N104" i="80"/>
  <c r="N105" i="80"/>
  <c r="N106" i="80"/>
  <c r="N107" i="80"/>
  <c r="N108" i="80"/>
  <c r="N109" i="80"/>
  <c r="N110" i="80"/>
  <c r="N111" i="80"/>
  <c r="N112" i="80"/>
  <c r="N113" i="80"/>
  <c r="N114" i="80"/>
  <c r="N115" i="80"/>
  <c r="N117" i="80"/>
  <c r="N118" i="80"/>
  <c r="N119" i="80"/>
  <c r="N120" i="80"/>
  <c r="N121" i="80"/>
  <c r="N122" i="80"/>
  <c r="N123" i="80"/>
  <c r="N124" i="80"/>
  <c r="N125" i="80"/>
  <c r="N126" i="80"/>
  <c r="N127" i="80"/>
  <c r="N128" i="80"/>
  <c r="N129" i="80"/>
  <c r="N130" i="80"/>
  <c r="N131" i="80"/>
  <c r="N132" i="80"/>
  <c r="N133" i="80"/>
  <c r="N134" i="80"/>
  <c r="N135" i="80"/>
  <c r="N136" i="80"/>
  <c r="N137" i="80"/>
  <c r="N138" i="80"/>
  <c r="N139" i="80"/>
  <c r="N140" i="80"/>
  <c r="N141" i="80"/>
  <c r="N142" i="80"/>
  <c r="N143" i="80"/>
  <c r="N144" i="80"/>
  <c r="N145" i="80"/>
  <c r="N146" i="80"/>
  <c r="N147" i="80"/>
  <c r="N148" i="80"/>
  <c r="N149" i="80"/>
  <c r="N150" i="80"/>
  <c r="N151" i="80"/>
  <c r="N152" i="80"/>
  <c r="N153" i="80"/>
  <c r="N154" i="80"/>
  <c r="N155" i="80"/>
  <c r="N156" i="80"/>
  <c r="N157" i="80"/>
  <c r="N158" i="80"/>
  <c r="N159" i="80"/>
  <c r="N160" i="80"/>
  <c r="N161" i="80"/>
  <c r="N162" i="80"/>
  <c r="N163" i="80"/>
  <c r="N164" i="80"/>
  <c r="N165" i="80"/>
  <c r="N166" i="80"/>
  <c r="N167" i="80"/>
  <c r="N168" i="80"/>
  <c r="N169" i="80"/>
  <c r="N170" i="80"/>
  <c r="N171" i="80"/>
  <c r="N172" i="80"/>
  <c r="N173" i="80"/>
  <c r="N174" i="80"/>
  <c r="N175" i="80"/>
  <c r="N176" i="80"/>
  <c r="N177" i="80"/>
  <c r="N178" i="80"/>
  <c r="N179" i="80"/>
  <c r="N180" i="80"/>
  <c r="N181" i="80"/>
  <c r="N182" i="80"/>
  <c r="N183" i="80"/>
  <c r="N184" i="80"/>
  <c r="N185" i="80"/>
  <c r="N186" i="80"/>
  <c r="N202" i="80"/>
  <c r="N203" i="80"/>
  <c r="N204" i="80"/>
  <c r="N205" i="80"/>
  <c r="N206" i="80"/>
  <c r="N207" i="80"/>
  <c r="N208" i="80"/>
  <c r="N209" i="80"/>
  <c r="N210" i="80"/>
  <c r="N211" i="80"/>
  <c r="N212" i="80"/>
  <c r="N214" i="80"/>
  <c r="N215" i="80"/>
  <c r="N216" i="80"/>
  <c r="N217" i="80"/>
  <c r="N218" i="80"/>
  <c r="N219" i="80"/>
  <c r="N220" i="80"/>
  <c r="N221" i="80"/>
  <c r="N222" i="80"/>
  <c r="N223" i="80"/>
  <c r="N224" i="80"/>
  <c r="N225" i="80"/>
  <c r="N226" i="80"/>
  <c r="N227" i="80"/>
  <c r="N228" i="80"/>
  <c r="N229" i="80"/>
  <c r="N230" i="80"/>
  <c r="N231" i="80"/>
  <c r="N232" i="80"/>
  <c r="N233" i="80"/>
  <c r="N234" i="80"/>
  <c r="N235" i="80"/>
  <c r="N236" i="80"/>
  <c r="N237" i="80"/>
  <c r="N238" i="80"/>
  <c r="N239" i="80"/>
  <c r="N240" i="80"/>
  <c r="N241" i="80"/>
  <c r="N242" i="80"/>
  <c r="N243" i="80"/>
  <c r="N244" i="80"/>
  <c r="N245" i="80"/>
  <c r="N246" i="80"/>
  <c r="N247" i="80"/>
  <c r="N248" i="80"/>
  <c r="N249" i="80"/>
  <c r="N250" i="80"/>
  <c r="N251" i="80"/>
  <c r="N252" i="80"/>
  <c r="N253" i="80"/>
  <c r="N254" i="80"/>
  <c r="N255" i="80"/>
  <c r="N256" i="80"/>
  <c r="N257" i="80"/>
  <c r="N258" i="80"/>
  <c r="N259" i="80"/>
  <c r="N260" i="80"/>
  <c r="N261" i="80"/>
  <c r="N262" i="80"/>
  <c r="N263" i="80"/>
  <c r="N265" i="80"/>
  <c r="N213" i="80" s="1"/>
  <c r="N266" i="80"/>
  <c r="N267" i="80"/>
  <c r="N268" i="80"/>
  <c r="N269" i="80"/>
  <c r="N270" i="80"/>
  <c r="N271" i="80"/>
  <c r="N272" i="80"/>
  <c r="N273" i="80"/>
  <c r="N274" i="80"/>
  <c r="N275" i="80"/>
  <c r="I35" i="82"/>
  <c r="K35" i="82" s="1"/>
  <c r="I39" i="82"/>
  <c r="K39" i="82" s="1"/>
  <c r="I59" i="82"/>
  <c r="K59" i="82" s="1"/>
  <c r="I63" i="82"/>
  <c r="K63" i="82" s="1"/>
  <c r="I67" i="82"/>
  <c r="K67" i="82" s="1"/>
  <c r="I71" i="82"/>
  <c r="K71" i="82" s="1"/>
  <c r="I75" i="82"/>
  <c r="K75" i="82" s="1"/>
  <c r="I79" i="82"/>
  <c r="I83" i="82"/>
  <c r="K83" i="82" s="1"/>
  <c r="I87" i="82"/>
  <c r="I91" i="82"/>
  <c r="K91" i="82" s="1"/>
  <c r="I95" i="82"/>
  <c r="K95" i="82" s="1"/>
  <c r="I99" i="82"/>
  <c r="K99" i="82" s="1"/>
  <c r="I103" i="82"/>
  <c r="K103" i="82" s="1"/>
  <c r="I107" i="82"/>
  <c r="K107" i="82" s="1"/>
  <c r="I111" i="82"/>
  <c r="K111" i="82" s="1"/>
  <c r="I115" i="82"/>
  <c r="K115" i="82" s="1"/>
  <c r="I123" i="82"/>
  <c r="I127" i="82"/>
  <c r="K127" i="82" s="1"/>
  <c r="I131" i="82"/>
  <c r="K131" i="82" s="1"/>
  <c r="I135" i="82"/>
  <c r="K135" i="82" s="1"/>
  <c r="I139" i="82"/>
  <c r="K139" i="82" s="1"/>
  <c r="I143" i="82"/>
  <c r="K143" i="82" s="1"/>
  <c r="I147" i="82"/>
  <c r="K147" i="82" s="1"/>
  <c r="I155" i="82"/>
  <c r="K155" i="82" s="1"/>
  <c r="I163" i="82"/>
  <c r="K163" i="82" s="1"/>
  <c r="I167" i="82"/>
  <c r="K167" i="82" s="1"/>
  <c r="I171" i="82"/>
  <c r="K171" i="82" s="1"/>
  <c r="I175" i="82"/>
  <c r="K175" i="82" s="1"/>
  <c r="I179" i="82"/>
  <c r="K179" i="82" s="1"/>
  <c r="I183" i="82"/>
  <c r="K183" i="82" s="1"/>
  <c r="I187" i="82"/>
  <c r="K187" i="82" s="1"/>
  <c r="I191" i="82"/>
  <c r="K191" i="82" s="1"/>
  <c r="I195" i="82"/>
  <c r="K195" i="82" s="1"/>
  <c r="I203" i="82"/>
  <c r="K203" i="82" s="1"/>
  <c r="I207" i="82"/>
  <c r="K207" i="82" s="1"/>
  <c r="I211" i="82"/>
  <c r="K211" i="82" s="1"/>
  <c r="I215" i="82"/>
  <c r="K215" i="82" s="1"/>
  <c r="I219" i="82"/>
  <c r="K219" i="82" s="1"/>
  <c r="I223" i="82"/>
  <c r="K223" i="82" s="1"/>
  <c r="I231" i="82"/>
  <c r="K231" i="82" s="1"/>
  <c r="I235" i="82"/>
  <c r="K235" i="82" s="1"/>
  <c r="I239" i="82"/>
  <c r="K239" i="82" s="1"/>
  <c r="I243" i="82"/>
  <c r="K243" i="82" s="1"/>
  <c r="I247" i="82"/>
  <c r="I251" i="82"/>
  <c r="K251" i="82" s="1"/>
  <c r="I255" i="82"/>
  <c r="K255" i="82" s="1"/>
  <c r="I34" i="81"/>
  <c r="I38" i="81"/>
  <c r="I42" i="81"/>
  <c r="K42" i="81" s="1"/>
  <c r="I46" i="81"/>
  <c r="I58" i="81"/>
  <c r="I62" i="81"/>
  <c r="K62" i="81" s="1"/>
  <c r="I74" i="81"/>
  <c r="K74" i="81" s="1"/>
  <c r="I78" i="81"/>
  <c r="K78" i="81" s="1"/>
  <c r="I82" i="81"/>
  <c r="K82" i="81" s="1"/>
  <c r="I86" i="81"/>
  <c r="K86" i="81" s="1"/>
  <c r="I90" i="81"/>
  <c r="K90" i="81" s="1"/>
  <c r="I94" i="81"/>
  <c r="K94" i="81" s="1"/>
  <c r="I98" i="81"/>
  <c r="K98" i="81" s="1"/>
  <c r="I102" i="81"/>
  <c r="K102" i="81" s="1"/>
  <c r="I110" i="81"/>
  <c r="K110" i="81" s="1"/>
  <c r="I114" i="81"/>
  <c r="K114" i="81" s="1"/>
  <c r="I118" i="81"/>
  <c r="I122" i="81"/>
  <c r="K122" i="81" s="1"/>
  <c r="I126" i="81"/>
  <c r="K126" i="81" s="1"/>
  <c r="I130" i="81"/>
  <c r="K130" i="81" s="1"/>
  <c r="I134" i="81"/>
  <c r="K134" i="81" s="1"/>
  <c r="I138" i="81"/>
  <c r="K138" i="81" s="1"/>
  <c r="I142" i="81"/>
  <c r="K142" i="81" s="1"/>
  <c r="I146" i="81"/>
  <c r="K146" i="81" s="1"/>
  <c r="I150" i="81"/>
  <c r="I154" i="81"/>
  <c r="K154" i="81" s="1"/>
  <c r="I162" i="81"/>
  <c r="K162" i="81" s="1"/>
  <c r="I170" i="81"/>
  <c r="K170" i="81" s="1"/>
  <c r="I174" i="81"/>
  <c r="K174" i="81" s="1"/>
  <c r="I178" i="81"/>
  <c r="K178" i="81" s="1"/>
  <c r="I182" i="81"/>
  <c r="K182" i="81" s="1"/>
  <c r="I186" i="81"/>
  <c r="K186" i="81" s="1"/>
  <c r="I194" i="81"/>
  <c r="K194" i="81" s="1"/>
  <c r="I198" i="81"/>
  <c r="K198" i="81" s="1"/>
  <c r="I202" i="81"/>
  <c r="I206" i="81"/>
  <c r="K206" i="81" s="1"/>
  <c r="I210" i="81"/>
  <c r="K210" i="81" s="1"/>
  <c r="I214" i="81"/>
  <c r="K214" i="81" s="1"/>
  <c r="I222" i="81"/>
  <c r="K222" i="81" s="1"/>
  <c r="I226" i="81"/>
  <c r="K226" i="81" s="1"/>
  <c r="I234" i="81"/>
  <c r="K234" i="81" s="1"/>
  <c r="I238" i="81"/>
  <c r="K238" i="81" s="1"/>
  <c r="I242" i="81"/>
  <c r="K242" i="81" s="1"/>
  <c r="I246" i="81"/>
  <c r="K246" i="81" s="1"/>
  <c r="I250" i="81"/>
  <c r="K250" i="81" s="1"/>
  <c r="I254" i="81"/>
  <c r="K254" i="81" s="1"/>
  <c r="I258" i="81"/>
  <c r="K258" i="81" s="1"/>
  <c r="Z23" i="83"/>
  <c r="Z38" i="83"/>
  <c r="Z39" i="83"/>
  <c r="Z40" i="83"/>
  <c r="Z41" i="83"/>
  <c r="Z74" i="83"/>
  <c r="Z75" i="83"/>
  <c r="Z76" i="83"/>
  <c r="Z77" i="83"/>
  <c r="Z78" i="83"/>
  <c r="Z79" i="83"/>
  <c r="Z80" i="83"/>
  <c r="Z81" i="83"/>
  <c r="Z82" i="83"/>
  <c r="Z83" i="83"/>
  <c r="Z84" i="83"/>
  <c r="Z85" i="83"/>
  <c r="Z86" i="83"/>
  <c r="Z87" i="83"/>
  <c r="Z88" i="83"/>
  <c r="Z89" i="83"/>
  <c r="Z90" i="83"/>
  <c r="Z91" i="83"/>
  <c r="Z92" i="83"/>
  <c r="Z93" i="83"/>
  <c r="Z94" i="83"/>
  <c r="Z95" i="83"/>
  <c r="Z96" i="83"/>
  <c r="Z97" i="83"/>
  <c r="Z98" i="83"/>
  <c r="Z99" i="83"/>
  <c r="Z100" i="83"/>
  <c r="Z101" i="83"/>
  <c r="Z102" i="83"/>
  <c r="Z103" i="83"/>
  <c r="Z104" i="83"/>
  <c r="Z105" i="83"/>
  <c r="Z106" i="83"/>
  <c r="Z107" i="83"/>
  <c r="Z108" i="83"/>
  <c r="Z109" i="83"/>
  <c r="Z110" i="83"/>
  <c r="Z111" i="83"/>
  <c r="Z112" i="83"/>
  <c r="Z113" i="83"/>
  <c r="Z114" i="83"/>
  <c r="Z115" i="83"/>
  <c r="Z116" i="83"/>
  <c r="Z117" i="83"/>
  <c r="Z118" i="83"/>
  <c r="Z119" i="83"/>
  <c r="Z120" i="83"/>
  <c r="Z121" i="83"/>
  <c r="Z122" i="83"/>
  <c r="Z123" i="83"/>
  <c r="Z124" i="83"/>
  <c r="Z125" i="83"/>
  <c r="Z126" i="83"/>
  <c r="Z127" i="83"/>
  <c r="Z128" i="83"/>
  <c r="Z129" i="83"/>
  <c r="Z130" i="83"/>
  <c r="Z131" i="83"/>
  <c r="Z132" i="83"/>
  <c r="Z133" i="83"/>
  <c r="Z134" i="83"/>
  <c r="Z135" i="83"/>
  <c r="Z136" i="83"/>
  <c r="Z137" i="83"/>
  <c r="Z138" i="83"/>
  <c r="Z139" i="83"/>
  <c r="Z140" i="83"/>
  <c r="Z141" i="83"/>
  <c r="Z142" i="83"/>
  <c r="Z143" i="83"/>
  <c r="Z144" i="83"/>
  <c r="Z145" i="83"/>
  <c r="Z146" i="83"/>
  <c r="Z147" i="83"/>
  <c r="Z148" i="83"/>
  <c r="Z149" i="83"/>
  <c r="Z150" i="83"/>
  <c r="Z151" i="83"/>
  <c r="Z152" i="83"/>
  <c r="Z153" i="83"/>
  <c r="Z154" i="83"/>
  <c r="Z155" i="83"/>
  <c r="Z156" i="83"/>
  <c r="Z157" i="83"/>
  <c r="Z158" i="83"/>
  <c r="Z159" i="83"/>
  <c r="Z160" i="83"/>
  <c r="Z161" i="83"/>
  <c r="Z162" i="83"/>
  <c r="Z164" i="83"/>
  <c r="Z167" i="83"/>
  <c r="Z168" i="83"/>
  <c r="Z170" i="83"/>
  <c r="Z171" i="83"/>
  <c r="Z173" i="83"/>
  <c r="Z174" i="83"/>
  <c r="Z175" i="83"/>
  <c r="Z176" i="83"/>
  <c r="Z177" i="83"/>
  <c r="Z178" i="83"/>
  <c r="Z179" i="83"/>
  <c r="Z180" i="83"/>
  <c r="Z181" i="83"/>
  <c r="Z182" i="83"/>
  <c r="Z183" i="83"/>
  <c r="Z184" i="83"/>
  <c r="Z185" i="83"/>
  <c r="Z186" i="83"/>
  <c r="Z187" i="83"/>
  <c r="Z188" i="83"/>
  <c r="Z189" i="83"/>
  <c r="Z190" i="83"/>
  <c r="Z191" i="83"/>
  <c r="Z192" i="83"/>
  <c r="Z193" i="83"/>
  <c r="Z194" i="83"/>
  <c r="Z195" i="83"/>
  <c r="Z196" i="83"/>
  <c r="Z197" i="83"/>
  <c r="Z198" i="83"/>
  <c r="Z199" i="83"/>
  <c r="Z200" i="83"/>
  <c r="Z201" i="83"/>
  <c r="Z202" i="83"/>
  <c r="Z203" i="83"/>
  <c r="Z204" i="83"/>
  <c r="Z205" i="83"/>
  <c r="Z206" i="83"/>
  <c r="Z207" i="83"/>
  <c r="Z208" i="83"/>
  <c r="Z209" i="83"/>
  <c r="Z210" i="83"/>
  <c r="Z211" i="83"/>
  <c r="Z212" i="83"/>
  <c r="Z213" i="83"/>
  <c r="Z214" i="83"/>
  <c r="Z215" i="83"/>
  <c r="Z216" i="83"/>
  <c r="Z217" i="83"/>
  <c r="Z218" i="83"/>
  <c r="Z219" i="83"/>
  <c r="Z220" i="83"/>
  <c r="Z221" i="83"/>
  <c r="Z222" i="83"/>
  <c r="Z223" i="83"/>
  <c r="Z224" i="83"/>
  <c r="Z225" i="83"/>
  <c r="Z226" i="83"/>
  <c r="Z227" i="83"/>
  <c r="Z228" i="83"/>
  <c r="Z229" i="83"/>
  <c r="Z230" i="83"/>
  <c r="Z231" i="83"/>
  <c r="Z232" i="83"/>
  <c r="Z233" i="83"/>
  <c r="Z234" i="83"/>
  <c r="Z235" i="83"/>
  <c r="Z236" i="83"/>
  <c r="Z237" i="83"/>
  <c r="Z238" i="83"/>
  <c r="Z239" i="83"/>
  <c r="Z240" i="83"/>
  <c r="Z241" i="83"/>
  <c r="Z242" i="83"/>
  <c r="Z243" i="83"/>
  <c r="Z244" i="83"/>
  <c r="Z245" i="83"/>
  <c r="Z246" i="83"/>
  <c r="Z247" i="83"/>
  <c r="Z248" i="83"/>
  <c r="Z249" i="83"/>
  <c r="Z250" i="83"/>
  <c r="Z251" i="83"/>
  <c r="Z252" i="83"/>
  <c r="Z253" i="83"/>
  <c r="Z254" i="83"/>
  <c r="Z255" i="83"/>
  <c r="Z256" i="83"/>
  <c r="Z257" i="83"/>
  <c r="Z258" i="83"/>
  <c r="Z259" i="83"/>
  <c r="Z260" i="83"/>
  <c r="Z261" i="83"/>
  <c r="Z262" i="83"/>
  <c r="Z263" i="83"/>
  <c r="Z264" i="83"/>
  <c r="Z265" i="83"/>
  <c r="Z266" i="83"/>
  <c r="Z267" i="83"/>
  <c r="Z268" i="83"/>
  <c r="Z269" i="83"/>
  <c r="Z270" i="83"/>
  <c r="Y23" i="83"/>
  <c r="Y38" i="83"/>
  <c r="Y39" i="83"/>
  <c r="Y40" i="83"/>
  <c r="Y41" i="83"/>
  <c r="Y74" i="83"/>
  <c r="Y75" i="83"/>
  <c r="Y76" i="83"/>
  <c r="Y77" i="83"/>
  <c r="Y78" i="83"/>
  <c r="Y79" i="83"/>
  <c r="Y80" i="83"/>
  <c r="Y81" i="83"/>
  <c r="Y82" i="83"/>
  <c r="Y83" i="83"/>
  <c r="Y84" i="83"/>
  <c r="Y85" i="83"/>
  <c r="Y86" i="83"/>
  <c r="Y87" i="83"/>
  <c r="Y88" i="83"/>
  <c r="Y89" i="83"/>
  <c r="Y90" i="83"/>
  <c r="Y91" i="83"/>
  <c r="Y92" i="83"/>
  <c r="Y93" i="83"/>
  <c r="Y94" i="83"/>
  <c r="Y95" i="83"/>
  <c r="Y96" i="83"/>
  <c r="Y97" i="83"/>
  <c r="Y98" i="83"/>
  <c r="Y99" i="83"/>
  <c r="Y100" i="83"/>
  <c r="Y101" i="83"/>
  <c r="Y102" i="83"/>
  <c r="Y103" i="83"/>
  <c r="Y104" i="83"/>
  <c r="Y105" i="83"/>
  <c r="Y106" i="83"/>
  <c r="Y107" i="83"/>
  <c r="Y108" i="83"/>
  <c r="Y109" i="83"/>
  <c r="Y110" i="83"/>
  <c r="Y111" i="83"/>
  <c r="Y112" i="83"/>
  <c r="Y113" i="83"/>
  <c r="Y114" i="83"/>
  <c r="Y115" i="83"/>
  <c r="Y116" i="83"/>
  <c r="Y117" i="83"/>
  <c r="Y118" i="83"/>
  <c r="Y119" i="83"/>
  <c r="Y120" i="83"/>
  <c r="Y121" i="83"/>
  <c r="Y122" i="83"/>
  <c r="Y123" i="83"/>
  <c r="Y124" i="83"/>
  <c r="Y125" i="83"/>
  <c r="Y126" i="83"/>
  <c r="Y127" i="83"/>
  <c r="Y128" i="83"/>
  <c r="Y129" i="83"/>
  <c r="Y130" i="83"/>
  <c r="Y131" i="83"/>
  <c r="Y132" i="83"/>
  <c r="Y133" i="83"/>
  <c r="Y134" i="83"/>
  <c r="Y135" i="83"/>
  <c r="Y136" i="83"/>
  <c r="Y137" i="83"/>
  <c r="Y138" i="83"/>
  <c r="Y139" i="83"/>
  <c r="Y140" i="83"/>
  <c r="Y141" i="83"/>
  <c r="Y142" i="83"/>
  <c r="Y143" i="83"/>
  <c r="Y144" i="83"/>
  <c r="Y145" i="83"/>
  <c r="Y146" i="83"/>
  <c r="Y147" i="83"/>
  <c r="Y148" i="83"/>
  <c r="Y149" i="83"/>
  <c r="Y150" i="83"/>
  <c r="Y151" i="83"/>
  <c r="Y152" i="83"/>
  <c r="Y153" i="83"/>
  <c r="Y154" i="83"/>
  <c r="Y155" i="83"/>
  <c r="Y156" i="83"/>
  <c r="Y157" i="83"/>
  <c r="Y158" i="83"/>
  <c r="Y159" i="83"/>
  <c r="Y160" i="83"/>
  <c r="Y161" i="83"/>
  <c r="Y162" i="83"/>
  <c r="Y164" i="83"/>
  <c r="Y167" i="83"/>
  <c r="Y168" i="83"/>
  <c r="Y170" i="83"/>
  <c r="Y171" i="83"/>
  <c r="Y173" i="83"/>
  <c r="Y174" i="83"/>
  <c r="Y175" i="83"/>
  <c r="Y176" i="83"/>
  <c r="Y177" i="83"/>
  <c r="Y178" i="83"/>
  <c r="Y179" i="83"/>
  <c r="Y180" i="83"/>
  <c r="Y181" i="83"/>
  <c r="Y182" i="83"/>
  <c r="Y183" i="83"/>
  <c r="Y184" i="83"/>
  <c r="Y185" i="83"/>
  <c r="Y186" i="83"/>
  <c r="Y187" i="83"/>
  <c r="Y188" i="83"/>
  <c r="Y189" i="83"/>
  <c r="Y190" i="83"/>
  <c r="Y191" i="83"/>
  <c r="Y192" i="83"/>
  <c r="Y193" i="83"/>
  <c r="Y194" i="83"/>
  <c r="Y195" i="83"/>
  <c r="Y196" i="83"/>
  <c r="Y197" i="83"/>
  <c r="Y198" i="83"/>
  <c r="Y199" i="83"/>
  <c r="Y200" i="83"/>
  <c r="Y201" i="83"/>
  <c r="Y202" i="83"/>
  <c r="Y203" i="83"/>
  <c r="Y204" i="83"/>
  <c r="Y205" i="83"/>
  <c r="Y206" i="83"/>
  <c r="Y207" i="83"/>
  <c r="Y208" i="83"/>
  <c r="Y209" i="83"/>
  <c r="Y210" i="83"/>
  <c r="Y211" i="83"/>
  <c r="Y212" i="83"/>
  <c r="Y213" i="83"/>
  <c r="Y214" i="83"/>
  <c r="Y215" i="83"/>
  <c r="Y216" i="83"/>
  <c r="Y217" i="83"/>
  <c r="Y218" i="83"/>
  <c r="Y219" i="83"/>
  <c r="Y220" i="83"/>
  <c r="Y221" i="83"/>
  <c r="Y222" i="83"/>
  <c r="Y223" i="83"/>
  <c r="Y224" i="83"/>
  <c r="Y225" i="83"/>
  <c r="Y226" i="83"/>
  <c r="Y227" i="83"/>
  <c r="Y228" i="83"/>
  <c r="Y229" i="83"/>
  <c r="Y230" i="83"/>
  <c r="Y231" i="83"/>
  <c r="Y232" i="83"/>
  <c r="Y233" i="83"/>
  <c r="Y234" i="83"/>
  <c r="Y235" i="83"/>
  <c r="Y236" i="83"/>
  <c r="Y237" i="83"/>
  <c r="Y238" i="83"/>
  <c r="Y239" i="83"/>
  <c r="Y240" i="83"/>
  <c r="Y241" i="83"/>
  <c r="Y242" i="83"/>
  <c r="Y243" i="83"/>
  <c r="Y244" i="83"/>
  <c r="Y245" i="83"/>
  <c r="Y246" i="83"/>
  <c r="Y247" i="83"/>
  <c r="Y248" i="83"/>
  <c r="Y249" i="83"/>
  <c r="Y250" i="83"/>
  <c r="Y251" i="83"/>
  <c r="Y252" i="83"/>
  <c r="Y253" i="83"/>
  <c r="Y254" i="83"/>
  <c r="Y255" i="83"/>
  <c r="Y256" i="83"/>
  <c r="Y257" i="83"/>
  <c r="Y258" i="83"/>
  <c r="Y259" i="83"/>
  <c r="Y260" i="83"/>
  <c r="Y261" i="83"/>
  <c r="Y262" i="83"/>
  <c r="Y263" i="83"/>
  <c r="Y264" i="83"/>
  <c r="Y265" i="83"/>
  <c r="Y266" i="83"/>
  <c r="Y267" i="83"/>
  <c r="Y268" i="83"/>
  <c r="Y269" i="83"/>
  <c r="Y270" i="83"/>
  <c r="X23" i="83"/>
  <c r="X38" i="83"/>
  <c r="X39" i="83"/>
  <c r="X40" i="83"/>
  <c r="X41" i="83"/>
  <c r="X74" i="83"/>
  <c r="X75" i="83"/>
  <c r="X76" i="83"/>
  <c r="X77" i="83"/>
  <c r="X78" i="83"/>
  <c r="X79" i="83"/>
  <c r="X80" i="83"/>
  <c r="X81" i="83"/>
  <c r="X82" i="83"/>
  <c r="X83" i="83"/>
  <c r="X84" i="83"/>
  <c r="X85" i="83"/>
  <c r="X86" i="83"/>
  <c r="X87" i="83"/>
  <c r="X88" i="83"/>
  <c r="X89" i="83"/>
  <c r="X90" i="83"/>
  <c r="X91" i="83"/>
  <c r="X92" i="83"/>
  <c r="X93" i="83"/>
  <c r="X94" i="83"/>
  <c r="X95" i="83"/>
  <c r="X96" i="83"/>
  <c r="X97" i="83"/>
  <c r="X98" i="83"/>
  <c r="X99" i="83"/>
  <c r="X100" i="83"/>
  <c r="X101" i="83"/>
  <c r="X102" i="83"/>
  <c r="X103" i="83"/>
  <c r="X104" i="83"/>
  <c r="X105" i="83"/>
  <c r="X106" i="83"/>
  <c r="X107" i="83"/>
  <c r="X108" i="83"/>
  <c r="X109" i="83"/>
  <c r="X110" i="83"/>
  <c r="X111" i="83"/>
  <c r="X112" i="83"/>
  <c r="X113" i="83"/>
  <c r="X114" i="83"/>
  <c r="X115" i="83"/>
  <c r="X116" i="83"/>
  <c r="X117" i="83"/>
  <c r="X118" i="83"/>
  <c r="X119" i="83"/>
  <c r="X120" i="83"/>
  <c r="X121" i="83"/>
  <c r="X122" i="83"/>
  <c r="X123" i="83"/>
  <c r="X124" i="83"/>
  <c r="X125" i="83"/>
  <c r="X126" i="83"/>
  <c r="X127" i="83"/>
  <c r="X128" i="83"/>
  <c r="X129" i="83"/>
  <c r="X130" i="83"/>
  <c r="X131" i="83"/>
  <c r="X132" i="83"/>
  <c r="X133" i="83"/>
  <c r="X134" i="83"/>
  <c r="X135" i="83"/>
  <c r="X136" i="83"/>
  <c r="X137" i="83"/>
  <c r="X138" i="83"/>
  <c r="X139" i="83"/>
  <c r="X140" i="83"/>
  <c r="X141" i="83"/>
  <c r="X142" i="83"/>
  <c r="X143" i="83"/>
  <c r="X144" i="83"/>
  <c r="X145" i="83"/>
  <c r="X146" i="83"/>
  <c r="X147" i="83"/>
  <c r="X148" i="83"/>
  <c r="X149" i="83"/>
  <c r="X150" i="83"/>
  <c r="X151" i="83"/>
  <c r="X152" i="83"/>
  <c r="X153" i="83"/>
  <c r="X154" i="83"/>
  <c r="X155" i="83"/>
  <c r="X156" i="83"/>
  <c r="X157" i="83"/>
  <c r="X158" i="83"/>
  <c r="X159" i="83"/>
  <c r="X160" i="83"/>
  <c r="X161" i="83"/>
  <c r="X162" i="83"/>
  <c r="X164" i="83"/>
  <c r="X167" i="83"/>
  <c r="X168" i="83"/>
  <c r="X170" i="83"/>
  <c r="X171" i="83"/>
  <c r="X173" i="83"/>
  <c r="X174" i="83"/>
  <c r="X175" i="83"/>
  <c r="X176" i="83"/>
  <c r="X177" i="83"/>
  <c r="X178" i="83"/>
  <c r="X179" i="83"/>
  <c r="X180" i="83"/>
  <c r="X181" i="83"/>
  <c r="X182" i="83"/>
  <c r="X183" i="83"/>
  <c r="X184" i="83"/>
  <c r="X185" i="83"/>
  <c r="X186" i="83"/>
  <c r="X187" i="83"/>
  <c r="X188" i="83"/>
  <c r="X189" i="83"/>
  <c r="X190" i="83"/>
  <c r="X191" i="83"/>
  <c r="X192" i="83"/>
  <c r="X193" i="83"/>
  <c r="X194" i="83"/>
  <c r="X195" i="83"/>
  <c r="X196" i="83"/>
  <c r="X197" i="83"/>
  <c r="X198" i="83"/>
  <c r="X199" i="83"/>
  <c r="X200" i="83"/>
  <c r="X201" i="83"/>
  <c r="X202" i="83"/>
  <c r="X203" i="83"/>
  <c r="X204" i="83"/>
  <c r="X205" i="83"/>
  <c r="X206" i="83"/>
  <c r="X207" i="83"/>
  <c r="X208" i="83"/>
  <c r="X209" i="83"/>
  <c r="X210" i="83"/>
  <c r="X211" i="83"/>
  <c r="X212" i="83"/>
  <c r="X213" i="83"/>
  <c r="X214" i="83"/>
  <c r="X215" i="83"/>
  <c r="X216" i="83"/>
  <c r="X217" i="83"/>
  <c r="X218" i="83"/>
  <c r="X219" i="83"/>
  <c r="X220" i="83"/>
  <c r="X221" i="83"/>
  <c r="X222" i="83"/>
  <c r="X223" i="83"/>
  <c r="X224" i="83"/>
  <c r="X225" i="83"/>
  <c r="X226" i="83"/>
  <c r="X227" i="83"/>
  <c r="X228" i="83"/>
  <c r="X229" i="83"/>
  <c r="X230" i="83"/>
  <c r="X231" i="83"/>
  <c r="X232" i="83"/>
  <c r="X233" i="83"/>
  <c r="X234" i="83"/>
  <c r="X235" i="83"/>
  <c r="X236" i="83"/>
  <c r="X237" i="83"/>
  <c r="X238" i="83"/>
  <c r="X239" i="83"/>
  <c r="X240" i="83"/>
  <c r="X241" i="83"/>
  <c r="X242" i="83"/>
  <c r="X243" i="83"/>
  <c r="X244" i="83"/>
  <c r="X245" i="83"/>
  <c r="X246" i="83"/>
  <c r="X247" i="83"/>
  <c r="X248" i="83"/>
  <c r="X249" i="83"/>
  <c r="X250" i="83"/>
  <c r="X251" i="83"/>
  <c r="X252" i="83"/>
  <c r="X253" i="83"/>
  <c r="X254" i="83"/>
  <c r="X255" i="83"/>
  <c r="X256" i="83"/>
  <c r="X257" i="83"/>
  <c r="X258" i="83"/>
  <c r="X259" i="83"/>
  <c r="X260" i="83"/>
  <c r="X261" i="83"/>
  <c r="X262" i="83"/>
  <c r="X263" i="83"/>
  <c r="X264" i="83"/>
  <c r="X265" i="83"/>
  <c r="X266" i="83"/>
  <c r="X267" i="83"/>
  <c r="X268" i="83"/>
  <c r="X269" i="83"/>
  <c r="X270" i="83"/>
  <c r="W23" i="83"/>
  <c r="W38" i="83"/>
  <c r="AA36" i="66" s="1"/>
  <c r="W39" i="83"/>
  <c r="W40" i="83"/>
  <c r="W41" i="83"/>
  <c r="W74" i="83"/>
  <c r="W75" i="83"/>
  <c r="W76" i="83"/>
  <c r="W77" i="83"/>
  <c r="W78" i="83"/>
  <c r="W79" i="83"/>
  <c r="W80" i="83"/>
  <c r="W81" i="83"/>
  <c r="W82" i="83"/>
  <c r="W83" i="83"/>
  <c r="W84" i="83"/>
  <c r="W85" i="83"/>
  <c r="W86" i="83"/>
  <c r="W87" i="83"/>
  <c r="W88" i="83"/>
  <c r="W89" i="83"/>
  <c r="W90" i="83"/>
  <c r="W91" i="83"/>
  <c r="W92" i="83"/>
  <c r="W93" i="83"/>
  <c r="W94" i="83"/>
  <c r="W95" i="83"/>
  <c r="W96" i="83"/>
  <c r="W97" i="83"/>
  <c r="W98" i="83"/>
  <c r="W99" i="83"/>
  <c r="W100" i="83"/>
  <c r="W101" i="83"/>
  <c r="W102" i="83"/>
  <c r="W103" i="83"/>
  <c r="W104" i="83"/>
  <c r="W105" i="83"/>
  <c r="W106" i="83"/>
  <c r="W107" i="83"/>
  <c r="W108" i="83"/>
  <c r="W109" i="83"/>
  <c r="W110" i="83"/>
  <c r="W111" i="83"/>
  <c r="W112" i="83"/>
  <c r="W113" i="83"/>
  <c r="W114" i="83"/>
  <c r="W115" i="83"/>
  <c r="W116" i="83"/>
  <c r="W117" i="83"/>
  <c r="W118" i="83"/>
  <c r="W119" i="83"/>
  <c r="W120" i="83"/>
  <c r="W121" i="83"/>
  <c r="W122" i="83"/>
  <c r="W123" i="83"/>
  <c r="W124" i="83"/>
  <c r="W125" i="83"/>
  <c r="W126" i="83"/>
  <c r="W127" i="83"/>
  <c r="W128" i="83"/>
  <c r="W129" i="83"/>
  <c r="W130" i="83"/>
  <c r="W131" i="83"/>
  <c r="W132" i="83"/>
  <c r="W133" i="83"/>
  <c r="W134" i="83"/>
  <c r="W135" i="83"/>
  <c r="W136" i="83"/>
  <c r="W137" i="83"/>
  <c r="W138" i="83"/>
  <c r="W139" i="83"/>
  <c r="W140" i="83"/>
  <c r="W141" i="83"/>
  <c r="W142" i="83"/>
  <c r="W143" i="83"/>
  <c r="W144" i="83"/>
  <c r="W145" i="83"/>
  <c r="W146" i="83"/>
  <c r="W147" i="83"/>
  <c r="W148" i="83"/>
  <c r="W149" i="83"/>
  <c r="W150" i="83"/>
  <c r="W151" i="83"/>
  <c r="W152" i="83"/>
  <c r="W153" i="83"/>
  <c r="W154" i="83"/>
  <c r="W155" i="83"/>
  <c r="W156" i="83"/>
  <c r="W157" i="83"/>
  <c r="W158" i="83"/>
  <c r="W159" i="83"/>
  <c r="W160" i="83"/>
  <c r="W161" i="83"/>
  <c r="W162" i="83"/>
  <c r="W164" i="83"/>
  <c r="W167" i="83"/>
  <c r="W168" i="83"/>
  <c r="W170" i="83"/>
  <c r="W171" i="83"/>
  <c r="W173" i="83"/>
  <c r="W174" i="83"/>
  <c r="W175" i="83"/>
  <c r="W176" i="83"/>
  <c r="W177" i="83"/>
  <c r="W178" i="83"/>
  <c r="W179" i="83"/>
  <c r="W180" i="83"/>
  <c r="W181" i="83"/>
  <c r="W182" i="83"/>
  <c r="W183" i="83"/>
  <c r="W184" i="83"/>
  <c r="W185" i="83"/>
  <c r="W186" i="83"/>
  <c r="W187" i="83"/>
  <c r="W188" i="83"/>
  <c r="W189" i="83"/>
  <c r="W190" i="83"/>
  <c r="W191" i="83"/>
  <c r="W192" i="83"/>
  <c r="W193" i="83"/>
  <c r="W194" i="83"/>
  <c r="W195" i="83"/>
  <c r="W196" i="83"/>
  <c r="W197" i="83"/>
  <c r="W198" i="83"/>
  <c r="W199" i="83"/>
  <c r="W200" i="83"/>
  <c r="W201" i="83"/>
  <c r="W202" i="83"/>
  <c r="W203" i="83"/>
  <c r="W204" i="83"/>
  <c r="W205" i="83"/>
  <c r="W206" i="83"/>
  <c r="W207" i="83"/>
  <c r="W208" i="83"/>
  <c r="W209" i="83"/>
  <c r="W210" i="83"/>
  <c r="W211" i="83"/>
  <c r="W212" i="83"/>
  <c r="W213" i="83"/>
  <c r="W214" i="83"/>
  <c r="W215" i="83"/>
  <c r="W216" i="83"/>
  <c r="W217" i="83"/>
  <c r="W218" i="83"/>
  <c r="W219" i="83"/>
  <c r="W220" i="83"/>
  <c r="W221" i="83"/>
  <c r="W222" i="83"/>
  <c r="W223" i="83"/>
  <c r="W224" i="83"/>
  <c r="W225" i="83"/>
  <c r="W226" i="83"/>
  <c r="W227" i="83"/>
  <c r="W228" i="83"/>
  <c r="W229" i="83"/>
  <c r="W230" i="83"/>
  <c r="W231" i="83"/>
  <c r="W232" i="83"/>
  <c r="W233" i="83"/>
  <c r="W234" i="83"/>
  <c r="W235" i="83"/>
  <c r="W236" i="83"/>
  <c r="W237" i="83"/>
  <c r="W238" i="83"/>
  <c r="W239" i="83"/>
  <c r="W240" i="83"/>
  <c r="W241" i="83"/>
  <c r="W242" i="83"/>
  <c r="W243" i="83"/>
  <c r="W244" i="83"/>
  <c r="W245" i="83"/>
  <c r="W246" i="83"/>
  <c r="W247" i="83"/>
  <c r="W248" i="83"/>
  <c r="W249" i="83"/>
  <c r="W250" i="83"/>
  <c r="W251" i="83"/>
  <c r="W252" i="83"/>
  <c r="W253" i="83"/>
  <c r="W254" i="83"/>
  <c r="W255" i="83"/>
  <c r="W256" i="83"/>
  <c r="W257" i="83"/>
  <c r="W258" i="83"/>
  <c r="W259" i="83"/>
  <c r="W260" i="83"/>
  <c r="W261" i="83"/>
  <c r="W262" i="83"/>
  <c r="W263" i="83"/>
  <c r="W264" i="83"/>
  <c r="W265" i="83"/>
  <c r="W266" i="83"/>
  <c r="W267" i="83"/>
  <c r="W268" i="83"/>
  <c r="W269" i="83"/>
  <c r="W270" i="83"/>
  <c r="V23" i="83"/>
  <c r="V38" i="83"/>
  <c r="Z36" i="66" s="1"/>
  <c r="V39" i="83"/>
  <c r="V40" i="83"/>
  <c r="V41" i="83"/>
  <c r="V74" i="83"/>
  <c r="V75" i="83"/>
  <c r="V76" i="83"/>
  <c r="V77" i="83"/>
  <c r="V78" i="83"/>
  <c r="V79" i="83"/>
  <c r="V80" i="83"/>
  <c r="V81" i="83"/>
  <c r="V82" i="83"/>
  <c r="V83" i="83"/>
  <c r="V84" i="83"/>
  <c r="V85" i="83"/>
  <c r="V86" i="83"/>
  <c r="V87" i="83"/>
  <c r="V88" i="83"/>
  <c r="V89" i="83"/>
  <c r="V90" i="83"/>
  <c r="V91" i="83"/>
  <c r="V92" i="83"/>
  <c r="V93" i="83"/>
  <c r="V94" i="83"/>
  <c r="V95" i="83"/>
  <c r="V96" i="83"/>
  <c r="V97" i="83"/>
  <c r="V98" i="83"/>
  <c r="V99" i="83"/>
  <c r="V100" i="83"/>
  <c r="V101" i="83"/>
  <c r="V102" i="83"/>
  <c r="V103" i="83"/>
  <c r="V104" i="83"/>
  <c r="V105" i="83"/>
  <c r="V106" i="83"/>
  <c r="V107" i="83"/>
  <c r="V108" i="83"/>
  <c r="V109" i="83"/>
  <c r="V110" i="83"/>
  <c r="V111" i="83"/>
  <c r="V112" i="83"/>
  <c r="V113" i="83"/>
  <c r="V114" i="83"/>
  <c r="V115" i="83"/>
  <c r="V116" i="83"/>
  <c r="V117" i="83"/>
  <c r="V118" i="83"/>
  <c r="V119" i="83"/>
  <c r="V120" i="83"/>
  <c r="V121" i="83"/>
  <c r="V122" i="83"/>
  <c r="V123" i="83"/>
  <c r="V124" i="83"/>
  <c r="V125" i="83"/>
  <c r="V126" i="83"/>
  <c r="V127" i="83"/>
  <c r="V128" i="83"/>
  <c r="V129" i="83"/>
  <c r="V130" i="83"/>
  <c r="V131" i="83"/>
  <c r="V132" i="83"/>
  <c r="V133" i="83"/>
  <c r="V134" i="83"/>
  <c r="V135" i="83"/>
  <c r="V136" i="83"/>
  <c r="V137" i="83"/>
  <c r="V138" i="83"/>
  <c r="V139" i="83"/>
  <c r="V140" i="83"/>
  <c r="V141" i="83"/>
  <c r="V142" i="83"/>
  <c r="V143" i="83"/>
  <c r="V144" i="83"/>
  <c r="V145" i="83"/>
  <c r="V146" i="83"/>
  <c r="V147" i="83"/>
  <c r="V148" i="83"/>
  <c r="V149" i="83"/>
  <c r="V150" i="83"/>
  <c r="V151" i="83"/>
  <c r="V152" i="83"/>
  <c r="V153" i="83"/>
  <c r="V154" i="83"/>
  <c r="V155" i="83"/>
  <c r="V156" i="83"/>
  <c r="V157" i="83"/>
  <c r="V158" i="83"/>
  <c r="V159" i="83"/>
  <c r="V160" i="83"/>
  <c r="V161" i="83"/>
  <c r="V162" i="83"/>
  <c r="V164" i="83"/>
  <c r="V167" i="83"/>
  <c r="V168" i="83"/>
  <c r="V170" i="83"/>
  <c r="V171" i="83"/>
  <c r="V173" i="83"/>
  <c r="V174" i="83"/>
  <c r="V175" i="83"/>
  <c r="V176" i="83"/>
  <c r="V177" i="83"/>
  <c r="V178" i="83"/>
  <c r="V179" i="83"/>
  <c r="V180" i="83"/>
  <c r="V181" i="83"/>
  <c r="V182" i="83"/>
  <c r="V183" i="83"/>
  <c r="V184" i="83"/>
  <c r="V185" i="83"/>
  <c r="V186" i="83"/>
  <c r="V187" i="83"/>
  <c r="V188" i="83"/>
  <c r="V189" i="83"/>
  <c r="V190" i="83"/>
  <c r="V191" i="83"/>
  <c r="V192" i="83"/>
  <c r="V193" i="83"/>
  <c r="V194" i="83"/>
  <c r="V195" i="83"/>
  <c r="V196" i="83"/>
  <c r="V197" i="83"/>
  <c r="V198" i="83"/>
  <c r="V199" i="83"/>
  <c r="V200" i="83"/>
  <c r="V201" i="83"/>
  <c r="V202" i="83"/>
  <c r="V203" i="83"/>
  <c r="V204" i="83"/>
  <c r="V205" i="83"/>
  <c r="V206" i="83"/>
  <c r="V207" i="83"/>
  <c r="V208" i="83"/>
  <c r="V209" i="83"/>
  <c r="V210" i="83"/>
  <c r="V211" i="83"/>
  <c r="V212" i="83"/>
  <c r="V213" i="83"/>
  <c r="V214" i="83"/>
  <c r="V215" i="83"/>
  <c r="V216" i="83"/>
  <c r="V217" i="83"/>
  <c r="V218" i="83"/>
  <c r="V219" i="83"/>
  <c r="V220" i="83"/>
  <c r="V221" i="83"/>
  <c r="V222" i="83"/>
  <c r="V223" i="83"/>
  <c r="V224" i="83"/>
  <c r="V225" i="83"/>
  <c r="V226" i="83"/>
  <c r="V227" i="83"/>
  <c r="V228" i="83"/>
  <c r="V229" i="83"/>
  <c r="V230" i="83"/>
  <c r="V231" i="83"/>
  <c r="V232" i="83"/>
  <c r="V233" i="83"/>
  <c r="V234" i="83"/>
  <c r="V235" i="83"/>
  <c r="V236" i="83"/>
  <c r="V237" i="83"/>
  <c r="V238" i="83"/>
  <c r="V239" i="83"/>
  <c r="V240" i="83"/>
  <c r="V241" i="83"/>
  <c r="V242" i="83"/>
  <c r="V243" i="83"/>
  <c r="V244" i="83"/>
  <c r="V245" i="83"/>
  <c r="V246" i="83"/>
  <c r="V247" i="83"/>
  <c r="V248" i="83"/>
  <c r="V249" i="83"/>
  <c r="V250" i="83"/>
  <c r="V251" i="83"/>
  <c r="V252" i="83"/>
  <c r="V253" i="83"/>
  <c r="V254" i="83"/>
  <c r="V255" i="83"/>
  <c r="V256" i="83"/>
  <c r="V257" i="83"/>
  <c r="V258" i="83"/>
  <c r="V259" i="83"/>
  <c r="V260" i="83"/>
  <c r="V261" i="83"/>
  <c r="V262" i="83"/>
  <c r="V263" i="83"/>
  <c r="V264" i="83"/>
  <c r="V265" i="83"/>
  <c r="V266" i="83"/>
  <c r="V267" i="83"/>
  <c r="V268" i="83"/>
  <c r="V269" i="83"/>
  <c r="V270" i="83"/>
  <c r="U23" i="83"/>
  <c r="U38" i="83"/>
  <c r="Y36" i="66" s="1"/>
  <c r="U39" i="83"/>
  <c r="U40" i="83"/>
  <c r="U41" i="83"/>
  <c r="U74" i="83"/>
  <c r="U75" i="83"/>
  <c r="U76" i="83"/>
  <c r="U77" i="83"/>
  <c r="U78" i="83"/>
  <c r="U79" i="83"/>
  <c r="U80" i="83"/>
  <c r="U81" i="83"/>
  <c r="U82" i="83"/>
  <c r="U83" i="83"/>
  <c r="U84" i="83"/>
  <c r="U85" i="83"/>
  <c r="U86" i="83"/>
  <c r="U87" i="83"/>
  <c r="U88" i="83"/>
  <c r="U89" i="83"/>
  <c r="U90" i="83"/>
  <c r="U91" i="83"/>
  <c r="U92" i="83"/>
  <c r="U93" i="83"/>
  <c r="U94" i="83"/>
  <c r="U95" i="83"/>
  <c r="U96" i="83"/>
  <c r="U97" i="83"/>
  <c r="U98" i="83"/>
  <c r="U99" i="83"/>
  <c r="U100" i="83"/>
  <c r="U101" i="83"/>
  <c r="U102" i="83"/>
  <c r="U103" i="83"/>
  <c r="U104" i="83"/>
  <c r="U105" i="83"/>
  <c r="U106" i="83"/>
  <c r="U107" i="83"/>
  <c r="U108" i="83"/>
  <c r="U109" i="83"/>
  <c r="U110" i="83"/>
  <c r="U111" i="83"/>
  <c r="U112" i="83"/>
  <c r="U113" i="83"/>
  <c r="U114" i="83"/>
  <c r="U115" i="83"/>
  <c r="U116" i="83"/>
  <c r="U117" i="83"/>
  <c r="U118" i="83"/>
  <c r="U119" i="83"/>
  <c r="U120" i="83"/>
  <c r="U121" i="83"/>
  <c r="U122" i="83"/>
  <c r="U123" i="83"/>
  <c r="U124" i="83"/>
  <c r="U125" i="83"/>
  <c r="U126" i="83"/>
  <c r="U127" i="83"/>
  <c r="U128" i="83"/>
  <c r="U129" i="83"/>
  <c r="U130" i="83"/>
  <c r="U131" i="83"/>
  <c r="U132" i="83"/>
  <c r="U133" i="83"/>
  <c r="U134" i="83"/>
  <c r="U135" i="83"/>
  <c r="U136" i="83"/>
  <c r="U137" i="83"/>
  <c r="U138" i="83"/>
  <c r="U139" i="83"/>
  <c r="U140" i="83"/>
  <c r="U141" i="83"/>
  <c r="U142" i="83"/>
  <c r="U143" i="83"/>
  <c r="U144" i="83"/>
  <c r="U145" i="83"/>
  <c r="U146" i="83"/>
  <c r="U147" i="83"/>
  <c r="U148" i="83"/>
  <c r="U149" i="83"/>
  <c r="U150" i="83"/>
  <c r="U151" i="83"/>
  <c r="U152" i="83"/>
  <c r="U153" i="83"/>
  <c r="U154" i="83"/>
  <c r="U155" i="83"/>
  <c r="U156" i="83"/>
  <c r="U157" i="83"/>
  <c r="U158" i="83"/>
  <c r="U159" i="83"/>
  <c r="U160" i="83"/>
  <c r="U161" i="83"/>
  <c r="U162" i="83"/>
  <c r="U164" i="83"/>
  <c r="U167" i="83"/>
  <c r="U168" i="83"/>
  <c r="U170" i="83"/>
  <c r="U171" i="83"/>
  <c r="U173" i="83"/>
  <c r="U174" i="83"/>
  <c r="U175" i="83"/>
  <c r="U176" i="83"/>
  <c r="U177" i="83"/>
  <c r="U178" i="83"/>
  <c r="U179" i="83"/>
  <c r="U180" i="83"/>
  <c r="U181" i="83"/>
  <c r="U182" i="83"/>
  <c r="U183" i="83"/>
  <c r="U184" i="83"/>
  <c r="U185" i="83"/>
  <c r="U186" i="83"/>
  <c r="U187" i="83"/>
  <c r="U188" i="83"/>
  <c r="U189" i="83"/>
  <c r="U190" i="83"/>
  <c r="U191" i="83"/>
  <c r="U192" i="83"/>
  <c r="U193" i="83"/>
  <c r="U194" i="83"/>
  <c r="U195" i="83"/>
  <c r="U196" i="83"/>
  <c r="U197" i="83"/>
  <c r="U198" i="83"/>
  <c r="U199" i="83"/>
  <c r="U200" i="83"/>
  <c r="U201" i="83"/>
  <c r="U202" i="83"/>
  <c r="U203" i="83"/>
  <c r="U204" i="83"/>
  <c r="U205" i="83"/>
  <c r="U206" i="83"/>
  <c r="U207" i="83"/>
  <c r="U208" i="83"/>
  <c r="U209" i="83"/>
  <c r="U210" i="83"/>
  <c r="U211" i="83"/>
  <c r="U212" i="83"/>
  <c r="U213" i="83"/>
  <c r="U214" i="83"/>
  <c r="U215" i="83"/>
  <c r="U216" i="83"/>
  <c r="U217" i="83"/>
  <c r="U218" i="83"/>
  <c r="U219" i="83"/>
  <c r="U220" i="83"/>
  <c r="U221" i="83"/>
  <c r="U222" i="83"/>
  <c r="U223" i="83"/>
  <c r="U224" i="83"/>
  <c r="U225" i="83"/>
  <c r="U226" i="83"/>
  <c r="U227" i="83"/>
  <c r="U228" i="83"/>
  <c r="U229" i="83"/>
  <c r="U230" i="83"/>
  <c r="U231" i="83"/>
  <c r="U232" i="83"/>
  <c r="U233" i="83"/>
  <c r="U234" i="83"/>
  <c r="U235" i="83"/>
  <c r="U236" i="83"/>
  <c r="U237" i="83"/>
  <c r="U238" i="83"/>
  <c r="U239" i="83"/>
  <c r="U240" i="83"/>
  <c r="U241" i="83"/>
  <c r="U242" i="83"/>
  <c r="U243" i="83"/>
  <c r="U244" i="83"/>
  <c r="U245" i="83"/>
  <c r="U246" i="83"/>
  <c r="U247" i="83"/>
  <c r="U248" i="83"/>
  <c r="U249" i="83"/>
  <c r="U250" i="83"/>
  <c r="U251" i="83"/>
  <c r="U252" i="83"/>
  <c r="U253" i="83"/>
  <c r="U254" i="83"/>
  <c r="U255" i="83"/>
  <c r="U256" i="83"/>
  <c r="U257" i="83"/>
  <c r="U258" i="83"/>
  <c r="U259" i="83"/>
  <c r="U260" i="83"/>
  <c r="U261" i="83"/>
  <c r="U262" i="83"/>
  <c r="U263" i="83"/>
  <c r="U264" i="83"/>
  <c r="U265" i="83"/>
  <c r="U266" i="83"/>
  <c r="U267" i="83"/>
  <c r="U268" i="83"/>
  <c r="U269" i="83"/>
  <c r="U270" i="83"/>
  <c r="T23" i="83"/>
  <c r="T38" i="83"/>
  <c r="T39" i="83"/>
  <c r="T40" i="83"/>
  <c r="T41" i="83"/>
  <c r="T74" i="83"/>
  <c r="T75" i="83"/>
  <c r="T76" i="83"/>
  <c r="T77" i="83"/>
  <c r="T78" i="83"/>
  <c r="T79" i="83"/>
  <c r="T80" i="83"/>
  <c r="T81" i="83"/>
  <c r="T82" i="83"/>
  <c r="T83" i="83"/>
  <c r="T84" i="83"/>
  <c r="T85" i="83"/>
  <c r="T86" i="83"/>
  <c r="T87" i="83"/>
  <c r="T88" i="83"/>
  <c r="T89" i="83"/>
  <c r="T90" i="83"/>
  <c r="T91" i="83"/>
  <c r="T92" i="83"/>
  <c r="T93" i="83"/>
  <c r="T94" i="83"/>
  <c r="T95" i="83"/>
  <c r="T96" i="83"/>
  <c r="T97" i="83"/>
  <c r="T98" i="83"/>
  <c r="T99" i="83"/>
  <c r="T100" i="83"/>
  <c r="T101" i="83"/>
  <c r="T102" i="83"/>
  <c r="T103" i="83"/>
  <c r="T104" i="83"/>
  <c r="T105" i="83"/>
  <c r="T106" i="83"/>
  <c r="T107" i="83"/>
  <c r="T108" i="83"/>
  <c r="T109" i="83"/>
  <c r="T110" i="83"/>
  <c r="T111" i="83"/>
  <c r="T112" i="83"/>
  <c r="T113" i="83"/>
  <c r="T114" i="83"/>
  <c r="T115" i="83"/>
  <c r="T116" i="83"/>
  <c r="T117" i="83"/>
  <c r="T118" i="83"/>
  <c r="T119" i="83"/>
  <c r="T120" i="83"/>
  <c r="T121" i="83"/>
  <c r="T122" i="83"/>
  <c r="T123" i="83"/>
  <c r="T124" i="83"/>
  <c r="T125" i="83"/>
  <c r="T126" i="83"/>
  <c r="T127" i="83"/>
  <c r="T128" i="83"/>
  <c r="T129" i="83"/>
  <c r="T130" i="83"/>
  <c r="T131" i="83"/>
  <c r="T132" i="83"/>
  <c r="T133" i="83"/>
  <c r="T134" i="83"/>
  <c r="T135" i="83"/>
  <c r="T136" i="83"/>
  <c r="T137" i="83"/>
  <c r="T138" i="83"/>
  <c r="T139" i="83"/>
  <c r="T140" i="83"/>
  <c r="T141" i="83"/>
  <c r="T142" i="83"/>
  <c r="T143" i="83"/>
  <c r="T144" i="83"/>
  <c r="T145" i="83"/>
  <c r="T146" i="83"/>
  <c r="T147" i="83"/>
  <c r="T148" i="83"/>
  <c r="T149" i="83"/>
  <c r="T150" i="83"/>
  <c r="T151" i="83"/>
  <c r="T152" i="83"/>
  <c r="T153" i="83"/>
  <c r="T154" i="83"/>
  <c r="T155" i="83"/>
  <c r="T156" i="83"/>
  <c r="T157" i="83"/>
  <c r="T158" i="83"/>
  <c r="T159" i="83"/>
  <c r="T160" i="83"/>
  <c r="T161" i="83"/>
  <c r="T162" i="83"/>
  <c r="T164" i="83"/>
  <c r="T167" i="83"/>
  <c r="T168" i="83"/>
  <c r="T170" i="83"/>
  <c r="T171" i="83"/>
  <c r="T173" i="83"/>
  <c r="T174" i="83"/>
  <c r="T175" i="83"/>
  <c r="T176" i="83"/>
  <c r="T177" i="83"/>
  <c r="T178" i="83"/>
  <c r="T179" i="83"/>
  <c r="T180" i="83"/>
  <c r="T181" i="83"/>
  <c r="T182" i="83"/>
  <c r="T183" i="83"/>
  <c r="T184" i="83"/>
  <c r="T185" i="83"/>
  <c r="T186" i="83"/>
  <c r="T187" i="83"/>
  <c r="T188" i="83"/>
  <c r="T189" i="83"/>
  <c r="T190" i="83"/>
  <c r="T191" i="83"/>
  <c r="T192" i="83"/>
  <c r="T193" i="83"/>
  <c r="T194" i="83"/>
  <c r="T195" i="83"/>
  <c r="T196" i="83"/>
  <c r="T197" i="83"/>
  <c r="T198" i="83"/>
  <c r="T199" i="83"/>
  <c r="T200" i="83"/>
  <c r="T201" i="83"/>
  <c r="T202" i="83"/>
  <c r="T203" i="83"/>
  <c r="T204" i="83"/>
  <c r="T205" i="83"/>
  <c r="T206" i="83"/>
  <c r="T207" i="83"/>
  <c r="T208" i="83"/>
  <c r="T209" i="83"/>
  <c r="T210" i="83"/>
  <c r="T211" i="83"/>
  <c r="T212" i="83"/>
  <c r="T213" i="83"/>
  <c r="T214" i="83"/>
  <c r="T215" i="83"/>
  <c r="T216" i="83"/>
  <c r="T217" i="83"/>
  <c r="T218" i="83"/>
  <c r="T219" i="83"/>
  <c r="T220" i="83"/>
  <c r="T221" i="83"/>
  <c r="T222" i="83"/>
  <c r="T223" i="83"/>
  <c r="T224" i="83"/>
  <c r="T225" i="83"/>
  <c r="T226" i="83"/>
  <c r="T227" i="83"/>
  <c r="T228" i="83"/>
  <c r="T229" i="83"/>
  <c r="T230" i="83"/>
  <c r="T231" i="83"/>
  <c r="T232" i="83"/>
  <c r="T233" i="83"/>
  <c r="T234" i="83"/>
  <c r="T235" i="83"/>
  <c r="T236" i="83"/>
  <c r="T237" i="83"/>
  <c r="T238" i="83"/>
  <c r="T239" i="83"/>
  <c r="T240" i="83"/>
  <c r="T241" i="83"/>
  <c r="T242" i="83"/>
  <c r="T243" i="83"/>
  <c r="T244" i="83"/>
  <c r="T245" i="83"/>
  <c r="T246" i="83"/>
  <c r="T247" i="83"/>
  <c r="T248" i="83"/>
  <c r="T249" i="83"/>
  <c r="T250" i="83"/>
  <c r="T251" i="83"/>
  <c r="T252" i="83"/>
  <c r="T253" i="83"/>
  <c r="T254" i="83"/>
  <c r="T255" i="83"/>
  <c r="T256" i="83"/>
  <c r="T257" i="83"/>
  <c r="T258" i="83"/>
  <c r="T259" i="83"/>
  <c r="T260" i="83"/>
  <c r="T261" i="83"/>
  <c r="T262" i="83"/>
  <c r="T263" i="83"/>
  <c r="T264" i="83"/>
  <c r="T265" i="83"/>
  <c r="T266" i="83"/>
  <c r="T267" i="83"/>
  <c r="T268" i="83"/>
  <c r="T269" i="83"/>
  <c r="T270" i="83"/>
  <c r="S23" i="83"/>
  <c r="S38" i="83"/>
  <c r="S39" i="83"/>
  <c r="S40" i="83"/>
  <c r="S41" i="83"/>
  <c r="S74" i="83"/>
  <c r="S75" i="83"/>
  <c r="S76" i="83"/>
  <c r="S77" i="83"/>
  <c r="S78" i="83"/>
  <c r="S79" i="83"/>
  <c r="S80" i="83"/>
  <c r="S81" i="83"/>
  <c r="S82" i="83"/>
  <c r="S83" i="83"/>
  <c r="S84" i="83"/>
  <c r="S85" i="83"/>
  <c r="S86" i="83"/>
  <c r="S87" i="83"/>
  <c r="S88" i="83"/>
  <c r="S89" i="83"/>
  <c r="S90" i="83"/>
  <c r="S91" i="83"/>
  <c r="S92" i="83"/>
  <c r="S93" i="83"/>
  <c r="S94" i="83"/>
  <c r="S95" i="83"/>
  <c r="S96" i="83"/>
  <c r="S97" i="83"/>
  <c r="S98" i="83"/>
  <c r="S99" i="83"/>
  <c r="S100" i="83"/>
  <c r="S101" i="83"/>
  <c r="S102" i="83"/>
  <c r="S103" i="83"/>
  <c r="S104" i="83"/>
  <c r="S105" i="83"/>
  <c r="S106" i="83"/>
  <c r="S107" i="83"/>
  <c r="S108" i="83"/>
  <c r="S109" i="83"/>
  <c r="S110" i="83"/>
  <c r="S111" i="83"/>
  <c r="S112" i="83"/>
  <c r="S113" i="83"/>
  <c r="S114" i="83"/>
  <c r="S115" i="83"/>
  <c r="S116" i="83"/>
  <c r="S117" i="83"/>
  <c r="S118" i="83"/>
  <c r="S119" i="83"/>
  <c r="S120" i="83"/>
  <c r="S121" i="83"/>
  <c r="S122" i="83"/>
  <c r="S123" i="83"/>
  <c r="S124" i="83"/>
  <c r="S125" i="83"/>
  <c r="S126" i="83"/>
  <c r="S127" i="83"/>
  <c r="S128" i="83"/>
  <c r="S129" i="83"/>
  <c r="S130" i="83"/>
  <c r="S131" i="83"/>
  <c r="S132" i="83"/>
  <c r="S133" i="83"/>
  <c r="S134" i="83"/>
  <c r="S135" i="83"/>
  <c r="S136" i="83"/>
  <c r="S137" i="83"/>
  <c r="S138" i="83"/>
  <c r="S139" i="83"/>
  <c r="S140" i="83"/>
  <c r="S141" i="83"/>
  <c r="S142" i="83"/>
  <c r="S143" i="83"/>
  <c r="S144" i="83"/>
  <c r="S145" i="83"/>
  <c r="S146" i="83"/>
  <c r="S147" i="83"/>
  <c r="S148" i="83"/>
  <c r="S149" i="83"/>
  <c r="S150" i="83"/>
  <c r="S151" i="83"/>
  <c r="S152" i="83"/>
  <c r="S153" i="83"/>
  <c r="S154" i="83"/>
  <c r="S155" i="83"/>
  <c r="S156" i="83"/>
  <c r="S157" i="83"/>
  <c r="S158" i="83"/>
  <c r="S159" i="83"/>
  <c r="S160" i="83"/>
  <c r="S161" i="83"/>
  <c r="S162" i="83"/>
  <c r="S164" i="83"/>
  <c r="S167" i="83"/>
  <c r="S168" i="83"/>
  <c r="S170" i="83"/>
  <c r="S171" i="83"/>
  <c r="S173" i="83"/>
  <c r="S174" i="83"/>
  <c r="S175" i="83"/>
  <c r="S176" i="83"/>
  <c r="S177" i="83"/>
  <c r="S178" i="83"/>
  <c r="S179" i="83"/>
  <c r="S180" i="83"/>
  <c r="S181" i="83"/>
  <c r="S182" i="83"/>
  <c r="S183" i="83"/>
  <c r="S184" i="83"/>
  <c r="S185" i="83"/>
  <c r="S186" i="83"/>
  <c r="S187" i="83"/>
  <c r="S188" i="83"/>
  <c r="S189" i="83"/>
  <c r="S190" i="83"/>
  <c r="S191" i="83"/>
  <c r="S192" i="83"/>
  <c r="S193" i="83"/>
  <c r="S194" i="83"/>
  <c r="S195" i="83"/>
  <c r="S196" i="83"/>
  <c r="S197" i="83"/>
  <c r="S198" i="83"/>
  <c r="S199" i="83"/>
  <c r="S200" i="83"/>
  <c r="S201" i="83"/>
  <c r="S202" i="83"/>
  <c r="S203" i="83"/>
  <c r="S204" i="83"/>
  <c r="S205" i="83"/>
  <c r="S206" i="83"/>
  <c r="S207" i="83"/>
  <c r="S208" i="83"/>
  <c r="S209" i="83"/>
  <c r="S210" i="83"/>
  <c r="S211" i="83"/>
  <c r="S212" i="83"/>
  <c r="S213" i="83"/>
  <c r="S214" i="83"/>
  <c r="S215" i="83"/>
  <c r="S216" i="83"/>
  <c r="S217" i="83"/>
  <c r="S218" i="83"/>
  <c r="S219" i="83"/>
  <c r="S220" i="83"/>
  <c r="S221" i="83"/>
  <c r="S222" i="83"/>
  <c r="S223" i="83"/>
  <c r="S224" i="83"/>
  <c r="S225" i="83"/>
  <c r="S226" i="83"/>
  <c r="S227" i="83"/>
  <c r="S228" i="83"/>
  <c r="S229" i="83"/>
  <c r="S230" i="83"/>
  <c r="S231" i="83"/>
  <c r="S232" i="83"/>
  <c r="S233" i="83"/>
  <c r="S234" i="83"/>
  <c r="S235" i="83"/>
  <c r="S236" i="83"/>
  <c r="S237" i="83"/>
  <c r="S238" i="83"/>
  <c r="S239" i="83"/>
  <c r="S240" i="83"/>
  <c r="S241" i="83"/>
  <c r="S242" i="83"/>
  <c r="S243" i="83"/>
  <c r="S244" i="83"/>
  <c r="S245" i="83"/>
  <c r="S246" i="83"/>
  <c r="S247" i="83"/>
  <c r="S248" i="83"/>
  <c r="S249" i="83"/>
  <c r="S250" i="83"/>
  <c r="S251" i="83"/>
  <c r="S252" i="83"/>
  <c r="S253" i="83"/>
  <c r="S254" i="83"/>
  <c r="S255" i="83"/>
  <c r="S256" i="83"/>
  <c r="S257" i="83"/>
  <c r="S258" i="83"/>
  <c r="S259" i="83"/>
  <c r="S260" i="83"/>
  <c r="S261" i="83"/>
  <c r="S262" i="83"/>
  <c r="S263" i="83"/>
  <c r="S264" i="83"/>
  <c r="S265" i="83"/>
  <c r="S266" i="83"/>
  <c r="S267" i="83"/>
  <c r="S268" i="83"/>
  <c r="S269" i="83"/>
  <c r="S270" i="83"/>
  <c r="I9" i="83"/>
  <c r="I17" i="83"/>
  <c r="K17" i="83" s="1"/>
  <c r="I21" i="83"/>
  <c r="R23" i="83"/>
  <c r="I29" i="83"/>
  <c r="K29" i="83" s="1"/>
  <c r="R38" i="83"/>
  <c r="R39" i="83"/>
  <c r="R40" i="83"/>
  <c r="R41" i="83"/>
  <c r="I62" i="83"/>
  <c r="I70" i="83"/>
  <c r="K70" i="83" s="1"/>
  <c r="R74" i="83"/>
  <c r="R75" i="83"/>
  <c r="R76" i="83"/>
  <c r="R77" i="83"/>
  <c r="R78" i="83"/>
  <c r="I78" i="83" s="1"/>
  <c r="K78" i="83" s="1"/>
  <c r="R79" i="83"/>
  <c r="R80" i="83"/>
  <c r="R81" i="83"/>
  <c r="R82" i="83"/>
  <c r="R83" i="83"/>
  <c r="R84" i="83"/>
  <c r="R85" i="83"/>
  <c r="R86" i="83"/>
  <c r="R87" i="83"/>
  <c r="R88" i="83"/>
  <c r="R89" i="83"/>
  <c r="R90" i="83"/>
  <c r="I90" i="83" s="1"/>
  <c r="K90" i="83" s="1"/>
  <c r="R91" i="83"/>
  <c r="R92" i="83"/>
  <c r="R93" i="83"/>
  <c r="R94" i="83"/>
  <c r="I94" i="83" s="1"/>
  <c r="K94" i="83" s="1"/>
  <c r="R95" i="83"/>
  <c r="R96" i="83"/>
  <c r="R97" i="83"/>
  <c r="R98" i="83"/>
  <c r="I98" i="83" s="1"/>
  <c r="K98" i="83" s="1"/>
  <c r="R99" i="83"/>
  <c r="R100" i="83"/>
  <c r="R101" i="83"/>
  <c r="R102" i="83"/>
  <c r="I102" i="83" s="1"/>
  <c r="K102" i="83" s="1"/>
  <c r="R103" i="83"/>
  <c r="R104" i="83"/>
  <c r="R105" i="83"/>
  <c r="R106" i="83"/>
  <c r="I106" i="83" s="1"/>
  <c r="K106" i="83" s="1"/>
  <c r="R107" i="83"/>
  <c r="R108" i="83"/>
  <c r="R109" i="83"/>
  <c r="R110" i="83"/>
  <c r="I110" i="83" s="1"/>
  <c r="K110" i="83" s="1"/>
  <c r="R111" i="83"/>
  <c r="R112" i="83"/>
  <c r="R113" i="83"/>
  <c r="R114" i="83"/>
  <c r="I114" i="83" s="1"/>
  <c r="K114" i="83" s="1"/>
  <c r="R115" i="83"/>
  <c r="R116" i="83"/>
  <c r="R117" i="83"/>
  <c r="R118" i="83"/>
  <c r="I118" i="83" s="1"/>
  <c r="K118" i="83" s="1"/>
  <c r="R119" i="83"/>
  <c r="R120" i="83"/>
  <c r="R121" i="83"/>
  <c r="R122" i="83"/>
  <c r="R123" i="83"/>
  <c r="R124" i="83"/>
  <c r="R125" i="83"/>
  <c r="R126" i="83"/>
  <c r="I126" i="83" s="1"/>
  <c r="K126" i="83" s="1"/>
  <c r="R127" i="83"/>
  <c r="R128" i="83"/>
  <c r="R129" i="83"/>
  <c r="R130" i="83"/>
  <c r="I130" i="83" s="1"/>
  <c r="K130" i="83" s="1"/>
  <c r="R131" i="83"/>
  <c r="R132" i="83"/>
  <c r="R133" i="83"/>
  <c r="R134" i="83"/>
  <c r="I134" i="83" s="1"/>
  <c r="R135" i="83"/>
  <c r="R136" i="83"/>
  <c r="R137" i="83"/>
  <c r="R138" i="83"/>
  <c r="I138" i="83" s="1"/>
  <c r="K138" i="83" s="1"/>
  <c r="R139" i="83"/>
  <c r="R140" i="83"/>
  <c r="R141" i="83"/>
  <c r="R142" i="83"/>
  <c r="I142" i="83" s="1"/>
  <c r="K142" i="83" s="1"/>
  <c r="R143" i="83"/>
  <c r="R144" i="83"/>
  <c r="R145" i="83"/>
  <c r="R146" i="83"/>
  <c r="I146" i="83" s="1"/>
  <c r="K146" i="83" s="1"/>
  <c r="R147" i="83"/>
  <c r="R148" i="83"/>
  <c r="R149" i="83"/>
  <c r="R150" i="83"/>
  <c r="I150" i="83" s="1"/>
  <c r="K150" i="83" s="1"/>
  <c r="R151" i="83"/>
  <c r="R152" i="83"/>
  <c r="R153" i="83"/>
  <c r="R154" i="83"/>
  <c r="I154" i="83" s="1"/>
  <c r="K154" i="83" s="1"/>
  <c r="R155" i="83"/>
  <c r="R156" i="83"/>
  <c r="R157" i="83"/>
  <c r="R158" i="83"/>
  <c r="I158" i="83" s="1"/>
  <c r="K158" i="83" s="1"/>
  <c r="R159" i="83"/>
  <c r="R160" i="83"/>
  <c r="R161" i="83"/>
  <c r="R162" i="83"/>
  <c r="I162" i="83" s="1"/>
  <c r="K162" i="83" s="1"/>
  <c r="R164" i="83"/>
  <c r="R167" i="83"/>
  <c r="R168" i="83"/>
  <c r="R170" i="83"/>
  <c r="R171" i="83"/>
  <c r="R173" i="83"/>
  <c r="R174" i="83"/>
  <c r="I174" i="83" s="1"/>
  <c r="R175" i="83"/>
  <c r="R176" i="83"/>
  <c r="R177" i="83"/>
  <c r="R178" i="83"/>
  <c r="R179" i="83"/>
  <c r="R180" i="83"/>
  <c r="R181" i="83"/>
  <c r="R182" i="83"/>
  <c r="I182" i="83" s="1"/>
  <c r="K182" i="83" s="1"/>
  <c r="R183" i="83"/>
  <c r="R184" i="83"/>
  <c r="R185" i="83"/>
  <c r="R186" i="83"/>
  <c r="I186" i="83" s="1"/>
  <c r="K186" i="83" s="1"/>
  <c r="R187" i="83"/>
  <c r="R188" i="83"/>
  <c r="R189" i="83"/>
  <c r="R190" i="83"/>
  <c r="I190" i="83" s="1"/>
  <c r="K190" i="83" s="1"/>
  <c r="R191" i="83"/>
  <c r="R192" i="83"/>
  <c r="R193" i="83"/>
  <c r="R194" i="83"/>
  <c r="I194" i="83" s="1"/>
  <c r="K194" i="83" s="1"/>
  <c r="R195" i="83"/>
  <c r="R196" i="83"/>
  <c r="R197" i="83"/>
  <c r="R198" i="83"/>
  <c r="I198" i="83" s="1"/>
  <c r="K198" i="83" s="1"/>
  <c r="R199" i="83"/>
  <c r="R200" i="83"/>
  <c r="R201" i="83"/>
  <c r="R202" i="83"/>
  <c r="R203" i="83"/>
  <c r="R204" i="83"/>
  <c r="R205" i="83"/>
  <c r="R206" i="83"/>
  <c r="I206" i="83" s="1"/>
  <c r="K206" i="83" s="1"/>
  <c r="R207" i="83"/>
  <c r="R208" i="83"/>
  <c r="R209" i="83"/>
  <c r="R210" i="83"/>
  <c r="I210" i="83" s="1"/>
  <c r="K210" i="83" s="1"/>
  <c r="R211" i="83"/>
  <c r="R212" i="83"/>
  <c r="R213" i="83"/>
  <c r="R214" i="83"/>
  <c r="I214" i="83" s="1"/>
  <c r="R215" i="83"/>
  <c r="R216" i="83"/>
  <c r="R217" i="83"/>
  <c r="R218" i="83"/>
  <c r="I218" i="83" s="1"/>
  <c r="K218" i="83" s="1"/>
  <c r="R219" i="83"/>
  <c r="R220" i="83"/>
  <c r="R221" i="83"/>
  <c r="R222" i="83"/>
  <c r="I222" i="83" s="1"/>
  <c r="K222" i="83" s="1"/>
  <c r="R223" i="83"/>
  <c r="R224" i="83"/>
  <c r="R225" i="83"/>
  <c r="R226" i="83"/>
  <c r="I226" i="83" s="1"/>
  <c r="K226" i="83" s="1"/>
  <c r="R227" i="83"/>
  <c r="R228" i="83"/>
  <c r="R229" i="83"/>
  <c r="R230" i="83"/>
  <c r="R231" i="83"/>
  <c r="R232" i="83"/>
  <c r="R233" i="83"/>
  <c r="R234" i="83"/>
  <c r="I234" i="83" s="1"/>
  <c r="K234" i="83" s="1"/>
  <c r="R235" i="83"/>
  <c r="R236" i="83"/>
  <c r="R237" i="83"/>
  <c r="R238" i="83"/>
  <c r="I238" i="83" s="1"/>
  <c r="K238" i="83" s="1"/>
  <c r="R239" i="83"/>
  <c r="R240" i="83"/>
  <c r="R241" i="83"/>
  <c r="R242" i="83"/>
  <c r="R243" i="83"/>
  <c r="R244" i="83"/>
  <c r="R245" i="83"/>
  <c r="R246" i="83"/>
  <c r="I246" i="83" s="1"/>
  <c r="K246" i="83" s="1"/>
  <c r="R247" i="83"/>
  <c r="R248" i="83"/>
  <c r="R249" i="83"/>
  <c r="R250" i="83"/>
  <c r="I250" i="83" s="1"/>
  <c r="K250" i="83" s="1"/>
  <c r="R251" i="83"/>
  <c r="R252" i="83"/>
  <c r="R253" i="83"/>
  <c r="R254" i="83"/>
  <c r="I254" i="83" s="1"/>
  <c r="K254" i="83" s="1"/>
  <c r="R255" i="83"/>
  <c r="R256" i="83"/>
  <c r="R257" i="83"/>
  <c r="R258" i="83"/>
  <c r="I258" i="83" s="1"/>
  <c r="K258" i="83" s="1"/>
  <c r="R259" i="83"/>
  <c r="R260" i="83"/>
  <c r="R261" i="83"/>
  <c r="R262" i="83"/>
  <c r="I262" i="83" s="1"/>
  <c r="K262" i="83" s="1"/>
  <c r="R263" i="83"/>
  <c r="R264" i="83"/>
  <c r="R265" i="83"/>
  <c r="R266" i="83"/>
  <c r="I266" i="83" s="1"/>
  <c r="K266" i="83" s="1"/>
  <c r="R267" i="83"/>
  <c r="R268" i="83"/>
  <c r="R269" i="83"/>
  <c r="R270" i="83"/>
  <c r="I270" i="83" s="1"/>
  <c r="K270" i="83" s="1"/>
  <c r="Q23" i="83"/>
  <c r="Q38" i="83"/>
  <c r="Q39" i="83"/>
  <c r="Q40" i="83"/>
  <c r="Q41" i="83"/>
  <c r="Q74" i="83"/>
  <c r="Q75" i="83"/>
  <c r="Q76" i="83"/>
  <c r="Q77" i="83"/>
  <c r="Q78" i="83"/>
  <c r="Q79" i="83"/>
  <c r="Q80" i="83"/>
  <c r="Q81" i="83"/>
  <c r="Q82" i="83"/>
  <c r="Q83" i="83"/>
  <c r="Q84" i="83"/>
  <c r="Q85" i="83"/>
  <c r="Q86" i="83"/>
  <c r="Q87" i="83"/>
  <c r="Q88" i="83"/>
  <c r="Q89" i="83"/>
  <c r="Q90" i="83"/>
  <c r="Q91" i="83"/>
  <c r="Q92" i="83"/>
  <c r="Q93" i="83"/>
  <c r="Q94" i="83"/>
  <c r="Q95" i="83"/>
  <c r="Q96" i="83"/>
  <c r="Q97" i="83"/>
  <c r="Q98" i="83"/>
  <c r="Q99" i="83"/>
  <c r="Q100" i="83"/>
  <c r="Q101" i="83"/>
  <c r="Q102" i="83"/>
  <c r="Q103" i="83"/>
  <c r="Q104" i="83"/>
  <c r="Q105" i="83"/>
  <c r="Q106" i="83"/>
  <c r="Q107" i="83"/>
  <c r="Q108" i="83"/>
  <c r="Q109" i="83"/>
  <c r="Q110" i="83"/>
  <c r="Q111" i="83"/>
  <c r="Q112" i="83"/>
  <c r="Q113" i="83"/>
  <c r="Q114" i="83"/>
  <c r="Q115" i="83"/>
  <c r="Q116" i="83"/>
  <c r="Q117" i="83"/>
  <c r="Q118" i="83"/>
  <c r="Q119" i="83"/>
  <c r="Q120" i="83"/>
  <c r="Q121" i="83"/>
  <c r="Q122" i="83"/>
  <c r="Q123" i="83"/>
  <c r="Q124" i="83"/>
  <c r="Q125" i="83"/>
  <c r="Q126" i="83"/>
  <c r="Q127" i="83"/>
  <c r="Q128" i="83"/>
  <c r="Q129" i="83"/>
  <c r="Q130" i="83"/>
  <c r="Q131" i="83"/>
  <c r="Q132" i="83"/>
  <c r="Q133" i="83"/>
  <c r="Q134" i="83"/>
  <c r="Q135" i="83"/>
  <c r="Q136" i="83"/>
  <c r="Q137" i="83"/>
  <c r="Q138" i="83"/>
  <c r="Q139" i="83"/>
  <c r="Q140" i="83"/>
  <c r="Q141" i="83"/>
  <c r="Q142" i="83"/>
  <c r="Q143" i="83"/>
  <c r="Q144" i="83"/>
  <c r="Q145" i="83"/>
  <c r="Q146" i="83"/>
  <c r="Q147" i="83"/>
  <c r="Q148" i="83"/>
  <c r="Q149" i="83"/>
  <c r="Q150" i="83"/>
  <c r="Q151" i="83"/>
  <c r="Q152" i="83"/>
  <c r="Q153" i="83"/>
  <c r="Q154" i="83"/>
  <c r="Q155" i="83"/>
  <c r="Q156" i="83"/>
  <c r="Q157" i="83"/>
  <c r="Q158" i="83"/>
  <c r="Q159" i="83"/>
  <c r="Q160" i="83"/>
  <c r="Q161" i="83"/>
  <c r="Q162" i="83"/>
  <c r="Q164" i="83"/>
  <c r="Q167" i="83"/>
  <c r="Q168" i="83"/>
  <c r="Q170" i="83"/>
  <c r="Q171" i="83"/>
  <c r="Q173" i="83"/>
  <c r="Q174" i="83"/>
  <c r="Q175" i="83"/>
  <c r="Q176" i="83"/>
  <c r="Q177" i="83"/>
  <c r="Q178" i="83"/>
  <c r="Q179" i="83"/>
  <c r="Q180" i="83"/>
  <c r="Q181" i="83"/>
  <c r="Q182" i="83"/>
  <c r="Q183" i="83"/>
  <c r="Q184" i="83"/>
  <c r="Q185" i="83"/>
  <c r="Q186" i="83"/>
  <c r="Q187" i="83"/>
  <c r="Q188" i="83"/>
  <c r="Q189" i="83"/>
  <c r="Q190" i="83"/>
  <c r="Q191" i="83"/>
  <c r="Q192" i="83"/>
  <c r="Q193" i="83"/>
  <c r="Q194" i="83"/>
  <c r="Q195" i="83"/>
  <c r="Q196" i="83"/>
  <c r="Q197" i="83"/>
  <c r="Q198" i="83"/>
  <c r="Q199" i="83"/>
  <c r="Q200" i="83"/>
  <c r="Q201" i="83"/>
  <c r="Q202" i="83"/>
  <c r="Q203" i="83"/>
  <c r="Q204" i="83"/>
  <c r="Q205" i="83"/>
  <c r="Q206" i="83"/>
  <c r="Q207" i="83"/>
  <c r="Q208" i="83"/>
  <c r="Q209" i="83"/>
  <c r="Q210" i="83"/>
  <c r="Q211" i="83"/>
  <c r="Q212" i="83"/>
  <c r="Q213" i="83"/>
  <c r="Q214" i="83"/>
  <c r="Q215" i="83"/>
  <c r="Q216" i="83"/>
  <c r="Q217" i="83"/>
  <c r="Q218" i="83"/>
  <c r="Q219" i="83"/>
  <c r="Q220" i="83"/>
  <c r="Q221" i="83"/>
  <c r="Q222" i="83"/>
  <c r="Q223" i="83"/>
  <c r="Q224" i="83"/>
  <c r="Q225" i="83"/>
  <c r="Q226" i="83"/>
  <c r="Q227" i="83"/>
  <c r="Q228" i="83"/>
  <c r="Q229" i="83"/>
  <c r="Q230" i="83"/>
  <c r="Q231" i="83"/>
  <c r="Q232" i="83"/>
  <c r="Q233" i="83"/>
  <c r="Q234" i="83"/>
  <c r="Q235" i="83"/>
  <c r="Q236" i="83"/>
  <c r="Q237" i="83"/>
  <c r="Q238" i="83"/>
  <c r="Q239" i="83"/>
  <c r="Q240" i="83"/>
  <c r="Q241" i="83"/>
  <c r="Q242" i="83"/>
  <c r="Q243" i="83"/>
  <c r="Q244" i="83"/>
  <c r="Q245" i="83"/>
  <c r="Q246" i="83"/>
  <c r="Q247" i="83"/>
  <c r="Q248" i="83"/>
  <c r="Q249" i="83"/>
  <c r="Q250" i="83"/>
  <c r="Q251" i="83"/>
  <c r="Q252" i="83"/>
  <c r="Q253" i="83"/>
  <c r="Q254" i="83"/>
  <c r="Q255" i="83"/>
  <c r="Q256" i="83"/>
  <c r="Q257" i="83"/>
  <c r="Q258" i="83"/>
  <c r="Q259" i="83"/>
  <c r="Q260" i="83"/>
  <c r="Q261" i="83"/>
  <c r="Q262" i="83"/>
  <c r="Q263" i="83"/>
  <c r="Q264" i="83"/>
  <c r="Q265" i="83"/>
  <c r="Q266" i="83"/>
  <c r="Q267" i="83"/>
  <c r="Q268" i="83"/>
  <c r="Q269" i="83"/>
  <c r="Q270" i="83"/>
  <c r="P23" i="83"/>
  <c r="P38" i="83"/>
  <c r="P39" i="83"/>
  <c r="P40" i="83"/>
  <c r="P41" i="83"/>
  <c r="P74" i="83"/>
  <c r="P75" i="83"/>
  <c r="P76" i="83"/>
  <c r="P77" i="83"/>
  <c r="P78" i="83"/>
  <c r="P79" i="83"/>
  <c r="P80" i="83"/>
  <c r="P81" i="83"/>
  <c r="P82" i="83"/>
  <c r="P83" i="83"/>
  <c r="P84" i="83"/>
  <c r="P85" i="83"/>
  <c r="P86" i="83"/>
  <c r="P87" i="83"/>
  <c r="P88" i="83"/>
  <c r="P89" i="83"/>
  <c r="P90" i="83"/>
  <c r="P91" i="83"/>
  <c r="P92" i="83"/>
  <c r="P93" i="83"/>
  <c r="P94" i="83"/>
  <c r="P95" i="83"/>
  <c r="P96" i="83"/>
  <c r="P97" i="83"/>
  <c r="P98" i="83"/>
  <c r="P99" i="83"/>
  <c r="P100" i="83"/>
  <c r="P101" i="83"/>
  <c r="P102" i="83"/>
  <c r="P103" i="83"/>
  <c r="P104" i="83"/>
  <c r="P105" i="83"/>
  <c r="P106" i="83"/>
  <c r="P107" i="83"/>
  <c r="P108" i="83"/>
  <c r="P109" i="83"/>
  <c r="P110" i="83"/>
  <c r="P111" i="83"/>
  <c r="P112" i="83"/>
  <c r="P113" i="83"/>
  <c r="P114" i="83"/>
  <c r="P115" i="83"/>
  <c r="P116" i="83"/>
  <c r="P117" i="83"/>
  <c r="P118" i="83"/>
  <c r="P119" i="83"/>
  <c r="P120" i="83"/>
  <c r="P121" i="83"/>
  <c r="P122" i="83"/>
  <c r="P123" i="83"/>
  <c r="P124" i="83"/>
  <c r="P125" i="83"/>
  <c r="P126" i="83"/>
  <c r="P127" i="83"/>
  <c r="P128" i="83"/>
  <c r="P129" i="83"/>
  <c r="P130" i="83"/>
  <c r="P131" i="83"/>
  <c r="P132" i="83"/>
  <c r="P133" i="83"/>
  <c r="P134" i="83"/>
  <c r="P135" i="83"/>
  <c r="P136" i="83"/>
  <c r="P137" i="83"/>
  <c r="P138" i="83"/>
  <c r="P139" i="83"/>
  <c r="P140" i="83"/>
  <c r="P141" i="83"/>
  <c r="P142" i="83"/>
  <c r="P143" i="83"/>
  <c r="P144" i="83"/>
  <c r="P145" i="83"/>
  <c r="P146" i="83"/>
  <c r="P147" i="83"/>
  <c r="P148" i="83"/>
  <c r="P149" i="83"/>
  <c r="P150" i="83"/>
  <c r="P151" i="83"/>
  <c r="P152" i="83"/>
  <c r="P153" i="83"/>
  <c r="P154" i="83"/>
  <c r="P155" i="83"/>
  <c r="P156" i="83"/>
  <c r="P157" i="83"/>
  <c r="P158" i="83"/>
  <c r="P159" i="83"/>
  <c r="P160" i="83"/>
  <c r="P161" i="83"/>
  <c r="P162" i="83"/>
  <c r="P164" i="83"/>
  <c r="P167" i="83"/>
  <c r="P168" i="83"/>
  <c r="P170" i="83"/>
  <c r="P171" i="83"/>
  <c r="P173" i="83"/>
  <c r="P174" i="83"/>
  <c r="P175" i="83"/>
  <c r="P176" i="83"/>
  <c r="P177" i="83"/>
  <c r="P178" i="83"/>
  <c r="P179" i="83"/>
  <c r="P180" i="83"/>
  <c r="P181" i="83"/>
  <c r="P182" i="83"/>
  <c r="P183" i="83"/>
  <c r="P184" i="83"/>
  <c r="P185" i="83"/>
  <c r="P186" i="83"/>
  <c r="P187" i="83"/>
  <c r="P188" i="83"/>
  <c r="P189" i="83"/>
  <c r="P190" i="83"/>
  <c r="P191" i="83"/>
  <c r="P192" i="83"/>
  <c r="P193" i="83"/>
  <c r="P194" i="83"/>
  <c r="P195" i="83"/>
  <c r="P196" i="83"/>
  <c r="P197" i="83"/>
  <c r="P198" i="83"/>
  <c r="P199" i="83"/>
  <c r="P200" i="83"/>
  <c r="P201" i="83"/>
  <c r="P202" i="83"/>
  <c r="P203" i="83"/>
  <c r="P204" i="83"/>
  <c r="P205" i="83"/>
  <c r="P206" i="83"/>
  <c r="P207" i="83"/>
  <c r="P208" i="83"/>
  <c r="P209" i="83"/>
  <c r="P210" i="83"/>
  <c r="P211" i="83"/>
  <c r="P212" i="83"/>
  <c r="P213" i="83"/>
  <c r="P214" i="83"/>
  <c r="P215" i="83"/>
  <c r="P216" i="83"/>
  <c r="P217" i="83"/>
  <c r="P218" i="83"/>
  <c r="P219" i="83"/>
  <c r="P220" i="83"/>
  <c r="P221" i="83"/>
  <c r="P222" i="83"/>
  <c r="P223" i="83"/>
  <c r="P224" i="83"/>
  <c r="P225" i="83"/>
  <c r="P226" i="83"/>
  <c r="P227" i="83"/>
  <c r="P228" i="83"/>
  <c r="P229" i="83"/>
  <c r="P230" i="83"/>
  <c r="P231" i="83"/>
  <c r="P232" i="83"/>
  <c r="P233" i="83"/>
  <c r="P234" i="83"/>
  <c r="P235" i="83"/>
  <c r="P236" i="83"/>
  <c r="P237" i="83"/>
  <c r="P238" i="83"/>
  <c r="P239" i="83"/>
  <c r="P240" i="83"/>
  <c r="P241" i="83"/>
  <c r="P242" i="83"/>
  <c r="P243" i="83"/>
  <c r="P244" i="83"/>
  <c r="P245" i="83"/>
  <c r="P246" i="83"/>
  <c r="P247" i="83"/>
  <c r="P248" i="83"/>
  <c r="P249" i="83"/>
  <c r="P250" i="83"/>
  <c r="P251" i="83"/>
  <c r="P252" i="83"/>
  <c r="P253" i="83"/>
  <c r="P254" i="83"/>
  <c r="P255" i="83"/>
  <c r="P256" i="83"/>
  <c r="P257" i="83"/>
  <c r="P258" i="83"/>
  <c r="P259" i="83"/>
  <c r="P260" i="83"/>
  <c r="P261" i="83"/>
  <c r="P262" i="83"/>
  <c r="P263" i="83"/>
  <c r="P264" i="83"/>
  <c r="P265" i="83"/>
  <c r="P266" i="83"/>
  <c r="P267" i="83"/>
  <c r="P268" i="83"/>
  <c r="P269" i="83"/>
  <c r="P270" i="83"/>
  <c r="O21" i="83"/>
  <c r="O23" i="83"/>
  <c r="O38" i="83"/>
  <c r="O39" i="83"/>
  <c r="O40" i="83"/>
  <c r="O41" i="83"/>
  <c r="O74" i="83"/>
  <c r="O75" i="83"/>
  <c r="O76" i="83"/>
  <c r="O77" i="83"/>
  <c r="O78" i="83"/>
  <c r="O79" i="83"/>
  <c r="O80" i="83"/>
  <c r="O81" i="83"/>
  <c r="O82" i="83"/>
  <c r="O83" i="83"/>
  <c r="O84" i="83"/>
  <c r="O85" i="83"/>
  <c r="O86" i="83"/>
  <c r="O87" i="83"/>
  <c r="O88" i="83"/>
  <c r="O89" i="83"/>
  <c r="O90" i="83"/>
  <c r="O91" i="83"/>
  <c r="O92" i="83"/>
  <c r="O93" i="83"/>
  <c r="O94" i="83"/>
  <c r="O95" i="83"/>
  <c r="O96" i="83"/>
  <c r="O97" i="83"/>
  <c r="O98" i="83"/>
  <c r="O99" i="83"/>
  <c r="O100" i="83"/>
  <c r="O101" i="83"/>
  <c r="O102" i="83"/>
  <c r="O103" i="83"/>
  <c r="O104" i="83"/>
  <c r="O105" i="83"/>
  <c r="O106" i="83"/>
  <c r="O107" i="83"/>
  <c r="O108" i="83"/>
  <c r="O109" i="83"/>
  <c r="O110" i="83"/>
  <c r="O111" i="83"/>
  <c r="O112" i="83"/>
  <c r="O113" i="83"/>
  <c r="O114" i="83"/>
  <c r="O115" i="83"/>
  <c r="O116" i="83"/>
  <c r="O117" i="83"/>
  <c r="O118" i="83"/>
  <c r="O119" i="83"/>
  <c r="O120" i="83"/>
  <c r="O121" i="83"/>
  <c r="O122" i="83"/>
  <c r="O123" i="83"/>
  <c r="O124" i="83"/>
  <c r="O125" i="83"/>
  <c r="O126" i="83"/>
  <c r="O127" i="83"/>
  <c r="O128" i="83"/>
  <c r="O129" i="83"/>
  <c r="O130" i="83"/>
  <c r="O131" i="83"/>
  <c r="O132" i="83"/>
  <c r="O133" i="83"/>
  <c r="O134" i="83"/>
  <c r="O135" i="83"/>
  <c r="O136" i="83"/>
  <c r="O137" i="83"/>
  <c r="O138" i="83"/>
  <c r="O139" i="83"/>
  <c r="O140" i="83"/>
  <c r="O141" i="83"/>
  <c r="O142" i="83"/>
  <c r="O143" i="83"/>
  <c r="O144" i="83"/>
  <c r="O145" i="83"/>
  <c r="O146" i="83"/>
  <c r="O147" i="83"/>
  <c r="O148" i="83"/>
  <c r="O149" i="83"/>
  <c r="O150" i="83"/>
  <c r="O151" i="83"/>
  <c r="O152" i="83"/>
  <c r="O153" i="83"/>
  <c r="O154" i="83"/>
  <c r="O155" i="83"/>
  <c r="O156" i="83"/>
  <c r="O157" i="83"/>
  <c r="O158" i="83"/>
  <c r="O159" i="83"/>
  <c r="O160" i="83"/>
  <c r="O161" i="83"/>
  <c r="O162" i="83"/>
  <c r="O164" i="83"/>
  <c r="O167" i="83"/>
  <c r="O168" i="83"/>
  <c r="O170" i="83"/>
  <c r="O171" i="83"/>
  <c r="O173" i="83"/>
  <c r="O174" i="83"/>
  <c r="O175" i="83"/>
  <c r="O176" i="83"/>
  <c r="O177" i="83"/>
  <c r="O178" i="83"/>
  <c r="O179" i="83"/>
  <c r="O180" i="83"/>
  <c r="O181" i="83"/>
  <c r="O182" i="83"/>
  <c r="O183" i="83"/>
  <c r="O184" i="83"/>
  <c r="O185" i="83"/>
  <c r="O186" i="83"/>
  <c r="O187" i="83"/>
  <c r="O188" i="83"/>
  <c r="O189" i="83"/>
  <c r="O190" i="83"/>
  <c r="O191" i="83"/>
  <c r="O192" i="83"/>
  <c r="O193" i="83"/>
  <c r="O194" i="83"/>
  <c r="O195" i="83"/>
  <c r="O196" i="83"/>
  <c r="O197" i="83"/>
  <c r="O198" i="83"/>
  <c r="O199" i="83"/>
  <c r="O200" i="83"/>
  <c r="O201" i="83"/>
  <c r="O202" i="83"/>
  <c r="O203" i="83"/>
  <c r="O204" i="83"/>
  <c r="O205" i="83"/>
  <c r="O206" i="83"/>
  <c r="O207" i="83"/>
  <c r="O208" i="83"/>
  <c r="O209" i="83"/>
  <c r="O210" i="83"/>
  <c r="O211" i="83"/>
  <c r="O212" i="83"/>
  <c r="O213" i="83"/>
  <c r="O214" i="83"/>
  <c r="O215" i="83"/>
  <c r="O216" i="83"/>
  <c r="O217" i="83"/>
  <c r="O218" i="83"/>
  <c r="O219" i="83"/>
  <c r="O220" i="83"/>
  <c r="O221" i="83"/>
  <c r="O222" i="83"/>
  <c r="O223" i="83"/>
  <c r="O224" i="83"/>
  <c r="O225" i="83"/>
  <c r="O226" i="83"/>
  <c r="O227" i="83"/>
  <c r="O228" i="83"/>
  <c r="O229" i="83"/>
  <c r="O230" i="83"/>
  <c r="O231" i="83"/>
  <c r="O232" i="83"/>
  <c r="O233" i="83"/>
  <c r="O234" i="83"/>
  <c r="O235" i="83"/>
  <c r="O236" i="83"/>
  <c r="O237" i="83"/>
  <c r="O238" i="83"/>
  <c r="O239" i="83"/>
  <c r="O240" i="83"/>
  <c r="O241" i="83"/>
  <c r="O242" i="83"/>
  <c r="O243" i="83"/>
  <c r="O244" i="83"/>
  <c r="O245" i="83"/>
  <c r="O246" i="83"/>
  <c r="O247" i="83"/>
  <c r="O248" i="83"/>
  <c r="O249" i="83"/>
  <c r="O250" i="83"/>
  <c r="O251" i="83"/>
  <c r="O252" i="83"/>
  <c r="O253" i="83"/>
  <c r="O254" i="83"/>
  <c r="O255" i="83"/>
  <c r="O256" i="83"/>
  <c r="O257" i="83"/>
  <c r="O258" i="83"/>
  <c r="O259" i="83"/>
  <c r="O260" i="83"/>
  <c r="O261" i="83"/>
  <c r="O262" i="83"/>
  <c r="O263" i="83"/>
  <c r="O264" i="83"/>
  <c r="O265" i="83"/>
  <c r="O266" i="83"/>
  <c r="O267" i="83"/>
  <c r="O268" i="83"/>
  <c r="O269" i="83"/>
  <c r="O270" i="83"/>
  <c r="I170" i="83" l="1"/>
  <c r="K170" i="83" s="1"/>
  <c r="R271" i="83"/>
  <c r="S271" i="83"/>
  <c r="W271" i="83"/>
  <c r="O271" i="83"/>
  <c r="Y70" i="66"/>
  <c r="Y66" i="66"/>
  <c r="Z70" i="66"/>
  <c r="Z66" i="66"/>
  <c r="AA63" i="66"/>
  <c r="U271" i="83"/>
  <c r="AA68" i="66"/>
  <c r="AA64" i="66"/>
  <c r="Q271" i="83"/>
  <c r="T271" i="83"/>
  <c r="V271" i="83"/>
  <c r="X271" i="83"/>
  <c r="Z271" i="83"/>
  <c r="Z29" i="80"/>
  <c r="Y65" i="66"/>
  <c r="Y60" i="66"/>
  <c r="Z73" i="66"/>
  <c r="Z69" i="66"/>
  <c r="Z65" i="66"/>
  <c r="Z60" i="66"/>
  <c r="AA70" i="66"/>
  <c r="AA66" i="66"/>
  <c r="M232" i="79"/>
  <c r="P271" i="83"/>
  <c r="Y271" i="83"/>
  <c r="Y68" i="66"/>
  <c r="Y64" i="66"/>
  <c r="Z68" i="66"/>
  <c r="Z64" i="66"/>
  <c r="AA65" i="66"/>
  <c r="AA60" i="66"/>
  <c r="R6" i="80"/>
  <c r="R5" i="80"/>
  <c r="S6" i="80"/>
  <c r="S5" i="80"/>
  <c r="S306" i="80" s="1"/>
  <c r="Y18" i="66"/>
  <c r="U6" i="80"/>
  <c r="U5" i="80"/>
  <c r="Z18" i="66"/>
  <c r="V5" i="80"/>
  <c r="V6" i="80"/>
  <c r="X5" i="80"/>
  <c r="X306" i="80" s="1"/>
  <c r="X6" i="80"/>
  <c r="Q6" i="80"/>
  <c r="Q5" i="80"/>
  <c r="T5" i="80"/>
  <c r="T6" i="80"/>
  <c r="AA18" i="66"/>
  <c r="W5" i="80"/>
  <c r="W6" i="80"/>
  <c r="Y5" i="80"/>
  <c r="Y306" i="80" s="1"/>
  <c r="Y6" i="80"/>
  <c r="N6" i="80"/>
  <c r="N5" i="80"/>
  <c r="O6" i="80"/>
  <c r="O5" i="80"/>
  <c r="O306" i="80" s="1"/>
  <c r="P5" i="80"/>
  <c r="P6" i="80"/>
  <c r="R306" i="80"/>
  <c r="P306" i="80"/>
  <c r="W306" i="80"/>
  <c r="Z213" i="80"/>
  <c r="I185" i="80"/>
  <c r="K185" i="80" s="1"/>
  <c r="I181" i="80"/>
  <c r="K181" i="80" s="1"/>
  <c r="I177" i="80"/>
  <c r="I173" i="80"/>
  <c r="K173" i="80" s="1"/>
  <c r="I169" i="80"/>
  <c r="K169" i="80" s="1"/>
  <c r="I165" i="80"/>
  <c r="K165" i="80" s="1"/>
  <c r="I157" i="80"/>
  <c r="K157" i="80" s="1"/>
  <c r="I153" i="80"/>
  <c r="K153" i="80" s="1"/>
  <c r="I149" i="80"/>
  <c r="K149" i="80" s="1"/>
  <c r="I145" i="80"/>
  <c r="K145" i="80" s="1"/>
  <c r="I141" i="80"/>
  <c r="K141" i="80" s="1"/>
  <c r="I137" i="80"/>
  <c r="K137" i="80" s="1"/>
  <c r="I133" i="80"/>
  <c r="K133" i="80" s="1"/>
  <c r="I129" i="80"/>
  <c r="K129" i="80" s="1"/>
  <c r="I121" i="80"/>
  <c r="K121" i="80" s="1"/>
  <c r="I113" i="80"/>
  <c r="K113" i="80" s="1"/>
  <c r="I109" i="80"/>
  <c r="K109" i="80" s="1"/>
  <c r="I105" i="80"/>
  <c r="K105" i="80" s="1"/>
  <c r="I101" i="80"/>
  <c r="T306" i="80"/>
  <c r="V306" i="80"/>
  <c r="N306" i="80"/>
  <c r="Q306" i="80"/>
  <c r="U306" i="80"/>
  <c r="K58" i="81"/>
  <c r="AA58" i="66" s="1"/>
  <c r="M240" i="79"/>
  <c r="O240" i="79" s="1"/>
  <c r="M236" i="79"/>
  <c r="O236" i="79" s="1"/>
  <c r="I74" i="83"/>
  <c r="K74" i="83" s="1"/>
  <c r="Y160" i="66"/>
  <c r="AA193" i="66"/>
  <c r="AA161" i="66"/>
  <c r="Z159" i="66"/>
  <c r="AA167" i="66"/>
  <c r="Z23" i="66"/>
  <c r="I33" i="80"/>
  <c r="I25" i="80"/>
  <c r="K25" i="80" s="1"/>
  <c r="M228" i="79"/>
  <c r="O228" i="79" s="1"/>
  <c r="M224" i="79"/>
  <c r="O224" i="79" s="1"/>
  <c r="M220" i="79"/>
  <c r="O220" i="79" s="1"/>
  <c r="M216" i="79"/>
  <c r="O216" i="79" s="1"/>
  <c r="M212" i="79"/>
  <c r="O212" i="79" s="1"/>
  <c r="M208" i="79"/>
  <c r="O208" i="79" s="1"/>
  <c r="M204" i="79"/>
  <c r="O204" i="79" s="1"/>
  <c r="M200" i="79"/>
  <c r="O200" i="79" s="1"/>
  <c r="M196" i="79"/>
  <c r="O196" i="79" s="1"/>
  <c r="I273" i="80"/>
  <c r="K273" i="80" s="1"/>
  <c r="I269" i="80"/>
  <c r="K269" i="80" s="1"/>
  <c r="I261" i="80"/>
  <c r="K261" i="80" s="1"/>
  <c r="I257" i="80"/>
  <c r="K257" i="80" s="1"/>
  <c r="I253" i="80"/>
  <c r="K253" i="80" s="1"/>
  <c r="I249" i="80"/>
  <c r="K249" i="80" s="1"/>
  <c r="I245" i="80"/>
  <c r="K245" i="80" s="1"/>
  <c r="I241" i="80"/>
  <c r="K241" i="80" s="1"/>
  <c r="I233" i="80"/>
  <c r="K233" i="80" s="1"/>
  <c r="I229" i="80"/>
  <c r="K229" i="80" s="1"/>
  <c r="I225" i="80"/>
  <c r="K225" i="80" s="1"/>
  <c r="I221" i="80"/>
  <c r="K221" i="80" s="1"/>
  <c r="I217" i="80"/>
  <c r="K217" i="80" s="1"/>
  <c r="M188" i="79"/>
  <c r="O188" i="79" s="1"/>
  <c r="M184" i="79"/>
  <c r="O184" i="79" s="1"/>
  <c r="M180" i="79"/>
  <c r="O180" i="79" s="1"/>
  <c r="M176" i="79"/>
  <c r="O176" i="79" s="1"/>
  <c r="I41" i="83"/>
  <c r="K41" i="83" s="1"/>
  <c r="K9" i="83"/>
  <c r="I268" i="83"/>
  <c r="K268" i="83" s="1"/>
  <c r="I264" i="83"/>
  <c r="I256" i="83"/>
  <c r="K256" i="83" s="1"/>
  <c r="I252" i="83"/>
  <c r="K252" i="83" s="1"/>
  <c r="I248" i="83"/>
  <c r="I244" i="83"/>
  <c r="I240" i="83"/>
  <c r="K240" i="83" s="1"/>
  <c r="I236" i="83"/>
  <c r="K236" i="83" s="1"/>
  <c r="I232" i="83"/>
  <c r="K232" i="83" s="1"/>
  <c r="I228" i="83"/>
  <c r="K228" i="83" s="1"/>
  <c r="I224" i="83"/>
  <c r="K224" i="83" s="1"/>
  <c r="I220" i="83"/>
  <c r="K220" i="83" s="1"/>
  <c r="I212" i="83"/>
  <c r="K212" i="83" s="1"/>
  <c r="I208" i="83"/>
  <c r="K208" i="83" s="1"/>
  <c r="I204" i="83"/>
  <c r="K204" i="83" s="1"/>
  <c r="I200" i="83"/>
  <c r="K200" i="83" s="1"/>
  <c r="I196" i="83"/>
  <c r="K196" i="83" s="1"/>
  <c r="I192" i="83"/>
  <c r="I188" i="83"/>
  <c r="K188" i="83" s="1"/>
  <c r="I184" i="83"/>
  <c r="K184" i="83" s="1"/>
  <c r="I176" i="83"/>
  <c r="K176" i="83" s="1"/>
  <c r="K172" i="83"/>
  <c r="AA157" i="66" s="1"/>
  <c r="AA148" i="66" s="1"/>
  <c r="H11" i="69" s="1"/>
  <c r="I168" i="83"/>
  <c r="K168" i="83" s="1"/>
  <c r="I164" i="83"/>
  <c r="I160" i="83"/>
  <c r="K160" i="83" s="1"/>
  <c r="I156" i="83"/>
  <c r="K156" i="83" s="1"/>
  <c r="I152" i="83"/>
  <c r="I148" i="83"/>
  <c r="K148" i="83" s="1"/>
  <c r="I144" i="83"/>
  <c r="K144" i="83" s="1"/>
  <c r="I140" i="83"/>
  <c r="K140" i="83" s="1"/>
  <c r="I132" i="83"/>
  <c r="K132" i="83" s="1"/>
  <c r="I128" i="83"/>
  <c r="K128" i="83" s="1"/>
  <c r="I124" i="83"/>
  <c r="K124" i="83" s="1"/>
  <c r="I120" i="83"/>
  <c r="K120" i="83" s="1"/>
  <c r="I116" i="83"/>
  <c r="K116" i="83" s="1"/>
  <c r="I112" i="83"/>
  <c r="I108" i="83"/>
  <c r="K108" i="83" s="1"/>
  <c r="I104" i="83"/>
  <c r="K104" i="83" s="1"/>
  <c r="I96" i="83"/>
  <c r="I88" i="83"/>
  <c r="K88" i="83" s="1"/>
  <c r="I84" i="83"/>
  <c r="K84" i="83" s="1"/>
  <c r="I80" i="83"/>
  <c r="K80" i="83" s="1"/>
  <c r="I76" i="83"/>
  <c r="I72" i="83"/>
  <c r="K72" i="83" s="1"/>
  <c r="I55" i="83"/>
  <c r="K55" i="83" s="1"/>
  <c r="I27" i="83"/>
  <c r="K27" i="83" s="1"/>
  <c r="I23" i="83"/>
  <c r="K23" i="83" s="1"/>
  <c r="I15" i="83"/>
  <c r="K15" i="83" s="1"/>
  <c r="I11" i="83"/>
  <c r="K11" i="83" s="1"/>
  <c r="I267" i="83"/>
  <c r="K267" i="83" s="1"/>
  <c r="I259" i="83"/>
  <c r="K259" i="83" s="1"/>
  <c r="I255" i="83"/>
  <c r="K255" i="83" s="1"/>
  <c r="I251" i="83"/>
  <c r="K251" i="83" s="1"/>
  <c r="I239" i="83"/>
  <c r="K239" i="83" s="1"/>
  <c r="I235" i="83"/>
  <c r="K235" i="83" s="1"/>
  <c r="I231" i="83"/>
  <c r="I227" i="83"/>
  <c r="K227" i="83" s="1"/>
  <c r="I223" i="83"/>
  <c r="K223" i="83" s="1"/>
  <c r="I219" i="83"/>
  <c r="K219" i="83" s="1"/>
  <c r="I215" i="83"/>
  <c r="K215" i="83" s="1"/>
  <c r="I211" i="83"/>
  <c r="K211" i="83" s="1"/>
  <c r="I207" i="83"/>
  <c r="K207" i="83" s="1"/>
  <c r="I203" i="83"/>
  <c r="I199" i="83"/>
  <c r="K199" i="83" s="1"/>
  <c r="I195" i="83"/>
  <c r="K195" i="83" s="1"/>
  <c r="I187" i="83"/>
  <c r="K187" i="83" s="1"/>
  <c r="I183" i="83"/>
  <c r="K183" i="83" s="1"/>
  <c r="I179" i="83"/>
  <c r="I175" i="83"/>
  <c r="K175" i="83" s="1"/>
  <c r="I171" i="83"/>
  <c r="K171" i="83" s="1"/>
  <c r="I167" i="83"/>
  <c r="K167" i="83" s="1"/>
  <c r="I159" i="83"/>
  <c r="K159" i="83" s="1"/>
  <c r="I155" i="83"/>
  <c r="K155" i="83" s="1"/>
  <c r="I147" i="83"/>
  <c r="K147" i="83" s="1"/>
  <c r="I143" i="83"/>
  <c r="K143" i="83" s="1"/>
  <c r="I139" i="83"/>
  <c r="K139" i="83" s="1"/>
  <c r="I135" i="83"/>
  <c r="K135" i="83" s="1"/>
  <c r="I131" i="83"/>
  <c r="K131" i="83" s="1"/>
  <c r="I127" i="83"/>
  <c r="K127" i="83" s="1"/>
  <c r="I123" i="83"/>
  <c r="I119" i="83"/>
  <c r="K119" i="83" s="1"/>
  <c r="I115" i="83"/>
  <c r="K115" i="83" s="1"/>
  <c r="I107" i="83"/>
  <c r="K107" i="83" s="1"/>
  <c r="I103" i="83"/>
  <c r="K103" i="83" s="1"/>
  <c r="I99" i="83"/>
  <c r="K99" i="83" s="1"/>
  <c r="I87" i="83"/>
  <c r="I83" i="83"/>
  <c r="I79" i="83"/>
  <c r="K79" i="83" s="1"/>
  <c r="I71" i="83"/>
  <c r="K71" i="83" s="1"/>
  <c r="I63" i="83"/>
  <c r="K63" i="83" s="1"/>
  <c r="I54" i="83"/>
  <c r="I38" i="83"/>
  <c r="K38" i="83" s="1"/>
  <c r="I34" i="83"/>
  <c r="I30" i="83"/>
  <c r="K30" i="83" s="1"/>
  <c r="I26" i="83"/>
  <c r="I18" i="83"/>
  <c r="K18" i="83" s="1"/>
  <c r="I10" i="83"/>
  <c r="K10" i="83" s="1"/>
  <c r="K214" i="83"/>
  <c r="K134" i="83"/>
  <c r="I133" i="83"/>
  <c r="K133" i="83" s="1"/>
  <c r="K118" i="81"/>
  <c r="K46" i="81"/>
  <c r="K38" i="81"/>
  <c r="K189" i="80"/>
  <c r="K177" i="80"/>
  <c r="K101" i="80"/>
  <c r="K57" i="80"/>
  <c r="I51" i="80"/>
  <c r="K13" i="80"/>
  <c r="O232" i="79"/>
  <c r="M166" i="79"/>
  <c r="O166" i="79" s="1"/>
  <c r="O168" i="79"/>
  <c r="O131" i="79"/>
  <c r="O123" i="79"/>
  <c r="O99" i="79"/>
  <c r="K174" i="83"/>
  <c r="K166" i="83"/>
  <c r="I165" i="83"/>
  <c r="K165" i="83" s="1"/>
  <c r="K62" i="83"/>
  <c r="I20" i="83"/>
  <c r="K20" i="83" s="1"/>
  <c r="K21" i="83"/>
  <c r="K202" i="81"/>
  <c r="K150" i="81"/>
  <c r="K34" i="81"/>
  <c r="K247" i="82"/>
  <c r="K123" i="82"/>
  <c r="K87" i="82"/>
  <c r="K79" i="82"/>
  <c r="I269" i="83"/>
  <c r="K269" i="83" s="1"/>
  <c r="I265" i="83"/>
  <c r="K265" i="83" s="1"/>
  <c r="I261" i="83"/>
  <c r="I257" i="83"/>
  <c r="K257" i="83" s="1"/>
  <c r="I253" i="83"/>
  <c r="K253" i="83" s="1"/>
  <c r="I249" i="83"/>
  <c r="K249" i="83" s="1"/>
  <c r="I245" i="83"/>
  <c r="K245" i="83" s="1"/>
  <c r="I237" i="83"/>
  <c r="K237" i="83" s="1"/>
  <c r="I233" i="83"/>
  <c r="K233" i="83" s="1"/>
  <c r="I229" i="83"/>
  <c r="K229" i="83" s="1"/>
  <c r="I225" i="83"/>
  <c r="K225" i="83" s="1"/>
  <c r="I221" i="83"/>
  <c r="K221" i="83" s="1"/>
  <c r="I217" i="83"/>
  <c r="I209" i="83"/>
  <c r="K209" i="83" s="1"/>
  <c r="I205" i="83"/>
  <c r="K205" i="83" s="1"/>
  <c r="I201" i="83"/>
  <c r="K201" i="83" s="1"/>
  <c r="I197" i="83"/>
  <c r="K197" i="83" s="1"/>
  <c r="I193" i="83"/>
  <c r="K193" i="83" s="1"/>
  <c r="I189" i="83"/>
  <c r="K189" i="83" s="1"/>
  <c r="I185" i="83"/>
  <c r="K185" i="83" s="1"/>
  <c r="I181" i="83"/>
  <c r="I177" i="83"/>
  <c r="K177" i="83" s="1"/>
  <c r="K169" i="83"/>
  <c r="I161" i="83"/>
  <c r="K161" i="83" s="1"/>
  <c r="I157" i="83"/>
  <c r="K157" i="83" s="1"/>
  <c r="I153" i="83"/>
  <c r="K153" i="83" s="1"/>
  <c r="I149" i="83"/>
  <c r="K149" i="83" s="1"/>
  <c r="I145" i="83"/>
  <c r="K145" i="83" s="1"/>
  <c r="I141" i="83"/>
  <c r="K141" i="83" s="1"/>
  <c r="I137" i="83"/>
  <c r="I129" i="83"/>
  <c r="K129" i="83" s="1"/>
  <c r="I125" i="83"/>
  <c r="K125" i="83" s="1"/>
  <c r="I121" i="83"/>
  <c r="K121" i="83" s="1"/>
  <c r="I117" i="83"/>
  <c r="K117" i="83" s="1"/>
  <c r="I113" i="83"/>
  <c r="K113" i="83" s="1"/>
  <c r="I109" i="83"/>
  <c r="K109" i="83" s="1"/>
  <c r="I105" i="83"/>
  <c r="K105" i="83" s="1"/>
  <c r="I101" i="83"/>
  <c r="I97" i="83"/>
  <c r="K97" i="83" s="1"/>
  <c r="I93" i="83"/>
  <c r="I89" i="83"/>
  <c r="K89" i="83" s="1"/>
  <c r="I85" i="83"/>
  <c r="K85" i="83" s="1"/>
  <c r="I81" i="83"/>
  <c r="K81" i="83" s="1"/>
  <c r="I77" i="83"/>
  <c r="K77" i="83" s="1"/>
  <c r="I73" i="83"/>
  <c r="K73" i="83" s="1"/>
  <c r="I69" i="83"/>
  <c r="I56" i="83"/>
  <c r="K56" i="83" s="1"/>
  <c r="I48" i="83"/>
  <c r="I40" i="83"/>
  <c r="I36" i="83"/>
  <c r="I16" i="83"/>
  <c r="K16" i="83" s="1"/>
  <c r="I12" i="83"/>
  <c r="K12" i="83" s="1"/>
  <c r="I257" i="81"/>
  <c r="K257" i="81" s="1"/>
  <c r="I253" i="81"/>
  <c r="K253" i="81" s="1"/>
  <c r="I249" i="81"/>
  <c r="I245" i="81"/>
  <c r="K245" i="81" s="1"/>
  <c r="I241" i="81"/>
  <c r="K241" i="81" s="1"/>
  <c r="I237" i="81"/>
  <c r="K237" i="81" s="1"/>
  <c r="I233" i="81"/>
  <c r="K233" i="81" s="1"/>
  <c r="I225" i="81"/>
  <c r="K225" i="81" s="1"/>
  <c r="I221" i="81"/>
  <c r="K221" i="81" s="1"/>
  <c r="I217" i="81"/>
  <c r="K217" i="81" s="1"/>
  <c r="I213" i="81"/>
  <c r="K213" i="81" s="1"/>
  <c r="I209" i="81"/>
  <c r="K209" i="81" s="1"/>
  <c r="I205" i="81"/>
  <c r="I197" i="81"/>
  <c r="K197" i="81" s="1"/>
  <c r="I193" i="81"/>
  <c r="K193" i="81" s="1"/>
  <c r="I189" i="81"/>
  <c r="K189" i="81" s="1"/>
  <c r="I185" i="81"/>
  <c r="K185" i="81" s="1"/>
  <c r="I181" i="81"/>
  <c r="K181" i="81" s="1"/>
  <c r="I177" i="81"/>
  <c r="K177" i="81" s="1"/>
  <c r="I173" i="81"/>
  <c r="K173" i="81" s="1"/>
  <c r="I169" i="81"/>
  <c r="I161" i="81"/>
  <c r="I153" i="81"/>
  <c r="K153" i="81" s="1"/>
  <c r="I145" i="81"/>
  <c r="K145" i="81" s="1"/>
  <c r="I141" i="81"/>
  <c r="K141" i="81" s="1"/>
  <c r="I137" i="81"/>
  <c r="K137" i="81" s="1"/>
  <c r="I133" i="81"/>
  <c r="K133" i="81" s="1"/>
  <c r="I129" i="81"/>
  <c r="K129" i="81" s="1"/>
  <c r="I125" i="81"/>
  <c r="K125" i="81" s="1"/>
  <c r="I121" i="81"/>
  <c r="I113" i="81"/>
  <c r="K113" i="81" s="1"/>
  <c r="I109" i="81"/>
  <c r="K109" i="81" s="1"/>
  <c r="I105" i="81"/>
  <c r="K105" i="81" s="1"/>
  <c r="I101" i="81"/>
  <c r="K101" i="81" s="1"/>
  <c r="I97" i="81"/>
  <c r="K97" i="81" s="1"/>
  <c r="I93" i="81"/>
  <c r="K93" i="81" s="1"/>
  <c r="I89" i="81"/>
  <c r="K89" i="81" s="1"/>
  <c r="I85" i="81"/>
  <c r="I81" i="81"/>
  <c r="K81" i="81" s="1"/>
  <c r="I77" i="81"/>
  <c r="I73" i="81"/>
  <c r="K73" i="81" s="1"/>
  <c r="I69" i="81"/>
  <c r="K69" i="81" s="1"/>
  <c r="I65" i="81"/>
  <c r="K65" i="81" s="1"/>
  <c r="I61" i="81"/>
  <c r="K61" i="81" s="1"/>
  <c r="I57" i="81"/>
  <c r="K57" i="81" s="1"/>
  <c r="I41" i="81"/>
  <c r="I254" i="82"/>
  <c r="K254" i="82" s="1"/>
  <c r="I250" i="82"/>
  <c r="I242" i="82"/>
  <c r="K242" i="82" s="1"/>
  <c r="I238" i="82"/>
  <c r="K238" i="82" s="1"/>
  <c r="I234" i="82"/>
  <c r="I230" i="82"/>
  <c r="I226" i="82"/>
  <c r="K226" i="82" s="1"/>
  <c r="I222" i="82"/>
  <c r="K222" i="82" s="1"/>
  <c r="I218" i="82"/>
  <c r="K218" i="82" s="1"/>
  <c r="I214" i="82"/>
  <c r="K214" i="82" s="1"/>
  <c r="I210" i="82"/>
  <c r="K210" i="82" s="1"/>
  <c r="I206" i="82"/>
  <c r="K206" i="82" s="1"/>
  <c r="I198" i="82"/>
  <c r="K198" i="82" s="1"/>
  <c r="I194" i="82"/>
  <c r="K194" i="82" s="1"/>
  <c r="I190" i="82"/>
  <c r="K190" i="82" s="1"/>
  <c r="I186" i="82"/>
  <c r="K186" i="82" s="1"/>
  <c r="I182" i="82"/>
  <c r="K182" i="82" s="1"/>
  <c r="I178" i="82"/>
  <c r="I174" i="82"/>
  <c r="K174" i="82" s="1"/>
  <c r="I170" i="82"/>
  <c r="K170" i="82" s="1"/>
  <c r="I162" i="82"/>
  <c r="K162" i="82" s="1"/>
  <c r="I158" i="82"/>
  <c r="K158" i="82" s="1"/>
  <c r="I154" i="82"/>
  <c r="K154" i="82" s="1"/>
  <c r="I150" i="82"/>
  <c r="I146" i="82"/>
  <c r="K146" i="82" s="1"/>
  <c r="I142" i="82"/>
  <c r="K142" i="82" s="1"/>
  <c r="I138" i="82"/>
  <c r="I134" i="82"/>
  <c r="K134" i="82" s="1"/>
  <c r="I130" i="82"/>
  <c r="K130" i="82" s="1"/>
  <c r="I126" i="82"/>
  <c r="K126" i="82" s="1"/>
  <c r="I118" i="82"/>
  <c r="K118" i="82" s="1"/>
  <c r="I114" i="82"/>
  <c r="K114" i="82" s="1"/>
  <c r="I110" i="82"/>
  <c r="K110" i="82" s="1"/>
  <c r="I106" i="82"/>
  <c r="K106" i="82" s="1"/>
  <c r="I102" i="82"/>
  <c r="K102" i="82" s="1"/>
  <c r="I98" i="82"/>
  <c r="I94" i="82"/>
  <c r="K94" i="82" s="1"/>
  <c r="I90" i="82"/>
  <c r="K90" i="82" s="1"/>
  <c r="I82" i="82"/>
  <c r="I74" i="82"/>
  <c r="K74" i="82" s="1"/>
  <c r="I70" i="82"/>
  <c r="K70" i="82" s="1"/>
  <c r="I66" i="82"/>
  <c r="K66" i="82" s="1"/>
  <c r="I62" i="82"/>
  <c r="I58" i="82"/>
  <c r="K58" i="82" s="1"/>
  <c r="I54" i="82"/>
  <c r="K54" i="82" s="1"/>
  <c r="I50" i="82"/>
  <c r="K50" i="82" s="1"/>
  <c r="I46" i="82"/>
  <c r="K46" i="82" s="1"/>
  <c r="I38" i="82"/>
  <c r="I34" i="82"/>
  <c r="I304" i="80"/>
  <c r="K304" i="80" s="1"/>
  <c r="I300" i="80"/>
  <c r="K300" i="80" s="1"/>
  <c r="I296" i="80"/>
  <c r="I292" i="80"/>
  <c r="K292" i="80" s="1"/>
  <c r="I288" i="80"/>
  <c r="K288" i="80" s="1"/>
  <c r="I284" i="80"/>
  <c r="K284" i="80" s="1"/>
  <c r="I280" i="80"/>
  <c r="K280" i="80" s="1"/>
  <c r="I272" i="80"/>
  <c r="K272" i="80" s="1"/>
  <c r="I268" i="80"/>
  <c r="K268" i="80" s="1"/>
  <c r="I260" i="80"/>
  <c r="K260" i="80" s="1"/>
  <c r="I256" i="80"/>
  <c r="K256" i="80" s="1"/>
  <c r="I252" i="80"/>
  <c r="I244" i="80"/>
  <c r="K244" i="80" s="1"/>
  <c r="I240" i="80"/>
  <c r="K240" i="80" s="1"/>
  <c r="I236" i="80"/>
  <c r="K236" i="80" s="1"/>
  <c r="I232" i="80"/>
  <c r="K232" i="80" s="1"/>
  <c r="I228" i="80"/>
  <c r="I224" i="80"/>
  <c r="K224" i="80" s="1"/>
  <c r="I220" i="80"/>
  <c r="K220" i="80" s="1"/>
  <c r="I216" i="80"/>
  <c r="I212" i="80"/>
  <c r="I208" i="80"/>
  <c r="K208" i="80" s="1"/>
  <c r="I204" i="80"/>
  <c r="K204" i="80" s="1"/>
  <c r="K203" i="80" s="1"/>
  <c r="I192" i="80"/>
  <c r="K192" i="80" s="1"/>
  <c r="I184" i="80"/>
  <c r="K184" i="80" s="1"/>
  <c r="I180" i="80"/>
  <c r="K180" i="80" s="1"/>
  <c r="I172" i="80"/>
  <c r="K172" i="80" s="1"/>
  <c r="I168" i="80"/>
  <c r="K168" i="80" s="1"/>
  <c r="I164" i="80"/>
  <c r="K164" i="80" s="1"/>
  <c r="I160" i="80"/>
  <c r="K160" i="80" s="1"/>
  <c r="I156" i="80"/>
  <c r="K156" i="80" s="1"/>
  <c r="I152" i="80"/>
  <c r="K152" i="80" s="1"/>
  <c r="I148" i="80"/>
  <c r="I144" i="80"/>
  <c r="K144" i="80" s="1"/>
  <c r="I140" i="80"/>
  <c r="K140" i="80" s="1"/>
  <c r="I132" i="80"/>
  <c r="K132" i="80" s="1"/>
  <c r="I128" i="80"/>
  <c r="K128" i="80" s="1"/>
  <c r="I124" i="80"/>
  <c r="K124" i="80" s="1"/>
  <c r="I112" i="80"/>
  <c r="I108" i="80"/>
  <c r="I104" i="80"/>
  <c r="K104" i="80" s="1"/>
  <c r="I96" i="80"/>
  <c r="K96" i="80" s="1"/>
  <c r="I80" i="80"/>
  <c r="K80" i="80" s="1"/>
  <c r="I72" i="80"/>
  <c r="I60" i="80"/>
  <c r="K60" i="80" s="1"/>
  <c r="I40" i="80"/>
  <c r="I32" i="80"/>
  <c r="K32" i="80" s="1"/>
  <c r="AA20" i="66" s="1"/>
  <c r="I28" i="80"/>
  <c r="K28" i="80" s="1"/>
  <c r="M271" i="79"/>
  <c r="O271" i="79" s="1"/>
  <c r="M267" i="79"/>
  <c r="O267" i="79" s="1"/>
  <c r="M263" i="79"/>
  <c r="O263" i="79" s="1"/>
  <c r="M259" i="79"/>
  <c r="O259" i="79" s="1"/>
  <c r="M255" i="79"/>
  <c r="O255" i="79" s="1"/>
  <c r="M251" i="79"/>
  <c r="O251" i="79" s="1"/>
  <c r="M247" i="79"/>
  <c r="O247" i="79" s="1"/>
  <c r="M239" i="79"/>
  <c r="O239" i="79" s="1"/>
  <c r="M235" i="79"/>
  <c r="O235" i="79" s="1"/>
  <c r="M227" i="79"/>
  <c r="O227" i="79" s="1"/>
  <c r="M223" i="79"/>
  <c r="O223" i="79" s="1"/>
  <c r="M219" i="79"/>
  <c r="O219" i="79" s="1"/>
  <c r="M215" i="79"/>
  <c r="O215" i="79" s="1"/>
  <c r="M211" i="79"/>
  <c r="O211" i="79" s="1"/>
  <c r="M207" i="79"/>
  <c r="O207" i="79" s="1"/>
  <c r="M199" i="79"/>
  <c r="O199" i="79" s="1"/>
  <c r="M195" i="79"/>
  <c r="O195" i="79" s="1"/>
  <c r="M191" i="79"/>
  <c r="O191" i="79" s="1"/>
  <c r="M187" i="79"/>
  <c r="O187" i="79" s="1"/>
  <c r="M183" i="79"/>
  <c r="O183" i="79" s="1"/>
  <c r="M175" i="79"/>
  <c r="M171" i="79"/>
  <c r="O171" i="79" s="1"/>
  <c r="M159" i="79"/>
  <c r="O159" i="79" s="1"/>
  <c r="M150" i="79"/>
  <c r="O150" i="79" s="1"/>
  <c r="M146" i="79"/>
  <c r="O146" i="79" s="1"/>
  <c r="M142" i="79"/>
  <c r="O142" i="79" s="1"/>
  <c r="M138" i="79"/>
  <c r="O138" i="79" s="1"/>
  <c r="M134" i="79"/>
  <c r="M114" i="79"/>
  <c r="O114" i="79" s="1"/>
  <c r="M106" i="79"/>
  <c r="O106" i="79" s="1"/>
  <c r="M102" i="79"/>
  <c r="O102" i="79" s="1"/>
  <c r="M94" i="79"/>
  <c r="O94" i="79" s="1"/>
  <c r="M90" i="79"/>
  <c r="O90" i="79" s="1"/>
  <c r="M86" i="79"/>
  <c r="O86" i="79" s="1"/>
  <c r="M70" i="79"/>
  <c r="M66" i="79"/>
  <c r="O66" i="79" s="1"/>
  <c r="I256" i="81"/>
  <c r="K256" i="81" s="1"/>
  <c r="I252" i="81"/>
  <c r="I244" i="81"/>
  <c r="K244" i="81" s="1"/>
  <c r="I240" i="81"/>
  <c r="K240" i="81" s="1"/>
  <c r="I236" i="81"/>
  <c r="I232" i="81"/>
  <c r="I228" i="81"/>
  <c r="K228" i="81" s="1"/>
  <c r="I224" i="81"/>
  <c r="K224" i="81" s="1"/>
  <c r="I220" i="81"/>
  <c r="K220" i="81" s="1"/>
  <c r="I216" i="81"/>
  <c r="K216" i="81" s="1"/>
  <c r="I212" i="81"/>
  <c r="K212" i="81" s="1"/>
  <c r="I208" i="81"/>
  <c r="K208" i="81" s="1"/>
  <c r="I200" i="81"/>
  <c r="K200" i="81" s="1"/>
  <c r="I196" i="81"/>
  <c r="K196" i="81" s="1"/>
  <c r="I192" i="81"/>
  <c r="K192" i="81" s="1"/>
  <c r="I188" i="81"/>
  <c r="K188" i="81" s="1"/>
  <c r="I184" i="81"/>
  <c r="K184" i="81" s="1"/>
  <c r="I180" i="81"/>
  <c r="I176" i="81"/>
  <c r="K176" i="81" s="1"/>
  <c r="I172" i="81"/>
  <c r="K172" i="81" s="1"/>
  <c r="I156" i="81"/>
  <c r="K156" i="81" s="1"/>
  <c r="I152" i="81"/>
  <c r="K152" i="81" s="1"/>
  <c r="I148" i="81"/>
  <c r="I144" i="81"/>
  <c r="K144" i="81" s="1"/>
  <c r="I140" i="81"/>
  <c r="K140" i="81" s="1"/>
  <c r="I136" i="81"/>
  <c r="I132" i="81"/>
  <c r="K132" i="81" s="1"/>
  <c r="I128" i="81"/>
  <c r="K128" i="81" s="1"/>
  <c r="I124" i="81"/>
  <c r="K124" i="81" s="1"/>
  <c r="I116" i="81"/>
  <c r="K116" i="81" s="1"/>
  <c r="I112" i="81"/>
  <c r="K112" i="81" s="1"/>
  <c r="I108" i="81"/>
  <c r="K108" i="81" s="1"/>
  <c r="I104" i="81"/>
  <c r="K104" i="81" s="1"/>
  <c r="I100" i="81"/>
  <c r="K100" i="81" s="1"/>
  <c r="I96" i="81"/>
  <c r="I92" i="81"/>
  <c r="K92" i="81" s="1"/>
  <c r="I88" i="81"/>
  <c r="K88" i="81" s="1"/>
  <c r="I80" i="81"/>
  <c r="I72" i="81"/>
  <c r="K72" i="81" s="1"/>
  <c r="I68" i="81"/>
  <c r="K68" i="81" s="1"/>
  <c r="I64" i="81"/>
  <c r="K64" i="81" s="1"/>
  <c r="I60" i="81"/>
  <c r="I56" i="81"/>
  <c r="K56" i="81" s="1"/>
  <c r="I52" i="81"/>
  <c r="K52" i="81" s="1"/>
  <c r="I48" i="81"/>
  <c r="K48" i="81" s="1"/>
  <c r="I36" i="81"/>
  <c r="K36" i="81" s="1"/>
  <c r="I253" i="82"/>
  <c r="K253" i="82" s="1"/>
  <c r="I245" i="82"/>
  <c r="K245" i="82" s="1"/>
  <c r="I241" i="82"/>
  <c r="K241" i="82" s="1"/>
  <c r="I237" i="82"/>
  <c r="K237" i="82" s="1"/>
  <c r="I225" i="82"/>
  <c r="K225" i="82" s="1"/>
  <c r="I221" i="82"/>
  <c r="K221" i="82" s="1"/>
  <c r="I217" i="82"/>
  <c r="I213" i="82"/>
  <c r="K213" i="82" s="1"/>
  <c r="I209" i="82"/>
  <c r="K209" i="82" s="1"/>
  <c r="I205" i="82"/>
  <c r="K205" i="82" s="1"/>
  <c r="I201" i="82"/>
  <c r="K201" i="82" s="1"/>
  <c r="I197" i="82"/>
  <c r="K197" i="82" s="1"/>
  <c r="I193" i="82"/>
  <c r="K193" i="82" s="1"/>
  <c r="I189" i="82"/>
  <c r="I185" i="82"/>
  <c r="K185" i="82" s="1"/>
  <c r="I181" i="82"/>
  <c r="K181" i="82" s="1"/>
  <c r="I173" i="82"/>
  <c r="K173" i="82" s="1"/>
  <c r="I169" i="82"/>
  <c r="K169" i="82" s="1"/>
  <c r="I165" i="82"/>
  <c r="I161" i="82"/>
  <c r="K161" i="82" s="1"/>
  <c r="I157" i="82"/>
  <c r="K157" i="82" s="1"/>
  <c r="I153" i="82"/>
  <c r="K153" i="82" s="1"/>
  <c r="I145" i="82"/>
  <c r="K145" i="82" s="1"/>
  <c r="I141" i="82"/>
  <c r="K141" i="82" s="1"/>
  <c r="I133" i="82"/>
  <c r="K133" i="82" s="1"/>
  <c r="I129" i="82"/>
  <c r="K129" i="82" s="1"/>
  <c r="I125" i="82"/>
  <c r="K125" i="82" s="1"/>
  <c r="I121" i="82"/>
  <c r="K121" i="82" s="1"/>
  <c r="I117" i="82"/>
  <c r="K117" i="82" s="1"/>
  <c r="I113" i="82"/>
  <c r="K113" i="82" s="1"/>
  <c r="I109" i="82"/>
  <c r="I105" i="82"/>
  <c r="K105" i="82" s="1"/>
  <c r="I101" i="82"/>
  <c r="K101" i="82" s="1"/>
  <c r="I93" i="82"/>
  <c r="K93" i="82" s="1"/>
  <c r="I89" i="82"/>
  <c r="K89" i="82" s="1"/>
  <c r="I85" i="82"/>
  <c r="K85" i="82" s="1"/>
  <c r="I73" i="82"/>
  <c r="I69" i="82"/>
  <c r="I65" i="82"/>
  <c r="K65" i="82" s="1"/>
  <c r="I57" i="82"/>
  <c r="I53" i="82"/>
  <c r="I49" i="82"/>
  <c r="K49" i="82" s="1"/>
  <c r="I45" i="82"/>
  <c r="K45" i="82" s="1"/>
  <c r="I303" i="80"/>
  <c r="K303" i="80" s="1"/>
  <c r="I299" i="80"/>
  <c r="I291" i="80"/>
  <c r="K291" i="80" s="1"/>
  <c r="I287" i="80"/>
  <c r="K287" i="80" s="1"/>
  <c r="I283" i="80"/>
  <c r="I279" i="80"/>
  <c r="K279" i="80" s="1"/>
  <c r="I275" i="80"/>
  <c r="K275" i="80" s="1"/>
  <c r="I271" i="80"/>
  <c r="K271" i="80" s="1"/>
  <c r="I267" i="80"/>
  <c r="K267" i="80" s="1"/>
  <c r="I263" i="80"/>
  <c r="K263" i="80" s="1"/>
  <c r="I259" i="80"/>
  <c r="K259" i="80" s="1"/>
  <c r="I255" i="80"/>
  <c r="K255" i="80" s="1"/>
  <c r="I247" i="80"/>
  <c r="K247" i="80" s="1"/>
  <c r="I243" i="80"/>
  <c r="K243" i="80" s="1"/>
  <c r="I239" i="80"/>
  <c r="K239" i="80" s="1"/>
  <c r="I235" i="80"/>
  <c r="K235" i="80" s="1"/>
  <c r="I231" i="80"/>
  <c r="K231" i="80" s="1"/>
  <c r="I227" i="80"/>
  <c r="K227" i="80" s="1"/>
  <c r="I223" i="80"/>
  <c r="K223" i="80" s="1"/>
  <c r="I219" i="80"/>
  <c r="K219" i="80" s="1"/>
  <c r="I207" i="80"/>
  <c r="K207" i="80" s="1"/>
  <c r="I191" i="80"/>
  <c r="K187" i="80"/>
  <c r="I183" i="80"/>
  <c r="K183" i="80" s="1"/>
  <c r="I179" i="80"/>
  <c r="K179" i="80" s="1"/>
  <c r="I175" i="80"/>
  <c r="K175" i="80" s="1"/>
  <c r="I171" i="80"/>
  <c r="K171" i="80" s="1"/>
  <c r="I167" i="80"/>
  <c r="K167" i="80" s="1"/>
  <c r="I163" i="80"/>
  <c r="K163" i="80" s="1"/>
  <c r="I159" i="80"/>
  <c r="I155" i="80"/>
  <c r="K155" i="80" s="1"/>
  <c r="I151" i="80"/>
  <c r="K151" i="80" s="1"/>
  <c r="I143" i="80"/>
  <c r="K143" i="80" s="1"/>
  <c r="I139" i="80"/>
  <c r="K139" i="80" s="1"/>
  <c r="I135" i="80"/>
  <c r="K135" i="80" s="1"/>
  <c r="I131" i="80"/>
  <c r="K131" i="80" s="1"/>
  <c r="I127" i="80"/>
  <c r="K127" i="80" s="1"/>
  <c r="I123" i="80"/>
  <c r="K123" i="80" s="1"/>
  <c r="I119" i="80"/>
  <c r="I115" i="80"/>
  <c r="K115" i="80" s="1"/>
  <c r="I103" i="80"/>
  <c r="K103" i="80" s="1"/>
  <c r="I79" i="80"/>
  <c r="K79" i="80" s="1"/>
  <c r="I59" i="80"/>
  <c r="I35" i="80"/>
  <c r="K31" i="80"/>
  <c r="I27" i="80"/>
  <c r="K27" i="80" s="1"/>
  <c r="M270" i="79"/>
  <c r="O270" i="79" s="1"/>
  <c r="M266" i="79"/>
  <c r="O266" i="79" s="1"/>
  <c r="M262" i="79"/>
  <c r="M258" i="79"/>
  <c r="O258" i="79" s="1"/>
  <c r="M254" i="79"/>
  <c r="O254" i="79" s="1"/>
  <c r="M250" i="79"/>
  <c r="M246" i="79"/>
  <c r="O246" i="79" s="1"/>
  <c r="M238" i="79"/>
  <c r="O238" i="79" s="1"/>
  <c r="M230" i="79"/>
  <c r="O230" i="79" s="1"/>
  <c r="M226" i="79"/>
  <c r="O226" i="79" s="1"/>
  <c r="M222" i="79"/>
  <c r="O222" i="79" s="1"/>
  <c r="M218" i="79"/>
  <c r="M210" i="79"/>
  <c r="O210" i="79" s="1"/>
  <c r="M206" i="79"/>
  <c r="O206" i="79" s="1"/>
  <c r="M202" i="79"/>
  <c r="O202" i="79" s="1"/>
  <c r="M198" i="79"/>
  <c r="O198" i="79" s="1"/>
  <c r="M194" i="79"/>
  <c r="O194" i="79" s="1"/>
  <c r="M190" i="79"/>
  <c r="O190" i="79" s="1"/>
  <c r="M186" i="79"/>
  <c r="O186" i="79" s="1"/>
  <c r="M182" i="79"/>
  <c r="M178" i="79"/>
  <c r="O178" i="79" s="1"/>
  <c r="M170" i="79"/>
  <c r="O170" i="79" s="1"/>
  <c r="M162" i="79"/>
  <c r="O162" i="79" s="1"/>
  <c r="M158" i="79"/>
  <c r="O158" i="79" s="1"/>
  <c r="M149" i="79"/>
  <c r="M145" i="79"/>
  <c r="O145" i="79" s="1"/>
  <c r="M141" i="79"/>
  <c r="O141" i="79" s="1"/>
  <c r="M137" i="79"/>
  <c r="O137" i="79" s="1"/>
  <c r="M129" i="79"/>
  <c r="O129" i="79" s="1"/>
  <c r="M113" i="79"/>
  <c r="O113" i="79" s="1"/>
  <c r="M105" i="79"/>
  <c r="O105" i="79" s="1"/>
  <c r="M101" i="79"/>
  <c r="O101" i="79" s="1"/>
  <c r="M97" i="79"/>
  <c r="O97" i="79" s="1"/>
  <c r="M93" i="79"/>
  <c r="O93" i="79" s="1"/>
  <c r="M89" i="79"/>
  <c r="O89" i="79" s="1"/>
  <c r="M85" i="79"/>
  <c r="O85" i="79" s="1"/>
  <c r="M81" i="79"/>
  <c r="O81" i="79" s="1"/>
  <c r="M77" i="79"/>
  <c r="M65" i="79"/>
  <c r="O65" i="79" s="1"/>
  <c r="M60" i="79"/>
  <c r="I255" i="81"/>
  <c r="K255" i="81" s="1"/>
  <c r="I247" i="81"/>
  <c r="K247" i="81" s="1"/>
  <c r="I243" i="81"/>
  <c r="K243" i="81" s="1"/>
  <c r="I239" i="81"/>
  <c r="K239" i="81" s="1"/>
  <c r="I227" i="81"/>
  <c r="K227" i="81" s="1"/>
  <c r="I223" i="81"/>
  <c r="K223" i="81" s="1"/>
  <c r="I219" i="81"/>
  <c r="I215" i="81"/>
  <c r="K215" i="81" s="1"/>
  <c r="I211" i="81"/>
  <c r="K211" i="81" s="1"/>
  <c r="I207" i="81"/>
  <c r="K207" i="81" s="1"/>
  <c r="I203" i="81"/>
  <c r="K203" i="81" s="1"/>
  <c r="I199" i="81"/>
  <c r="K199" i="81" s="1"/>
  <c r="I195" i="81"/>
  <c r="K195" i="81" s="1"/>
  <c r="I191" i="81"/>
  <c r="I187" i="81"/>
  <c r="K187" i="81" s="1"/>
  <c r="I183" i="81"/>
  <c r="K183" i="81" s="1"/>
  <c r="I175" i="81"/>
  <c r="K175" i="81" s="1"/>
  <c r="I171" i="81"/>
  <c r="K171" i="81" s="1"/>
  <c r="I167" i="81"/>
  <c r="I155" i="81"/>
  <c r="K155" i="81" s="1"/>
  <c r="I151" i="81"/>
  <c r="K151" i="81" s="1"/>
  <c r="I143" i="81"/>
  <c r="K143" i="81" s="1"/>
  <c r="I139" i="81"/>
  <c r="K139" i="81" s="1"/>
  <c r="I131" i="81"/>
  <c r="K131" i="81" s="1"/>
  <c r="I127" i="81"/>
  <c r="K127" i="81" s="1"/>
  <c r="I123" i="81"/>
  <c r="K123" i="81" s="1"/>
  <c r="I119" i="81"/>
  <c r="K119" i="81" s="1"/>
  <c r="I115" i="81"/>
  <c r="K115" i="81" s="1"/>
  <c r="I111" i="81"/>
  <c r="K111" i="81" s="1"/>
  <c r="I107" i="81"/>
  <c r="I103" i="81"/>
  <c r="K103" i="81" s="1"/>
  <c r="I99" i="81"/>
  <c r="K99" i="81" s="1"/>
  <c r="I91" i="81"/>
  <c r="K91" i="81" s="1"/>
  <c r="I87" i="81"/>
  <c r="K87" i="81" s="1"/>
  <c r="I83" i="81"/>
  <c r="K83" i="81" s="1"/>
  <c r="I71" i="81"/>
  <c r="I67" i="81"/>
  <c r="I63" i="81"/>
  <c r="K63" i="81" s="1"/>
  <c r="I55" i="81"/>
  <c r="I51" i="81"/>
  <c r="I47" i="81"/>
  <c r="K47" i="81" s="1"/>
  <c r="I43" i="81"/>
  <c r="K43" i="81" s="1"/>
  <c r="I39" i="81"/>
  <c r="K39" i="81" s="1"/>
  <c r="I256" i="82"/>
  <c r="K256" i="82" s="1"/>
  <c r="I252" i="82"/>
  <c r="K252" i="82" s="1"/>
  <c r="I248" i="82"/>
  <c r="K248" i="82" s="1"/>
  <c r="I244" i="82"/>
  <c r="K244" i="82" s="1"/>
  <c r="I240" i="82"/>
  <c r="K240" i="82" s="1"/>
  <c r="I236" i="82"/>
  <c r="K236" i="82" s="1"/>
  <c r="I232" i="82"/>
  <c r="K232" i="82" s="1"/>
  <c r="I224" i="82"/>
  <c r="K224" i="82" s="1"/>
  <c r="I220" i="82"/>
  <c r="K220" i="82" s="1"/>
  <c r="I212" i="82"/>
  <c r="K212" i="82" s="1"/>
  <c r="I208" i="82"/>
  <c r="K208" i="82" s="1"/>
  <c r="I204" i="82"/>
  <c r="I200" i="82"/>
  <c r="I196" i="82"/>
  <c r="K196" i="82" s="1"/>
  <c r="I192" i="82"/>
  <c r="K192" i="82" s="1"/>
  <c r="I184" i="82"/>
  <c r="K184" i="82" s="1"/>
  <c r="I180" i="82"/>
  <c r="K180" i="82" s="1"/>
  <c r="I176" i="82"/>
  <c r="K176" i="82" s="1"/>
  <c r="I172" i="82"/>
  <c r="K172" i="82" s="1"/>
  <c r="I168" i="82"/>
  <c r="I160" i="82"/>
  <c r="I156" i="82"/>
  <c r="K156" i="82" s="1"/>
  <c r="I152" i="82"/>
  <c r="I148" i="82"/>
  <c r="K148" i="82" s="1"/>
  <c r="I144" i="82"/>
  <c r="K144" i="82" s="1"/>
  <c r="I140" i="82"/>
  <c r="K140" i="82" s="1"/>
  <c r="I136" i="82"/>
  <c r="K136" i="82" s="1"/>
  <c r="I132" i="82"/>
  <c r="K132" i="82" s="1"/>
  <c r="I128" i="82"/>
  <c r="K128" i="82" s="1"/>
  <c r="I124" i="82"/>
  <c r="K124" i="82" s="1"/>
  <c r="I120" i="82"/>
  <c r="I116" i="82"/>
  <c r="K116" i="82" s="1"/>
  <c r="I112" i="82"/>
  <c r="K112" i="82" s="1"/>
  <c r="I104" i="82"/>
  <c r="K104" i="82" s="1"/>
  <c r="I100" i="82"/>
  <c r="K100" i="82" s="1"/>
  <c r="I96" i="82"/>
  <c r="K96" i="82" s="1"/>
  <c r="I92" i="82"/>
  <c r="K92" i="82" s="1"/>
  <c r="I88" i="82"/>
  <c r="K88" i="82" s="1"/>
  <c r="I84" i="82"/>
  <c r="K84" i="82" s="1"/>
  <c r="I80" i="82"/>
  <c r="K80" i="82" s="1"/>
  <c r="I76" i="82"/>
  <c r="K76" i="82" s="1"/>
  <c r="I64" i="82"/>
  <c r="K64" i="82" s="1"/>
  <c r="I60" i="82"/>
  <c r="K60" i="82" s="1"/>
  <c r="I48" i="82"/>
  <c r="I44" i="82"/>
  <c r="I36" i="82"/>
  <c r="K36" i="82" s="1"/>
  <c r="I302" i="80"/>
  <c r="K302" i="80" s="1"/>
  <c r="I294" i="80"/>
  <c r="K294" i="80" s="1"/>
  <c r="I290" i="80"/>
  <c r="K290" i="80" s="1"/>
  <c r="I286" i="80"/>
  <c r="K286" i="80" s="1"/>
  <c r="I274" i="80"/>
  <c r="K274" i="80" s="1"/>
  <c r="I270" i="80"/>
  <c r="K270" i="80" s="1"/>
  <c r="I266" i="80"/>
  <c r="I262" i="80"/>
  <c r="K262" i="80" s="1"/>
  <c r="I258" i="80"/>
  <c r="K258" i="80" s="1"/>
  <c r="I254" i="80"/>
  <c r="K254" i="80" s="1"/>
  <c r="I250" i="80"/>
  <c r="K250" i="80" s="1"/>
  <c r="I246" i="80"/>
  <c r="K246" i="80" s="1"/>
  <c r="I242" i="80"/>
  <c r="K242" i="80" s="1"/>
  <c r="I238" i="80"/>
  <c r="I234" i="80"/>
  <c r="K234" i="80" s="1"/>
  <c r="I230" i="80"/>
  <c r="K230" i="80" s="1"/>
  <c r="I222" i="80"/>
  <c r="K222" i="80" s="1"/>
  <c r="I218" i="80"/>
  <c r="K218" i="80" s="1"/>
  <c r="I214" i="80"/>
  <c r="I210" i="80"/>
  <c r="K210" i="80" s="1"/>
  <c r="K209" i="80" s="1"/>
  <c r="I206" i="80"/>
  <c r="I198" i="80"/>
  <c r="K198" i="80" s="1"/>
  <c r="I186" i="80"/>
  <c r="K186" i="80" s="1"/>
  <c r="I182" i="80"/>
  <c r="K182" i="80" s="1"/>
  <c r="I178" i="80"/>
  <c r="K178" i="80" s="1"/>
  <c r="I174" i="80"/>
  <c r="K174" i="80" s="1"/>
  <c r="I170" i="80"/>
  <c r="K170" i="80" s="1"/>
  <c r="I166" i="80"/>
  <c r="K166" i="80" s="1"/>
  <c r="I162" i="80"/>
  <c r="I154" i="80"/>
  <c r="K154" i="80" s="1"/>
  <c r="I150" i="80"/>
  <c r="K150" i="80" s="1"/>
  <c r="I146" i="80"/>
  <c r="K146" i="80" s="1"/>
  <c r="I142" i="80"/>
  <c r="K142" i="80" s="1"/>
  <c r="I138" i="80"/>
  <c r="K138" i="80" s="1"/>
  <c r="I134" i="80"/>
  <c r="K134" i="80" s="1"/>
  <c r="I130" i="80"/>
  <c r="K130" i="80" s="1"/>
  <c r="I126" i="80"/>
  <c r="I122" i="80"/>
  <c r="K122" i="80" s="1"/>
  <c r="I118" i="80"/>
  <c r="K118" i="80" s="1"/>
  <c r="I114" i="80"/>
  <c r="K114" i="80" s="1"/>
  <c r="I110" i="80"/>
  <c r="K110" i="80" s="1"/>
  <c r="I106" i="80"/>
  <c r="K106" i="80" s="1"/>
  <c r="I102" i="80"/>
  <c r="K102" i="80" s="1"/>
  <c r="I94" i="80"/>
  <c r="I86" i="80"/>
  <c r="I78" i="80"/>
  <c r="K78" i="80" s="1"/>
  <c r="I46" i="80"/>
  <c r="K46" i="80" s="1"/>
  <c r="I34" i="80"/>
  <c r="I30" i="80"/>
  <c r="I26" i="80"/>
  <c r="K26" i="80" s="1"/>
  <c r="I18" i="80"/>
  <c r="K18" i="80" s="1"/>
  <c r="M269" i="79"/>
  <c r="O269" i="79" s="1"/>
  <c r="M265" i="79"/>
  <c r="M257" i="79"/>
  <c r="O257" i="79" s="1"/>
  <c r="M253" i="79"/>
  <c r="O253" i="79" s="1"/>
  <c r="M249" i="79"/>
  <c r="O249" i="79" s="1"/>
  <c r="M245" i="79"/>
  <c r="M241" i="79"/>
  <c r="O241" i="79" s="1"/>
  <c r="M237" i="79"/>
  <c r="O237" i="79" s="1"/>
  <c r="M233" i="79"/>
  <c r="O233" i="79" s="1"/>
  <c r="M229" i="79"/>
  <c r="O229" i="79" s="1"/>
  <c r="M225" i="79"/>
  <c r="O225" i="79" s="1"/>
  <c r="M221" i="79"/>
  <c r="O221" i="79" s="1"/>
  <c r="M213" i="79"/>
  <c r="O213" i="79" s="1"/>
  <c r="M209" i="79"/>
  <c r="O209" i="79" s="1"/>
  <c r="M205" i="79"/>
  <c r="O205" i="79" s="1"/>
  <c r="M201" i="79"/>
  <c r="O201" i="79" s="1"/>
  <c r="M197" i="79"/>
  <c r="O197" i="79" s="1"/>
  <c r="M193" i="79"/>
  <c r="M189" i="79"/>
  <c r="O189" i="79" s="1"/>
  <c r="M185" i="79"/>
  <c r="O185" i="79" s="1"/>
  <c r="M177" i="79"/>
  <c r="O177" i="79" s="1"/>
  <c r="M173" i="79"/>
  <c r="O173" i="79" s="1"/>
  <c r="M169" i="79"/>
  <c r="O169" i="79" s="1"/>
  <c r="M165" i="79"/>
  <c r="M161" i="79"/>
  <c r="O161" i="79" s="1"/>
  <c r="M157" i="79"/>
  <c r="O157" i="79" s="1"/>
  <c r="M144" i="79"/>
  <c r="O144" i="79" s="1"/>
  <c r="M140" i="79"/>
  <c r="O140" i="79" s="1"/>
  <c r="M136" i="79"/>
  <c r="O136" i="79" s="1"/>
  <c r="M132" i="79"/>
  <c r="O132" i="79" s="1"/>
  <c r="M128" i="79"/>
  <c r="O128" i="79" s="1"/>
  <c r="M112" i="79"/>
  <c r="O112" i="79" s="1"/>
  <c r="M108" i="79"/>
  <c r="O108" i="79" s="1"/>
  <c r="M104" i="79"/>
  <c r="O104" i="79" s="1"/>
  <c r="M100" i="79"/>
  <c r="O100" i="79" s="1"/>
  <c r="M96" i="79"/>
  <c r="O96" i="79" s="1"/>
  <c r="M92" i="79"/>
  <c r="O92" i="79" s="1"/>
  <c r="M88" i="79"/>
  <c r="M84" i="79"/>
  <c r="M80" i="79"/>
  <c r="M68" i="79"/>
  <c r="O68" i="79" s="1"/>
  <c r="M64" i="79"/>
  <c r="O64" i="79" s="1"/>
  <c r="W26" i="78"/>
  <c r="AA26" i="66" s="1"/>
  <c r="W27" i="78"/>
  <c r="AA27" i="66" s="1"/>
  <c r="W29" i="78"/>
  <c r="AA29" i="66" s="1"/>
  <c r="W30" i="78"/>
  <c r="AA30" i="66" s="1"/>
  <c r="W80" i="78"/>
  <c r="AA55" i="66" s="1"/>
  <c r="W81" i="78"/>
  <c r="W82" i="78"/>
  <c r="AA57" i="66" s="1"/>
  <c r="W101" i="78"/>
  <c r="W102" i="78"/>
  <c r="AA78" i="66" s="1"/>
  <c r="W103" i="78"/>
  <c r="AA79" i="66" s="1"/>
  <c r="W104" i="78"/>
  <c r="W105" i="78"/>
  <c r="W106" i="78"/>
  <c r="AA82" i="66" s="1"/>
  <c r="W107" i="78"/>
  <c r="AA83" i="66" s="1"/>
  <c r="W108" i="78"/>
  <c r="AA84" i="66" s="1"/>
  <c r="W109" i="78"/>
  <c r="AA85" i="66" s="1"/>
  <c r="W110" i="78"/>
  <c r="AA86" i="66" s="1"/>
  <c r="W111" i="78"/>
  <c r="AA87" i="66" s="1"/>
  <c r="W112" i="78"/>
  <c r="AA88" i="66" s="1"/>
  <c r="W113" i="78"/>
  <c r="AA89" i="66" s="1"/>
  <c r="W114" i="78"/>
  <c r="AA90" i="66" s="1"/>
  <c r="W115" i="78"/>
  <c r="AA91" i="66" s="1"/>
  <c r="W116" i="78"/>
  <c r="AA92" i="66" s="1"/>
  <c r="W117" i="78"/>
  <c r="AA93" i="66" s="1"/>
  <c r="W118" i="78"/>
  <c r="AA94" i="66" s="1"/>
  <c r="W119" i="78"/>
  <c r="AA95" i="66" s="1"/>
  <c r="W120" i="78"/>
  <c r="AA96" i="66" s="1"/>
  <c r="W121" i="78"/>
  <c r="AA97" i="66" s="1"/>
  <c r="W122" i="78"/>
  <c r="AA98" i="66" s="1"/>
  <c r="W123" i="78"/>
  <c r="AA99" i="66" s="1"/>
  <c r="W124" i="78"/>
  <c r="AA100" i="66" s="1"/>
  <c r="W125" i="78"/>
  <c r="AA101" i="66" s="1"/>
  <c r="W126" i="78"/>
  <c r="AA102" i="66" s="1"/>
  <c r="W127" i="78"/>
  <c r="AA103" i="66" s="1"/>
  <c r="W128" i="78"/>
  <c r="AA104" i="66" s="1"/>
  <c r="W129" i="78"/>
  <c r="AA105" i="66" s="1"/>
  <c r="W130" i="78"/>
  <c r="AA106" i="66" s="1"/>
  <c r="W131" i="78"/>
  <c r="W132" i="78"/>
  <c r="W133" i="78"/>
  <c r="AA109" i="66" s="1"/>
  <c r="W134" i="78"/>
  <c r="AA110" i="66" s="1"/>
  <c r="W135" i="78"/>
  <c r="AA111" i="66" s="1"/>
  <c r="W136" i="78"/>
  <c r="AA112" i="66" s="1"/>
  <c r="W137" i="78"/>
  <c r="AA113" i="66" s="1"/>
  <c r="W138" i="78"/>
  <c r="W140" i="78"/>
  <c r="AA116" i="66" s="1"/>
  <c r="W141" i="78"/>
  <c r="AA117" i="66" s="1"/>
  <c r="W142" i="78"/>
  <c r="AA118" i="66" s="1"/>
  <c r="W143" i="78"/>
  <c r="AA119" i="66" s="1"/>
  <c r="W144" i="78"/>
  <c r="AA120" i="66" s="1"/>
  <c r="W145" i="78"/>
  <c r="AA121" i="66" s="1"/>
  <c r="W146" i="78"/>
  <c r="AA122" i="66" s="1"/>
  <c r="W147" i="78"/>
  <c r="AA123" i="66" s="1"/>
  <c r="W148" i="78"/>
  <c r="AA124" i="66" s="1"/>
  <c r="W149" i="78"/>
  <c r="AA125" i="66" s="1"/>
  <c r="W150" i="78"/>
  <c r="AA126" i="66" s="1"/>
  <c r="W151" i="78"/>
  <c r="AA127" i="66" s="1"/>
  <c r="W152" i="78"/>
  <c r="AA128" i="66" s="1"/>
  <c r="W153" i="78"/>
  <c r="AA129" i="66" s="1"/>
  <c r="W154" i="78"/>
  <c r="AA130" i="66" s="1"/>
  <c r="W155" i="78"/>
  <c r="AA131" i="66" s="1"/>
  <c r="W156" i="78"/>
  <c r="AA132" i="66" s="1"/>
  <c r="W157" i="78"/>
  <c r="AA133" i="66" s="1"/>
  <c r="W158" i="78"/>
  <c r="AA134" i="66" s="1"/>
  <c r="W159" i="78"/>
  <c r="AA135" i="66" s="1"/>
  <c r="W160" i="78"/>
  <c r="W161" i="78"/>
  <c r="AA137" i="66" s="1"/>
  <c r="W162" i="78"/>
  <c r="AA138" i="66" s="1"/>
  <c r="W163" i="78"/>
  <c r="W164" i="78"/>
  <c r="AA140" i="66" s="1"/>
  <c r="W165" i="78"/>
  <c r="AA141" i="66" s="1"/>
  <c r="W166" i="78"/>
  <c r="AA142" i="66" s="1"/>
  <c r="W167" i="78"/>
  <c r="AA143" i="66" s="1"/>
  <c r="W168" i="78"/>
  <c r="AA144" i="66" s="1"/>
  <c r="W169" i="78"/>
  <c r="AA145" i="66" s="1"/>
  <c r="W170" i="78"/>
  <c r="AA146" i="66" s="1"/>
  <c r="W176" i="78"/>
  <c r="W177" i="78"/>
  <c r="W178" i="78"/>
  <c r="W179" i="78"/>
  <c r="W183" i="78"/>
  <c r="AA155" i="66" s="1"/>
  <c r="W184" i="78"/>
  <c r="AA156" i="66" s="1"/>
  <c r="W185" i="78"/>
  <c r="W186" i="78"/>
  <c r="W187" i="78"/>
  <c r="W188" i="78"/>
  <c r="AA160" i="66" s="1"/>
  <c r="W189" i="78"/>
  <c r="W190" i="78"/>
  <c r="W191" i="78"/>
  <c r="W192" i="78"/>
  <c r="AA164" i="66" s="1"/>
  <c r="W193" i="78"/>
  <c r="AA165" i="66" s="1"/>
  <c r="W194" i="78"/>
  <c r="AA166" i="66" s="1"/>
  <c r="W195" i="78"/>
  <c r="W196" i="78"/>
  <c r="AA168" i="66" s="1"/>
  <c r="W197" i="78"/>
  <c r="AA169" i="66" s="1"/>
  <c r="W198" i="78"/>
  <c r="AA170" i="66" s="1"/>
  <c r="W199" i="78"/>
  <c r="AA171" i="66" s="1"/>
  <c r="W200" i="78"/>
  <c r="AA172" i="66" s="1"/>
  <c r="W201" i="78"/>
  <c r="AA173" i="66" s="1"/>
  <c r="W202" i="78"/>
  <c r="AA174" i="66" s="1"/>
  <c r="W203" i="78"/>
  <c r="AA175" i="66" s="1"/>
  <c r="W204" i="78"/>
  <c r="AA176" i="66" s="1"/>
  <c r="W205" i="78"/>
  <c r="AA177" i="66" s="1"/>
  <c r="W206" i="78"/>
  <c r="AA178" i="66" s="1"/>
  <c r="W207" i="78"/>
  <c r="AA179" i="66" s="1"/>
  <c r="W208" i="78"/>
  <c r="AA180" i="66" s="1"/>
  <c r="W209" i="78"/>
  <c r="AA181" i="66" s="1"/>
  <c r="W210" i="78"/>
  <c r="AA182" i="66" s="1"/>
  <c r="W211" i="78"/>
  <c r="AA183" i="66" s="1"/>
  <c r="W212" i="78"/>
  <c r="AA184" i="66" s="1"/>
  <c r="W213" i="78"/>
  <c r="AA185" i="66" s="1"/>
  <c r="W214" i="78"/>
  <c r="AA186" i="66" s="1"/>
  <c r="W215" i="78"/>
  <c r="AA187" i="66" s="1"/>
  <c r="W216" i="78"/>
  <c r="AA188" i="66" s="1"/>
  <c r="W217" i="78"/>
  <c r="AA189" i="66" s="1"/>
  <c r="W218" i="78"/>
  <c r="AA190" i="66" s="1"/>
  <c r="W219" i="78"/>
  <c r="AA191" i="66" s="1"/>
  <c r="W220" i="78"/>
  <c r="AA192" i="66" s="1"/>
  <c r="W221" i="78"/>
  <c r="W222" i="78"/>
  <c r="AA194" i="66" s="1"/>
  <c r="W223" i="78"/>
  <c r="AA195" i="66" s="1"/>
  <c r="W224" i="78"/>
  <c r="AA196" i="66" s="1"/>
  <c r="W225" i="78"/>
  <c r="AA197" i="66" s="1"/>
  <c r="W226" i="78"/>
  <c r="AA198" i="66" s="1"/>
  <c r="W227" i="78"/>
  <c r="AA199" i="66" s="1"/>
  <c r="W228" i="78"/>
  <c r="AA200" i="66" s="1"/>
  <c r="W229" i="78"/>
  <c r="AA201" i="66" s="1"/>
  <c r="W230" i="78"/>
  <c r="AA202" i="66" s="1"/>
  <c r="W231" i="78"/>
  <c r="AA203" i="66" s="1"/>
  <c r="W232" i="78"/>
  <c r="AA204" i="66" s="1"/>
  <c r="W233" i="78"/>
  <c r="AA205" i="66" s="1"/>
  <c r="W234" i="78"/>
  <c r="AA206" i="66" s="1"/>
  <c r="W235" i="78"/>
  <c r="AA207" i="66" s="1"/>
  <c r="W236" i="78"/>
  <c r="AA208" i="66" s="1"/>
  <c r="W237" i="78"/>
  <c r="AA209" i="66" s="1"/>
  <c r="W238" i="78"/>
  <c r="AA210" i="66" s="1"/>
  <c r="W239" i="78"/>
  <c r="AA211" i="66" s="1"/>
  <c r="W240" i="78"/>
  <c r="AA212" i="66" s="1"/>
  <c r="W241" i="78"/>
  <c r="AA213" i="66" s="1"/>
  <c r="W242" i="78"/>
  <c r="W243" i="78"/>
  <c r="W244" i="78"/>
  <c r="AA216" i="66" s="1"/>
  <c r="W245" i="78"/>
  <c r="AA217" i="66" s="1"/>
  <c r="W246" i="78"/>
  <c r="W247" i="78"/>
  <c r="AA219" i="66" s="1"/>
  <c r="W248" i="78"/>
  <c r="AA220" i="66" s="1"/>
  <c r="W249" i="78"/>
  <c r="AA221" i="66" s="1"/>
  <c r="W250" i="78"/>
  <c r="AA222" i="66" s="1"/>
  <c r="W251" i="78"/>
  <c r="AA223" i="66" s="1"/>
  <c r="W252" i="78"/>
  <c r="AA224" i="66" s="1"/>
  <c r="W253" i="78"/>
  <c r="AA225" i="66" s="1"/>
  <c r="W254" i="78"/>
  <c r="W255" i="78"/>
  <c r="W256" i="78"/>
  <c r="W257" i="78"/>
  <c r="AA229" i="66" s="1"/>
  <c r="W258" i="78"/>
  <c r="AA230" i="66" s="1"/>
  <c r="W259" i="78"/>
  <c r="W260" i="78"/>
  <c r="AA232" i="66" s="1"/>
  <c r="W261" i="78"/>
  <c r="AA233" i="66" s="1"/>
  <c r="W262" i="78"/>
  <c r="AA234" i="66" s="1"/>
  <c r="W263" i="78"/>
  <c r="AA235" i="66" s="1"/>
  <c r="W264" i="78"/>
  <c r="AA236" i="66" s="1"/>
  <c r="W265" i="78"/>
  <c r="AA237" i="66" s="1"/>
  <c r="W266" i="78"/>
  <c r="AA238" i="66" s="1"/>
  <c r="W267" i="78"/>
  <c r="AA239" i="66" s="1"/>
  <c r="W268" i="78"/>
  <c r="W269" i="78"/>
  <c r="AA241" i="66" s="1"/>
  <c r="W270" i="78"/>
  <c r="AA242" i="66" s="1"/>
  <c r="W271" i="78"/>
  <c r="AA243" i="66" s="1"/>
  <c r="W272" i="78"/>
  <c r="AA244" i="66" s="1"/>
  <c r="W273" i="78"/>
  <c r="AA245" i="66" s="1"/>
  <c r="W274" i="78"/>
  <c r="AA246" i="66" s="1"/>
  <c r="W275" i="78"/>
  <c r="AA247" i="66" s="1"/>
  <c r="W276" i="78"/>
  <c r="AA248" i="66" s="1"/>
  <c r="W277" i="78"/>
  <c r="AA249" i="66" s="1"/>
  <c r="W278" i="78"/>
  <c r="AA250" i="66" s="1"/>
  <c r="W279" i="78"/>
  <c r="AA251" i="66" s="1"/>
  <c r="W280" i="78"/>
  <c r="AA252" i="66" s="1"/>
  <c r="W281" i="78"/>
  <c r="AA253" i="66" s="1"/>
  <c r="W282" i="78"/>
  <c r="AA254" i="66" s="1"/>
  <c r="W283" i="78"/>
  <c r="AA255" i="66" s="1"/>
  <c r="V26" i="78"/>
  <c r="Z26" i="66" s="1"/>
  <c r="V27" i="78"/>
  <c r="Z27" i="66" s="1"/>
  <c r="V29" i="78"/>
  <c r="Z29" i="66" s="1"/>
  <c r="V30" i="78"/>
  <c r="Z30" i="66" s="1"/>
  <c r="V80" i="78"/>
  <c r="Z55" i="66" s="1"/>
  <c r="V81" i="78"/>
  <c r="Z56" i="66" s="1"/>
  <c r="V82" i="78"/>
  <c r="Z57" i="66" s="1"/>
  <c r="V101" i="78"/>
  <c r="V102" i="78"/>
  <c r="Z78" i="66" s="1"/>
  <c r="V103" i="78"/>
  <c r="Z79" i="66" s="1"/>
  <c r="V104" i="78"/>
  <c r="Z80" i="66" s="1"/>
  <c r="V105" i="78"/>
  <c r="V106" i="78"/>
  <c r="Z82" i="66" s="1"/>
  <c r="V107" i="78"/>
  <c r="Z83" i="66" s="1"/>
  <c r="V108" i="78"/>
  <c r="Z84" i="66" s="1"/>
  <c r="V109" i="78"/>
  <c r="Z85" i="66" s="1"/>
  <c r="V110" i="78"/>
  <c r="Z86" i="66" s="1"/>
  <c r="V111" i="78"/>
  <c r="Z87" i="66" s="1"/>
  <c r="V112" i="78"/>
  <c r="Z88" i="66" s="1"/>
  <c r="V113" i="78"/>
  <c r="Z89" i="66" s="1"/>
  <c r="V114" i="78"/>
  <c r="Z90" i="66" s="1"/>
  <c r="V115" i="78"/>
  <c r="Z91" i="66" s="1"/>
  <c r="V116" i="78"/>
  <c r="Z92" i="66" s="1"/>
  <c r="V117" i="78"/>
  <c r="Z93" i="66" s="1"/>
  <c r="V118" i="78"/>
  <c r="Z94" i="66" s="1"/>
  <c r="V119" i="78"/>
  <c r="Z95" i="66" s="1"/>
  <c r="V120" i="78"/>
  <c r="Z96" i="66" s="1"/>
  <c r="V121" i="78"/>
  <c r="Z97" i="66" s="1"/>
  <c r="V122" i="78"/>
  <c r="Z98" i="66" s="1"/>
  <c r="V123" i="78"/>
  <c r="Z99" i="66" s="1"/>
  <c r="V124" i="78"/>
  <c r="Z100" i="66" s="1"/>
  <c r="V125" i="78"/>
  <c r="Z101" i="66" s="1"/>
  <c r="V126" i="78"/>
  <c r="Z102" i="66" s="1"/>
  <c r="V127" i="78"/>
  <c r="Z103" i="66" s="1"/>
  <c r="V128" i="78"/>
  <c r="Z104" i="66" s="1"/>
  <c r="V129" i="78"/>
  <c r="Z105" i="66" s="1"/>
  <c r="V130" i="78"/>
  <c r="Z106" i="66" s="1"/>
  <c r="V131" i="78"/>
  <c r="Z107" i="66" s="1"/>
  <c r="V132" i="78"/>
  <c r="Z108" i="66" s="1"/>
  <c r="V133" i="78"/>
  <c r="Z109" i="66" s="1"/>
  <c r="V134" i="78"/>
  <c r="Z110" i="66" s="1"/>
  <c r="V135" i="78"/>
  <c r="Z111" i="66" s="1"/>
  <c r="V136" i="78"/>
  <c r="Z112" i="66" s="1"/>
  <c r="V137" i="78"/>
  <c r="Z113" i="66" s="1"/>
  <c r="V138" i="78"/>
  <c r="Z114" i="66" s="1"/>
  <c r="V140" i="78"/>
  <c r="Z116" i="66" s="1"/>
  <c r="V141" i="78"/>
  <c r="Z117" i="66" s="1"/>
  <c r="V142" i="78"/>
  <c r="Z118" i="66" s="1"/>
  <c r="V143" i="78"/>
  <c r="Z119" i="66" s="1"/>
  <c r="V144" i="78"/>
  <c r="Z120" i="66" s="1"/>
  <c r="V145" i="78"/>
  <c r="Z121" i="66" s="1"/>
  <c r="V146" i="78"/>
  <c r="Z122" i="66" s="1"/>
  <c r="V147" i="78"/>
  <c r="Z123" i="66" s="1"/>
  <c r="V148" i="78"/>
  <c r="Z124" i="66" s="1"/>
  <c r="V149" i="78"/>
  <c r="Z125" i="66" s="1"/>
  <c r="V150" i="78"/>
  <c r="Z126" i="66" s="1"/>
  <c r="V151" i="78"/>
  <c r="Z127" i="66" s="1"/>
  <c r="V152" i="78"/>
  <c r="Z128" i="66" s="1"/>
  <c r="V153" i="78"/>
  <c r="Z129" i="66" s="1"/>
  <c r="V154" i="78"/>
  <c r="Z130" i="66" s="1"/>
  <c r="V155" i="78"/>
  <c r="Z131" i="66" s="1"/>
  <c r="V156" i="78"/>
  <c r="Z132" i="66" s="1"/>
  <c r="V157" i="78"/>
  <c r="Z133" i="66" s="1"/>
  <c r="V158" i="78"/>
  <c r="Z134" i="66" s="1"/>
  <c r="V159" i="78"/>
  <c r="Z135" i="66" s="1"/>
  <c r="V160" i="78"/>
  <c r="V161" i="78"/>
  <c r="Z137" i="66" s="1"/>
  <c r="V162" i="78"/>
  <c r="Z138" i="66" s="1"/>
  <c r="V163" i="78"/>
  <c r="V164" i="78"/>
  <c r="Z140" i="66" s="1"/>
  <c r="V165" i="78"/>
  <c r="Z141" i="66" s="1"/>
  <c r="V166" i="78"/>
  <c r="Z142" i="66" s="1"/>
  <c r="V167" i="78"/>
  <c r="Z143" i="66" s="1"/>
  <c r="V168" i="78"/>
  <c r="Z144" i="66" s="1"/>
  <c r="V169" i="78"/>
  <c r="Z145" i="66" s="1"/>
  <c r="V170" i="78"/>
  <c r="Z146" i="66" s="1"/>
  <c r="V176" i="78"/>
  <c r="V177" i="78"/>
  <c r="V178" i="78"/>
  <c r="V179" i="78"/>
  <c r="V183" i="78"/>
  <c r="Z155" i="66" s="1"/>
  <c r="V184" i="78"/>
  <c r="Z156" i="66" s="1"/>
  <c r="V185" i="78"/>
  <c r="V186" i="78"/>
  <c r="V187" i="78"/>
  <c r="V188" i="78"/>
  <c r="Z160" i="66" s="1"/>
  <c r="V189" i="78"/>
  <c r="Z161" i="66" s="1"/>
  <c r="V190" i="78"/>
  <c r="Z162" i="66" s="1"/>
  <c r="V191" i="78"/>
  <c r="V192" i="78"/>
  <c r="Z164" i="66" s="1"/>
  <c r="V193" i="78"/>
  <c r="Z165" i="66" s="1"/>
  <c r="V194" i="78"/>
  <c r="Z166" i="66" s="1"/>
  <c r="V195" i="78"/>
  <c r="Z167" i="66" s="1"/>
  <c r="V196" i="78"/>
  <c r="Z168" i="66" s="1"/>
  <c r="V197" i="78"/>
  <c r="Z169" i="66" s="1"/>
  <c r="V198" i="78"/>
  <c r="Z170" i="66" s="1"/>
  <c r="V199" i="78"/>
  <c r="Z171" i="66" s="1"/>
  <c r="V200" i="78"/>
  <c r="Z172" i="66" s="1"/>
  <c r="V201" i="78"/>
  <c r="Z173" i="66" s="1"/>
  <c r="V202" i="78"/>
  <c r="Z174" i="66" s="1"/>
  <c r="V203" i="78"/>
  <c r="Z175" i="66" s="1"/>
  <c r="V204" i="78"/>
  <c r="Z176" i="66" s="1"/>
  <c r="V205" i="78"/>
  <c r="Z177" i="66" s="1"/>
  <c r="V206" i="78"/>
  <c r="Z178" i="66" s="1"/>
  <c r="V207" i="78"/>
  <c r="Z179" i="66" s="1"/>
  <c r="V208" i="78"/>
  <c r="Z180" i="66" s="1"/>
  <c r="V209" i="78"/>
  <c r="Z181" i="66" s="1"/>
  <c r="V210" i="78"/>
  <c r="Z182" i="66" s="1"/>
  <c r="V211" i="78"/>
  <c r="Z183" i="66" s="1"/>
  <c r="V212" i="78"/>
  <c r="Z184" i="66" s="1"/>
  <c r="V213" i="78"/>
  <c r="Z185" i="66" s="1"/>
  <c r="V214" i="78"/>
  <c r="Z186" i="66" s="1"/>
  <c r="V215" i="78"/>
  <c r="Z187" i="66" s="1"/>
  <c r="V216" i="78"/>
  <c r="Z188" i="66" s="1"/>
  <c r="V217" i="78"/>
  <c r="Z189" i="66" s="1"/>
  <c r="V218" i="78"/>
  <c r="Z190" i="66" s="1"/>
  <c r="V219" i="78"/>
  <c r="Z191" i="66" s="1"/>
  <c r="V220" i="78"/>
  <c r="Z192" i="66" s="1"/>
  <c r="V221" i="78"/>
  <c r="Z193" i="66" s="1"/>
  <c r="V222" i="78"/>
  <c r="Z194" i="66" s="1"/>
  <c r="V223" i="78"/>
  <c r="Z195" i="66" s="1"/>
  <c r="V224" i="78"/>
  <c r="Z196" i="66" s="1"/>
  <c r="V225" i="78"/>
  <c r="Z197" i="66" s="1"/>
  <c r="V226" i="78"/>
  <c r="Z198" i="66" s="1"/>
  <c r="V227" i="78"/>
  <c r="Z199" i="66" s="1"/>
  <c r="V228" i="78"/>
  <c r="Z200" i="66" s="1"/>
  <c r="V229" i="78"/>
  <c r="Z201" i="66" s="1"/>
  <c r="V230" i="78"/>
  <c r="Z202" i="66" s="1"/>
  <c r="V231" i="78"/>
  <c r="Z203" i="66" s="1"/>
  <c r="V232" i="78"/>
  <c r="Z204" i="66" s="1"/>
  <c r="V233" i="78"/>
  <c r="Z205" i="66" s="1"/>
  <c r="V234" i="78"/>
  <c r="Z206" i="66" s="1"/>
  <c r="V235" i="78"/>
  <c r="Z207" i="66" s="1"/>
  <c r="V236" i="78"/>
  <c r="Z208" i="66" s="1"/>
  <c r="V237" i="78"/>
  <c r="Z209" i="66" s="1"/>
  <c r="V238" i="78"/>
  <c r="Z210" i="66" s="1"/>
  <c r="V239" i="78"/>
  <c r="Z211" i="66" s="1"/>
  <c r="V240" i="78"/>
  <c r="Z212" i="66" s="1"/>
  <c r="V241" i="78"/>
  <c r="Z213" i="66" s="1"/>
  <c r="V242" i="78"/>
  <c r="V243" i="78"/>
  <c r="Z215" i="66" s="1"/>
  <c r="V244" i="78"/>
  <c r="Z216" i="66" s="1"/>
  <c r="V245" i="78"/>
  <c r="Z217" i="66" s="1"/>
  <c r="V246" i="78"/>
  <c r="Z218" i="66" s="1"/>
  <c r="V247" i="78"/>
  <c r="Z219" i="66" s="1"/>
  <c r="V248" i="78"/>
  <c r="Z220" i="66" s="1"/>
  <c r="V249" i="78"/>
  <c r="Z221" i="66" s="1"/>
  <c r="V250" i="78"/>
  <c r="Z222" i="66" s="1"/>
  <c r="V251" i="78"/>
  <c r="Z223" i="66" s="1"/>
  <c r="V252" i="78"/>
  <c r="Z224" i="66" s="1"/>
  <c r="V253" i="78"/>
  <c r="Z225" i="66" s="1"/>
  <c r="V254" i="78"/>
  <c r="Z226" i="66" s="1"/>
  <c r="V255" i="78"/>
  <c r="Z227" i="66" s="1"/>
  <c r="V256" i="78"/>
  <c r="Z228" i="66" s="1"/>
  <c r="V257" i="78"/>
  <c r="Z229" i="66" s="1"/>
  <c r="V258" i="78"/>
  <c r="Z230" i="66" s="1"/>
  <c r="V259" i="78"/>
  <c r="Z231" i="66" s="1"/>
  <c r="V260" i="78"/>
  <c r="Z232" i="66" s="1"/>
  <c r="V261" i="78"/>
  <c r="Z233" i="66" s="1"/>
  <c r="V262" i="78"/>
  <c r="Z234" i="66" s="1"/>
  <c r="V263" i="78"/>
  <c r="Z235" i="66" s="1"/>
  <c r="V264" i="78"/>
  <c r="Z236" i="66" s="1"/>
  <c r="V265" i="78"/>
  <c r="Z237" i="66" s="1"/>
  <c r="V266" i="78"/>
  <c r="Z238" i="66" s="1"/>
  <c r="V267" i="78"/>
  <c r="Z239" i="66" s="1"/>
  <c r="V268" i="78"/>
  <c r="Z240" i="66" s="1"/>
  <c r="V269" i="78"/>
  <c r="Z241" i="66" s="1"/>
  <c r="V270" i="78"/>
  <c r="Z242" i="66" s="1"/>
  <c r="V271" i="78"/>
  <c r="Z243" i="66" s="1"/>
  <c r="V272" i="78"/>
  <c r="Z244" i="66" s="1"/>
  <c r="V273" i="78"/>
  <c r="Z245" i="66" s="1"/>
  <c r="V274" i="78"/>
  <c r="Z246" i="66" s="1"/>
  <c r="V275" i="78"/>
  <c r="Z247" i="66" s="1"/>
  <c r="V276" i="78"/>
  <c r="Z248" i="66" s="1"/>
  <c r="V277" i="78"/>
  <c r="Z249" i="66" s="1"/>
  <c r="V278" i="78"/>
  <c r="Z250" i="66" s="1"/>
  <c r="V279" i="78"/>
  <c r="Z251" i="66" s="1"/>
  <c r="V280" i="78"/>
  <c r="Z252" i="66" s="1"/>
  <c r="V281" i="78"/>
  <c r="Z253" i="66" s="1"/>
  <c r="V282" i="78"/>
  <c r="Z254" i="66" s="1"/>
  <c r="V283" i="78"/>
  <c r="Z255" i="66" s="1"/>
  <c r="U26" i="78"/>
  <c r="Y26" i="66" s="1"/>
  <c r="U27" i="78"/>
  <c r="Y27" i="66" s="1"/>
  <c r="U29" i="78"/>
  <c r="Y29" i="66" s="1"/>
  <c r="U30" i="78"/>
  <c r="Y30" i="66" s="1"/>
  <c r="U80" i="78"/>
  <c r="Y55" i="66" s="1"/>
  <c r="U81" i="78"/>
  <c r="U82" i="78"/>
  <c r="Y57" i="66" s="1"/>
  <c r="U101" i="78"/>
  <c r="U102" i="78"/>
  <c r="Y78" i="66" s="1"/>
  <c r="U103" i="78"/>
  <c r="Y79" i="66" s="1"/>
  <c r="U104" i="78"/>
  <c r="U105" i="78"/>
  <c r="U106" i="78"/>
  <c r="Y82" i="66" s="1"/>
  <c r="U107" i="78"/>
  <c r="Y83" i="66" s="1"/>
  <c r="U108" i="78"/>
  <c r="Y84" i="66" s="1"/>
  <c r="U109" i="78"/>
  <c r="Y85" i="66" s="1"/>
  <c r="U110" i="78"/>
  <c r="Y86" i="66" s="1"/>
  <c r="U111" i="78"/>
  <c r="Y87" i="66" s="1"/>
  <c r="U112" i="78"/>
  <c r="Y88" i="66" s="1"/>
  <c r="U113" i="78"/>
  <c r="Y89" i="66" s="1"/>
  <c r="U114" i="78"/>
  <c r="Y90" i="66" s="1"/>
  <c r="U115" i="78"/>
  <c r="Y91" i="66" s="1"/>
  <c r="U116" i="78"/>
  <c r="Y92" i="66" s="1"/>
  <c r="U117" i="78"/>
  <c r="Y93" i="66" s="1"/>
  <c r="U118" i="78"/>
  <c r="Y94" i="66" s="1"/>
  <c r="U119" i="78"/>
  <c r="Y95" i="66" s="1"/>
  <c r="U120" i="78"/>
  <c r="Y96" i="66" s="1"/>
  <c r="U121" i="78"/>
  <c r="Y97" i="66" s="1"/>
  <c r="U122" i="78"/>
  <c r="Y98" i="66" s="1"/>
  <c r="U123" i="78"/>
  <c r="Y99" i="66" s="1"/>
  <c r="U124" i="78"/>
  <c r="Y100" i="66" s="1"/>
  <c r="U125" i="78"/>
  <c r="Y101" i="66" s="1"/>
  <c r="U126" i="78"/>
  <c r="Y102" i="66" s="1"/>
  <c r="U127" i="78"/>
  <c r="Y103" i="66" s="1"/>
  <c r="U128" i="78"/>
  <c r="Y104" i="66" s="1"/>
  <c r="U129" i="78"/>
  <c r="Y105" i="66" s="1"/>
  <c r="U130" i="78"/>
  <c r="Y106" i="66" s="1"/>
  <c r="U131" i="78"/>
  <c r="U132" i="78"/>
  <c r="U133" i="78"/>
  <c r="Y109" i="66" s="1"/>
  <c r="U134" i="78"/>
  <c r="Y110" i="66" s="1"/>
  <c r="U135" i="78"/>
  <c r="Y111" i="66" s="1"/>
  <c r="U136" i="78"/>
  <c r="Y112" i="66" s="1"/>
  <c r="U137" i="78"/>
  <c r="Y113" i="66" s="1"/>
  <c r="U138" i="78"/>
  <c r="U140" i="78"/>
  <c r="Y116" i="66" s="1"/>
  <c r="U141" i="78"/>
  <c r="Y117" i="66" s="1"/>
  <c r="U142" i="78"/>
  <c r="Y118" i="66" s="1"/>
  <c r="U143" i="78"/>
  <c r="Y119" i="66" s="1"/>
  <c r="U144" i="78"/>
  <c r="Y120" i="66" s="1"/>
  <c r="U145" i="78"/>
  <c r="Y121" i="66" s="1"/>
  <c r="U146" i="78"/>
  <c r="Y122" i="66" s="1"/>
  <c r="U147" i="78"/>
  <c r="Y123" i="66" s="1"/>
  <c r="U148" i="78"/>
  <c r="Y124" i="66" s="1"/>
  <c r="U149" i="78"/>
  <c r="Y125" i="66" s="1"/>
  <c r="U150" i="78"/>
  <c r="Y126" i="66" s="1"/>
  <c r="U151" i="78"/>
  <c r="Y127" i="66" s="1"/>
  <c r="U152" i="78"/>
  <c r="Y128" i="66" s="1"/>
  <c r="U153" i="78"/>
  <c r="Y129" i="66" s="1"/>
  <c r="U154" i="78"/>
  <c r="Y130" i="66" s="1"/>
  <c r="U155" i="78"/>
  <c r="Y131" i="66" s="1"/>
  <c r="U156" i="78"/>
  <c r="Y132" i="66" s="1"/>
  <c r="U157" i="78"/>
  <c r="Y133" i="66" s="1"/>
  <c r="U158" i="78"/>
  <c r="Y134" i="66" s="1"/>
  <c r="U159" i="78"/>
  <c r="Y135" i="66" s="1"/>
  <c r="U160" i="78"/>
  <c r="U161" i="78"/>
  <c r="Y137" i="66" s="1"/>
  <c r="U162" i="78"/>
  <c r="Y138" i="66" s="1"/>
  <c r="U163" i="78"/>
  <c r="U164" i="78"/>
  <c r="Y140" i="66" s="1"/>
  <c r="U165" i="78"/>
  <c r="Y141" i="66" s="1"/>
  <c r="U166" i="78"/>
  <c r="Y142" i="66" s="1"/>
  <c r="U167" i="78"/>
  <c r="Y143" i="66" s="1"/>
  <c r="U168" i="78"/>
  <c r="Y144" i="66" s="1"/>
  <c r="U169" i="78"/>
  <c r="Y145" i="66" s="1"/>
  <c r="U170" i="78"/>
  <c r="Y146" i="66" s="1"/>
  <c r="U176" i="78"/>
  <c r="U177" i="78"/>
  <c r="U178" i="78"/>
  <c r="U179" i="78"/>
  <c r="U183" i="78"/>
  <c r="Y155" i="66" s="1"/>
  <c r="U184" i="78"/>
  <c r="Y156" i="66" s="1"/>
  <c r="U185" i="78"/>
  <c r="U186" i="78"/>
  <c r="U187" i="78"/>
  <c r="U188" i="78"/>
  <c r="U189" i="78"/>
  <c r="Y161" i="66" s="1"/>
  <c r="U190" i="78"/>
  <c r="U191" i="78"/>
  <c r="U192" i="78"/>
  <c r="Y164" i="66" s="1"/>
  <c r="U193" i="78"/>
  <c r="Y165" i="66" s="1"/>
  <c r="U194" i="78"/>
  <c r="Y166" i="66" s="1"/>
  <c r="U195" i="78"/>
  <c r="Y167" i="66" s="1"/>
  <c r="U196" i="78"/>
  <c r="Y168" i="66" s="1"/>
  <c r="U197" i="78"/>
  <c r="Y169" i="66" s="1"/>
  <c r="U198" i="78"/>
  <c r="Y170" i="66" s="1"/>
  <c r="U199" i="78"/>
  <c r="Y171" i="66" s="1"/>
  <c r="U200" i="78"/>
  <c r="Y172" i="66" s="1"/>
  <c r="U201" i="78"/>
  <c r="Y173" i="66" s="1"/>
  <c r="U202" i="78"/>
  <c r="Y174" i="66" s="1"/>
  <c r="U203" i="78"/>
  <c r="Y175" i="66" s="1"/>
  <c r="U204" i="78"/>
  <c r="Y176" i="66" s="1"/>
  <c r="U205" i="78"/>
  <c r="Y177" i="66" s="1"/>
  <c r="U206" i="78"/>
  <c r="Y178" i="66" s="1"/>
  <c r="U207" i="78"/>
  <c r="Y179" i="66" s="1"/>
  <c r="U208" i="78"/>
  <c r="Y180" i="66" s="1"/>
  <c r="U209" i="78"/>
  <c r="Y181" i="66" s="1"/>
  <c r="U210" i="78"/>
  <c r="Y182" i="66" s="1"/>
  <c r="U211" i="78"/>
  <c r="Y183" i="66" s="1"/>
  <c r="U212" i="78"/>
  <c r="Y184" i="66" s="1"/>
  <c r="U213" i="78"/>
  <c r="Y185" i="66" s="1"/>
  <c r="U214" i="78"/>
  <c r="Y186" i="66" s="1"/>
  <c r="U215" i="78"/>
  <c r="Y187" i="66" s="1"/>
  <c r="U216" i="78"/>
  <c r="Y188" i="66" s="1"/>
  <c r="U217" i="78"/>
  <c r="Y189" i="66" s="1"/>
  <c r="U218" i="78"/>
  <c r="Y190" i="66" s="1"/>
  <c r="U219" i="78"/>
  <c r="Y191" i="66" s="1"/>
  <c r="U220" i="78"/>
  <c r="Y192" i="66" s="1"/>
  <c r="U221" i="78"/>
  <c r="Y193" i="66" s="1"/>
  <c r="U222" i="78"/>
  <c r="Y194" i="66" s="1"/>
  <c r="U223" i="78"/>
  <c r="Y195" i="66" s="1"/>
  <c r="U224" i="78"/>
  <c r="Y196" i="66" s="1"/>
  <c r="U225" i="78"/>
  <c r="Y197" i="66" s="1"/>
  <c r="U226" i="78"/>
  <c r="Y198" i="66" s="1"/>
  <c r="U227" i="78"/>
  <c r="Y199" i="66" s="1"/>
  <c r="U228" i="78"/>
  <c r="Y200" i="66" s="1"/>
  <c r="U229" i="78"/>
  <c r="Y201" i="66" s="1"/>
  <c r="U230" i="78"/>
  <c r="Y202" i="66" s="1"/>
  <c r="U231" i="78"/>
  <c r="Y203" i="66" s="1"/>
  <c r="U232" i="78"/>
  <c r="Y204" i="66" s="1"/>
  <c r="U233" i="78"/>
  <c r="Y205" i="66" s="1"/>
  <c r="U234" i="78"/>
  <c r="Y206" i="66" s="1"/>
  <c r="U235" i="78"/>
  <c r="Y207" i="66" s="1"/>
  <c r="U236" i="78"/>
  <c r="Y208" i="66" s="1"/>
  <c r="U237" i="78"/>
  <c r="Y209" i="66" s="1"/>
  <c r="U238" i="78"/>
  <c r="Y210" i="66" s="1"/>
  <c r="U239" i="78"/>
  <c r="Y211" i="66" s="1"/>
  <c r="U240" i="78"/>
  <c r="Y212" i="66" s="1"/>
  <c r="U241" i="78"/>
  <c r="Y213" i="66" s="1"/>
  <c r="U242" i="78"/>
  <c r="U243" i="78"/>
  <c r="U244" i="78"/>
  <c r="Y216" i="66" s="1"/>
  <c r="U245" i="78"/>
  <c r="Y217" i="66" s="1"/>
  <c r="U246" i="78"/>
  <c r="U247" i="78"/>
  <c r="Y219" i="66" s="1"/>
  <c r="U248" i="78"/>
  <c r="Y220" i="66" s="1"/>
  <c r="U249" i="78"/>
  <c r="Y221" i="66" s="1"/>
  <c r="U250" i="78"/>
  <c r="Y222" i="66" s="1"/>
  <c r="U251" i="78"/>
  <c r="Y223" i="66" s="1"/>
  <c r="U252" i="78"/>
  <c r="Y224" i="66" s="1"/>
  <c r="U253" i="78"/>
  <c r="Y225" i="66" s="1"/>
  <c r="U254" i="78"/>
  <c r="U255" i="78"/>
  <c r="U256" i="78"/>
  <c r="U257" i="78"/>
  <c r="Y229" i="66" s="1"/>
  <c r="U258" i="78"/>
  <c r="Y230" i="66" s="1"/>
  <c r="U259" i="78"/>
  <c r="U260" i="78"/>
  <c r="Y232" i="66" s="1"/>
  <c r="U261" i="78"/>
  <c r="Y233" i="66" s="1"/>
  <c r="U262" i="78"/>
  <c r="Y234" i="66" s="1"/>
  <c r="U263" i="78"/>
  <c r="Y235" i="66" s="1"/>
  <c r="U264" i="78"/>
  <c r="Y236" i="66" s="1"/>
  <c r="U265" i="78"/>
  <c r="Y237" i="66" s="1"/>
  <c r="U266" i="78"/>
  <c r="Y238" i="66" s="1"/>
  <c r="U267" i="78"/>
  <c r="Y239" i="66" s="1"/>
  <c r="U268" i="78"/>
  <c r="U269" i="78"/>
  <c r="Y241" i="66" s="1"/>
  <c r="U270" i="78"/>
  <c r="Y242" i="66" s="1"/>
  <c r="U271" i="78"/>
  <c r="Y243" i="66" s="1"/>
  <c r="U272" i="78"/>
  <c r="Y244" i="66" s="1"/>
  <c r="U273" i="78"/>
  <c r="Y245" i="66" s="1"/>
  <c r="U274" i="78"/>
  <c r="Y246" i="66" s="1"/>
  <c r="U275" i="78"/>
  <c r="Y247" i="66" s="1"/>
  <c r="U276" i="78"/>
  <c r="Y248" i="66" s="1"/>
  <c r="U277" i="78"/>
  <c r="Y249" i="66" s="1"/>
  <c r="U278" i="78"/>
  <c r="Y250" i="66" s="1"/>
  <c r="U279" i="78"/>
  <c r="Y251" i="66" s="1"/>
  <c r="U280" i="78"/>
  <c r="Y252" i="66" s="1"/>
  <c r="U281" i="78"/>
  <c r="Y253" i="66" s="1"/>
  <c r="U282" i="78"/>
  <c r="Y254" i="66" s="1"/>
  <c r="U283" i="78"/>
  <c r="Y255" i="66" s="1"/>
  <c r="T26" i="78"/>
  <c r="T27" i="78"/>
  <c r="T29" i="78"/>
  <c r="T30" i="78"/>
  <c r="T80" i="78"/>
  <c r="T81" i="78"/>
  <c r="T82" i="78"/>
  <c r="T101" i="78"/>
  <c r="T102" i="78"/>
  <c r="T103" i="78"/>
  <c r="T104" i="78"/>
  <c r="T105" i="78"/>
  <c r="T106" i="78"/>
  <c r="T107" i="78"/>
  <c r="T108" i="78"/>
  <c r="T109" i="78"/>
  <c r="T110" i="78"/>
  <c r="T111" i="78"/>
  <c r="T112" i="78"/>
  <c r="T113" i="78"/>
  <c r="T114" i="78"/>
  <c r="T115" i="78"/>
  <c r="T116" i="78"/>
  <c r="T117" i="78"/>
  <c r="T118" i="78"/>
  <c r="T119" i="78"/>
  <c r="T120" i="78"/>
  <c r="T121" i="78"/>
  <c r="T122" i="78"/>
  <c r="T123" i="78"/>
  <c r="T124" i="78"/>
  <c r="T125" i="78"/>
  <c r="T126" i="78"/>
  <c r="T127" i="78"/>
  <c r="T128" i="78"/>
  <c r="T129" i="78"/>
  <c r="T130" i="78"/>
  <c r="T131" i="78"/>
  <c r="T132" i="78"/>
  <c r="T133" i="78"/>
  <c r="T134" i="78"/>
  <c r="T135" i="78"/>
  <c r="T136" i="78"/>
  <c r="T137" i="78"/>
  <c r="T138" i="78"/>
  <c r="T140" i="78"/>
  <c r="T141" i="78"/>
  <c r="T142" i="78"/>
  <c r="T143" i="78"/>
  <c r="T144" i="78"/>
  <c r="T145" i="78"/>
  <c r="T146" i="78"/>
  <c r="T147" i="78"/>
  <c r="T148" i="78"/>
  <c r="T149" i="78"/>
  <c r="T150" i="78"/>
  <c r="T151" i="78"/>
  <c r="T152" i="78"/>
  <c r="T153" i="78"/>
  <c r="T154" i="78"/>
  <c r="T155" i="78"/>
  <c r="T156" i="78"/>
  <c r="T157" i="78"/>
  <c r="T158" i="78"/>
  <c r="T159" i="78"/>
  <c r="T160" i="78"/>
  <c r="T161" i="78"/>
  <c r="T162" i="78"/>
  <c r="T163" i="78"/>
  <c r="T164" i="78"/>
  <c r="T165" i="78"/>
  <c r="T166" i="78"/>
  <c r="T167" i="78"/>
  <c r="T168" i="78"/>
  <c r="T169" i="78"/>
  <c r="T170" i="78"/>
  <c r="T176" i="78"/>
  <c r="T177" i="78"/>
  <c r="T178" i="78"/>
  <c r="T179" i="78"/>
  <c r="T183" i="78"/>
  <c r="T184" i="78"/>
  <c r="T185" i="78"/>
  <c r="T186" i="78"/>
  <c r="T187" i="78"/>
  <c r="T188" i="78"/>
  <c r="T189" i="78"/>
  <c r="T190" i="78"/>
  <c r="T191" i="78"/>
  <c r="T192" i="78"/>
  <c r="T193" i="78"/>
  <c r="T194" i="78"/>
  <c r="T195" i="78"/>
  <c r="T196" i="78"/>
  <c r="T197" i="78"/>
  <c r="T198" i="78"/>
  <c r="T199" i="78"/>
  <c r="T200" i="78"/>
  <c r="T201" i="78"/>
  <c r="T202" i="78"/>
  <c r="T203" i="78"/>
  <c r="T204" i="78"/>
  <c r="T205" i="78"/>
  <c r="T206" i="78"/>
  <c r="T207" i="78"/>
  <c r="T208" i="78"/>
  <c r="T209" i="78"/>
  <c r="T210" i="78"/>
  <c r="T211" i="78"/>
  <c r="T212" i="78"/>
  <c r="T213" i="78"/>
  <c r="T214" i="78"/>
  <c r="T215" i="78"/>
  <c r="T216" i="78"/>
  <c r="T217" i="78"/>
  <c r="T218" i="78"/>
  <c r="T219" i="78"/>
  <c r="T220" i="78"/>
  <c r="T221" i="78"/>
  <c r="T222" i="78"/>
  <c r="T223" i="78"/>
  <c r="T224" i="78"/>
  <c r="T225" i="78"/>
  <c r="T226" i="78"/>
  <c r="T227" i="78"/>
  <c r="T228" i="78"/>
  <c r="T229" i="78"/>
  <c r="T230" i="78"/>
  <c r="T231" i="78"/>
  <c r="T232" i="78"/>
  <c r="T233" i="78"/>
  <c r="T234" i="78"/>
  <c r="T235" i="78"/>
  <c r="T236" i="78"/>
  <c r="T237" i="78"/>
  <c r="T238" i="78"/>
  <c r="T239" i="78"/>
  <c r="T240" i="78"/>
  <c r="T241" i="78"/>
  <c r="T242" i="78"/>
  <c r="T243" i="78"/>
  <c r="T244" i="78"/>
  <c r="T245" i="78"/>
  <c r="T246" i="78"/>
  <c r="T247" i="78"/>
  <c r="T248" i="78"/>
  <c r="T249" i="78"/>
  <c r="T250" i="78"/>
  <c r="T251" i="78"/>
  <c r="T252" i="78"/>
  <c r="T253" i="78"/>
  <c r="T254" i="78"/>
  <c r="T255" i="78"/>
  <c r="T256" i="78"/>
  <c r="T257" i="78"/>
  <c r="T258" i="78"/>
  <c r="T259" i="78"/>
  <c r="T260" i="78"/>
  <c r="T261" i="78"/>
  <c r="T262" i="78"/>
  <c r="T263" i="78"/>
  <c r="T264" i="78"/>
  <c r="T265" i="78"/>
  <c r="T266" i="78"/>
  <c r="T267" i="78"/>
  <c r="T268" i="78"/>
  <c r="T269" i="78"/>
  <c r="T270" i="78"/>
  <c r="T271" i="78"/>
  <c r="T272" i="78"/>
  <c r="T273" i="78"/>
  <c r="T274" i="78"/>
  <c r="T275" i="78"/>
  <c r="T276" i="78"/>
  <c r="T277" i="78"/>
  <c r="T278" i="78"/>
  <c r="T279" i="78"/>
  <c r="T280" i="78"/>
  <c r="T281" i="78"/>
  <c r="T282" i="78"/>
  <c r="T283" i="78"/>
  <c r="S26" i="78"/>
  <c r="S27" i="78"/>
  <c r="S29" i="78"/>
  <c r="S30" i="78"/>
  <c r="S80" i="78"/>
  <c r="S81" i="78"/>
  <c r="S82" i="78"/>
  <c r="S101" i="78"/>
  <c r="S102" i="78"/>
  <c r="S103" i="78"/>
  <c r="S104" i="78"/>
  <c r="S105" i="78"/>
  <c r="S106" i="78"/>
  <c r="S107" i="78"/>
  <c r="S108" i="78"/>
  <c r="S109" i="78"/>
  <c r="S110" i="78"/>
  <c r="S111" i="78"/>
  <c r="S112" i="78"/>
  <c r="S113" i="78"/>
  <c r="S114" i="78"/>
  <c r="S115" i="78"/>
  <c r="S116" i="78"/>
  <c r="S117" i="78"/>
  <c r="S118" i="78"/>
  <c r="S119" i="78"/>
  <c r="S120" i="78"/>
  <c r="S121" i="78"/>
  <c r="S122" i="78"/>
  <c r="S123" i="78"/>
  <c r="S124" i="78"/>
  <c r="S125" i="78"/>
  <c r="S126" i="78"/>
  <c r="S127" i="78"/>
  <c r="S128" i="78"/>
  <c r="S129" i="78"/>
  <c r="S130" i="78"/>
  <c r="S131" i="78"/>
  <c r="S132" i="78"/>
  <c r="S133" i="78"/>
  <c r="S134" i="78"/>
  <c r="S135" i="78"/>
  <c r="S136" i="78"/>
  <c r="S137" i="78"/>
  <c r="S138" i="78"/>
  <c r="S140" i="78"/>
  <c r="S141" i="78"/>
  <c r="S142" i="78"/>
  <c r="S143" i="78"/>
  <c r="S144" i="78"/>
  <c r="S145" i="78"/>
  <c r="S146" i="78"/>
  <c r="S147" i="78"/>
  <c r="S148" i="78"/>
  <c r="S149" i="78"/>
  <c r="S150" i="78"/>
  <c r="S151" i="78"/>
  <c r="S152" i="78"/>
  <c r="S153" i="78"/>
  <c r="S154" i="78"/>
  <c r="S155" i="78"/>
  <c r="S156" i="78"/>
  <c r="S157" i="78"/>
  <c r="S158" i="78"/>
  <c r="S159" i="78"/>
  <c r="S160" i="78"/>
  <c r="S161" i="78"/>
  <c r="S162" i="78"/>
  <c r="S163" i="78"/>
  <c r="S164" i="78"/>
  <c r="S165" i="78"/>
  <c r="S166" i="78"/>
  <c r="S167" i="78"/>
  <c r="S168" i="78"/>
  <c r="S169" i="78"/>
  <c r="S170" i="78"/>
  <c r="S176" i="78"/>
  <c r="S175" i="78" s="1"/>
  <c r="S177" i="78"/>
  <c r="S178" i="78"/>
  <c r="S179" i="78"/>
  <c r="S183" i="78"/>
  <c r="S184" i="78"/>
  <c r="S185" i="78"/>
  <c r="S186" i="78"/>
  <c r="S187" i="78"/>
  <c r="S188" i="78"/>
  <c r="S189" i="78"/>
  <c r="S190" i="78"/>
  <c r="S191" i="78"/>
  <c r="S192" i="78"/>
  <c r="S193" i="78"/>
  <c r="S194" i="78"/>
  <c r="S195" i="78"/>
  <c r="S196" i="78"/>
  <c r="S197" i="78"/>
  <c r="S198" i="78"/>
  <c r="S199" i="78"/>
  <c r="S200" i="78"/>
  <c r="S201" i="78"/>
  <c r="S202" i="78"/>
  <c r="S203" i="78"/>
  <c r="S204" i="78"/>
  <c r="S205" i="78"/>
  <c r="S206" i="78"/>
  <c r="S207" i="78"/>
  <c r="S208" i="78"/>
  <c r="S209" i="78"/>
  <c r="S210" i="78"/>
  <c r="S211" i="78"/>
  <c r="S212" i="78"/>
  <c r="S213" i="78"/>
  <c r="S214" i="78"/>
  <c r="S215" i="78"/>
  <c r="S216" i="78"/>
  <c r="S217" i="78"/>
  <c r="S218" i="78"/>
  <c r="S219" i="78"/>
  <c r="S220" i="78"/>
  <c r="S221" i="78"/>
  <c r="S222" i="78"/>
  <c r="S223" i="78"/>
  <c r="S224" i="78"/>
  <c r="S225" i="78"/>
  <c r="S226" i="78"/>
  <c r="S227" i="78"/>
  <c r="S228" i="78"/>
  <c r="S229" i="78"/>
  <c r="S230" i="78"/>
  <c r="S231" i="78"/>
  <c r="S232" i="78"/>
  <c r="S233" i="78"/>
  <c r="S234" i="78"/>
  <c r="S235" i="78"/>
  <c r="S236" i="78"/>
  <c r="S237" i="78"/>
  <c r="S238" i="78"/>
  <c r="S239" i="78"/>
  <c r="S240" i="78"/>
  <c r="S241" i="78"/>
  <c r="S242" i="78"/>
  <c r="S243" i="78"/>
  <c r="S244" i="78"/>
  <c r="S245" i="78"/>
  <c r="S246" i="78"/>
  <c r="S247" i="78"/>
  <c r="S248" i="78"/>
  <c r="S249" i="78"/>
  <c r="S250" i="78"/>
  <c r="S251" i="78"/>
  <c r="S252" i="78"/>
  <c r="S253" i="78"/>
  <c r="S254" i="78"/>
  <c r="S255" i="78"/>
  <c r="S256" i="78"/>
  <c r="S257" i="78"/>
  <c r="S258" i="78"/>
  <c r="S259" i="78"/>
  <c r="S260" i="78"/>
  <c r="S261" i="78"/>
  <c r="S262" i="78"/>
  <c r="S263" i="78"/>
  <c r="S264" i="78"/>
  <c r="S265" i="78"/>
  <c r="S266" i="78"/>
  <c r="S267" i="78"/>
  <c r="S268" i="78"/>
  <c r="S269" i="78"/>
  <c r="S270" i="78"/>
  <c r="S271" i="78"/>
  <c r="S272" i="78"/>
  <c r="S273" i="78"/>
  <c r="S274" i="78"/>
  <c r="S275" i="78"/>
  <c r="S276" i="78"/>
  <c r="S277" i="78"/>
  <c r="S278" i="78"/>
  <c r="S279" i="78"/>
  <c r="S280" i="78"/>
  <c r="S281" i="78"/>
  <c r="S282" i="78"/>
  <c r="S283" i="78"/>
  <c r="R26" i="78"/>
  <c r="R27" i="78"/>
  <c r="R29" i="78"/>
  <c r="R30" i="78"/>
  <c r="R80" i="78"/>
  <c r="R81" i="78"/>
  <c r="R82" i="78"/>
  <c r="R101" i="78"/>
  <c r="R102" i="78"/>
  <c r="R103" i="78"/>
  <c r="R104" i="78"/>
  <c r="R105" i="78"/>
  <c r="R106" i="78"/>
  <c r="R107" i="78"/>
  <c r="R108" i="78"/>
  <c r="R109" i="78"/>
  <c r="R110" i="78"/>
  <c r="R111" i="78"/>
  <c r="R112" i="78"/>
  <c r="R113" i="78"/>
  <c r="R114" i="78"/>
  <c r="R115" i="78"/>
  <c r="R116" i="78"/>
  <c r="R117" i="78"/>
  <c r="R118" i="78"/>
  <c r="R119" i="78"/>
  <c r="R120" i="78"/>
  <c r="R121" i="78"/>
  <c r="R122" i="78"/>
  <c r="R123" i="78"/>
  <c r="R124" i="78"/>
  <c r="R125" i="78"/>
  <c r="R126" i="78"/>
  <c r="R127" i="78"/>
  <c r="R128" i="78"/>
  <c r="R129" i="78"/>
  <c r="R130" i="78"/>
  <c r="R131" i="78"/>
  <c r="R132" i="78"/>
  <c r="R133" i="78"/>
  <c r="R134" i="78"/>
  <c r="R135" i="78"/>
  <c r="R136" i="78"/>
  <c r="R137" i="78"/>
  <c r="R138" i="78"/>
  <c r="R140" i="78"/>
  <c r="R141" i="78"/>
  <c r="R142" i="78"/>
  <c r="R143" i="78"/>
  <c r="R144" i="78"/>
  <c r="R145" i="78"/>
  <c r="R146" i="78"/>
  <c r="R147" i="78"/>
  <c r="R148" i="78"/>
  <c r="R149" i="78"/>
  <c r="R150" i="78"/>
  <c r="R151" i="78"/>
  <c r="R152" i="78"/>
  <c r="R153" i="78"/>
  <c r="R154" i="78"/>
  <c r="R155" i="78"/>
  <c r="R156" i="78"/>
  <c r="R157" i="78"/>
  <c r="R158" i="78"/>
  <c r="R159" i="78"/>
  <c r="R160" i="78"/>
  <c r="R161" i="78"/>
  <c r="R162" i="78"/>
  <c r="R163" i="78"/>
  <c r="R164" i="78"/>
  <c r="R165" i="78"/>
  <c r="R166" i="78"/>
  <c r="R167" i="78"/>
  <c r="R168" i="78"/>
  <c r="R169" i="78"/>
  <c r="R170" i="78"/>
  <c r="R176" i="78"/>
  <c r="R177" i="78"/>
  <c r="R178" i="78"/>
  <c r="R179" i="78"/>
  <c r="R183" i="78"/>
  <c r="R184" i="78"/>
  <c r="R185" i="78"/>
  <c r="R186" i="78"/>
  <c r="R187" i="78"/>
  <c r="R188" i="78"/>
  <c r="R189" i="78"/>
  <c r="R190" i="78"/>
  <c r="R191" i="78"/>
  <c r="R192" i="78"/>
  <c r="R193" i="78"/>
  <c r="R194" i="78"/>
  <c r="R195" i="78"/>
  <c r="R196" i="78"/>
  <c r="R197" i="78"/>
  <c r="R198" i="78"/>
  <c r="R199" i="78"/>
  <c r="R200" i="78"/>
  <c r="R201" i="78"/>
  <c r="R202" i="78"/>
  <c r="R203" i="78"/>
  <c r="R204" i="78"/>
  <c r="R205" i="78"/>
  <c r="R206" i="78"/>
  <c r="R207" i="78"/>
  <c r="R208" i="78"/>
  <c r="R209" i="78"/>
  <c r="R210" i="78"/>
  <c r="R211" i="78"/>
  <c r="R212" i="78"/>
  <c r="R213" i="78"/>
  <c r="R214" i="78"/>
  <c r="R215" i="78"/>
  <c r="R216" i="78"/>
  <c r="R217" i="78"/>
  <c r="R218" i="78"/>
  <c r="R219" i="78"/>
  <c r="R220" i="78"/>
  <c r="R221" i="78"/>
  <c r="R222" i="78"/>
  <c r="R223" i="78"/>
  <c r="R224" i="78"/>
  <c r="R225" i="78"/>
  <c r="R226" i="78"/>
  <c r="R227" i="78"/>
  <c r="R228" i="78"/>
  <c r="R229" i="78"/>
  <c r="R230" i="78"/>
  <c r="R231" i="78"/>
  <c r="R232" i="78"/>
  <c r="R233" i="78"/>
  <c r="R234" i="78"/>
  <c r="R235" i="78"/>
  <c r="R236" i="78"/>
  <c r="R237" i="78"/>
  <c r="R238" i="78"/>
  <c r="R239" i="78"/>
  <c r="R240" i="78"/>
  <c r="R241" i="78"/>
  <c r="R242" i="78"/>
  <c r="R243" i="78"/>
  <c r="R244" i="78"/>
  <c r="R245" i="78"/>
  <c r="R246" i="78"/>
  <c r="R247" i="78"/>
  <c r="R248" i="78"/>
  <c r="R249" i="78"/>
  <c r="R250" i="78"/>
  <c r="R251" i="78"/>
  <c r="R252" i="78"/>
  <c r="R253" i="78"/>
  <c r="R254" i="78"/>
  <c r="R255" i="78"/>
  <c r="R256" i="78"/>
  <c r="R257" i="78"/>
  <c r="R258" i="78"/>
  <c r="R259" i="78"/>
  <c r="R260" i="78"/>
  <c r="R261" i="78"/>
  <c r="R262" i="78"/>
  <c r="R263" i="78"/>
  <c r="R264" i="78"/>
  <c r="R265" i="78"/>
  <c r="R266" i="78"/>
  <c r="R267" i="78"/>
  <c r="R268" i="78"/>
  <c r="R269" i="78"/>
  <c r="R270" i="78"/>
  <c r="R271" i="78"/>
  <c r="R272" i="78"/>
  <c r="R273" i="78"/>
  <c r="R274" i="78"/>
  <c r="R275" i="78"/>
  <c r="R276" i="78"/>
  <c r="R277" i="78"/>
  <c r="R278" i="78"/>
  <c r="R279" i="78"/>
  <c r="R280" i="78"/>
  <c r="R281" i="78"/>
  <c r="R282" i="78"/>
  <c r="R283" i="78"/>
  <c r="Q26" i="78"/>
  <c r="Q27" i="78"/>
  <c r="Q29" i="78"/>
  <c r="Q30" i="78"/>
  <c r="Q80" i="78"/>
  <c r="Q81" i="78"/>
  <c r="Q82" i="78"/>
  <c r="Q101" i="78"/>
  <c r="Q102" i="78"/>
  <c r="Q103" i="78"/>
  <c r="Q104" i="78"/>
  <c r="Q105" i="78"/>
  <c r="Q106" i="78"/>
  <c r="Q107" i="78"/>
  <c r="Q108" i="78"/>
  <c r="Q109" i="78"/>
  <c r="Q110" i="78"/>
  <c r="Q111" i="78"/>
  <c r="Q112" i="78"/>
  <c r="Q113" i="78"/>
  <c r="Q114" i="78"/>
  <c r="Q115" i="78"/>
  <c r="Q116" i="78"/>
  <c r="Q117" i="78"/>
  <c r="Q118" i="78"/>
  <c r="Q119" i="78"/>
  <c r="Q120" i="78"/>
  <c r="Q121" i="78"/>
  <c r="Q122" i="78"/>
  <c r="Q123" i="78"/>
  <c r="Q124" i="78"/>
  <c r="Q125" i="78"/>
  <c r="Q126" i="78"/>
  <c r="Q127" i="78"/>
  <c r="Q128" i="78"/>
  <c r="Q129" i="78"/>
  <c r="Q130" i="78"/>
  <c r="Q131" i="78"/>
  <c r="Q132" i="78"/>
  <c r="Q133" i="78"/>
  <c r="Q134" i="78"/>
  <c r="Q135" i="78"/>
  <c r="Q136" i="78"/>
  <c r="Q137" i="78"/>
  <c r="Q138" i="78"/>
  <c r="Q140" i="78"/>
  <c r="Q141" i="78"/>
  <c r="Q142" i="78"/>
  <c r="Q143" i="78"/>
  <c r="Q144" i="78"/>
  <c r="Q145" i="78"/>
  <c r="Q146" i="78"/>
  <c r="Q147" i="78"/>
  <c r="Q148" i="78"/>
  <c r="Q149" i="78"/>
  <c r="Q150" i="78"/>
  <c r="Q151" i="78"/>
  <c r="Q152" i="78"/>
  <c r="Q153" i="78"/>
  <c r="Q154" i="78"/>
  <c r="Q155" i="78"/>
  <c r="Q156" i="78"/>
  <c r="Q157" i="78"/>
  <c r="Q158" i="78"/>
  <c r="Q159" i="78"/>
  <c r="Q160" i="78"/>
  <c r="Q161" i="78"/>
  <c r="Q162" i="78"/>
  <c r="Q163" i="78"/>
  <c r="Q164" i="78"/>
  <c r="Q165" i="78"/>
  <c r="Q166" i="78"/>
  <c r="Q167" i="78"/>
  <c r="Q168" i="78"/>
  <c r="Q169" i="78"/>
  <c r="Q170" i="78"/>
  <c r="Q176" i="78"/>
  <c r="Q177" i="78"/>
  <c r="Q178" i="78"/>
  <c r="Q179" i="78"/>
  <c r="Q183" i="78"/>
  <c r="Q184" i="78"/>
  <c r="Q185" i="78"/>
  <c r="Q186" i="78"/>
  <c r="Q187" i="78"/>
  <c r="Q188" i="78"/>
  <c r="Q189" i="78"/>
  <c r="Q190" i="78"/>
  <c r="Q191" i="78"/>
  <c r="Q192" i="78"/>
  <c r="Q193" i="78"/>
  <c r="Q194" i="78"/>
  <c r="Q195" i="78"/>
  <c r="Q196" i="78"/>
  <c r="Q197" i="78"/>
  <c r="Q198" i="78"/>
  <c r="Q199" i="78"/>
  <c r="Q200" i="78"/>
  <c r="Q201" i="78"/>
  <c r="Q202" i="78"/>
  <c r="Q203" i="78"/>
  <c r="Q204" i="78"/>
  <c r="Q205" i="78"/>
  <c r="Q206" i="78"/>
  <c r="Q207" i="78"/>
  <c r="Q208" i="78"/>
  <c r="Q209" i="78"/>
  <c r="Q210" i="78"/>
  <c r="Q211" i="78"/>
  <c r="Q212" i="78"/>
  <c r="Q213" i="78"/>
  <c r="Q214" i="78"/>
  <c r="Q215" i="78"/>
  <c r="Q216" i="78"/>
  <c r="Q217" i="78"/>
  <c r="Q218" i="78"/>
  <c r="Q219" i="78"/>
  <c r="Q220" i="78"/>
  <c r="Q221" i="78"/>
  <c r="Q222" i="78"/>
  <c r="Q223" i="78"/>
  <c r="Q224" i="78"/>
  <c r="Q225" i="78"/>
  <c r="Q226" i="78"/>
  <c r="Q227" i="78"/>
  <c r="Q228" i="78"/>
  <c r="Q229" i="78"/>
  <c r="Q230" i="78"/>
  <c r="Q231" i="78"/>
  <c r="Q232" i="78"/>
  <c r="Q233" i="78"/>
  <c r="Q234" i="78"/>
  <c r="Q235" i="78"/>
  <c r="Q236" i="78"/>
  <c r="Q237" i="78"/>
  <c r="Q238" i="78"/>
  <c r="Q239" i="78"/>
  <c r="Q240" i="78"/>
  <c r="Q241" i="78"/>
  <c r="Q242" i="78"/>
  <c r="Q243" i="78"/>
  <c r="Q244" i="78"/>
  <c r="Q245" i="78"/>
  <c r="Q246" i="78"/>
  <c r="Q247" i="78"/>
  <c r="Q248" i="78"/>
  <c r="Q249" i="78"/>
  <c r="Q250" i="78"/>
  <c r="Q251" i="78"/>
  <c r="Q252" i="78"/>
  <c r="Q253" i="78"/>
  <c r="Q254" i="78"/>
  <c r="Q255" i="78"/>
  <c r="Q256" i="78"/>
  <c r="Q257" i="78"/>
  <c r="Q258" i="78"/>
  <c r="Q259" i="78"/>
  <c r="Q260" i="78"/>
  <c r="Q261" i="78"/>
  <c r="Q262" i="78"/>
  <c r="Q263" i="78"/>
  <c r="Q264" i="78"/>
  <c r="Q265" i="78"/>
  <c r="Q266" i="78"/>
  <c r="Q267" i="78"/>
  <c r="Q268" i="78"/>
  <c r="Q269" i="78"/>
  <c r="Q270" i="78"/>
  <c r="Q271" i="78"/>
  <c r="Q272" i="78"/>
  <c r="Q273" i="78"/>
  <c r="Q274" i="78"/>
  <c r="Q275" i="78"/>
  <c r="Q276" i="78"/>
  <c r="Q277" i="78"/>
  <c r="Q278" i="78"/>
  <c r="Q279" i="78"/>
  <c r="Q280" i="78"/>
  <c r="Q281" i="78"/>
  <c r="Q282" i="78"/>
  <c r="Q283" i="78"/>
  <c r="P26" i="78"/>
  <c r="P27" i="78"/>
  <c r="P29" i="78"/>
  <c r="P30" i="78"/>
  <c r="P80" i="78"/>
  <c r="P81" i="78"/>
  <c r="P82" i="78"/>
  <c r="P101" i="78"/>
  <c r="P102" i="78"/>
  <c r="P103" i="78"/>
  <c r="P104" i="78"/>
  <c r="P105" i="78"/>
  <c r="P106" i="78"/>
  <c r="P107" i="78"/>
  <c r="P108" i="78"/>
  <c r="P109" i="78"/>
  <c r="P110" i="78"/>
  <c r="P111" i="78"/>
  <c r="P112" i="78"/>
  <c r="P113" i="78"/>
  <c r="P114" i="78"/>
  <c r="P115" i="78"/>
  <c r="P116" i="78"/>
  <c r="P117" i="78"/>
  <c r="P118" i="78"/>
  <c r="P119" i="78"/>
  <c r="P120" i="78"/>
  <c r="P121" i="78"/>
  <c r="P122" i="78"/>
  <c r="P123" i="78"/>
  <c r="P124" i="78"/>
  <c r="P125" i="78"/>
  <c r="P126" i="78"/>
  <c r="P127" i="78"/>
  <c r="P128" i="78"/>
  <c r="P129" i="78"/>
  <c r="P130" i="78"/>
  <c r="P131" i="78"/>
  <c r="P132" i="78"/>
  <c r="P133" i="78"/>
  <c r="P134" i="78"/>
  <c r="P135" i="78"/>
  <c r="P136" i="78"/>
  <c r="P137" i="78"/>
  <c r="P138" i="78"/>
  <c r="P140" i="78"/>
  <c r="P141" i="78"/>
  <c r="P142" i="78"/>
  <c r="P143" i="78"/>
  <c r="P144" i="78"/>
  <c r="P145" i="78"/>
  <c r="P146" i="78"/>
  <c r="P147" i="78"/>
  <c r="P148" i="78"/>
  <c r="P149" i="78"/>
  <c r="P150" i="78"/>
  <c r="P151" i="78"/>
  <c r="P152" i="78"/>
  <c r="P153" i="78"/>
  <c r="P154" i="78"/>
  <c r="P155" i="78"/>
  <c r="P156" i="78"/>
  <c r="P157" i="78"/>
  <c r="P158" i="78"/>
  <c r="P159" i="78"/>
  <c r="P160" i="78"/>
  <c r="P161" i="78"/>
  <c r="P162" i="78"/>
  <c r="P163" i="78"/>
  <c r="P164" i="78"/>
  <c r="P165" i="78"/>
  <c r="P166" i="78"/>
  <c r="P167" i="78"/>
  <c r="P168" i="78"/>
  <c r="P169" i="78"/>
  <c r="P170" i="78"/>
  <c r="P176" i="78"/>
  <c r="P177" i="78"/>
  <c r="P178" i="78"/>
  <c r="P179" i="78"/>
  <c r="P183" i="78"/>
  <c r="P184" i="78"/>
  <c r="P185" i="78"/>
  <c r="P186" i="78"/>
  <c r="P187" i="78"/>
  <c r="P188" i="78"/>
  <c r="P189" i="78"/>
  <c r="P190" i="78"/>
  <c r="P191" i="78"/>
  <c r="P192" i="78"/>
  <c r="P193" i="78"/>
  <c r="P194" i="78"/>
  <c r="P195" i="78"/>
  <c r="P196" i="78"/>
  <c r="P197" i="78"/>
  <c r="P198" i="78"/>
  <c r="P199" i="78"/>
  <c r="P200" i="78"/>
  <c r="P201" i="78"/>
  <c r="P202" i="78"/>
  <c r="P203" i="78"/>
  <c r="P204" i="78"/>
  <c r="P205" i="78"/>
  <c r="P206" i="78"/>
  <c r="P207" i="78"/>
  <c r="P208" i="78"/>
  <c r="P209" i="78"/>
  <c r="P210" i="78"/>
  <c r="P211" i="78"/>
  <c r="P212" i="78"/>
  <c r="P213" i="78"/>
  <c r="P214" i="78"/>
  <c r="P215" i="78"/>
  <c r="P216" i="78"/>
  <c r="P217" i="78"/>
  <c r="P218" i="78"/>
  <c r="P219" i="78"/>
  <c r="P220" i="78"/>
  <c r="P221" i="78"/>
  <c r="P222" i="78"/>
  <c r="P223" i="78"/>
  <c r="P224" i="78"/>
  <c r="P225" i="78"/>
  <c r="P226" i="78"/>
  <c r="P227" i="78"/>
  <c r="P228" i="78"/>
  <c r="P229" i="78"/>
  <c r="P230" i="78"/>
  <c r="P231" i="78"/>
  <c r="P232" i="78"/>
  <c r="P233" i="78"/>
  <c r="P234" i="78"/>
  <c r="P235" i="78"/>
  <c r="P236" i="78"/>
  <c r="P237" i="78"/>
  <c r="P238" i="78"/>
  <c r="P239" i="78"/>
  <c r="P240" i="78"/>
  <c r="P241" i="78"/>
  <c r="P242" i="78"/>
  <c r="P243" i="78"/>
  <c r="P244" i="78"/>
  <c r="P245" i="78"/>
  <c r="P246" i="78"/>
  <c r="P247" i="78"/>
  <c r="P248" i="78"/>
  <c r="P249" i="78"/>
  <c r="P250" i="78"/>
  <c r="P251" i="78"/>
  <c r="P252" i="78"/>
  <c r="P253" i="78"/>
  <c r="P254" i="78"/>
  <c r="P255" i="78"/>
  <c r="P256" i="78"/>
  <c r="P257" i="78"/>
  <c r="P258" i="78"/>
  <c r="P259" i="78"/>
  <c r="P260" i="78"/>
  <c r="P261" i="78"/>
  <c r="P262" i="78"/>
  <c r="P263" i="78"/>
  <c r="P264" i="78"/>
  <c r="P265" i="78"/>
  <c r="P266" i="78"/>
  <c r="P267" i="78"/>
  <c r="P268" i="78"/>
  <c r="P269" i="78"/>
  <c r="P270" i="78"/>
  <c r="P271" i="78"/>
  <c r="P272" i="78"/>
  <c r="P273" i="78"/>
  <c r="P274" i="78"/>
  <c r="P275" i="78"/>
  <c r="P276" i="78"/>
  <c r="P277" i="78"/>
  <c r="P278" i="78"/>
  <c r="P279" i="78"/>
  <c r="P280" i="78"/>
  <c r="P281" i="78"/>
  <c r="P282" i="78"/>
  <c r="P283" i="78"/>
  <c r="O26" i="78"/>
  <c r="O27" i="78"/>
  <c r="O29" i="78"/>
  <c r="O30" i="78"/>
  <c r="O80" i="78"/>
  <c r="O81" i="78"/>
  <c r="O82" i="78"/>
  <c r="O101" i="78"/>
  <c r="O102" i="78"/>
  <c r="O103" i="78"/>
  <c r="O104" i="78"/>
  <c r="O105" i="78"/>
  <c r="O106" i="78"/>
  <c r="O107" i="78"/>
  <c r="O108" i="78"/>
  <c r="O109" i="78"/>
  <c r="O110" i="78"/>
  <c r="O111" i="78"/>
  <c r="O112" i="78"/>
  <c r="O113" i="78"/>
  <c r="O114" i="78"/>
  <c r="O115" i="78"/>
  <c r="O116" i="78"/>
  <c r="O117" i="78"/>
  <c r="O118" i="78"/>
  <c r="O119" i="78"/>
  <c r="O120" i="78"/>
  <c r="O121" i="78"/>
  <c r="O122" i="78"/>
  <c r="O123" i="78"/>
  <c r="O124" i="78"/>
  <c r="O125" i="78"/>
  <c r="O126" i="78"/>
  <c r="O127" i="78"/>
  <c r="O128" i="78"/>
  <c r="O129" i="78"/>
  <c r="O130" i="78"/>
  <c r="O131" i="78"/>
  <c r="O132" i="78"/>
  <c r="O133" i="78"/>
  <c r="O134" i="78"/>
  <c r="O135" i="78"/>
  <c r="O136" i="78"/>
  <c r="O137" i="78"/>
  <c r="O138" i="78"/>
  <c r="O140" i="78"/>
  <c r="O141" i="78"/>
  <c r="O142" i="78"/>
  <c r="O143" i="78"/>
  <c r="O144" i="78"/>
  <c r="O145" i="78"/>
  <c r="O146" i="78"/>
  <c r="O147" i="78"/>
  <c r="O148" i="78"/>
  <c r="O149" i="78"/>
  <c r="O150" i="78"/>
  <c r="O151" i="78"/>
  <c r="O152" i="78"/>
  <c r="O153" i="78"/>
  <c r="O154" i="78"/>
  <c r="O155" i="78"/>
  <c r="O156" i="78"/>
  <c r="O157" i="78"/>
  <c r="O158" i="78"/>
  <c r="O159" i="78"/>
  <c r="O160" i="78"/>
  <c r="O161" i="78"/>
  <c r="O162" i="78"/>
  <c r="O163" i="78"/>
  <c r="O164" i="78"/>
  <c r="O165" i="78"/>
  <c r="O166" i="78"/>
  <c r="O167" i="78"/>
  <c r="O168" i="78"/>
  <c r="O169" i="78"/>
  <c r="O170" i="78"/>
  <c r="O176" i="78"/>
  <c r="O175" i="78" s="1"/>
  <c r="O177" i="78"/>
  <c r="O178" i="78"/>
  <c r="O179" i="78"/>
  <c r="O183" i="78"/>
  <c r="O184" i="78"/>
  <c r="O185" i="78"/>
  <c r="O186" i="78"/>
  <c r="O187" i="78"/>
  <c r="O188" i="78"/>
  <c r="O189" i="78"/>
  <c r="O190" i="78"/>
  <c r="O191" i="78"/>
  <c r="O192" i="78"/>
  <c r="O193" i="78"/>
  <c r="O194" i="78"/>
  <c r="O195" i="78"/>
  <c r="O196" i="78"/>
  <c r="O197" i="78"/>
  <c r="O198" i="78"/>
  <c r="O199" i="78"/>
  <c r="O200" i="78"/>
  <c r="O201" i="78"/>
  <c r="O202" i="78"/>
  <c r="O203" i="78"/>
  <c r="O204" i="78"/>
  <c r="O205" i="78"/>
  <c r="O206" i="78"/>
  <c r="O207" i="78"/>
  <c r="O208" i="78"/>
  <c r="O209" i="78"/>
  <c r="O210" i="78"/>
  <c r="O211" i="78"/>
  <c r="O212" i="78"/>
  <c r="O213" i="78"/>
  <c r="O214" i="78"/>
  <c r="O215" i="78"/>
  <c r="O216" i="78"/>
  <c r="O217" i="78"/>
  <c r="O218" i="78"/>
  <c r="O219" i="78"/>
  <c r="O220" i="78"/>
  <c r="O221" i="78"/>
  <c r="O222" i="78"/>
  <c r="O223" i="78"/>
  <c r="O224" i="78"/>
  <c r="O225" i="78"/>
  <c r="O226" i="78"/>
  <c r="O227" i="78"/>
  <c r="O228" i="78"/>
  <c r="O229" i="78"/>
  <c r="O230" i="78"/>
  <c r="O231" i="78"/>
  <c r="O232" i="78"/>
  <c r="O233" i="78"/>
  <c r="O234" i="78"/>
  <c r="O235" i="78"/>
  <c r="O236" i="78"/>
  <c r="O237" i="78"/>
  <c r="O238" i="78"/>
  <c r="O239" i="78"/>
  <c r="O240" i="78"/>
  <c r="O241" i="78"/>
  <c r="O242" i="78"/>
  <c r="O243" i="78"/>
  <c r="O244" i="78"/>
  <c r="O245" i="78"/>
  <c r="O246" i="78"/>
  <c r="O247" i="78"/>
  <c r="O248" i="78"/>
  <c r="O249" i="78"/>
  <c r="O250" i="78"/>
  <c r="O251" i="78"/>
  <c r="O252" i="78"/>
  <c r="O253" i="78"/>
  <c r="O254" i="78"/>
  <c r="O255" i="78"/>
  <c r="O256" i="78"/>
  <c r="O257" i="78"/>
  <c r="O258" i="78"/>
  <c r="O259" i="78"/>
  <c r="O260" i="78"/>
  <c r="O261" i="78"/>
  <c r="O262" i="78"/>
  <c r="O263" i="78"/>
  <c r="O264" i="78"/>
  <c r="O265" i="78"/>
  <c r="O266" i="78"/>
  <c r="O267" i="78"/>
  <c r="O268" i="78"/>
  <c r="O269" i="78"/>
  <c r="O270" i="78"/>
  <c r="O271" i="78"/>
  <c r="O272" i="78"/>
  <c r="O273" i="78"/>
  <c r="O274" i="78"/>
  <c r="O275" i="78"/>
  <c r="O276" i="78"/>
  <c r="O277" i="78"/>
  <c r="O278" i="78"/>
  <c r="O279" i="78"/>
  <c r="O280" i="78"/>
  <c r="O281" i="78"/>
  <c r="O282" i="78"/>
  <c r="O283" i="78"/>
  <c r="N26" i="78"/>
  <c r="N27" i="78"/>
  <c r="N29" i="78"/>
  <c r="N30" i="78"/>
  <c r="N80" i="78"/>
  <c r="N81" i="78"/>
  <c r="N82" i="78"/>
  <c r="N101" i="78"/>
  <c r="N102" i="78"/>
  <c r="N103" i="78"/>
  <c r="N104" i="78"/>
  <c r="N105" i="78"/>
  <c r="N106" i="78"/>
  <c r="N107" i="78"/>
  <c r="N108" i="78"/>
  <c r="N109" i="78"/>
  <c r="N110" i="78"/>
  <c r="N111" i="78"/>
  <c r="N112" i="78"/>
  <c r="N113" i="78"/>
  <c r="N114" i="78"/>
  <c r="N115" i="78"/>
  <c r="N116" i="78"/>
  <c r="N117" i="78"/>
  <c r="N118" i="78"/>
  <c r="N119" i="78"/>
  <c r="N120" i="78"/>
  <c r="N121" i="78"/>
  <c r="N122" i="78"/>
  <c r="N123" i="78"/>
  <c r="N124" i="78"/>
  <c r="N125" i="78"/>
  <c r="N126" i="78"/>
  <c r="N127" i="78"/>
  <c r="N128" i="78"/>
  <c r="N129" i="78"/>
  <c r="N130" i="78"/>
  <c r="N131" i="78"/>
  <c r="N132" i="78"/>
  <c r="N133" i="78"/>
  <c r="N134" i="78"/>
  <c r="N135" i="78"/>
  <c r="N136" i="78"/>
  <c r="N137" i="78"/>
  <c r="N138" i="78"/>
  <c r="N140" i="78"/>
  <c r="N141" i="78"/>
  <c r="N142" i="78"/>
  <c r="N143" i="78"/>
  <c r="N144" i="78"/>
  <c r="N145" i="78"/>
  <c r="N146" i="78"/>
  <c r="N147" i="78"/>
  <c r="N148" i="78"/>
  <c r="N149" i="78"/>
  <c r="N150" i="78"/>
  <c r="N151" i="78"/>
  <c r="N152" i="78"/>
  <c r="N153" i="78"/>
  <c r="N154" i="78"/>
  <c r="N155" i="78"/>
  <c r="N156" i="78"/>
  <c r="N157" i="78"/>
  <c r="N158" i="78"/>
  <c r="N159" i="78"/>
  <c r="N160" i="78"/>
  <c r="N161" i="78"/>
  <c r="N162" i="78"/>
  <c r="N163" i="78"/>
  <c r="N164" i="78"/>
  <c r="N165" i="78"/>
  <c r="N166" i="78"/>
  <c r="N167" i="78"/>
  <c r="N168" i="78"/>
  <c r="N169" i="78"/>
  <c r="N170" i="78"/>
  <c r="N176" i="78"/>
  <c r="N177" i="78"/>
  <c r="N178" i="78"/>
  <c r="N179" i="78"/>
  <c r="N183" i="78"/>
  <c r="N184" i="78"/>
  <c r="N185" i="78"/>
  <c r="N186" i="78"/>
  <c r="N187" i="78"/>
  <c r="N188" i="78"/>
  <c r="N189" i="78"/>
  <c r="N190" i="78"/>
  <c r="N191" i="78"/>
  <c r="N192" i="78"/>
  <c r="N193" i="78"/>
  <c r="N194" i="78"/>
  <c r="N195" i="78"/>
  <c r="N196" i="78"/>
  <c r="N197" i="78"/>
  <c r="N198" i="78"/>
  <c r="N199" i="78"/>
  <c r="N200" i="78"/>
  <c r="N201" i="78"/>
  <c r="N202" i="78"/>
  <c r="N203" i="78"/>
  <c r="N204" i="78"/>
  <c r="N205" i="78"/>
  <c r="N206" i="78"/>
  <c r="N207" i="78"/>
  <c r="N208" i="78"/>
  <c r="N209" i="78"/>
  <c r="N210" i="78"/>
  <c r="N211" i="78"/>
  <c r="N212" i="78"/>
  <c r="N213" i="78"/>
  <c r="N214" i="78"/>
  <c r="N215" i="78"/>
  <c r="N216" i="78"/>
  <c r="N217" i="78"/>
  <c r="N218" i="78"/>
  <c r="N219" i="78"/>
  <c r="N220" i="78"/>
  <c r="N221" i="78"/>
  <c r="N222" i="78"/>
  <c r="N223" i="78"/>
  <c r="N224" i="78"/>
  <c r="N225" i="78"/>
  <c r="N226" i="78"/>
  <c r="N227" i="78"/>
  <c r="N228" i="78"/>
  <c r="N229" i="78"/>
  <c r="N230" i="78"/>
  <c r="N231" i="78"/>
  <c r="N232" i="78"/>
  <c r="N233" i="78"/>
  <c r="N234" i="78"/>
  <c r="N235" i="78"/>
  <c r="N236" i="78"/>
  <c r="N237" i="78"/>
  <c r="N238" i="78"/>
  <c r="N239" i="78"/>
  <c r="N240" i="78"/>
  <c r="N241" i="78"/>
  <c r="N242" i="78"/>
  <c r="N243" i="78"/>
  <c r="N244" i="78"/>
  <c r="N245" i="78"/>
  <c r="N246" i="78"/>
  <c r="N247" i="78"/>
  <c r="N248" i="78"/>
  <c r="N249" i="78"/>
  <c r="N250" i="78"/>
  <c r="N251" i="78"/>
  <c r="N252" i="78"/>
  <c r="N253" i="78"/>
  <c r="N254" i="78"/>
  <c r="N255" i="78"/>
  <c r="N256" i="78"/>
  <c r="N257" i="78"/>
  <c r="N258" i="78"/>
  <c r="N259" i="78"/>
  <c r="N260" i="78"/>
  <c r="N261" i="78"/>
  <c r="N262" i="78"/>
  <c r="N263" i="78"/>
  <c r="N264" i="78"/>
  <c r="N265" i="78"/>
  <c r="N266" i="78"/>
  <c r="N267" i="78"/>
  <c r="N268" i="78"/>
  <c r="N269" i="78"/>
  <c r="N270" i="78"/>
  <c r="N271" i="78"/>
  <c r="N272" i="78"/>
  <c r="N273" i="78"/>
  <c r="N274" i="78"/>
  <c r="N275" i="78"/>
  <c r="N276" i="78"/>
  <c r="N277" i="78"/>
  <c r="N278" i="78"/>
  <c r="N279" i="78"/>
  <c r="N280" i="78"/>
  <c r="N281" i="78"/>
  <c r="N282" i="78"/>
  <c r="N283" i="78"/>
  <c r="M26" i="78"/>
  <c r="M27" i="78"/>
  <c r="M29" i="78"/>
  <c r="M30" i="78"/>
  <c r="M80" i="78"/>
  <c r="M81" i="78"/>
  <c r="M82" i="78"/>
  <c r="M101" i="78"/>
  <c r="M102" i="78"/>
  <c r="M103" i="78"/>
  <c r="M104" i="78"/>
  <c r="M105" i="78"/>
  <c r="M106" i="78"/>
  <c r="M107" i="78"/>
  <c r="M108" i="78"/>
  <c r="M109" i="78"/>
  <c r="M110" i="78"/>
  <c r="M111" i="78"/>
  <c r="M112" i="78"/>
  <c r="M113" i="78"/>
  <c r="M114" i="78"/>
  <c r="M115" i="78"/>
  <c r="M116" i="78"/>
  <c r="M117" i="78"/>
  <c r="M118" i="78"/>
  <c r="M119" i="78"/>
  <c r="M120" i="78"/>
  <c r="M121" i="78"/>
  <c r="M122" i="78"/>
  <c r="M123" i="78"/>
  <c r="M124" i="78"/>
  <c r="M125" i="78"/>
  <c r="M126" i="78"/>
  <c r="M127" i="78"/>
  <c r="M128" i="78"/>
  <c r="M129" i="78"/>
  <c r="M130" i="78"/>
  <c r="M131" i="78"/>
  <c r="M132" i="78"/>
  <c r="M133" i="78"/>
  <c r="M134" i="78"/>
  <c r="M135" i="78"/>
  <c r="M136" i="78"/>
  <c r="M137" i="78"/>
  <c r="M138" i="78"/>
  <c r="M140" i="78"/>
  <c r="M141" i="78"/>
  <c r="M142" i="78"/>
  <c r="M143" i="78"/>
  <c r="M144" i="78"/>
  <c r="M145" i="78"/>
  <c r="M146" i="78"/>
  <c r="M147" i="78"/>
  <c r="M148" i="78"/>
  <c r="M149" i="78"/>
  <c r="M150" i="78"/>
  <c r="M151" i="78"/>
  <c r="M152" i="78"/>
  <c r="M153" i="78"/>
  <c r="M154" i="78"/>
  <c r="M155" i="78"/>
  <c r="M156" i="78"/>
  <c r="M157" i="78"/>
  <c r="M158" i="78"/>
  <c r="M159" i="78"/>
  <c r="M160" i="78"/>
  <c r="M161" i="78"/>
  <c r="M162" i="78"/>
  <c r="M163" i="78"/>
  <c r="M164" i="78"/>
  <c r="M165" i="78"/>
  <c r="M166" i="78"/>
  <c r="M167" i="78"/>
  <c r="M168" i="78"/>
  <c r="M169" i="78"/>
  <c r="M170" i="78"/>
  <c r="M176" i="78"/>
  <c r="M177" i="78"/>
  <c r="M178" i="78"/>
  <c r="M179" i="78"/>
  <c r="M183" i="78"/>
  <c r="M184" i="78"/>
  <c r="M185" i="78"/>
  <c r="M186" i="78"/>
  <c r="M187" i="78"/>
  <c r="M188" i="78"/>
  <c r="M189" i="78"/>
  <c r="M190" i="78"/>
  <c r="M191" i="78"/>
  <c r="M192" i="78"/>
  <c r="M193" i="78"/>
  <c r="M194" i="78"/>
  <c r="M195" i="78"/>
  <c r="M196" i="78"/>
  <c r="M197" i="78"/>
  <c r="M198" i="78"/>
  <c r="M199" i="78"/>
  <c r="M200" i="78"/>
  <c r="M201" i="78"/>
  <c r="M202" i="78"/>
  <c r="M203" i="78"/>
  <c r="M204" i="78"/>
  <c r="M205" i="78"/>
  <c r="M206" i="78"/>
  <c r="M207" i="78"/>
  <c r="M208" i="78"/>
  <c r="M209" i="78"/>
  <c r="M210" i="78"/>
  <c r="M211" i="78"/>
  <c r="M212" i="78"/>
  <c r="M213" i="78"/>
  <c r="M214" i="78"/>
  <c r="M215" i="78"/>
  <c r="M216" i="78"/>
  <c r="M217" i="78"/>
  <c r="M218" i="78"/>
  <c r="M219" i="78"/>
  <c r="M220" i="78"/>
  <c r="M221" i="78"/>
  <c r="M222" i="78"/>
  <c r="M223" i="78"/>
  <c r="M224" i="78"/>
  <c r="M225" i="78"/>
  <c r="M226" i="78"/>
  <c r="M227" i="78"/>
  <c r="M228" i="78"/>
  <c r="M229" i="78"/>
  <c r="M230" i="78"/>
  <c r="M231" i="78"/>
  <c r="M232" i="78"/>
  <c r="M233" i="78"/>
  <c r="M234" i="78"/>
  <c r="M235" i="78"/>
  <c r="M236" i="78"/>
  <c r="M237" i="78"/>
  <c r="M238" i="78"/>
  <c r="M239" i="78"/>
  <c r="M240" i="78"/>
  <c r="M241" i="78"/>
  <c r="M242" i="78"/>
  <c r="M243" i="78"/>
  <c r="M244" i="78"/>
  <c r="M245" i="78"/>
  <c r="M246" i="78"/>
  <c r="M247" i="78"/>
  <c r="M248" i="78"/>
  <c r="M249" i="78"/>
  <c r="M250" i="78"/>
  <c r="M251" i="78"/>
  <c r="M252" i="78"/>
  <c r="M253" i="78"/>
  <c r="M254" i="78"/>
  <c r="M255" i="78"/>
  <c r="M256" i="78"/>
  <c r="M257" i="78"/>
  <c r="M258" i="78"/>
  <c r="M259" i="78"/>
  <c r="M260" i="78"/>
  <c r="M261" i="78"/>
  <c r="M262" i="78"/>
  <c r="M263" i="78"/>
  <c r="M264" i="78"/>
  <c r="M265" i="78"/>
  <c r="M266" i="78"/>
  <c r="M267" i="78"/>
  <c r="M268" i="78"/>
  <c r="M269" i="78"/>
  <c r="M270" i="78"/>
  <c r="M271" i="78"/>
  <c r="M272" i="78"/>
  <c r="M273" i="78"/>
  <c r="M274" i="78"/>
  <c r="M275" i="78"/>
  <c r="M276" i="78"/>
  <c r="M277" i="78"/>
  <c r="M278" i="78"/>
  <c r="M279" i="78"/>
  <c r="M280" i="78"/>
  <c r="M281" i="78"/>
  <c r="M282" i="78"/>
  <c r="M283" i="78"/>
  <c r="L26" i="78"/>
  <c r="L27" i="78"/>
  <c r="L29" i="78"/>
  <c r="L30" i="78"/>
  <c r="L80" i="78"/>
  <c r="L81" i="78"/>
  <c r="L82" i="78"/>
  <c r="L101" i="78"/>
  <c r="L102" i="78"/>
  <c r="L103" i="78"/>
  <c r="L104" i="78"/>
  <c r="L105" i="78"/>
  <c r="L106" i="78"/>
  <c r="L107" i="78"/>
  <c r="L108" i="78"/>
  <c r="L109" i="78"/>
  <c r="L110" i="78"/>
  <c r="L111" i="78"/>
  <c r="L112" i="78"/>
  <c r="L113" i="78"/>
  <c r="L114" i="78"/>
  <c r="L115" i="78"/>
  <c r="L116" i="78"/>
  <c r="L117" i="78"/>
  <c r="L118" i="78"/>
  <c r="L119" i="78"/>
  <c r="L120" i="78"/>
  <c r="L121" i="78"/>
  <c r="L122" i="78"/>
  <c r="L123" i="78"/>
  <c r="L124" i="78"/>
  <c r="L125" i="78"/>
  <c r="L126" i="78"/>
  <c r="L127" i="78"/>
  <c r="L128" i="78"/>
  <c r="L129" i="78"/>
  <c r="L130" i="78"/>
  <c r="L131" i="78"/>
  <c r="L132" i="78"/>
  <c r="L133" i="78"/>
  <c r="L134" i="78"/>
  <c r="L135" i="78"/>
  <c r="L136" i="78"/>
  <c r="L137" i="78"/>
  <c r="L138" i="78"/>
  <c r="L140" i="78"/>
  <c r="L141" i="78"/>
  <c r="L142" i="78"/>
  <c r="L143" i="78"/>
  <c r="L144" i="78"/>
  <c r="L145" i="78"/>
  <c r="L146" i="78"/>
  <c r="L147" i="78"/>
  <c r="L148" i="78"/>
  <c r="L149" i="78"/>
  <c r="L150" i="78"/>
  <c r="L151" i="78"/>
  <c r="L152" i="78"/>
  <c r="L153" i="78"/>
  <c r="L154" i="78"/>
  <c r="L155" i="78"/>
  <c r="L156" i="78"/>
  <c r="L157" i="78"/>
  <c r="L158" i="78"/>
  <c r="L159" i="78"/>
  <c r="L160" i="78"/>
  <c r="L161" i="78"/>
  <c r="L162" i="78"/>
  <c r="L163" i="78"/>
  <c r="L164" i="78"/>
  <c r="L165" i="78"/>
  <c r="L166" i="78"/>
  <c r="L167" i="78"/>
  <c r="L168" i="78"/>
  <c r="L169" i="78"/>
  <c r="L170" i="78"/>
  <c r="L176" i="78"/>
  <c r="L177" i="78"/>
  <c r="L178" i="78"/>
  <c r="L179" i="78"/>
  <c r="L183" i="78"/>
  <c r="L184" i="78"/>
  <c r="L185" i="78"/>
  <c r="L186" i="78"/>
  <c r="L187" i="78"/>
  <c r="L188" i="78"/>
  <c r="L189" i="78"/>
  <c r="L190" i="78"/>
  <c r="L191" i="78"/>
  <c r="L192" i="78"/>
  <c r="L193" i="78"/>
  <c r="L194" i="78"/>
  <c r="L195" i="78"/>
  <c r="L196" i="78"/>
  <c r="L197" i="78"/>
  <c r="L198" i="78"/>
  <c r="L199" i="78"/>
  <c r="L200" i="78"/>
  <c r="L201" i="78"/>
  <c r="L202" i="78"/>
  <c r="L203" i="78"/>
  <c r="L204" i="78"/>
  <c r="L205" i="78"/>
  <c r="L206" i="78"/>
  <c r="L207" i="78"/>
  <c r="L208" i="78"/>
  <c r="L209" i="78"/>
  <c r="L210" i="78"/>
  <c r="L211" i="78"/>
  <c r="L212" i="78"/>
  <c r="L213" i="78"/>
  <c r="L214" i="78"/>
  <c r="L215" i="78"/>
  <c r="L216" i="78"/>
  <c r="L217" i="78"/>
  <c r="L218" i="78"/>
  <c r="L219" i="78"/>
  <c r="L220" i="78"/>
  <c r="L221" i="78"/>
  <c r="L222" i="78"/>
  <c r="L223" i="78"/>
  <c r="L224" i="78"/>
  <c r="L225" i="78"/>
  <c r="L226" i="78"/>
  <c r="L227" i="78"/>
  <c r="L228" i="78"/>
  <c r="L229" i="78"/>
  <c r="L230" i="78"/>
  <c r="L231" i="78"/>
  <c r="L232" i="78"/>
  <c r="L233" i="78"/>
  <c r="L234" i="78"/>
  <c r="L235" i="78"/>
  <c r="L236" i="78"/>
  <c r="L237" i="78"/>
  <c r="L238" i="78"/>
  <c r="L239" i="78"/>
  <c r="L240" i="78"/>
  <c r="L241" i="78"/>
  <c r="L242" i="78"/>
  <c r="L243" i="78"/>
  <c r="L244" i="78"/>
  <c r="L245" i="78"/>
  <c r="L246" i="78"/>
  <c r="L247" i="78"/>
  <c r="L248" i="78"/>
  <c r="L249" i="78"/>
  <c r="L250" i="78"/>
  <c r="L251" i="78"/>
  <c r="L252" i="78"/>
  <c r="L253" i="78"/>
  <c r="L254" i="78"/>
  <c r="L255" i="78"/>
  <c r="L256" i="78"/>
  <c r="L257" i="78"/>
  <c r="L258" i="78"/>
  <c r="L259" i="78"/>
  <c r="L260" i="78"/>
  <c r="L261" i="78"/>
  <c r="L262" i="78"/>
  <c r="L263" i="78"/>
  <c r="L264" i="78"/>
  <c r="L265" i="78"/>
  <c r="L266" i="78"/>
  <c r="L267" i="78"/>
  <c r="L268" i="78"/>
  <c r="L269" i="78"/>
  <c r="L270" i="78"/>
  <c r="L271" i="78"/>
  <c r="L272" i="78"/>
  <c r="L273" i="78"/>
  <c r="L274" i="78"/>
  <c r="L275" i="78"/>
  <c r="L276" i="78"/>
  <c r="L277" i="78"/>
  <c r="L278" i="78"/>
  <c r="L279" i="78"/>
  <c r="L280" i="78"/>
  <c r="L281" i="78"/>
  <c r="L282" i="78"/>
  <c r="L283" i="78"/>
  <c r="AE19" i="68"/>
  <c r="AE29" i="68"/>
  <c r="AE30" i="68"/>
  <c r="AE31" i="68"/>
  <c r="AE32" i="68"/>
  <c r="AE33" i="68"/>
  <c r="AE34" i="68"/>
  <c r="AE35" i="68"/>
  <c r="AE36" i="68"/>
  <c r="AE37" i="68"/>
  <c r="AE38" i="68"/>
  <c r="AE39" i="68"/>
  <c r="AE40" i="68"/>
  <c r="AE41" i="68"/>
  <c r="AE42" i="68"/>
  <c r="AE43" i="68"/>
  <c r="AE44" i="68"/>
  <c r="AE45" i="68"/>
  <c r="AE46" i="68"/>
  <c r="AE47" i="68"/>
  <c r="AE48" i="68"/>
  <c r="AE50" i="68"/>
  <c r="AE51" i="68"/>
  <c r="AE52" i="68"/>
  <c r="AE55" i="68"/>
  <c r="AE56" i="68"/>
  <c r="AE57" i="68"/>
  <c r="AE58" i="68"/>
  <c r="AE59" i="68"/>
  <c r="AE98" i="68"/>
  <c r="AE99" i="68"/>
  <c r="AE100" i="68"/>
  <c r="AE101" i="68"/>
  <c r="AE102" i="68"/>
  <c r="AE104" i="68"/>
  <c r="AE105" i="68"/>
  <c r="AE106" i="68"/>
  <c r="AE111" i="68"/>
  <c r="AE112" i="68"/>
  <c r="AE113" i="68"/>
  <c r="AE115" i="68"/>
  <c r="AE116" i="68"/>
  <c r="AE117" i="68"/>
  <c r="AE118" i="68"/>
  <c r="AE119" i="68"/>
  <c r="AE120" i="68"/>
  <c r="AE121" i="68"/>
  <c r="AE122" i="68"/>
  <c r="AE123" i="68"/>
  <c r="AE124" i="68"/>
  <c r="AE125" i="68"/>
  <c r="AE126" i="68"/>
  <c r="AE127" i="68"/>
  <c r="AE129" i="68"/>
  <c r="AE133" i="68"/>
  <c r="AE134" i="68"/>
  <c r="AE135" i="68"/>
  <c r="AE136" i="68"/>
  <c r="AE137" i="68"/>
  <c r="AE138" i="68"/>
  <c r="AE145" i="68"/>
  <c r="AE147" i="68"/>
  <c r="AE151" i="68"/>
  <c r="AE154" i="68"/>
  <c r="AE155" i="68"/>
  <c r="AE156" i="68"/>
  <c r="AE157" i="68"/>
  <c r="AE158" i="68"/>
  <c r="AE159" i="68"/>
  <c r="AE160" i="68"/>
  <c r="AE162" i="68"/>
  <c r="AE164" i="68"/>
  <c r="AE165" i="68"/>
  <c r="AE167" i="68"/>
  <c r="AE168" i="68"/>
  <c r="AE169" i="68"/>
  <c r="AE170" i="68"/>
  <c r="AE172" i="68"/>
  <c r="AE173" i="68"/>
  <c r="AE176" i="68"/>
  <c r="AE177" i="68"/>
  <c r="AE178" i="68"/>
  <c r="AE179" i="68"/>
  <c r="AE180" i="68"/>
  <c r="AE181" i="68"/>
  <c r="AE183" i="68"/>
  <c r="AE184" i="68"/>
  <c r="AE185" i="68"/>
  <c r="AE186" i="68"/>
  <c r="AE187" i="68"/>
  <c r="AE188" i="68"/>
  <c r="AE189" i="68"/>
  <c r="AE190" i="68"/>
  <c r="AE191" i="68"/>
  <c r="AE192" i="68"/>
  <c r="AE193" i="68"/>
  <c r="AE194" i="68"/>
  <c r="AE195" i="68"/>
  <c r="AE196" i="68"/>
  <c r="AE197" i="68"/>
  <c r="AE198" i="68"/>
  <c r="AE199" i="68"/>
  <c r="AE200" i="68"/>
  <c r="AE201" i="68"/>
  <c r="AE202" i="68"/>
  <c r="AE203" i="68"/>
  <c r="AE204" i="68"/>
  <c r="AE205" i="68"/>
  <c r="AE206" i="68"/>
  <c r="AE207" i="68"/>
  <c r="AE208" i="68"/>
  <c r="AE209" i="68"/>
  <c r="AE210" i="68"/>
  <c r="AE211" i="68"/>
  <c r="AE212" i="68"/>
  <c r="AE213" i="68"/>
  <c r="AE214" i="68"/>
  <c r="AE215" i="68"/>
  <c r="AE216" i="68"/>
  <c r="AE217" i="68"/>
  <c r="AE218" i="68"/>
  <c r="AE219" i="68"/>
  <c r="AE220" i="68"/>
  <c r="AE221" i="68"/>
  <c r="AE222" i="68"/>
  <c r="AE223" i="68"/>
  <c r="AE224" i="68"/>
  <c r="AE225" i="68"/>
  <c r="AE226" i="68"/>
  <c r="AE227" i="68"/>
  <c r="AE228" i="68"/>
  <c r="AE229" i="68"/>
  <c r="AE230" i="68"/>
  <c r="AE231" i="68"/>
  <c r="AE232" i="68"/>
  <c r="AE233" i="68"/>
  <c r="AE234" i="68"/>
  <c r="AE235" i="68"/>
  <c r="AE236" i="68"/>
  <c r="AE237" i="68"/>
  <c r="AE238" i="68"/>
  <c r="AE239" i="68"/>
  <c r="AE243" i="68"/>
  <c r="AE244" i="68"/>
  <c r="AE245" i="68"/>
  <c r="AE246" i="68"/>
  <c r="AE247" i="68"/>
  <c r="AE248" i="68"/>
  <c r="AE249" i="68"/>
  <c r="AE250" i="68"/>
  <c r="AE251" i="68"/>
  <c r="AE252" i="68"/>
  <c r="AE253" i="68"/>
  <c r="AE256" i="68"/>
  <c r="AE257" i="68"/>
  <c r="AE258" i="68"/>
  <c r="AE259" i="68"/>
  <c r="AE260" i="68"/>
  <c r="AE261" i="68"/>
  <c r="AE262" i="68"/>
  <c r="AE263" i="68"/>
  <c r="AE264" i="68"/>
  <c r="AE265" i="68"/>
  <c r="AE266" i="68"/>
  <c r="AE267" i="68"/>
  <c r="AE268" i="68"/>
  <c r="AE269" i="68"/>
  <c r="AE270" i="68"/>
  <c r="AE271" i="68"/>
  <c r="AE272" i="68"/>
  <c r="AD19" i="68"/>
  <c r="AD29" i="68"/>
  <c r="AD30" i="68"/>
  <c r="AD31" i="68"/>
  <c r="AD32" i="68"/>
  <c r="AD33" i="68"/>
  <c r="AD34" i="68"/>
  <c r="AD35" i="68"/>
  <c r="AD36" i="68"/>
  <c r="AD37" i="68"/>
  <c r="AD38" i="68"/>
  <c r="AD39" i="68"/>
  <c r="AD40" i="68"/>
  <c r="AD41" i="68"/>
  <c r="AD42" i="68"/>
  <c r="AD43" i="68"/>
  <c r="AD44" i="68"/>
  <c r="AD45" i="68"/>
  <c r="AD46" i="68"/>
  <c r="AD47" i="68"/>
  <c r="AD48" i="68"/>
  <c r="AD50" i="68"/>
  <c r="AD51" i="68"/>
  <c r="AD52" i="68"/>
  <c r="AD55" i="68"/>
  <c r="AD56" i="68"/>
  <c r="AD57" i="68"/>
  <c r="AD58" i="68"/>
  <c r="AD59" i="68"/>
  <c r="AD98" i="68"/>
  <c r="AD99" i="68"/>
  <c r="AD100" i="68"/>
  <c r="AD101" i="68"/>
  <c r="AD102" i="68"/>
  <c r="AD104" i="68"/>
  <c r="AD105" i="68"/>
  <c r="AD106" i="68"/>
  <c r="AD111" i="68"/>
  <c r="AD112" i="68"/>
  <c r="AD113" i="68"/>
  <c r="AD115" i="68"/>
  <c r="AD116" i="68"/>
  <c r="AD117" i="68"/>
  <c r="AD118" i="68"/>
  <c r="AD119" i="68"/>
  <c r="AD120" i="68"/>
  <c r="AD121" i="68"/>
  <c r="AD122" i="68"/>
  <c r="AD123" i="68"/>
  <c r="AD124" i="68"/>
  <c r="AD125" i="68"/>
  <c r="AD126" i="68"/>
  <c r="AD127" i="68"/>
  <c r="AD129" i="68"/>
  <c r="AD133" i="68"/>
  <c r="AD134" i="68"/>
  <c r="AD135" i="68"/>
  <c r="AD136" i="68"/>
  <c r="AD137" i="68"/>
  <c r="AD138" i="68"/>
  <c r="AD145" i="68"/>
  <c r="AD147" i="68"/>
  <c r="AD151" i="68"/>
  <c r="AD154" i="68"/>
  <c r="AD155" i="68"/>
  <c r="AD156" i="68"/>
  <c r="AD157" i="68"/>
  <c r="AD158" i="68"/>
  <c r="AD159" i="68"/>
  <c r="AD160" i="68"/>
  <c r="AD162" i="68"/>
  <c r="AD164" i="68"/>
  <c r="AD165" i="68"/>
  <c r="AD167" i="68"/>
  <c r="AD168" i="68"/>
  <c r="AD169" i="68"/>
  <c r="AD170" i="68"/>
  <c r="AD172" i="68"/>
  <c r="AD173" i="68"/>
  <c r="AD176" i="68"/>
  <c r="AD177" i="68"/>
  <c r="AD178" i="68"/>
  <c r="AD179" i="68"/>
  <c r="AD180" i="68"/>
  <c r="AD181" i="68"/>
  <c r="AD183" i="68"/>
  <c r="AD184" i="68"/>
  <c r="AD185" i="68"/>
  <c r="AD186" i="68"/>
  <c r="AD187" i="68"/>
  <c r="AD188" i="68"/>
  <c r="AD189" i="68"/>
  <c r="AD190" i="68"/>
  <c r="AD191" i="68"/>
  <c r="AD192" i="68"/>
  <c r="AD193" i="68"/>
  <c r="AD194" i="68"/>
  <c r="AD195" i="68"/>
  <c r="AD196" i="68"/>
  <c r="AD197" i="68"/>
  <c r="AD198" i="68"/>
  <c r="AD199" i="68"/>
  <c r="AD200" i="68"/>
  <c r="AD201" i="68"/>
  <c r="AD202" i="68"/>
  <c r="AD203" i="68"/>
  <c r="AD204" i="68"/>
  <c r="AD205" i="68"/>
  <c r="AD206" i="68"/>
  <c r="AD207" i="68"/>
  <c r="AD208" i="68"/>
  <c r="AD209" i="68"/>
  <c r="AD210" i="68"/>
  <c r="AD211" i="68"/>
  <c r="AD212" i="68"/>
  <c r="AD213" i="68"/>
  <c r="AD214" i="68"/>
  <c r="AD215" i="68"/>
  <c r="AD216" i="68"/>
  <c r="AD217" i="68"/>
  <c r="AD218" i="68"/>
  <c r="AD219" i="68"/>
  <c r="AD220" i="68"/>
  <c r="AD221" i="68"/>
  <c r="AD222" i="68"/>
  <c r="AD223" i="68"/>
  <c r="AD224" i="68"/>
  <c r="AD225" i="68"/>
  <c r="AD226" i="68"/>
  <c r="AD227" i="68"/>
  <c r="AD228" i="68"/>
  <c r="AD229" i="68"/>
  <c r="AD230" i="68"/>
  <c r="AD231" i="68"/>
  <c r="AD232" i="68"/>
  <c r="AD233" i="68"/>
  <c r="AD234" i="68"/>
  <c r="AD235" i="68"/>
  <c r="AD236" i="68"/>
  <c r="AD237" i="68"/>
  <c r="AD238" i="68"/>
  <c r="AD239" i="68"/>
  <c r="AD243" i="68"/>
  <c r="AD244" i="68"/>
  <c r="AD245" i="68"/>
  <c r="AD246" i="68"/>
  <c r="AD247" i="68"/>
  <c r="AD248" i="68"/>
  <c r="AD249" i="68"/>
  <c r="AD250" i="68"/>
  <c r="AD251" i="68"/>
  <c r="AD252" i="68"/>
  <c r="AD253" i="68"/>
  <c r="AD256" i="68"/>
  <c r="AD257" i="68"/>
  <c r="AD258" i="68"/>
  <c r="AD259" i="68"/>
  <c r="AD260" i="68"/>
  <c r="AD261" i="68"/>
  <c r="AD262" i="68"/>
  <c r="AD263" i="68"/>
  <c r="AD264" i="68"/>
  <c r="AD265" i="68"/>
  <c r="AD266" i="68"/>
  <c r="AD267" i="68"/>
  <c r="AD268" i="68"/>
  <c r="AD269" i="68"/>
  <c r="AD270" i="68"/>
  <c r="AD271" i="68"/>
  <c r="AD272" i="68"/>
  <c r="AC19" i="68"/>
  <c r="AC29" i="68"/>
  <c r="AC30" i="68"/>
  <c r="AC31" i="68"/>
  <c r="AC32" i="68"/>
  <c r="AC33" i="68"/>
  <c r="AC34" i="68"/>
  <c r="AC35" i="68"/>
  <c r="AC36" i="68"/>
  <c r="AC37" i="68"/>
  <c r="AC38" i="68"/>
  <c r="AC39" i="68"/>
  <c r="AC40" i="68"/>
  <c r="AC41" i="68"/>
  <c r="AC42" i="68"/>
  <c r="AC43" i="68"/>
  <c r="AC44" i="68"/>
  <c r="AC45" i="68"/>
  <c r="AC46" i="68"/>
  <c r="AC47" i="68"/>
  <c r="AC48" i="68"/>
  <c r="AC50" i="68"/>
  <c r="AC51" i="68"/>
  <c r="AC52" i="68"/>
  <c r="AC55" i="68"/>
  <c r="AC56" i="68"/>
  <c r="AC57" i="68"/>
  <c r="AC58" i="68"/>
  <c r="AC59" i="68"/>
  <c r="AC98" i="68"/>
  <c r="AC99" i="68"/>
  <c r="AC100" i="68"/>
  <c r="AC101" i="68"/>
  <c r="AC102" i="68"/>
  <c r="AC104" i="68"/>
  <c r="AC105" i="68"/>
  <c r="AC106" i="68"/>
  <c r="AC111" i="68"/>
  <c r="AC112" i="68"/>
  <c r="AC113" i="68"/>
  <c r="AC115" i="68"/>
  <c r="AC116" i="68"/>
  <c r="AC117" i="68"/>
  <c r="AC118" i="68"/>
  <c r="AC119" i="68"/>
  <c r="AC120" i="68"/>
  <c r="AC121" i="68"/>
  <c r="AC122" i="68"/>
  <c r="AC123" i="68"/>
  <c r="AC124" i="68"/>
  <c r="AC125" i="68"/>
  <c r="AC126" i="68"/>
  <c r="AC127" i="68"/>
  <c r="AC129" i="68"/>
  <c r="AC133" i="68"/>
  <c r="AC134" i="68"/>
  <c r="AC135" i="68"/>
  <c r="AC136" i="68"/>
  <c r="AC137" i="68"/>
  <c r="AC138" i="68"/>
  <c r="AC145" i="68"/>
  <c r="AC147" i="68"/>
  <c r="AC151" i="68"/>
  <c r="AC154" i="68"/>
  <c r="AC155" i="68"/>
  <c r="AC156" i="68"/>
  <c r="AC157" i="68"/>
  <c r="AC158" i="68"/>
  <c r="AC159" i="68"/>
  <c r="AC160" i="68"/>
  <c r="AC162" i="68"/>
  <c r="AC164" i="68"/>
  <c r="AC165" i="68"/>
  <c r="AC167" i="68"/>
  <c r="AC168" i="68"/>
  <c r="AC169" i="68"/>
  <c r="AC170" i="68"/>
  <c r="AC172" i="68"/>
  <c r="AC173" i="68"/>
  <c r="AC176" i="68"/>
  <c r="AC177" i="68"/>
  <c r="AC178" i="68"/>
  <c r="AC179" i="68"/>
  <c r="AC180" i="68"/>
  <c r="AC181" i="68"/>
  <c r="AC183" i="68"/>
  <c r="AC184" i="68"/>
  <c r="AC185" i="68"/>
  <c r="AC186" i="68"/>
  <c r="AC187" i="68"/>
  <c r="AC188" i="68"/>
  <c r="AC189" i="68"/>
  <c r="AC190" i="68"/>
  <c r="AC191" i="68"/>
  <c r="AC192" i="68"/>
  <c r="AC193" i="68"/>
  <c r="AC194" i="68"/>
  <c r="AC195" i="68"/>
  <c r="AC196" i="68"/>
  <c r="AC197" i="68"/>
  <c r="AC198" i="68"/>
  <c r="AC199" i="68"/>
  <c r="AC200" i="68"/>
  <c r="AC201" i="68"/>
  <c r="AC202" i="68"/>
  <c r="AC203" i="68"/>
  <c r="AC204" i="68"/>
  <c r="AC205" i="68"/>
  <c r="AC206" i="68"/>
  <c r="AC207" i="68"/>
  <c r="AC208" i="68"/>
  <c r="AC209" i="68"/>
  <c r="AC210" i="68"/>
  <c r="AC211" i="68"/>
  <c r="AC212" i="68"/>
  <c r="AC213" i="68"/>
  <c r="AC214" i="68"/>
  <c r="AC215" i="68"/>
  <c r="AC216" i="68"/>
  <c r="AC217" i="68"/>
  <c r="AC218" i="68"/>
  <c r="AC219" i="68"/>
  <c r="AC220" i="68"/>
  <c r="AC221" i="68"/>
  <c r="AC222" i="68"/>
  <c r="AC223" i="68"/>
  <c r="AC224" i="68"/>
  <c r="AC225" i="68"/>
  <c r="AC226" i="68"/>
  <c r="AC227" i="68"/>
  <c r="AC228" i="68"/>
  <c r="AC229" i="68"/>
  <c r="AC230" i="68"/>
  <c r="AC231" i="68"/>
  <c r="AC232" i="68"/>
  <c r="AC233" i="68"/>
  <c r="AC234" i="68"/>
  <c r="AC235" i="68"/>
  <c r="AC236" i="68"/>
  <c r="AC237" i="68"/>
  <c r="AC238" i="68"/>
  <c r="AC239" i="68"/>
  <c r="AC243" i="68"/>
  <c r="AC244" i="68"/>
  <c r="AC245" i="68"/>
  <c r="AC246" i="68"/>
  <c r="AC247" i="68"/>
  <c r="AC248" i="68"/>
  <c r="AC249" i="68"/>
  <c r="AC250" i="68"/>
  <c r="AC251" i="68"/>
  <c r="AC252" i="68"/>
  <c r="AC253" i="68"/>
  <c r="AB19" i="68"/>
  <c r="AB29" i="68"/>
  <c r="AB30" i="68"/>
  <c r="AB31" i="68"/>
  <c r="AB32" i="68"/>
  <c r="AB33" i="68"/>
  <c r="AB34" i="68"/>
  <c r="AB35" i="68"/>
  <c r="AB36" i="68"/>
  <c r="AB37" i="68"/>
  <c r="AB38" i="68"/>
  <c r="AB39" i="68"/>
  <c r="AB40" i="68"/>
  <c r="AB41" i="68"/>
  <c r="AB42" i="68"/>
  <c r="AB43" i="68"/>
  <c r="AB44" i="68"/>
  <c r="AB45" i="68"/>
  <c r="AB46" i="68"/>
  <c r="AB47" i="68"/>
  <c r="AB48" i="68"/>
  <c r="AB50" i="68"/>
  <c r="AB51" i="68"/>
  <c r="AB52" i="68"/>
  <c r="AB55" i="68"/>
  <c r="AB56" i="68"/>
  <c r="AB57" i="68"/>
  <c r="AB58" i="68"/>
  <c r="AB59" i="68"/>
  <c r="AB98" i="68"/>
  <c r="AB99" i="68"/>
  <c r="AB100" i="68"/>
  <c r="AB101" i="68"/>
  <c r="AB102" i="68"/>
  <c r="AB104" i="68"/>
  <c r="AB105" i="68"/>
  <c r="AB106" i="68"/>
  <c r="AB111" i="68"/>
  <c r="AB112" i="68"/>
  <c r="AB113" i="68"/>
  <c r="AB115" i="68"/>
  <c r="AB116" i="68"/>
  <c r="AB117" i="68"/>
  <c r="AB118" i="68"/>
  <c r="AB119" i="68"/>
  <c r="AB120" i="68"/>
  <c r="AB121" i="68"/>
  <c r="AB122" i="68"/>
  <c r="AB123" i="68"/>
  <c r="AB124" i="68"/>
  <c r="AB125" i="68"/>
  <c r="AB126" i="68"/>
  <c r="AB127" i="68"/>
  <c r="AB129" i="68"/>
  <c r="AB133" i="68"/>
  <c r="AB134" i="68"/>
  <c r="AB135" i="68"/>
  <c r="AB136" i="68"/>
  <c r="AB137" i="68"/>
  <c r="AB138" i="68"/>
  <c r="AB145" i="68"/>
  <c r="AB147" i="68"/>
  <c r="AB151" i="68"/>
  <c r="AB154" i="68"/>
  <c r="AB155" i="68"/>
  <c r="AB156" i="68"/>
  <c r="AB157" i="68"/>
  <c r="AB158" i="68"/>
  <c r="AB159" i="68"/>
  <c r="AB160" i="68"/>
  <c r="AB162" i="68"/>
  <c r="AB164" i="68"/>
  <c r="AB165" i="68"/>
  <c r="AB167" i="68"/>
  <c r="AB168" i="68"/>
  <c r="AB169" i="68"/>
  <c r="AB170" i="68"/>
  <c r="AB172" i="68"/>
  <c r="AB173" i="68"/>
  <c r="AB176" i="68"/>
  <c r="AB177" i="68"/>
  <c r="AB178" i="68"/>
  <c r="AB179" i="68"/>
  <c r="AB180" i="68"/>
  <c r="AB181" i="68"/>
  <c r="AB183" i="68"/>
  <c r="AB184" i="68"/>
  <c r="AB185" i="68"/>
  <c r="AB186" i="68"/>
  <c r="AB187" i="68"/>
  <c r="AB188" i="68"/>
  <c r="AB189" i="68"/>
  <c r="AB190" i="68"/>
  <c r="AB191" i="68"/>
  <c r="AB192" i="68"/>
  <c r="AB193" i="68"/>
  <c r="AB194" i="68"/>
  <c r="AB195" i="68"/>
  <c r="AB196" i="68"/>
  <c r="AB197" i="68"/>
  <c r="AB198" i="68"/>
  <c r="AB199" i="68"/>
  <c r="AB200" i="68"/>
  <c r="AB201" i="68"/>
  <c r="AB202" i="68"/>
  <c r="AB203" i="68"/>
  <c r="AB204" i="68"/>
  <c r="AB205" i="68"/>
  <c r="AB206" i="68"/>
  <c r="AB207" i="68"/>
  <c r="AB208" i="68"/>
  <c r="AB209" i="68"/>
  <c r="AB210" i="68"/>
  <c r="AB211" i="68"/>
  <c r="AB212" i="68"/>
  <c r="AB213" i="68"/>
  <c r="AB214" i="68"/>
  <c r="AB215" i="68"/>
  <c r="AB216" i="68"/>
  <c r="AB217" i="68"/>
  <c r="AB218" i="68"/>
  <c r="AB219" i="68"/>
  <c r="AB220" i="68"/>
  <c r="AB221" i="68"/>
  <c r="AB222" i="68"/>
  <c r="AB223" i="68"/>
  <c r="AB224" i="68"/>
  <c r="AB225" i="68"/>
  <c r="AB226" i="68"/>
  <c r="AB227" i="68"/>
  <c r="AB228" i="68"/>
  <c r="AB229" i="68"/>
  <c r="AB230" i="68"/>
  <c r="AB231" i="68"/>
  <c r="AB232" i="68"/>
  <c r="AB233" i="68"/>
  <c r="AB234" i="68"/>
  <c r="AB235" i="68"/>
  <c r="AB236" i="68"/>
  <c r="AB237" i="68"/>
  <c r="AB238" i="68"/>
  <c r="AB239" i="68"/>
  <c r="AB243" i="68"/>
  <c r="AB244" i="68"/>
  <c r="AB245" i="68"/>
  <c r="AB246" i="68"/>
  <c r="AB247" i="68"/>
  <c r="AB248" i="68"/>
  <c r="AB249" i="68"/>
  <c r="AB250" i="68"/>
  <c r="AB251" i="68"/>
  <c r="AB252" i="68"/>
  <c r="AB253" i="68"/>
  <c r="AB256" i="68"/>
  <c r="AB257" i="68"/>
  <c r="AB258" i="68"/>
  <c r="AB259" i="68"/>
  <c r="AB260" i="68"/>
  <c r="AB261" i="68"/>
  <c r="AB262" i="68"/>
  <c r="AB263" i="68"/>
  <c r="AB264" i="68"/>
  <c r="AB265" i="68"/>
  <c r="AB266" i="68"/>
  <c r="AB267" i="68"/>
  <c r="AB268" i="68"/>
  <c r="AB269" i="68"/>
  <c r="AB270" i="68"/>
  <c r="AB271" i="68"/>
  <c r="AB272" i="68"/>
  <c r="AA19" i="68"/>
  <c r="AA29" i="68"/>
  <c r="AA30" i="68"/>
  <c r="AA31" i="68"/>
  <c r="AA32" i="68"/>
  <c r="AA33" i="68"/>
  <c r="AA34" i="68"/>
  <c r="AA35" i="68"/>
  <c r="AA36" i="68"/>
  <c r="AA37" i="68"/>
  <c r="AA38" i="68"/>
  <c r="AA39" i="68"/>
  <c r="AA40" i="68"/>
  <c r="AA41" i="68"/>
  <c r="AA42" i="68"/>
  <c r="AA43" i="68"/>
  <c r="AA44" i="68"/>
  <c r="AA45" i="68"/>
  <c r="AA46" i="68"/>
  <c r="AA47" i="68"/>
  <c r="AA48" i="68"/>
  <c r="AA50" i="68"/>
  <c r="AA51" i="68"/>
  <c r="AA52" i="68"/>
  <c r="AA55" i="68"/>
  <c r="AA56" i="68"/>
  <c r="AA57" i="68"/>
  <c r="AA58" i="68"/>
  <c r="AA59" i="68"/>
  <c r="AA98" i="68"/>
  <c r="AA99" i="68"/>
  <c r="AA100" i="68"/>
  <c r="AA101" i="68"/>
  <c r="AA102" i="68"/>
  <c r="AA104" i="68"/>
  <c r="AA105" i="68"/>
  <c r="AA106" i="68"/>
  <c r="AA111" i="68"/>
  <c r="AA112" i="68"/>
  <c r="AA113" i="68"/>
  <c r="AA115" i="68"/>
  <c r="AA116" i="68"/>
  <c r="AA117" i="68"/>
  <c r="AA118" i="68"/>
  <c r="AA119" i="68"/>
  <c r="AA120" i="68"/>
  <c r="AA121" i="68"/>
  <c r="AA122" i="68"/>
  <c r="AA123" i="68"/>
  <c r="AA124" i="68"/>
  <c r="AA125" i="68"/>
  <c r="AA126" i="68"/>
  <c r="AA127" i="68"/>
  <c r="AA129" i="68"/>
  <c r="AA133" i="68"/>
  <c r="AA134" i="68"/>
  <c r="AA135" i="68"/>
  <c r="AA136" i="68"/>
  <c r="AA137" i="68"/>
  <c r="AA138" i="68"/>
  <c r="AA145" i="68"/>
  <c r="AA147" i="68"/>
  <c r="AA151" i="68"/>
  <c r="AA154" i="68"/>
  <c r="AA155" i="68"/>
  <c r="AA156" i="68"/>
  <c r="AA157" i="68"/>
  <c r="AA158" i="68"/>
  <c r="AA159" i="68"/>
  <c r="AA160" i="68"/>
  <c r="AA162" i="68"/>
  <c r="AA164" i="68"/>
  <c r="AA165" i="68"/>
  <c r="AA167" i="68"/>
  <c r="AA168" i="68"/>
  <c r="AA169" i="68"/>
  <c r="AA170" i="68"/>
  <c r="AA172" i="68"/>
  <c r="AA173" i="68"/>
  <c r="AA176" i="68"/>
  <c r="AA177" i="68"/>
  <c r="AA178" i="68"/>
  <c r="AA179" i="68"/>
  <c r="AA180" i="68"/>
  <c r="AA181" i="68"/>
  <c r="AA183" i="68"/>
  <c r="AA184" i="68"/>
  <c r="AA185" i="68"/>
  <c r="AA186" i="68"/>
  <c r="AA187" i="68"/>
  <c r="AA188" i="68"/>
  <c r="AA189" i="68"/>
  <c r="AA190" i="68"/>
  <c r="AA191" i="68"/>
  <c r="AA192" i="68"/>
  <c r="AA193" i="68"/>
  <c r="AA194" i="68"/>
  <c r="AA195" i="68"/>
  <c r="AA196" i="68"/>
  <c r="AA197" i="68"/>
  <c r="AA198" i="68"/>
  <c r="AA199" i="68"/>
  <c r="AA200" i="68"/>
  <c r="AA201" i="68"/>
  <c r="AA202" i="68"/>
  <c r="AA203" i="68"/>
  <c r="AA204" i="68"/>
  <c r="AA205" i="68"/>
  <c r="AA206" i="68"/>
  <c r="AA207" i="68"/>
  <c r="AA208" i="68"/>
  <c r="AA209" i="68"/>
  <c r="AA210" i="68"/>
  <c r="AA211" i="68"/>
  <c r="AA212" i="68"/>
  <c r="AA213" i="68"/>
  <c r="AA214" i="68"/>
  <c r="AA215" i="68"/>
  <c r="AA216" i="68"/>
  <c r="AA217" i="68"/>
  <c r="AA218" i="68"/>
  <c r="AA219" i="68"/>
  <c r="AA220" i="68"/>
  <c r="AA221" i="68"/>
  <c r="AA222" i="68"/>
  <c r="AA223" i="68"/>
  <c r="AA224" i="68"/>
  <c r="AA225" i="68"/>
  <c r="AA226" i="68"/>
  <c r="AA227" i="68"/>
  <c r="AA228" i="68"/>
  <c r="AA229" i="68"/>
  <c r="AA230" i="68"/>
  <c r="AA231" i="68"/>
  <c r="AA232" i="68"/>
  <c r="AA233" i="68"/>
  <c r="AA234" i="68"/>
  <c r="AA235" i="68"/>
  <c r="AA236" i="68"/>
  <c r="AA237" i="68"/>
  <c r="AA238" i="68"/>
  <c r="AA239" i="68"/>
  <c r="AA243" i="68"/>
  <c r="AA244" i="68"/>
  <c r="AA245" i="68"/>
  <c r="AA246" i="68"/>
  <c r="AA247" i="68"/>
  <c r="AA248" i="68"/>
  <c r="AA249" i="68"/>
  <c r="AA250" i="68"/>
  <c r="AA251" i="68"/>
  <c r="AA252" i="68"/>
  <c r="AA253" i="68"/>
  <c r="AA256" i="68"/>
  <c r="AA257" i="68"/>
  <c r="AA258" i="68"/>
  <c r="AA259" i="68"/>
  <c r="AA260" i="68"/>
  <c r="AA261" i="68"/>
  <c r="AA262" i="68"/>
  <c r="AA263" i="68"/>
  <c r="AA264" i="68"/>
  <c r="AA265" i="68"/>
  <c r="AA266" i="68"/>
  <c r="AA267" i="68"/>
  <c r="AA268" i="68"/>
  <c r="AA269" i="68"/>
  <c r="AA270" i="68"/>
  <c r="AA271" i="68"/>
  <c r="AA272" i="68"/>
  <c r="Z19" i="68"/>
  <c r="Z29" i="68"/>
  <c r="Z30" i="68"/>
  <c r="Z31" i="68"/>
  <c r="Z32" i="68"/>
  <c r="Z33" i="68"/>
  <c r="Z34" i="68"/>
  <c r="Z35" i="68"/>
  <c r="Z36" i="68"/>
  <c r="Z37" i="68"/>
  <c r="Z38" i="68"/>
  <c r="Z39" i="68"/>
  <c r="Z40" i="68"/>
  <c r="Z41" i="68"/>
  <c r="Z42" i="68"/>
  <c r="Z43" i="68"/>
  <c r="Z44" i="68"/>
  <c r="Z45" i="68"/>
  <c r="Z46" i="68"/>
  <c r="Z47" i="68"/>
  <c r="Z48" i="68"/>
  <c r="Z50" i="68"/>
  <c r="Z51" i="68"/>
  <c r="Z52" i="68"/>
  <c r="Z55" i="68"/>
  <c r="Z56" i="68"/>
  <c r="Z57" i="68"/>
  <c r="Z58" i="68"/>
  <c r="Z59" i="68"/>
  <c r="Z98" i="68"/>
  <c r="Z99" i="68"/>
  <c r="Z100" i="68"/>
  <c r="Z101" i="68"/>
  <c r="Z102" i="68"/>
  <c r="Z104" i="68"/>
  <c r="Z105" i="68"/>
  <c r="Z106" i="68"/>
  <c r="Z111" i="68"/>
  <c r="Z112" i="68"/>
  <c r="Z113" i="68"/>
  <c r="Z115" i="68"/>
  <c r="Z116" i="68"/>
  <c r="Z117" i="68"/>
  <c r="Z118" i="68"/>
  <c r="Z119" i="68"/>
  <c r="Z120" i="68"/>
  <c r="Z121" i="68"/>
  <c r="Z122" i="68"/>
  <c r="Z123" i="68"/>
  <c r="Z124" i="68"/>
  <c r="Z125" i="68"/>
  <c r="Z126" i="68"/>
  <c r="Z127" i="68"/>
  <c r="Z129" i="68"/>
  <c r="Z133" i="68"/>
  <c r="Z134" i="68"/>
  <c r="Z135" i="68"/>
  <c r="Z136" i="68"/>
  <c r="Z137" i="68"/>
  <c r="Z138" i="68"/>
  <c r="Z145" i="68"/>
  <c r="Z147" i="68"/>
  <c r="Z151" i="68"/>
  <c r="Z154" i="68"/>
  <c r="Z155" i="68"/>
  <c r="Z156" i="68"/>
  <c r="Z157" i="68"/>
  <c r="Z158" i="68"/>
  <c r="Z159" i="68"/>
  <c r="Z160" i="68"/>
  <c r="Z162" i="68"/>
  <c r="Z164" i="68"/>
  <c r="Z165" i="68"/>
  <c r="Z167" i="68"/>
  <c r="Z168" i="68"/>
  <c r="Z169" i="68"/>
  <c r="Z170" i="68"/>
  <c r="Z172" i="68"/>
  <c r="Z173" i="68"/>
  <c r="Z176" i="68"/>
  <c r="Z177" i="68"/>
  <c r="Z178" i="68"/>
  <c r="Z179" i="68"/>
  <c r="Z180" i="68"/>
  <c r="Z181" i="68"/>
  <c r="Z183" i="68"/>
  <c r="Z184" i="68"/>
  <c r="Z185" i="68"/>
  <c r="Z186" i="68"/>
  <c r="Z187" i="68"/>
  <c r="Z188" i="68"/>
  <c r="Z189" i="68"/>
  <c r="Z190" i="68"/>
  <c r="Z191" i="68"/>
  <c r="Z192" i="68"/>
  <c r="Z193" i="68"/>
  <c r="Z194" i="68"/>
  <c r="Z195" i="68"/>
  <c r="Z196" i="68"/>
  <c r="Z197" i="68"/>
  <c r="Z198" i="68"/>
  <c r="Z199" i="68"/>
  <c r="Z200" i="68"/>
  <c r="Z201" i="68"/>
  <c r="Z202" i="68"/>
  <c r="Z203" i="68"/>
  <c r="Z204" i="68"/>
  <c r="Z205" i="68"/>
  <c r="Z206" i="68"/>
  <c r="Z207" i="68"/>
  <c r="Z208" i="68"/>
  <c r="Z209" i="68"/>
  <c r="Z210" i="68"/>
  <c r="Z211" i="68"/>
  <c r="Z212" i="68"/>
  <c r="Z213" i="68"/>
  <c r="Z214" i="68"/>
  <c r="Z215" i="68"/>
  <c r="Z216" i="68"/>
  <c r="Z217" i="68"/>
  <c r="Z218" i="68"/>
  <c r="Z219" i="68"/>
  <c r="Z220" i="68"/>
  <c r="Z221" i="68"/>
  <c r="Z222" i="68"/>
  <c r="Z223" i="68"/>
  <c r="Z224" i="68"/>
  <c r="Z225" i="68"/>
  <c r="Z226" i="68"/>
  <c r="Z227" i="68"/>
  <c r="Z228" i="68"/>
  <c r="Z229" i="68"/>
  <c r="Z230" i="68"/>
  <c r="Z231" i="68"/>
  <c r="Z232" i="68"/>
  <c r="Z233" i="68"/>
  <c r="Z234" i="68"/>
  <c r="Z235" i="68"/>
  <c r="Z236" i="68"/>
  <c r="Z237" i="68"/>
  <c r="Z238" i="68"/>
  <c r="Z239" i="68"/>
  <c r="Z243" i="68"/>
  <c r="Z244" i="68"/>
  <c r="Z245" i="68"/>
  <c r="Z246" i="68"/>
  <c r="Z247" i="68"/>
  <c r="Z248" i="68"/>
  <c r="Z249" i="68"/>
  <c r="Z250" i="68"/>
  <c r="Z251" i="68"/>
  <c r="Z252" i="68"/>
  <c r="Z253" i="68"/>
  <c r="Z256" i="68"/>
  <c r="Z257" i="68"/>
  <c r="Z258" i="68"/>
  <c r="Z259" i="68"/>
  <c r="Z260" i="68"/>
  <c r="Z261" i="68"/>
  <c r="Z262" i="68"/>
  <c r="Z263" i="68"/>
  <c r="Z264" i="68"/>
  <c r="Z265" i="68"/>
  <c r="Z266" i="68"/>
  <c r="Z267" i="68"/>
  <c r="Z268" i="68"/>
  <c r="Z269" i="68"/>
  <c r="Z270" i="68"/>
  <c r="Z271" i="68"/>
  <c r="Z272" i="68"/>
  <c r="Y19" i="68"/>
  <c r="Y29" i="68"/>
  <c r="Y30" i="68"/>
  <c r="Y31" i="68"/>
  <c r="Y32" i="68"/>
  <c r="Y33" i="68"/>
  <c r="Y34" i="68"/>
  <c r="Y35" i="68"/>
  <c r="Y36" i="68"/>
  <c r="Y37" i="68"/>
  <c r="Y38" i="68"/>
  <c r="Y39" i="68"/>
  <c r="Y40" i="68"/>
  <c r="Y41" i="68"/>
  <c r="Y42" i="68"/>
  <c r="Y43" i="68"/>
  <c r="Y44" i="68"/>
  <c r="Y45" i="68"/>
  <c r="Y46" i="68"/>
  <c r="Y47" i="68"/>
  <c r="Y48" i="68"/>
  <c r="Y50" i="68"/>
  <c r="Y51" i="68"/>
  <c r="Y52" i="68"/>
  <c r="Y55" i="68"/>
  <c r="Y56" i="68"/>
  <c r="Y57" i="68"/>
  <c r="Y58" i="68"/>
  <c r="Y59" i="68"/>
  <c r="Y98" i="68"/>
  <c r="Y99" i="68"/>
  <c r="Y100" i="68"/>
  <c r="Y101" i="68"/>
  <c r="Y102" i="68"/>
  <c r="Y104" i="68"/>
  <c r="Y105" i="68"/>
  <c r="Y106" i="68"/>
  <c r="Y111" i="68"/>
  <c r="Y112" i="68"/>
  <c r="Y113" i="68"/>
  <c r="Y115" i="68"/>
  <c r="Y116" i="68"/>
  <c r="Y117" i="68"/>
  <c r="Y118" i="68"/>
  <c r="Y119" i="68"/>
  <c r="Y120" i="68"/>
  <c r="Y121" i="68"/>
  <c r="Y122" i="68"/>
  <c r="Y123" i="68"/>
  <c r="Y124" i="68"/>
  <c r="Y125" i="68"/>
  <c r="Y126" i="68"/>
  <c r="Y127" i="68"/>
  <c r="Y129" i="68"/>
  <c r="Y133" i="68"/>
  <c r="Y134" i="68"/>
  <c r="Y135" i="68"/>
  <c r="Y136" i="68"/>
  <c r="Y137" i="68"/>
  <c r="Y138" i="68"/>
  <c r="Y145" i="68"/>
  <c r="Y147" i="68"/>
  <c r="Y151" i="68"/>
  <c r="Y154" i="68"/>
  <c r="Y155" i="68"/>
  <c r="Y156" i="68"/>
  <c r="Y157" i="68"/>
  <c r="Y158" i="68"/>
  <c r="Y159" i="68"/>
  <c r="Y160" i="68"/>
  <c r="Y162" i="68"/>
  <c r="Y164" i="68"/>
  <c r="Y165" i="68"/>
  <c r="Y167" i="68"/>
  <c r="Y168" i="68"/>
  <c r="Y169" i="68"/>
  <c r="Y170" i="68"/>
  <c r="Y172" i="68"/>
  <c r="Y173" i="68"/>
  <c r="Y176" i="68"/>
  <c r="Y177" i="68"/>
  <c r="Y178" i="68"/>
  <c r="Y179" i="68"/>
  <c r="Y180" i="68"/>
  <c r="Y181" i="68"/>
  <c r="Y183" i="68"/>
  <c r="Y184" i="68"/>
  <c r="Y185" i="68"/>
  <c r="Y186" i="68"/>
  <c r="Y187" i="68"/>
  <c r="Y188" i="68"/>
  <c r="Y189" i="68"/>
  <c r="Y190" i="68"/>
  <c r="Y191" i="68"/>
  <c r="Y192" i="68"/>
  <c r="Y193" i="68"/>
  <c r="Y194" i="68"/>
  <c r="Y195" i="68"/>
  <c r="Y196" i="68"/>
  <c r="Y197" i="68"/>
  <c r="Y198" i="68"/>
  <c r="Y199" i="68"/>
  <c r="Y200" i="68"/>
  <c r="Y201" i="68"/>
  <c r="Y202" i="68"/>
  <c r="Y203" i="68"/>
  <c r="Y204" i="68"/>
  <c r="Y205" i="68"/>
  <c r="Y206" i="68"/>
  <c r="Y207" i="68"/>
  <c r="Y208" i="68"/>
  <c r="Y209" i="68"/>
  <c r="Y210" i="68"/>
  <c r="Y211" i="68"/>
  <c r="Y212" i="68"/>
  <c r="Y213" i="68"/>
  <c r="Y214" i="68"/>
  <c r="Y215" i="68"/>
  <c r="Y216" i="68"/>
  <c r="Y217" i="68"/>
  <c r="Y218" i="68"/>
  <c r="Y219" i="68"/>
  <c r="Y220" i="68"/>
  <c r="Y221" i="68"/>
  <c r="Y222" i="68"/>
  <c r="Y223" i="68"/>
  <c r="Y224" i="68"/>
  <c r="Y225" i="68"/>
  <c r="Y226" i="68"/>
  <c r="Y227" i="68"/>
  <c r="Y228" i="68"/>
  <c r="Y229" i="68"/>
  <c r="Y230" i="68"/>
  <c r="Y231" i="68"/>
  <c r="Y232" i="68"/>
  <c r="Y233" i="68"/>
  <c r="Y234" i="68"/>
  <c r="Y235" i="68"/>
  <c r="Y236" i="68"/>
  <c r="Y237" i="68"/>
  <c r="Y238" i="68"/>
  <c r="Y239" i="68"/>
  <c r="Y243" i="68"/>
  <c r="Y244" i="68"/>
  <c r="Y245" i="68"/>
  <c r="Y246" i="68"/>
  <c r="Y247" i="68"/>
  <c r="Y248" i="68"/>
  <c r="Y249" i="68"/>
  <c r="Y250" i="68"/>
  <c r="Y251" i="68"/>
  <c r="Y252" i="68"/>
  <c r="Y253" i="68"/>
  <c r="Y256" i="68"/>
  <c r="Y257" i="68"/>
  <c r="Y258" i="68"/>
  <c r="Y259" i="68"/>
  <c r="Y260" i="68"/>
  <c r="Y261" i="68"/>
  <c r="Y262" i="68"/>
  <c r="Y263" i="68"/>
  <c r="Y264" i="68"/>
  <c r="Y265" i="68"/>
  <c r="Y266" i="68"/>
  <c r="Y267" i="68"/>
  <c r="Y268" i="68"/>
  <c r="Y269" i="68"/>
  <c r="Y270" i="68"/>
  <c r="Y271" i="68"/>
  <c r="Y272" i="68"/>
  <c r="X19" i="68"/>
  <c r="X29" i="68"/>
  <c r="X30" i="68"/>
  <c r="X31" i="68"/>
  <c r="X32" i="68"/>
  <c r="X33" i="68"/>
  <c r="X34" i="68"/>
  <c r="X35" i="68"/>
  <c r="X36" i="68"/>
  <c r="X37" i="68"/>
  <c r="X38" i="68"/>
  <c r="X39" i="68"/>
  <c r="X40" i="68"/>
  <c r="X41" i="68"/>
  <c r="X42" i="68"/>
  <c r="X43" i="68"/>
  <c r="X44" i="68"/>
  <c r="X45" i="68"/>
  <c r="X46" i="68"/>
  <c r="X47" i="68"/>
  <c r="X48" i="68"/>
  <c r="X50" i="68"/>
  <c r="X51" i="68"/>
  <c r="X52" i="68"/>
  <c r="X55" i="68"/>
  <c r="X56" i="68"/>
  <c r="X57" i="68"/>
  <c r="X58" i="68"/>
  <c r="X59" i="68"/>
  <c r="X98" i="68"/>
  <c r="X99" i="68"/>
  <c r="X100" i="68"/>
  <c r="X101" i="68"/>
  <c r="X102" i="68"/>
  <c r="X104" i="68"/>
  <c r="X105" i="68"/>
  <c r="X106" i="68"/>
  <c r="X111" i="68"/>
  <c r="X112" i="68"/>
  <c r="X113" i="68"/>
  <c r="X115" i="68"/>
  <c r="X116" i="68"/>
  <c r="X117" i="68"/>
  <c r="X118" i="68"/>
  <c r="X119" i="68"/>
  <c r="X120" i="68"/>
  <c r="X121" i="68"/>
  <c r="X122" i="68"/>
  <c r="X123" i="68"/>
  <c r="X124" i="68"/>
  <c r="X125" i="68"/>
  <c r="X126" i="68"/>
  <c r="X127" i="68"/>
  <c r="X129" i="68"/>
  <c r="X133" i="68"/>
  <c r="X134" i="68"/>
  <c r="X135" i="68"/>
  <c r="X136" i="68"/>
  <c r="X137" i="68"/>
  <c r="X138" i="68"/>
  <c r="X145" i="68"/>
  <c r="X147" i="68"/>
  <c r="X151" i="68"/>
  <c r="X154" i="68"/>
  <c r="X155" i="68"/>
  <c r="X156" i="68"/>
  <c r="X157" i="68"/>
  <c r="X158" i="68"/>
  <c r="X159" i="68"/>
  <c r="X160" i="68"/>
  <c r="X162" i="68"/>
  <c r="X164" i="68"/>
  <c r="X165" i="68"/>
  <c r="X167" i="68"/>
  <c r="X168" i="68"/>
  <c r="X169" i="68"/>
  <c r="X170" i="68"/>
  <c r="X172" i="68"/>
  <c r="X173" i="68"/>
  <c r="X176" i="68"/>
  <c r="X177" i="68"/>
  <c r="X178" i="68"/>
  <c r="X179" i="68"/>
  <c r="X180" i="68"/>
  <c r="X181" i="68"/>
  <c r="X183" i="68"/>
  <c r="X184" i="68"/>
  <c r="X185" i="68"/>
  <c r="X186" i="68"/>
  <c r="X187" i="68"/>
  <c r="X188" i="68"/>
  <c r="X189" i="68"/>
  <c r="X190" i="68"/>
  <c r="X191" i="68"/>
  <c r="X192" i="68"/>
  <c r="X193" i="68"/>
  <c r="X194" i="68"/>
  <c r="X195" i="68"/>
  <c r="X196" i="68"/>
  <c r="X197" i="68"/>
  <c r="X198" i="68"/>
  <c r="X199" i="68"/>
  <c r="X200" i="68"/>
  <c r="X201" i="68"/>
  <c r="X202" i="68"/>
  <c r="X203" i="68"/>
  <c r="X204" i="68"/>
  <c r="X205" i="68"/>
  <c r="X206" i="68"/>
  <c r="X207" i="68"/>
  <c r="X208" i="68"/>
  <c r="X209" i="68"/>
  <c r="X210" i="68"/>
  <c r="X211" i="68"/>
  <c r="X212" i="68"/>
  <c r="X213" i="68"/>
  <c r="X214" i="68"/>
  <c r="X215" i="68"/>
  <c r="X216" i="68"/>
  <c r="X217" i="68"/>
  <c r="X218" i="68"/>
  <c r="X219" i="68"/>
  <c r="X220" i="68"/>
  <c r="X221" i="68"/>
  <c r="X222" i="68"/>
  <c r="X223" i="68"/>
  <c r="X224" i="68"/>
  <c r="X225" i="68"/>
  <c r="X226" i="68"/>
  <c r="X227" i="68"/>
  <c r="X228" i="68"/>
  <c r="X229" i="68"/>
  <c r="X230" i="68"/>
  <c r="X231" i="68"/>
  <c r="X232" i="68"/>
  <c r="X233" i="68"/>
  <c r="X234" i="68"/>
  <c r="X235" i="68"/>
  <c r="X236" i="68"/>
  <c r="X237" i="68"/>
  <c r="X238" i="68"/>
  <c r="X239" i="68"/>
  <c r="X243" i="68"/>
  <c r="X244" i="68"/>
  <c r="X245" i="68"/>
  <c r="X246" i="68"/>
  <c r="X247" i="68"/>
  <c r="X248" i="68"/>
  <c r="X249" i="68"/>
  <c r="X250" i="68"/>
  <c r="X251" i="68"/>
  <c r="X252" i="68"/>
  <c r="X253" i="68"/>
  <c r="X256" i="68"/>
  <c r="X257" i="68"/>
  <c r="X258" i="68"/>
  <c r="X259" i="68"/>
  <c r="X260" i="68"/>
  <c r="X261" i="68"/>
  <c r="X262" i="68"/>
  <c r="X263" i="68"/>
  <c r="X264" i="68"/>
  <c r="X265" i="68"/>
  <c r="X266" i="68"/>
  <c r="X267" i="68"/>
  <c r="X268" i="68"/>
  <c r="X269" i="68"/>
  <c r="X270" i="68"/>
  <c r="X271" i="68"/>
  <c r="X272" i="68"/>
  <c r="W19" i="68"/>
  <c r="W29" i="68"/>
  <c r="W30" i="68"/>
  <c r="W31" i="68"/>
  <c r="W32" i="68"/>
  <c r="W33" i="68"/>
  <c r="W34" i="68"/>
  <c r="W35" i="68"/>
  <c r="W36" i="68"/>
  <c r="W37" i="68"/>
  <c r="W38" i="68"/>
  <c r="W39" i="68"/>
  <c r="W40" i="68"/>
  <c r="W41" i="68"/>
  <c r="W42" i="68"/>
  <c r="W43" i="68"/>
  <c r="W44" i="68"/>
  <c r="W45" i="68"/>
  <c r="W46" i="68"/>
  <c r="W47" i="68"/>
  <c r="W48" i="68"/>
  <c r="W50" i="68"/>
  <c r="W51" i="68"/>
  <c r="W52" i="68"/>
  <c r="W55" i="68"/>
  <c r="W56" i="68"/>
  <c r="W57" i="68"/>
  <c r="W58" i="68"/>
  <c r="W59" i="68"/>
  <c r="W98" i="68"/>
  <c r="W99" i="68"/>
  <c r="W100" i="68"/>
  <c r="W101" i="68"/>
  <c r="W102" i="68"/>
  <c r="W104" i="68"/>
  <c r="W105" i="68"/>
  <c r="W106" i="68"/>
  <c r="W111" i="68"/>
  <c r="W112" i="68"/>
  <c r="W113" i="68"/>
  <c r="W115" i="68"/>
  <c r="W116" i="68"/>
  <c r="W117" i="68"/>
  <c r="W118" i="68"/>
  <c r="W119" i="68"/>
  <c r="W120" i="68"/>
  <c r="W121" i="68"/>
  <c r="W122" i="68"/>
  <c r="W123" i="68"/>
  <c r="W124" i="68"/>
  <c r="W125" i="68"/>
  <c r="W126" i="68"/>
  <c r="W127" i="68"/>
  <c r="W129" i="68"/>
  <c r="W133" i="68"/>
  <c r="W134" i="68"/>
  <c r="W135" i="68"/>
  <c r="W136" i="68"/>
  <c r="W137" i="68"/>
  <c r="W138" i="68"/>
  <c r="W145" i="68"/>
  <c r="W147" i="68"/>
  <c r="W151" i="68"/>
  <c r="W154" i="68"/>
  <c r="W155" i="68"/>
  <c r="W156" i="68"/>
  <c r="W157" i="68"/>
  <c r="W158" i="68"/>
  <c r="W159" i="68"/>
  <c r="W160" i="68"/>
  <c r="W162" i="68"/>
  <c r="W164" i="68"/>
  <c r="W165" i="68"/>
  <c r="W167" i="68"/>
  <c r="W168" i="68"/>
  <c r="W169" i="68"/>
  <c r="W170" i="68"/>
  <c r="W172" i="68"/>
  <c r="W173" i="68"/>
  <c r="W176" i="68"/>
  <c r="W177" i="68"/>
  <c r="W178" i="68"/>
  <c r="W179" i="68"/>
  <c r="W180" i="68"/>
  <c r="W181" i="68"/>
  <c r="W183" i="68"/>
  <c r="W184" i="68"/>
  <c r="W185" i="68"/>
  <c r="W186" i="68"/>
  <c r="W187" i="68"/>
  <c r="W188" i="68"/>
  <c r="W189" i="68"/>
  <c r="W190" i="68"/>
  <c r="W191" i="68"/>
  <c r="W192" i="68"/>
  <c r="W193" i="68"/>
  <c r="W194" i="68"/>
  <c r="W195" i="68"/>
  <c r="W196" i="68"/>
  <c r="W197" i="68"/>
  <c r="W198" i="68"/>
  <c r="W199" i="68"/>
  <c r="W200" i="68"/>
  <c r="W201" i="68"/>
  <c r="W202" i="68"/>
  <c r="W203" i="68"/>
  <c r="W204" i="68"/>
  <c r="W205" i="68"/>
  <c r="W206" i="68"/>
  <c r="W207" i="68"/>
  <c r="W208" i="68"/>
  <c r="W209" i="68"/>
  <c r="W210" i="68"/>
  <c r="W211" i="68"/>
  <c r="W212" i="68"/>
  <c r="W213" i="68"/>
  <c r="W214" i="68"/>
  <c r="W215" i="68"/>
  <c r="W216" i="68"/>
  <c r="W217" i="68"/>
  <c r="W218" i="68"/>
  <c r="W219" i="68"/>
  <c r="W220" i="68"/>
  <c r="W221" i="68"/>
  <c r="W222" i="68"/>
  <c r="W223" i="68"/>
  <c r="W224" i="68"/>
  <c r="W225" i="68"/>
  <c r="W226" i="68"/>
  <c r="W227" i="68"/>
  <c r="W228" i="68"/>
  <c r="W229" i="68"/>
  <c r="W230" i="68"/>
  <c r="W231" i="68"/>
  <c r="W232" i="68"/>
  <c r="W233" i="68"/>
  <c r="W234" i="68"/>
  <c r="W235" i="68"/>
  <c r="W236" i="68"/>
  <c r="W237" i="68"/>
  <c r="W238" i="68"/>
  <c r="W239" i="68"/>
  <c r="W243" i="68"/>
  <c r="W244" i="68"/>
  <c r="W245" i="68"/>
  <c r="W246" i="68"/>
  <c r="W247" i="68"/>
  <c r="W248" i="68"/>
  <c r="W249" i="68"/>
  <c r="W250" i="68"/>
  <c r="W251" i="68"/>
  <c r="W252" i="68"/>
  <c r="W253" i="68"/>
  <c r="W256" i="68"/>
  <c r="W257" i="68"/>
  <c r="W258" i="68"/>
  <c r="W259" i="68"/>
  <c r="W260" i="68"/>
  <c r="W261" i="68"/>
  <c r="W262" i="68"/>
  <c r="W263" i="68"/>
  <c r="W264" i="68"/>
  <c r="W265" i="68"/>
  <c r="W266" i="68"/>
  <c r="W267" i="68"/>
  <c r="W268" i="68"/>
  <c r="W269" i="68"/>
  <c r="W270" i="68"/>
  <c r="W271" i="68"/>
  <c r="W272" i="68"/>
  <c r="V19" i="68"/>
  <c r="V29" i="68"/>
  <c r="V30" i="68"/>
  <c r="V31" i="68"/>
  <c r="V32" i="68"/>
  <c r="V33" i="68"/>
  <c r="V34" i="68"/>
  <c r="V35" i="68"/>
  <c r="V36" i="68"/>
  <c r="V37" i="68"/>
  <c r="V38" i="68"/>
  <c r="V39" i="68"/>
  <c r="V40" i="68"/>
  <c r="V41" i="68"/>
  <c r="V42" i="68"/>
  <c r="V43" i="68"/>
  <c r="V44" i="68"/>
  <c r="V45" i="68"/>
  <c r="V46" i="68"/>
  <c r="V47" i="68"/>
  <c r="V48" i="68"/>
  <c r="V50" i="68"/>
  <c r="V51" i="68"/>
  <c r="V52" i="68"/>
  <c r="V55" i="68"/>
  <c r="V56" i="68"/>
  <c r="V57" i="68"/>
  <c r="V58" i="68"/>
  <c r="V59" i="68"/>
  <c r="V98" i="68"/>
  <c r="V99" i="68"/>
  <c r="V100" i="68"/>
  <c r="V101" i="68"/>
  <c r="V102" i="68"/>
  <c r="V104" i="68"/>
  <c r="V105" i="68"/>
  <c r="V106" i="68"/>
  <c r="V111" i="68"/>
  <c r="V112" i="68"/>
  <c r="V113" i="68"/>
  <c r="V115" i="68"/>
  <c r="V116" i="68"/>
  <c r="V117" i="68"/>
  <c r="V118" i="68"/>
  <c r="V119" i="68"/>
  <c r="V120" i="68"/>
  <c r="V121" i="68"/>
  <c r="V122" i="68"/>
  <c r="V123" i="68"/>
  <c r="V124" i="68"/>
  <c r="V125" i="68"/>
  <c r="V126" i="68"/>
  <c r="V127" i="68"/>
  <c r="V129" i="68"/>
  <c r="V133" i="68"/>
  <c r="V134" i="68"/>
  <c r="V135" i="68"/>
  <c r="V136" i="68"/>
  <c r="V137" i="68"/>
  <c r="V138" i="68"/>
  <c r="V145" i="68"/>
  <c r="V147" i="68"/>
  <c r="V151" i="68"/>
  <c r="V154" i="68"/>
  <c r="V155" i="68"/>
  <c r="V156" i="68"/>
  <c r="V157" i="68"/>
  <c r="V158" i="68"/>
  <c r="V159" i="68"/>
  <c r="V160" i="68"/>
  <c r="V162" i="68"/>
  <c r="V164" i="68"/>
  <c r="V165" i="68"/>
  <c r="V167" i="68"/>
  <c r="V168" i="68"/>
  <c r="V169" i="68"/>
  <c r="V170" i="68"/>
  <c r="V172" i="68"/>
  <c r="V173" i="68"/>
  <c r="V176" i="68"/>
  <c r="V177" i="68"/>
  <c r="V178" i="68"/>
  <c r="V179" i="68"/>
  <c r="V180" i="68"/>
  <c r="V181" i="68"/>
  <c r="V183" i="68"/>
  <c r="V184" i="68"/>
  <c r="V185" i="68"/>
  <c r="V186" i="68"/>
  <c r="V187" i="68"/>
  <c r="V188" i="68"/>
  <c r="V189" i="68"/>
  <c r="V190" i="68"/>
  <c r="V191" i="68"/>
  <c r="V192" i="68"/>
  <c r="V193" i="68"/>
  <c r="V194" i="68"/>
  <c r="V195" i="68"/>
  <c r="V196" i="68"/>
  <c r="V197" i="68"/>
  <c r="V198" i="68"/>
  <c r="V199" i="68"/>
  <c r="V200" i="68"/>
  <c r="V201" i="68"/>
  <c r="V202" i="68"/>
  <c r="V203" i="68"/>
  <c r="V204" i="68"/>
  <c r="V205" i="68"/>
  <c r="V206" i="68"/>
  <c r="V207" i="68"/>
  <c r="V208" i="68"/>
  <c r="V209" i="68"/>
  <c r="V210" i="68"/>
  <c r="V211" i="68"/>
  <c r="V212" i="68"/>
  <c r="V213" i="68"/>
  <c r="V214" i="68"/>
  <c r="V215" i="68"/>
  <c r="V216" i="68"/>
  <c r="V217" i="68"/>
  <c r="V218" i="68"/>
  <c r="V219" i="68"/>
  <c r="V220" i="68"/>
  <c r="V221" i="68"/>
  <c r="V222" i="68"/>
  <c r="V223" i="68"/>
  <c r="V224" i="68"/>
  <c r="V225" i="68"/>
  <c r="V226" i="68"/>
  <c r="V227" i="68"/>
  <c r="V228" i="68"/>
  <c r="V229" i="68"/>
  <c r="V230" i="68"/>
  <c r="V231" i="68"/>
  <c r="V232" i="68"/>
  <c r="V233" i="68"/>
  <c r="V234" i="68"/>
  <c r="V235" i="68"/>
  <c r="V236" i="68"/>
  <c r="V237" i="68"/>
  <c r="V238" i="68"/>
  <c r="V239" i="68"/>
  <c r="V243" i="68"/>
  <c r="V244" i="68"/>
  <c r="V245" i="68"/>
  <c r="V246" i="68"/>
  <c r="V247" i="68"/>
  <c r="V248" i="68"/>
  <c r="V249" i="68"/>
  <c r="V250" i="68"/>
  <c r="V251" i="68"/>
  <c r="V252" i="68"/>
  <c r="V253" i="68"/>
  <c r="V256" i="68"/>
  <c r="V257" i="68"/>
  <c r="V258" i="68"/>
  <c r="V259" i="68"/>
  <c r="V260" i="68"/>
  <c r="V261" i="68"/>
  <c r="V262" i="68"/>
  <c r="V263" i="68"/>
  <c r="V264" i="68"/>
  <c r="V265" i="68"/>
  <c r="V266" i="68"/>
  <c r="V267" i="68"/>
  <c r="V268" i="68"/>
  <c r="V269" i="68"/>
  <c r="V270" i="68"/>
  <c r="V271" i="68"/>
  <c r="V272" i="68"/>
  <c r="U19" i="68"/>
  <c r="U29" i="68"/>
  <c r="U30" i="68"/>
  <c r="U31" i="68"/>
  <c r="U32" i="68"/>
  <c r="U33" i="68"/>
  <c r="U34" i="68"/>
  <c r="U35" i="68"/>
  <c r="U36" i="68"/>
  <c r="U37" i="68"/>
  <c r="U38" i="68"/>
  <c r="U39" i="68"/>
  <c r="U40" i="68"/>
  <c r="U41" i="68"/>
  <c r="U42" i="68"/>
  <c r="U43" i="68"/>
  <c r="U44" i="68"/>
  <c r="U45" i="68"/>
  <c r="U46" i="68"/>
  <c r="U47" i="68"/>
  <c r="U48" i="68"/>
  <c r="U50" i="68"/>
  <c r="U51" i="68"/>
  <c r="U52" i="68"/>
  <c r="U55" i="68"/>
  <c r="U56" i="68"/>
  <c r="U57" i="68"/>
  <c r="U58" i="68"/>
  <c r="U59" i="68"/>
  <c r="H73" i="68"/>
  <c r="H93" i="68"/>
  <c r="U98" i="68"/>
  <c r="U99" i="68"/>
  <c r="U100" i="68"/>
  <c r="U101" i="68"/>
  <c r="U102" i="68"/>
  <c r="U104" i="68"/>
  <c r="U105" i="68"/>
  <c r="U106" i="68"/>
  <c r="U111" i="68"/>
  <c r="U112" i="68"/>
  <c r="U113" i="68"/>
  <c r="U115" i="68"/>
  <c r="U116" i="68"/>
  <c r="U117" i="68"/>
  <c r="U118" i="68"/>
  <c r="U119" i="68"/>
  <c r="U120" i="68"/>
  <c r="U121" i="68"/>
  <c r="H121" i="68" s="1"/>
  <c r="U122" i="68"/>
  <c r="U123" i="68"/>
  <c r="U124" i="68"/>
  <c r="U125" i="68"/>
  <c r="H125" i="68" s="1"/>
  <c r="U126" i="68"/>
  <c r="U127" i="68"/>
  <c r="U129" i="68"/>
  <c r="U133" i="68"/>
  <c r="U134" i="68"/>
  <c r="U135" i="68"/>
  <c r="U136" i="68"/>
  <c r="U137" i="68"/>
  <c r="U138" i="68"/>
  <c r="U145" i="68"/>
  <c r="U147" i="68"/>
  <c r="U151" i="68"/>
  <c r="U154" i="68"/>
  <c r="U155" i="68"/>
  <c r="U156" i="68"/>
  <c r="U157" i="68"/>
  <c r="U158" i="68"/>
  <c r="U159" i="68"/>
  <c r="U160" i="68"/>
  <c r="U162" i="68"/>
  <c r="U164" i="68"/>
  <c r="U165" i="68"/>
  <c r="U167" i="68"/>
  <c r="U168" i="68"/>
  <c r="U169" i="68"/>
  <c r="H169" i="68" s="1"/>
  <c r="U170" i="68"/>
  <c r="U172" i="68"/>
  <c r="U173" i="68"/>
  <c r="U176" i="68"/>
  <c r="U177" i="68"/>
  <c r="U178" i="68"/>
  <c r="U179" i="68"/>
  <c r="U180" i="68"/>
  <c r="U181" i="68"/>
  <c r="U183" i="68"/>
  <c r="U184" i="68"/>
  <c r="U185" i="68"/>
  <c r="U186" i="68"/>
  <c r="U187" i="68"/>
  <c r="U188" i="68"/>
  <c r="U189" i="68"/>
  <c r="U190" i="68"/>
  <c r="U191" i="68"/>
  <c r="U192" i="68"/>
  <c r="U193" i="68"/>
  <c r="U194" i="68"/>
  <c r="U195" i="68"/>
  <c r="U196" i="68"/>
  <c r="U197" i="68"/>
  <c r="U198" i="68"/>
  <c r="U199" i="68"/>
  <c r="U200" i="68"/>
  <c r="U201" i="68"/>
  <c r="U202" i="68"/>
  <c r="U203" i="68"/>
  <c r="U204" i="68"/>
  <c r="U205" i="68"/>
  <c r="U206" i="68"/>
  <c r="U207" i="68"/>
  <c r="U208" i="68"/>
  <c r="U209" i="68"/>
  <c r="U210" i="68"/>
  <c r="U211" i="68"/>
  <c r="U212" i="68"/>
  <c r="U213" i="68"/>
  <c r="U214" i="68"/>
  <c r="U215" i="68"/>
  <c r="U216" i="68"/>
  <c r="U217" i="68"/>
  <c r="U218" i="68"/>
  <c r="U219" i="68"/>
  <c r="U220" i="68"/>
  <c r="U221" i="68"/>
  <c r="U222" i="68"/>
  <c r="U223" i="68"/>
  <c r="U224" i="68"/>
  <c r="U225" i="68"/>
  <c r="U226" i="68"/>
  <c r="U227" i="68"/>
  <c r="U228" i="68"/>
  <c r="U229" i="68"/>
  <c r="U230" i="68"/>
  <c r="U231" i="68"/>
  <c r="U232" i="68"/>
  <c r="U233" i="68"/>
  <c r="U234" i="68"/>
  <c r="U235" i="68"/>
  <c r="U236" i="68"/>
  <c r="U237" i="68"/>
  <c r="U238" i="68"/>
  <c r="U239" i="68"/>
  <c r="U243" i="68"/>
  <c r="U244" i="68"/>
  <c r="U245" i="68"/>
  <c r="U246" i="68"/>
  <c r="U247" i="68"/>
  <c r="U248" i="68"/>
  <c r="U249" i="68"/>
  <c r="U250" i="68"/>
  <c r="U251" i="68"/>
  <c r="U252" i="68"/>
  <c r="U253" i="68"/>
  <c r="U256" i="68"/>
  <c r="U257" i="68"/>
  <c r="U258" i="68"/>
  <c r="U259" i="68"/>
  <c r="U260" i="68"/>
  <c r="U261" i="68"/>
  <c r="U262" i="68"/>
  <c r="U263" i="68"/>
  <c r="U264" i="68"/>
  <c r="U265" i="68"/>
  <c r="U266" i="68"/>
  <c r="U267" i="68"/>
  <c r="U268" i="68"/>
  <c r="U269" i="68"/>
  <c r="U270" i="68"/>
  <c r="U271" i="68"/>
  <c r="U272" i="68"/>
  <c r="T29" i="68"/>
  <c r="T30" i="68"/>
  <c r="T31" i="68"/>
  <c r="T32" i="68"/>
  <c r="T33" i="68"/>
  <c r="T34" i="68"/>
  <c r="T35" i="68"/>
  <c r="T36" i="68"/>
  <c r="T37" i="68"/>
  <c r="T38" i="68"/>
  <c r="T39" i="68"/>
  <c r="T40" i="68"/>
  <c r="T41" i="68"/>
  <c r="T42" i="68"/>
  <c r="T43" i="68"/>
  <c r="T44" i="68"/>
  <c r="T45" i="68"/>
  <c r="T46" i="68"/>
  <c r="T47" i="68"/>
  <c r="T48" i="68"/>
  <c r="T50" i="68"/>
  <c r="T51" i="68"/>
  <c r="T52" i="68"/>
  <c r="T55" i="68"/>
  <c r="T56" i="68"/>
  <c r="T57" i="68"/>
  <c r="T58" i="68"/>
  <c r="T59" i="68"/>
  <c r="T98" i="68"/>
  <c r="T99" i="68"/>
  <c r="T100" i="68"/>
  <c r="T101" i="68"/>
  <c r="T102" i="68"/>
  <c r="T104" i="68"/>
  <c r="T105" i="68"/>
  <c r="T106" i="68"/>
  <c r="T111" i="68"/>
  <c r="T112" i="68"/>
  <c r="T113" i="68"/>
  <c r="T115" i="68"/>
  <c r="T116" i="68"/>
  <c r="T117" i="68"/>
  <c r="T118" i="68"/>
  <c r="T120" i="68"/>
  <c r="T121" i="68"/>
  <c r="T122" i="68"/>
  <c r="T123" i="68"/>
  <c r="T124" i="68"/>
  <c r="T125" i="68"/>
  <c r="T126" i="68"/>
  <c r="T127" i="68"/>
  <c r="T129" i="68"/>
  <c r="T133" i="68"/>
  <c r="T134" i="68"/>
  <c r="T135" i="68"/>
  <c r="T136" i="68"/>
  <c r="T137" i="68"/>
  <c r="T138" i="68"/>
  <c r="T145" i="68"/>
  <c r="T147" i="68"/>
  <c r="T151" i="68"/>
  <c r="T154" i="68"/>
  <c r="T155" i="68"/>
  <c r="T156" i="68"/>
  <c r="T157" i="68"/>
  <c r="T158" i="68"/>
  <c r="T159" i="68"/>
  <c r="T160" i="68"/>
  <c r="T162" i="68"/>
  <c r="T164" i="68"/>
  <c r="T165" i="68"/>
  <c r="T167" i="68"/>
  <c r="T168" i="68"/>
  <c r="T169" i="68"/>
  <c r="T170" i="68"/>
  <c r="T172" i="68"/>
  <c r="T173" i="68"/>
  <c r="T176" i="68"/>
  <c r="T177" i="68"/>
  <c r="T178" i="68"/>
  <c r="T179" i="68"/>
  <c r="T180" i="68"/>
  <c r="T181" i="68"/>
  <c r="T183" i="68"/>
  <c r="T184" i="68"/>
  <c r="T185" i="68"/>
  <c r="T186" i="68"/>
  <c r="T187" i="68"/>
  <c r="T188" i="68"/>
  <c r="T189" i="68"/>
  <c r="T190" i="68"/>
  <c r="T191" i="68"/>
  <c r="T192" i="68"/>
  <c r="T193" i="68"/>
  <c r="T194" i="68"/>
  <c r="T195" i="68"/>
  <c r="T196" i="68"/>
  <c r="T197" i="68"/>
  <c r="T198" i="68"/>
  <c r="T199" i="68"/>
  <c r="T200" i="68"/>
  <c r="T201" i="68"/>
  <c r="T202" i="68"/>
  <c r="T203" i="68"/>
  <c r="T204" i="68"/>
  <c r="T205" i="68"/>
  <c r="T206" i="68"/>
  <c r="T207" i="68"/>
  <c r="T208" i="68"/>
  <c r="T209" i="68"/>
  <c r="T210" i="68"/>
  <c r="T211" i="68"/>
  <c r="T212" i="68"/>
  <c r="T213" i="68"/>
  <c r="T214" i="68"/>
  <c r="T215" i="68"/>
  <c r="T216" i="68"/>
  <c r="T217" i="68"/>
  <c r="T218" i="68"/>
  <c r="T219" i="68"/>
  <c r="T220" i="68"/>
  <c r="T221" i="68"/>
  <c r="T222" i="68"/>
  <c r="T223" i="68"/>
  <c r="T224" i="68"/>
  <c r="T225" i="68"/>
  <c r="T226" i="68"/>
  <c r="T227" i="68"/>
  <c r="T228" i="68"/>
  <c r="T229" i="68"/>
  <c r="T230" i="68"/>
  <c r="T231" i="68"/>
  <c r="T232" i="68"/>
  <c r="T233" i="68"/>
  <c r="T234" i="68"/>
  <c r="T235" i="68"/>
  <c r="T236" i="68"/>
  <c r="T237" i="68"/>
  <c r="T238" i="68"/>
  <c r="T239" i="68"/>
  <c r="T243" i="68"/>
  <c r="T244" i="68"/>
  <c r="T245" i="68"/>
  <c r="T246" i="68"/>
  <c r="T247" i="68"/>
  <c r="T248" i="68"/>
  <c r="T249" i="68"/>
  <c r="T250" i="68"/>
  <c r="T251" i="68"/>
  <c r="T252" i="68"/>
  <c r="T253" i="68"/>
  <c r="T19" i="68"/>
  <c r="T6" i="68" s="1"/>
  <c r="R100" i="78" l="1"/>
  <c r="O100" i="78"/>
  <c r="S100" i="78"/>
  <c r="Z77" i="66"/>
  <c r="V100" i="78"/>
  <c r="M175" i="78"/>
  <c r="P100" i="78"/>
  <c r="Q175" i="78"/>
  <c r="T100" i="78"/>
  <c r="Y149" i="66"/>
  <c r="U175" i="78"/>
  <c r="AA77" i="66"/>
  <c r="W100" i="78"/>
  <c r="N100" i="78"/>
  <c r="AA271" i="83"/>
  <c r="AF150" i="68"/>
  <c r="L175" i="78"/>
  <c r="P175" i="78"/>
  <c r="T175" i="78"/>
  <c r="AA149" i="66"/>
  <c r="W175" i="78"/>
  <c r="M100" i="78"/>
  <c r="N175" i="78"/>
  <c r="Q100" i="78"/>
  <c r="R175" i="78"/>
  <c r="Y77" i="66"/>
  <c r="U100" i="78"/>
  <c r="Z149" i="66"/>
  <c r="V175" i="78"/>
  <c r="I213" i="83"/>
  <c r="K213" i="83" s="1"/>
  <c r="Y58" i="66"/>
  <c r="Z5" i="80"/>
  <c r="Z6" i="80"/>
  <c r="Z306" i="80"/>
  <c r="K35" i="80"/>
  <c r="AA23" i="66" s="1"/>
  <c r="Y23" i="66"/>
  <c r="K33" i="80"/>
  <c r="AA21" i="66" s="1"/>
  <c r="Y21" i="66"/>
  <c r="K34" i="80"/>
  <c r="AA22" i="66" s="1"/>
  <c r="Y22" i="66"/>
  <c r="M71" i="79"/>
  <c r="O71" i="79" s="1"/>
  <c r="AA71" i="66" s="1"/>
  <c r="Y75" i="66"/>
  <c r="Y71" i="66" s="1"/>
  <c r="Y59" i="66" s="1"/>
  <c r="L100" i="78"/>
  <c r="AF6" i="68"/>
  <c r="H105" i="68"/>
  <c r="H193" i="68"/>
  <c r="H185" i="68"/>
  <c r="H157" i="68"/>
  <c r="H129" i="68"/>
  <c r="H101" i="68"/>
  <c r="H81" i="68"/>
  <c r="H77" i="68"/>
  <c r="H69" i="68"/>
  <c r="H65" i="68"/>
  <c r="H45" i="68"/>
  <c r="H41" i="68"/>
  <c r="H37" i="68"/>
  <c r="H33" i="68"/>
  <c r="H29" i="68"/>
  <c r="H25" i="68"/>
  <c r="I117" i="81"/>
  <c r="K117" i="81" s="1"/>
  <c r="I117" i="80"/>
  <c r="K119" i="80"/>
  <c r="K69" i="82"/>
  <c r="I68" i="82"/>
  <c r="K68" i="82" s="1"/>
  <c r="I188" i="82"/>
  <c r="K188" i="82" s="1"/>
  <c r="K189" i="82"/>
  <c r="O175" i="79"/>
  <c r="M174" i="79"/>
  <c r="O174" i="79" s="1"/>
  <c r="I226" i="80"/>
  <c r="K226" i="80" s="1"/>
  <c r="K228" i="80"/>
  <c r="K169" i="81"/>
  <c r="I168" i="81"/>
  <c r="K168" i="81" s="1"/>
  <c r="K40" i="83"/>
  <c r="I39" i="83"/>
  <c r="K39" i="83" s="1"/>
  <c r="K181" i="83"/>
  <c r="I180" i="83"/>
  <c r="K180" i="83" s="1"/>
  <c r="K217" i="83"/>
  <c r="I216" i="83"/>
  <c r="K216" i="83" s="1"/>
  <c r="I86" i="82"/>
  <c r="K86" i="82" s="1"/>
  <c r="M214" i="79"/>
  <c r="O214" i="79" s="1"/>
  <c r="K87" i="83"/>
  <c r="I86" i="83"/>
  <c r="K86" i="83" s="1"/>
  <c r="K192" i="83"/>
  <c r="I191" i="83"/>
  <c r="K191" i="83" s="1"/>
  <c r="K94" i="80"/>
  <c r="I90" i="80"/>
  <c r="K90" i="80" s="1"/>
  <c r="I58" i="80"/>
  <c r="K58" i="80" s="1"/>
  <c r="K59" i="80"/>
  <c r="H156" i="68"/>
  <c r="H120" i="68"/>
  <c r="H104" i="68"/>
  <c r="H92" i="68"/>
  <c r="H84" i="68"/>
  <c r="H76" i="68"/>
  <c r="H68" i="68"/>
  <c r="H64" i="68"/>
  <c r="H48" i="68"/>
  <c r="H40" i="68"/>
  <c r="H36" i="68"/>
  <c r="H32" i="68"/>
  <c r="H28" i="68"/>
  <c r="H24" i="68"/>
  <c r="H6" i="68" s="1"/>
  <c r="M79" i="79"/>
  <c r="O80" i="79"/>
  <c r="O165" i="79"/>
  <c r="M164" i="79"/>
  <c r="O164" i="79" s="1"/>
  <c r="K214" i="80"/>
  <c r="I265" i="80"/>
  <c r="K265" i="80" s="1"/>
  <c r="K266" i="80"/>
  <c r="K44" i="82"/>
  <c r="I159" i="82"/>
  <c r="K159" i="82" s="1"/>
  <c r="K160" i="82"/>
  <c r="K200" i="82"/>
  <c r="I199" i="82"/>
  <c r="K199" i="82" s="1"/>
  <c r="I50" i="81"/>
  <c r="K50" i="81" s="1"/>
  <c r="K51" i="81"/>
  <c r="I70" i="81"/>
  <c r="K70" i="81" s="1"/>
  <c r="K71" i="81"/>
  <c r="O60" i="79"/>
  <c r="O182" i="79"/>
  <c r="M181" i="79"/>
  <c r="O218" i="79"/>
  <c r="M217" i="79"/>
  <c r="O217" i="79" s="1"/>
  <c r="I158" i="80"/>
  <c r="K158" i="80" s="1"/>
  <c r="K159" i="80"/>
  <c r="I190" i="80"/>
  <c r="K191" i="80"/>
  <c r="I298" i="80"/>
  <c r="K298" i="80" s="1"/>
  <c r="K299" i="80"/>
  <c r="K53" i="82"/>
  <c r="I52" i="82"/>
  <c r="K52" i="82" s="1"/>
  <c r="I72" i="82"/>
  <c r="K72" i="82" s="1"/>
  <c r="K73" i="82"/>
  <c r="K96" i="81"/>
  <c r="I95" i="81"/>
  <c r="K95" i="81" s="1"/>
  <c r="K148" i="81"/>
  <c r="O134" i="79"/>
  <c r="M133" i="79"/>
  <c r="O133" i="79" s="1"/>
  <c r="K72" i="80"/>
  <c r="I61" i="80"/>
  <c r="K61" i="80" s="1"/>
  <c r="I107" i="80"/>
  <c r="K107" i="80" s="1"/>
  <c r="K108" i="80"/>
  <c r="I215" i="80"/>
  <c r="K215" i="80" s="1"/>
  <c r="K216" i="80"/>
  <c r="I251" i="80"/>
  <c r="K251" i="80" s="1"/>
  <c r="K252" i="80"/>
  <c r="I177" i="82"/>
  <c r="K177" i="82" s="1"/>
  <c r="K178" i="82"/>
  <c r="K230" i="82"/>
  <c r="I229" i="82"/>
  <c r="K250" i="82"/>
  <c r="I249" i="82"/>
  <c r="K249" i="82" s="1"/>
  <c r="K77" i="81"/>
  <c r="I76" i="81"/>
  <c r="K48" i="83"/>
  <c r="K93" i="83"/>
  <c r="I92" i="83"/>
  <c r="I33" i="81"/>
  <c r="I173" i="83"/>
  <c r="K173" i="83" s="1"/>
  <c r="AA115" i="66"/>
  <c r="M203" i="79"/>
  <c r="O203" i="79" s="1"/>
  <c r="M231" i="79"/>
  <c r="K51" i="80"/>
  <c r="I120" i="80"/>
  <c r="K120" i="80" s="1"/>
  <c r="I176" i="80"/>
  <c r="K176" i="80" s="1"/>
  <c r="I45" i="81"/>
  <c r="K45" i="81" s="1"/>
  <c r="K34" i="83"/>
  <c r="K248" i="83"/>
  <c r="I247" i="83"/>
  <c r="K247" i="83" s="1"/>
  <c r="M148" i="79"/>
  <c r="O149" i="79"/>
  <c r="K62" i="82"/>
  <c r="I61" i="82"/>
  <c r="K61" i="82" s="1"/>
  <c r="I81" i="82"/>
  <c r="K81" i="82" s="1"/>
  <c r="K82" i="82"/>
  <c r="I263" i="83"/>
  <c r="K263" i="83" s="1"/>
  <c r="K264" i="83"/>
  <c r="H184" i="68"/>
  <c r="H168" i="68"/>
  <c r="H136" i="68"/>
  <c r="H124" i="68"/>
  <c r="H100" i="68"/>
  <c r="H96" i="68"/>
  <c r="H80" i="68"/>
  <c r="H72" i="68"/>
  <c r="H44" i="68"/>
  <c r="H187" i="68"/>
  <c r="H183" i="68"/>
  <c r="H167" i="68"/>
  <c r="H159" i="68"/>
  <c r="H155" i="68"/>
  <c r="H151" i="68"/>
  <c r="H135" i="68"/>
  <c r="H127" i="68"/>
  <c r="H123" i="68"/>
  <c r="H99" i="68"/>
  <c r="H95" i="68"/>
  <c r="H91" i="68"/>
  <c r="H83" i="68"/>
  <c r="H79" i="68"/>
  <c r="H75" i="68"/>
  <c r="H71" i="68"/>
  <c r="H67" i="68"/>
  <c r="H63" i="68"/>
  <c r="H47" i="68"/>
  <c r="H43" i="68"/>
  <c r="H39" i="68"/>
  <c r="H35" i="68"/>
  <c r="H31" i="68"/>
  <c r="H27" i="68"/>
  <c r="M82" i="79"/>
  <c r="O84" i="79"/>
  <c r="K238" i="80"/>
  <c r="I237" i="80"/>
  <c r="K237" i="80" s="1"/>
  <c r="K48" i="82"/>
  <c r="I47" i="82"/>
  <c r="K47" i="82" s="1"/>
  <c r="I166" i="82"/>
  <c r="K166" i="82" s="1"/>
  <c r="K168" i="82"/>
  <c r="I202" i="82"/>
  <c r="K202" i="82" s="1"/>
  <c r="K204" i="82"/>
  <c r="K55" i="81"/>
  <c r="I53" i="81"/>
  <c r="K53" i="81" s="1"/>
  <c r="K167" i="81"/>
  <c r="I218" i="81"/>
  <c r="K218" i="81" s="1"/>
  <c r="K219" i="81"/>
  <c r="O262" i="79"/>
  <c r="M261" i="79"/>
  <c r="O261" i="79" s="1"/>
  <c r="I282" i="80"/>
  <c r="K283" i="80"/>
  <c r="K57" i="82"/>
  <c r="I55" i="82"/>
  <c r="K55" i="82" s="1"/>
  <c r="K60" i="81"/>
  <c r="K80" i="81"/>
  <c r="I79" i="81"/>
  <c r="K79" i="81" s="1"/>
  <c r="K136" i="81"/>
  <c r="I135" i="81"/>
  <c r="K135" i="81" s="1"/>
  <c r="K180" i="81"/>
  <c r="I179" i="81"/>
  <c r="K179" i="81" s="1"/>
  <c r="I231" i="81"/>
  <c r="K232" i="81"/>
  <c r="K252" i="81"/>
  <c r="I251" i="81"/>
  <c r="K251" i="81" s="1"/>
  <c r="M67" i="79"/>
  <c r="O67" i="79" s="1"/>
  <c r="AA67" i="66" s="1"/>
  <c r="O70" i="79"/>
  <c r="I111" i="80"/>
  <c r="K111" i="80" s="1"/>
  <c r="K112" i="80"/>
  <c r="K34" i="82"/>
  <c r="I33" i="82"/>
  <c r="K234" i="82"/>
  <c r="I233" i="82"/>
  <c r="K233" i="82" s="1"/>
  <c r="K249" i="81"/>
  <c r="I248" i="81"/>
  <c r="K248" i="81" s="1"/>
  <c r="K261" i="83"/>
  <c r="I260" i="83"/>
  <c r="K260" i="83" s="1"/>
  <c r="I78" i="82"/>
  <c r="I122" i="82"/>
  <c r="K122" i="82" s="1"/>
  <c r="I201" i="81"/>
  <c r="K201" i="81" s="1"/>
  <c r="I61" i="83"/>
  <c r="K61" i="83" s="1"/>
  <c r="I248" i="80"/>
  <c r="K248" i="80" s="1"/>
  <c r="K123" i="83"/>
  <c r="I122" i="83"/>
  <c r="K122" i="83" s="1"/>
  <c r="K179" i="83"/>
  <c r="I230" i="83"/>
  <c r="K230" i="83" s="1"/>
  <c r="K231" i="83"/>
  <c r="K112" i="83"/>
  <c r="I111" i="83"/>
  <c r="K111" i="83" s="1"/>
  <c r="K164" i="83"/>
  <c r="I163" i="83"/>
  <c r="K163" i="83" s="1"/>
  <c r="I6" i="83"/>
  <c r="I66" i="81"/>
  <c r="K66" i="81" s="1"/>
  <c r="K67" i="81"/>
  <c r="K148" i="80"/>
  <c r="I147" i="80"/>
  <c r="K147" i="80" s="1"/>
  <c r="K212" i="80"/>
  <c r="I209" i="80"/>
  <c r="I137" i="82"/>
  <c r="K137" i="82" s="1"/>
  <c r="K138" i="82"/>
  <c r="K205" i="81"/>
  <c r="I204" i="81"/>
  <c r="K204" i="81" s="1"/>
  <c r="K244" i="83"/>
  <c r="I243" i="83"/>
  <c r="H160" i="68"/>
  <c r="H270" i="68"/>
  <c r="H266" i="68"/>
  <c r="H258" i="68"/>
  <c r="H250" i="68"/>
  <c r="H246" i="68"/>
  <c r="H238" i="68"/>
  <c r="H234" i="68"/>
  <c r="H230" i="68"/>
  <c r="H226" i="68"/>
  <c r="H222" i="68"/>
  <c r="H218" i="68"/>
  <c r="H210" i="68"/>
  <c r="H206" i="68"/>
  <c r="H202" i="68"/>
  <c r="H198" i="68"/>
  <c r="H194" i="68"/>
  <c r="H190" i="68"/>
  <c r="H186" i="68"/>
  <c r="H170" i="68"/>
  <c r="H162" i="68"/>
  <c r="H158" i="68"/>
  <c r="H154" i="68"/>
  <c r="H126" i="68"/>
  <c r="H122" i="68"/>
  <c r="H106" i="68"/>
  <c r="H102" i="68"/>
  <c r="H98" i="68"/>
  <c r="H94" i="68"/>
  <c r="H90" i="68"/>
  <c r="H86" i="68"/>
  <c r="H82" i="68"/>
  <c r="H78" i="68"/>
  <c r="H74" i="68"/>
  <c r="H70" i="68"/>
  <c r="H66" i="68"/>
  <c r="H62" i="68"/>
  <c r="H58" i="68"/>
  <c r="H46" i="68"/>
  <c r="H42" i="68"/>
  <c r="H38" i="68"/>
  <c r="H34" i="68"/>
  <c r="H30" i="68"/>
  <c r="H26" i="68"/>
  <c r="I281" i="78"/>
  <c r="K281" i="78" s="1"/>
  <c r="I277" i="78"/>
  <c r="K277" i="78" s="1"/>
  <c r="I269" i="78"/>
  <c r="K269" i="78" s="1"/>
  <c r="I265" i="78"/>
  <c r="K265" i="78" s="1"/>
  <c r="I261" i="78"/>
  <c r="K261" i="78" s="1"/>
  <c r="I257" i="78"/>
  <c r="I253" i="78"/>
  <c r="K253" i="78" s="1"/>
  <c r="I249" i="78"/>
  <c r="K249" i="78" s="1"/>
  <c r="I245" i="78"/>
  <c r="K245" i="78" s="1"/>
  <c r="I241" i="78"/>
  <c r="K241" i="78" s="1"/>
  <c r="I237" i="78"/>
  <c r="K237" i="78" s="1"/>
  <c r="I233" i="78"/>
  <c r="K233" i="78" s="1"/>
  <c r="I225" i="78"/>
  <c r="K225" i="78" s="1"/>
  <c r="I221" i="78"/>
  <c r="K221" i="78" s="1"/>
  <c r="I217" i="78"/>
  <c r="K217" i="78" s="1"/>
  <c r="I213" i="78"/>
  <c r="K213" i="78" s="1"/>
  <c r="I209" i="78"/>
  <c r="K209" i="78" s="1"/>
  <c r="I205" i="78"/>
  <c r="K205" i="78" s="1"/>
  <c r="I201" i="78"/>
  <c r="K201" i="78" s="1"/>
  <c r="I197" i="78"/>
  <c r="K197" i="78" s="1"/>
  <c r="I189" i="78"/>
  <c r="K189" i="78" s="1"/>
  <c r="I169" i="78"/>
  <c r="K169" i="78" s="1"/>
  <c r="I165" i="78"/>
  <c r="K165" i="78" s="1"/>
  <c r="I161" i="78"/>
  <c r="K161" i="78" s="1"/>
  <c r="I157" i="78"/>
  <c r="K157" i="78" s="1"/>
  <c r="I153" i="78"/>
  <c r="K153" i="78" s="1"/>
  <c r="I149" i="78"/>
  <c r="K149" i="78" s="1"/>
  <c r="I141" i="78"/>
  <c r="K141" i="78" s="1"/>
  <c r="I137" i="78"/>
  <c r="K137" i="78" s="1"/>
  <c r="I133" i="78"/>
  <c r="K133" i="78" s="1"/>
  <c r="I129" i="78"/>
  <c r="K129" i="78" s="1"/>
  <c r="I125" i="78"/>
  <c r="K125" i="78" s="1"/>
  <c r="I121" i="78"/>
  <c r="K121" i="78" s="1"/>
  <c r="I117" i="78"/>
  <c r="K117" i="78" s="1"/>
  <c r="I113" i="78"/>
  <c r="K113" i="78" s="1"/>
  <c r="I105" i="78"/>
  <c r="K105" i="78" s="1"/>
  <c r="I97" i="78"/>
  <c r="K97" i="78" s="1"/>
  <c r="I93" i="78"/>
  <c r="K93" i="78" s="1"/>
  <c r="I89" i="78"/>
  <c r="K89" i="78" s="1"/>
  <c r="I85" i="78"/>
  <c r="K85" i="78" s="1"/>
  <c r="I81" i="78"/>
  <c r="K81" i="78" s="1"/>
  <c r="J37" i="78"/>
  <c r="K37" i="78" s="1"/>
  <c r="I29" i="78"/>
  <c r="K29" i="78" s="1"/>
  <c r="I17" i="78"/>
  <c r="K17" i="78" s="1"/>
  <c r="I9" i="78"/>
  <c r="O88" i="79"/>
  <c r="M87" i="79"/>
  <c r="O87" i="79" s="1"/>
  <c r="O193" i="79"/>
  <c r="M192" i="79"/>
  <c r="O192" i="79" s="1"/>
  <c r="O245" i="79"/>
  <c r="M244" i="79"/>
  <c r="O265" i="79"/>
  <c r="M264" i="79"/>
  <c r="O264" i="79" s="1"/>
  <c r="I29" i="80"/>
  <c r="K30" i="80"/>
  <c r="I85" i="80"/>
  <c r="K85" i="80" s="1"/>
  <c r="K86" i="80"/>
  <c r="K126" i="80"/>
  <c r="I125" i="80"/>
  <c r="K125" i="80" s="1"/>
  <c r="K162" i="80"/>
  <c r="I161" i="80"/>
  <c r="K161" i="80" s="1"/>
  <c r="K206" i="80"/>
  <c r="I203" i="80"/>
  <c r="K120" i="82"/>
  <c r="I119" i="82"/>
  <c r="K119" i="82" s="1"/>
  <c r="K152" i="82"/>
  <c r="I151" i="82"/>
  <c r="K151" i="82" s="1"/>
  <c r="K107" i="81"/>
  <c r="I106" i="81"/>
  <c r="K106" i="81" s="1"/>
  <c r="K191" i="81"/>
  <c r="I190" i="81"/>
  <c r="K190" i="81" s="1"/>
  <c r="M248" i="79"/>
  <c r="O248" i="79" s="1"/>
  <c r="O250" i="79"/>
  <c r="I108" i="82"/>
  <c r="K108" i="82" s="1"/>
  <c r="K109" i="82"/>
  <c r="K165" i="82"/>
  <c r="K217" i="82"/>
  <c r="I216" i="82"/>
  <c r="K216" i="82" s="1"/>
  <c r="K236" i="81"/>
  <c r="I235" i="81"/>
  <c r="K235" i="81" s="1"/>
  <c r="K40" i="80"/>
  <c r="I36" i="80"/>
  <c r="K36" i="80" s="1"/>
  <c r="K296" i="80"/>
  <c r="I295" i="80"/>
  <c r="K295" i="80" s="1"/>
  <c r="I37" i="82"/>
  <c r="K37" i="82" s="1"/>
  <c r="K38" i="82"/>
  <c r="I97" i="82"/>
  <c r="K97" i="82" s="1"/>
  <c r="K98" i="82"/>
  <c r="K150" i="82"/>
  <c r="I149" i="82"/>
  <c r="K149" i="82" s="1"/>
  <c r="K41" i="81"/>
  <c r="I84" i="81"/>
  <c r="K84" i="81" s="1"/>
  <c r="K85" i="81"/>
  <c r="I120" i="81"/>
  <c r="K120" i="81" s="1"/>
  <c r="K121" i="81"/>
  <c r="K161" i="81"/>
  <c r="I157" i="81"/>
  <c r="K157" i="81" s="1"/>
  <c r="K36" i="83"/>
  <c r="I35" i="83"/>
  <c r="K69" i="83"/>
  <c r="I64" i="83"/>
  <c r="K64" i="83" s="1"/>
  <c r="I100" i="83"/>
  <c r="K100" i="83" s="1"/>
  <c r="K101" i="83"/>
  <c r="I136" i="83"/>
  <c r="K136" i="83" s="1"/>
  <c r="K137" i="83"/>
  <c r="I246" i="82"/>
  <c r="K246" i="82" s="1"/>
  <c r="I149" i="81"/>
  <c r="K149" i="81" s="1"/>
  <c r="M98" i="79"/>
  <c r="O98" i="79" s="1"/>
  <c r="M130" i="79"/>
  <c r="O130" i="79" s="1"/>
  <c r="I100" i="80"/>
  <c r="K100" i="80" s="1"/>
  <c r="I136" i="80"/>
  <c r="K136" i="80" s="1"/>
  <c r="I37" i="81"/>
  <c r="K37" i="81" s="1"/>
  <c r="K26" i="83"/>
  <c r="I24" i="83"/>
  <c r="K24" i="83" s="1"/>
  <c r="K54" i="83"/>
  <c r="I53" i="83"/>
  <c r="K53" i="83" s="1"/>
  <c r="K83" i="83"/>
  <c r="I82" i="83"/>
  <c r="K82" i="83" s="1"/>
  <c r="I202" i="83"/>
  <c r="K202" i="83" s="1"/>
  <c r="K203" i="83"/>
  <c r="K76" i="83"/>
  <c r="K96" i="83"/>
  <c r="I95" i="83"/>
  <c r="K95" i="83" s="1"/>
  <c r="K152" i="83"/>
  <c r="I151" i="83"/>
  <c r="K151" i="83" s="1"/>
  <c r="I280" i="78"/>
  <c r="K280" i="78" s="1"/>
  <c r="I272" i="78"/>
  <c r="K272" i="78" s="1"/>
  <c r="I268" i="78"/>
  <c r="K268" i="78" s="1"/>
  <c r="I264" i="78"/>
  <c r="K264" i="78" s="1"/>
  <c r="I252" i="78"/>
  <c r="K252" i="78" s="1"/>
  <c r="I248" i="78"/>
  <c r="K248" i="78" s="1"/>
  <c r="I244" i="78"/>
  <c r="I240" i="78"/>
  <c r="K240" i="78" s="1"/>
  <c r="I236" i="78"/>
  <c r="K236" i="78" s="1"/>
  <c r="I232" i="78"/>
  <c r="K232" i="78" s="1"/>
  <c r="I228" i="78"/>
  <c r="K228" i="78" s="1"/>
  <c r="I224" i="78"/>
  <c r="K224" i="78" s="1"/>
  <c r="I220" i="78"/>
  <c r="K220" i="78" s="1"/>
  <c r="I216" i="78"/>
  <c r="I212" i="78"/>
  <c r="K212" i="78" s="1"/>
  <c r="I208" i="78"/>
  <c r="K208" i="78" s="1"/>
  <c r="I200" i="78"/>
  <c r="K200" i="78" s="1"/>
  <c r="I196" i="78"/>
  <c r="K196" i="78" s="1"/>
  <c r="I192" i="78"/>
  <c r="I188" i="78"/>
  <c r="K188" i="78" s="1"/>
  <c r="I184" i="78"/>
  <c r="K184" i="78" s="1"/>
  <c r="I176" i="78"/>
  <c r="I168" i="78"/>
  <c r="K168" i="78" s="1"/>
  <c r="I164" i="78"/>
  <c r="K164" i="78" s="1"/>
  <c r="I156" i="78"/>
  <c r="K156" i="78" s="1"/>
  <c r="I152" i="78"/>
  <c r="K152" i="78" s="1"/>
  <c r="I148" i="78"/>
  <c r="K148" i="78" s="1"/>
  <c r="I144" i="78"/>
  <c r="K144" i="78" s="1"/>
  <c r="I140" i="78"/>
  <c r="I136" i="78"/>
  <c r="K136" i="78" s="1"/>
  <c r="I132" i="78"/>
  <c r="K132" i="78" s="1"/>
  <c r="I128" i="78"/>
  <c r="K128" i="78" s="1"/>
  <c r="I124" i="78"/>
  <c r="K124" i="78" s="1"/>
  <c r="I116" i="78"/>
  <c r="K116" i="78" s="1"/>
  <c r="I112" i="78"/>
  <c r="K112" i="78" s="1"/>
  <c r="I108" i="78"/>
  <c r="K108" i="78" s="1"/>
  <c r="I96" i="78"/>
  <c r="I92" i="78"/>
  <c r="I88" i="78"/>
  <c r="K88" i="78" s="1"/>
  <c r="I80" i="78"/>
  <c r="K80" i="78" s="1"/>
  <c r="I72" i="78"/>
  <c r="I56" i="78"/>
  <c r="I16" i="78"/>
  <c r="K16" i="78" s="1"/>
  <c r="I12" i="78"/>
  <c r="K12" i="78" s="1"/>
  <c r="K257" i="78"/>
  <c r="I283" i="78"/>
  <c r="K283" i="78" s="1"/>
  <c r="I279" i="78"/>
  <c r="K279" i="78" s="1"/>
  <c r="I275" i="78"/>
  <c r="K275" i="78" s="1"/>
  <c r="I271" i="78"/>
  <c r="K271" i="78" s="1"/>
  <c r="I267" i="78"/>
  <c r="K267" i="78" s="1"/>
  <c r="I263" i="78"/>
  <c r="K263" i="78" s="1"/>
  <c r="I259" i="78"/>
  <c r="K259" i="78" s="1"/>
  <c r="I251" i="78"/>
  <c r="K251" i="78" s="1"/>
  <c r="I247" i="78"/>
  <c r="K247" i="78" s="1"/>
  <c r="I239" i="78"/>
  <c r="K239" i="78" s="1"/>
  <c r="I235" i="78"/>
  <c r="K235" i="78" s="1"/>
  <c r="I231" i="78"/>
  <c r="K231" i="78" s="1"/>
  <c r="I227" i="78"/>
  <c r="I223" i="78"/>
  <c r="K223" i="78" s="1"/>
  <c r="I219" i="78"/>
  <c r="K219" i="78" s="1"/>
  <c r="I211" i="78"/>
  <c r="K211" i="78" s="1"/>
  <c r="I207" i="78"/>
  <c r="K207" i="78" s="1"/>
  <c r="I203" i="78"/>
  <c r="K203" i="78" s="1"/>
  <c r="I199" i="78"/>
  <c r="K199" i="78" s="1"/>
  <c r="I195" i="78"/>
  <c r="K195" i="78" s="1"/>
  <c r="I187" i="78"/>
  <c r="I183" i="78"/>
  <c r="K183" i="78" s="1"/>
  <c r="I179" i="78"/>
  <c r="K179" i="78" s="1"/>
  <c r="I167" i="78"/>
  <c r="K167" i="78" s="1"/>
  <c r="I163" i="78"/>
  <c r="K163" i="78" s="1"/>
  <c r="I159" i="78"/>
  <c r="K159" i="78" s="1"/>
  <c r="I155" i="78"/>
  <c r="K155" i="78" s="1"/>
  <c r="I151" i="78"/>
  <c r="K151" i="78" s="1"/>
  <c r="I147" i="78"/>
  <c r="K147" i="78" s="1"/>
  <c r="I143" i="78"/>
  <c r="I135" i="78"/>
  <c r="K135" i="78" s="1"/>
  <c r="I127" i="78"/>
  <c r="K127" i="78" s="1"/>
  <c r="I123" i="78"/>
  <c r="K123" i="78" s="1"/>
  <c r="I119" i="78"/>
  <c r="K119" i="78" s="1"/>
  <c r="I115" i="78"/>
  <c r="K115" i="78" s="1"/>
  <c r="I111" i="78"/>
  <c r="K111" i="78" s="1"/>
  <c r="I107" i="78"/>
  <c r="K107" i="78" s="1"/>
  <c r="I103" i="78"/>
  <c r="K103" i="78" s="1"/>
  <c r="I99" i="78"/>
  <c r="K99" i="78" s="1"/>
  <c r="I87" i="78"/>
  <c r="K87" i="78" s="1"/>
  <c r="I51" i="78"/>
  <c r="I27" i="78"/>
  <c r="K27" i="78" s="1"/>
  <c r="I19" i="78"/>
  <c r="K19" i="78" s="1"/>
  <c r="I15" i="78"/>
  <c r="K15" i="78" s="1"/>
  <c r="I11" i="78"/>
  <c r="I282" i="78"/>
  <c r="K282" i="78" s="1"/>
  <c r="I278" i="78"/>
  <c r="K278" i="78" s="1"/>
  <c r="I274" i="78"/>
  <c r="I270" i="78"/>
  <c r="K270" i="78" s="1"/>
  <c r="I266" i="78"/>
  <c r="K266" i="78" s="1"/>
  <c r="I262" i="78"/>
  <c r="K262" i="78" s="1"/>
  <c r="I258" i="78"/>
  <c r="K258" i="78" s="1"/>
  <c r="I250" i="78"/>
  <c r="K250" i="78" s="1"/>
  <c r="I246" i="78"/>
  <c r="K246" i="78" s="1"/>
  <c r="I242" i="78"/>
  <c r="K242" i="78" s="1"/>
  <c r="I238" i="78"/>
  <c r="K238" i="78" s="1"/>
  <c r="I234" i="78"/>
  <c r="K234" i="78" s="1"/>
  <c r="I230" i="78"/>
  <c r="I222" i="78"/>
  <c r="K222" i="78" s="1"/>
  <c r="I218" i="78"/>
  <c r="K218" i="78" s="1"/>
  <c r="I214" i="78"/>
  <c r="K214" i="78" s="1"/>
  <c r="I210" i="78"/>
  <c r="K210" i="78" s="1"/>
  <c r="I206" i="78"/>
  <c r="K206" i="78" s="1"/>
  <c r="I202" i="78"/>
  <c r="K202" i="78" s="1"/>
  <c r="I198" i="78"/>
  <c r="K198" i="78" s="1"/>
  <c r="I194" i="78"/>
  <c r="I190" i="78"/>
  <c r="K190" i="78" s="1"/>
  <c r="I178" i="78"/>
  <c r="I170" i="78"/>
  <c r="K170" i="78" s="1"/>
  <c r="I166" i="78"/>
  <c r="K166" i="78" s="1"/>
  <c r="I162" i="78"/>
  <c r="K162" i="78" s="1"/>
  <c r="I158" i="78"/>
  <c r="K158" i="78" s="1"/>
  <c r="I154" i="78"/>
  <c r="K154" i="78" s="1"/>
  <c r="I150" i="78"/>
  <c r="K150" i="78" s="1"/>
  <c r="I146" i="78"/>
  <c r="I134" i="78"/>
  <c r="K134" i="78" s="1"/>
  <c r="I130" i="78"/>
  <c r="K130" i="78" s="1"/>
  <c r="I126" i="78"/>
  <c r="K126" i="78" s="1"/>
  <c r="I122" i="78"/>
  <c r="K122" i="78" s="1"/>
  <c r="I118" i="78"/>
  <c r="K118" i="78" s="1"/>
  <c r="I114" i="78"/>
  <c r="K114" i="78" s="1"/>
  <c r="I110" i="78"/>
  <c r="I106" i="78"/>
  <c r="K106" i="78" s="1"/>
  <c r="I102" i="78"/>
  <c r="I98" i="78"/>
  <c r="K98" i="78" s="1"/>
  <c r="I94" i="78"/>
  <c r="K94" i="78" s="1"/>
  <c r="I90" i="78"/>
  <c r="K90" i="78" s="1"/>
  <c r="I86" i="78"/>
  <c r="K86" i="78" s="1"/>
  <c r="I82" i="78"/>
  <c r="K82" i="78" s="1"/>
  <c r="I38" i="78"/>
  <c r="K38" i="78" s="1"/>
  <c r="I34" i="78"/>
  <c r="Y34" i="66" s="1"/>
  <c r="I30" i="78"/>
  <c r="K30" i="78" s="1"/>
  <c r="I26" i="78"/>
  <c r="I18" i="78"/>
  <c r="K18" i="78" s="1"/>
  <c r="H229" i="68"/>
  <c r="H225" i="68"/>
  <c r="H221" i="68"/>
  <c r="H217" i="68"/>
  <c r="H213" i="68"/>
  <c r="H209" i="68"/>
  <c r="H205" i="68"/>
  <c r="H201" i="68"/>
  <c r="H197" i="68"/>
  <c r="H189" i="68"/>
  <c r="H220" i="68"/>
  <c r="H208" i="68"/>
  <c r="H192" i="68"/>
  <c r="H224" i="68"/>
  <c r="H216" i="68"/>
  <c r="H212" i="68"/>
  <c r="H204" i="68"/>
  <c r="H200" i="68"/>
  <c r="H196" i="68"/>
  <c r="H239" i="68"/>
  <c r="H231" i="68"/>
  <c r="H227" i="68"/>
  <c r="H223" i="68"/>
  <c r="H219" i="68"/>
  <c r="H215" i="68"/>
  <c r="H211" i="68"/>
  <c r="H207" i="68"/>
  <c r="H203" i="68"/>
  <c r="H199" i="68"/>
  <c r="H195" i="68"/>
  <c r="H191" i="68"/>
  <c r="H269" i="68"/>
  <c r="H261" i="68"/>
  <c r="H257" i="68"/>
  <c r="H253" i="68"/>
  <c r="H249" i="68"/>
  <c r="H237" i="68"/>
  <c r="H233" i="68"/>
  <c r="H260" i="68"/>
  <c r="H248" i="68"/>
  <c r="H268" i="68"/>
  <c r="H264" i="68"/>
  <c r="H256" i="68"/>
  <c r="H252" i="68"/>
  <c r="H244" i="68"/>
  <c r="H236" i="68"/>
  <c r="H267" i="68"/>
  <c r="H263" i="68"/>
  <c r="H259" i="68"/>
  <c r="H251" i="68"/>
  <c r="H247" i="68"/>
  <c r="H243" i="68"/>
  <c r="H235" i="68"/>
  <c r="H272" i="68"/>
  <c r="H271" i="68"/>
  <c r="H59" i="68"/>
  <c r="H57" i="68"/>
  <c r="H52" i="68"/>
  <c r="H56" i="68"/>
  <c r="H55" i="68"/>
  <c r="H51" i="68"/>
  <c r="H181" i="68"/>
  <c r="H180" i="68" s="1"/>
  <c r="H178" i="68" s="1"/>
  <c r="D12" i="69" s="1"/>
  <c r="D14" i="69" s="1"/>
  <c r="H188" i="68"/>
  <c r="D9" i="69" s="1"/>
  <c r="H165" i="68"/>
  <c r="H117" i="68"/>
  <c r="H113" i="68"/>
  <c r="H176" i="68"/>
  <c r="H174" i="68" s="1"/>
  <c r="H171" i="68" s="1"/>
  <c r="H164" i="68"/>
  <c r="H116" i="68"/>
  <c r="H112" i="68"/>
  <c r="H111" i="68"/>
  <c r="H19" i="68"/>
  <c r="B8" i="88"/>
  <c r="B9" i="88" s="1"/>
  <c r="X100" i="78" l="1"/>
  <c r="I40" i="81"/>
  <c r="K40" i="81" s="1"/>
  <c r="X175" i="78"/>
  <c r="I202" i="80"/>
  <c r="K202" i="80" s="1"/>
  <c r="K9" i="78"/>
  <c r="I6" i="78"/>
  <c r="Y20" i="66"/>
  <c r="O231" i="79"/>
  <c r="AA215" i="66" s="1"/>
  <c r="AA163" i="66" s="1"/>
  <c r="H13" i="69" s="1"/>
  <c r="H14" i="69" s="1"/>
  <c r="I14" i="69" s="1"/>
  <c r="Y215" i="66"/>
  <c r="Y163" i="66" s="1"/>
  <c r="O82" i="79"/>
  <c r="AA80" i="66" s="1"/>
  <c r="Y80" i="66"/>
  <c r="M59" i="79"/>
  <c r="O148" i="79"/>
  <c r="AA136" i="66" s="1"/>
  <c r="Y136" i="66"/>
  <c r="Y19" i="66"/>
  <c r="Y6" i="66" s="1"/>
  <c r="I6" i="80"/>
  <c r="I5" i="80" s="1"/>
  <c r="K35" i="83"/>
  <c r="Y35" i="66"/>
  <c r="Y33" i="66" s="1"/>
  <c r="K29" i="80"/>
  <c r="AA19" i="66" s="1"/>
  <c r="H49" i="68"/>
  <c r="H5" i="68" s="1"/>
  <c r="D5" i="69" s="1"/>
  <c r="H150" i="68"/>
  <c r="H132" i="68" s="1"/>
  <c r="I75" i="83"/>
  <c r="K75" i="83" s="1"/>
  <c r="J35" i="78"/>
  <c r="K33" i="82"/>
  <c r="I33" i="83"/>
  <c r="K33" i="81"/>
  <c r="I32" i="81"/>
  <c r="O79" i="79"/>
  <c r="M78" i="79"/>
  <c r="O78" i="79" s="1"/>
  <c r="M243" i="79"/>
  <c r="O244" i="79"/>
  <c r="I178" i="83"/>
  <c r="K178" i="83" s="1"/>
  <c r="K78" i="82"/>
  <c r="I77" i="82"/>
  <c r="K77" i="82" s="1"/>
  <c r="I230" i="81"/>
  <c r="K231" i="81"/>
  <c r="I59" i="81"/>
  <c r="K59" i="81" s="1"/>
  <c r="I277" i="80"/>
  <c r="K282" i="80"/>
  <c r="I91" i="83"/>
  <c r="K91" i="83" s="1"/>
  <c r="K92" i="83"/>
  <c r="K76" i="81"/>
  <c r="I75" i="81"/>
  <c r="K75" i="81" s="1"/>
  <c r="K229" i="82"/>
  <c r="I228" i="82"/>
  <c r="I242" i="83"/>
  <c r="K243" i="83"/>
  <c r="K6" i="83"/>
  <c r="I5" i="83"/>
  <c r="I166" i="81"/>
  <c r="K166" i="81" s="1"/>
  <c r="I50" i="80"/>
  <c r="K50" i="80" s="1"/>
  <c r="K190" i="80"/>
  <c r="I188" i="80"/>
  <c r="K188" i="80" s="1"/>
  <c r="I164" i="82"/>
  <c r="K164" i="82" s="1"/>
  <c r="I42" i="83"/>
  <c r="K42" i="83" s="1"/>
  <c r="I147" i="81"/>
  <c r="K147" i="81" s="1"/>
  <c r="O181" i="79"/>
  <c r="M179" i="79"/>
  <c r="O179" i="79" s="1"/>
  <c r="I40" i="82"/>
  <c r="K40" i="82" s="1"/>
  <c r="K117" i="80"/>
  <c r="I116" i="80"/>
  <c r="K116" i="80" s="1"/>
  <c r="K274" i="78"/>
  <c r="I273" i="78"/>
  <c r="K273" i="78" s="1"/>
  <c r="I260" i="78"/>
  <c r="K260" i="78" s="1"/>
  <c r="K34" i="78"/>
  <c r="AA34" i="66" s="1"/>
  <c r="I33" i="78"/>
  <c r="K146" i="78"/>
  <c r="I145" i="78"/>
  <c r="K145" i="78" s="1"/>
  <c r="I186" i="78"/>
  <c r="K186" i="78" s="1"/>
  <c r="K187" i="78"/>
  <c r="K227" i="78"/>
  <c r="I226" i="78"/>
  <c r="K226" i="78" s="1"/>
  <c r="K192" i="78"/>
  <c r="K244" i="78"/>
  <c r="I243" i="78"/>
  <c r="K243" i="78" s="1"/>
  <c r="K102" i="78"/>
  <c r="I101" i="78"/>
  <c r="K178" i="78"/>
  <c r="I177" i="78"/>
  <c r="K177" i="78" s="1"/>
  <c r="I142" i="78"/>
  <c r="K142" i="78" s="1"/>
  <c r="K143" i="78"/>
  <c r="I204" i="78"/>
  <c r="K204" i="78" s="1"/>
  <c r="J33" i="78"/>
  <c r="J32" i="78" s="1"/>
  <c r="J284" i="78" s="1"/>
  <c r="K35" i="78"/>
  <c r="I104" i="78"/>
  <c r="K104" i="78" s="1"/>
  <c r="I109" i="78"/>
  <c r="K109" i="78" s="1"/>
  <c r="K110" i="78"/>
  <c r="I193" i="78"/>
  <c r="K193" i="78" s="1"/>
  <c r="K194" i="78"/>
  <c r="I229" i="78"/>
  <c r="K229" i="78" s="1"/>
  <c r="K230" i="78"/>
  <c r="I256" i="78"/>
  <c r="K56" i="78"/>
  <c r="I54" i="78"/>
  <c r="K54" i="78" s="1"/>
  <c r="K92" i="78"/>
  <c r="I91" i="78"/>
  <c r="K91" i="78" s="1"/>
  <c r="K176" i="78"/>
  <c r="K216" i="78"/>
  <c r="I215" i="78"/>
  <c r="K215" i="78" s="1"/>
  <c r="I120" i="78"/>
  <c r="K120" i="78" s="1"/>
  <c r="K26" i="78"/>
  <c r="I24" i="78"/>
  <c r="K24" i="78" s="1"/>
  <c r="AA24" i="66" s="1"/>
  <c r="H6" i="69" s="1"/>
  <c r="K11" i="78"/>
  <c r="K51" i="78"/>
  <c r="I160" i="78"/>
  <c r="K160" i="78" s="1"/>
  <c r="I71" i="78"/>
  <c r="K71" i="78" s="1"/>
  <c r="K72" i="78"/>
  <c r="I95" i="78"/>
  <c r="K95" i="78" s="1"/>
  <c r="K96" i="78"/>
  <c r="K140" i="78"/>
  <c r="I276" i="78"/>
  <c r="K276" i="78" s="1"/>
  <c r="F65" i="83"/>
  <c r="Y5" i="66" l="1"/>
  <c r="AA35" i="66"/>
  <c r="AA45" i="66"/>
  <c r="K6" i="78"/>
  <c r="AA76" i="66"/>
  <c r="H9" i="69" s="1"/>
  <c r="Y76" i="66"/>
  <c r="I175" i="78"/>
  <c r="K175" i="78" s="1"/>
  <c r="K6" i="80"/>
  <c r="D7" i="69"/>
  <c r="K242" i="83"/>
  <c r="I241" i="83"/>
  <c r="K241" i="83" s="1"/>
  <c r="I229" i="81"/>
  <c r="K229" i="81" s="1"/>
  <c r="K230" i="81"/>
  <c r="K32" i="81"/>
  <c r="I32" i="82"/>
  <c r="K5" i="83"/>
  <c r="O59" i="79"/>
  <c r="AA59" i="66" s="1"/>
  <c r="H8" i="69" s="1"/>
  <c r="K277" i="80"/>
  <c r="I276" i="80"/>
  <c r="K276" i="80" s="1"/>
  <c r="M242" i="79"/>
  <c r="O242" i="79" s="1"/>
  <c r="O243" i="79"/>
  <c r="I227" i="82"/>
  <c r="K227" i="82" s="1"/>
  <c r="K228" i="82"/>
  <c r="K33" i="83"/>
  <c r="I32" i="83"/>
  <c r="K32" i="83" s="1"/>
  <c r="K5" i="80"/>
  <c r="I5" i="78"/>
  <c r="I84" i="78"/>
  <c r="K84" i="78" s="1"/>
  <c r="K101" i="78"/>
  <c r="I191" i="78"/>
  <c r="K191" i="78" s="1"/>
  <c r="K33" i="78"/>
  <c r="AA33" i="66" s="1"/>
  <c r="I46" i="78"/>
  <c r="K46" i="78" s="1"/>
  <c r="K256" i="78"/>
  <c r="I255" i="78"/>
  <c r="K255" i="78" s="1"/>
  <c r="C17" i="69"/>
  <c r="D15" i="69" l="1"/>
  <c r="D23" i="69" s="1"/>
  <c r="D10" i="69"/>
  <c r="AA6" i="66"/>
  <c r="H273" i="68"/>
  <c r="I259" i="81"/>
  <c r="K259" i="81" s="1"/>
  <c r="M272" i="79"/>
  <c r="O272" i="79" s="1"/>
  <c r="K32" i="82"/>
  <c r="I257" i="82"/>
  <c r="K257" i="82" s="1"/>
  <c r="I271" i="83"/>
  <c r="K271" i="83" s="1"/>
  <c r="K5" i="78"/>
  <c r="AA5" i="66" s="1"/>
  <c r="H5" i="69" s="1"/>
  <c r="G85" i="68"/>
  <c r="F278" i="80" l="1"/>
  <c r="G254" i="68" l="1"/>
  <c r="G103" i="68"/>
  <c r="L8" i="68" l="1"/>
  <c r="L9" i="68"/>
  <c r="L10" i="68"/>
  <c r="L11" i="68"/>
  <c r="L12" i="68"/>
  <c r="L13" i="68"/>
  <c r="L14" i="68"/>
  <c r="L15" i="68"/>
  <c r="L17" i="68"/>
  <c r="L20" i="68"/>
  <c r="L21" i="68"/>
  <c r="G7" i="68"/>
  <c r="G242" i="68"/>
  <c r="G241" i="68" s="1"/>
  <c r="G240" i="68" s="1"/>
  <c r="C21" i="69" s="1"/>
  <c r="G228" i="68"/>
  <c r="G214" i="68" s="1"/>
  <c r="G163" i="68"/>
  <c r="G161" i="68" s="1"/>
  <c r="G146" i="68"/>
  <c r="G137" i="68"/>
  <c r="G134" i="68" s="1"/>
  <c r="G119" i="68"/>
  <c r="G115" i="68"/>
  <c r="G109" i="68"/>
  <c r="G108" i="68" l="1"/>
  <c r="G97" i="68" s="1"/>
  <c r="L76" i="79"/>
  <c r="L74" i="79"/>
  <c r="L73" i="79"/>
  <c r="F97" i="80" l="1"/>
  <c r="F87" i="80"/>
  <c r="F163" i="81"/>
  <c r="F158" i="81"/>
  <c r="N35" i="83"/>
  <c r="I30" i="66" l="1"/>
  <c r="I29" i="66"/>
  <c r="I27" i="66"/>
  <c r="I26" i="66"/>
  <c r="G142" i="68"/>
  <c r="L120" i="79" l="1"/>
  <c r="F52" i="80" l="1"/>
  <c r="H53" i="80"/>
  <c r="L53" i="80" s="1"/>
  <c r="L52" i="80" s="1"/>
  <c r="F108" i="66" l="1"/>
  <c r="G108" i="66"/>
  <c r="H108" i="66"/>
  <c r="K108" i="66"/>
  <c r="U151" i="66"/>
  <c r="X151" i="66" l="1"/>
  <c r="S151" i="66"/>
  <c r="K162" i="66"/>
  <c r="K159" i="66"/>
  <c r="K157" i="66"/>
  <c r="K151" i="66"/>
  <c r="E253" i="86" l="1"/>
  <c r="G253" i="86" s="1"/>
  <c r="E252" i="86"/>
  <c r="G252" i="86" s="1"/>
  <c r="E251" i="86"/>
  <c r="G251" i="86" s="1"/>
  <c r="G250" i="86"/>
  <c r="E250" i="86"/>
  <c r="E249" i="86"/>
  <c r="G249" i="86" s="1"/>
  <c r="E248" i="86"/>
  <c r="G248" i="86" s="1"/>
  <c r="E247" i="86"/>
  <c r="G247" i="86" s="1"/>
  <c r="V246" i="86"/>
  <c r="U246" i="86"/>
  <c r="T246" i="86"/>
  <c r="S246" i="86"/>
  <c r="R246" i="86"/>
  <c r="Q246" i="86"/>
  <c r="P246" i="86"/>
  <c r="O246" i="86"/>
  <c r="N246" i="86"/>
  <c r="M246" i="86"/>
  <c r="L246" i="86"/>
  <c r="K246" i="86"/>
  <c r="F246" i="86"/>
  <c r="E245" i="86"/>
  <c r="G245" i="86" s="1"/>
  <c r="E244" i="86"/>
  <c r="G244" i="86" s="1"/>
  <c r="V243" i="86"/>
  <c r="U243" i="86"/>
  <c r="T243" i="86"/>
  <c r="S243" i="86"/>
  <c r="R243" i="86"/>
  <c r="Q243" i="86"/>
  <c r="P243" i="86"/>
  <c r="O243" i="86"/>
  <c r="N243" i="86"/>
  <c r="M243" i="86"/>
  <c r="L243" i="86"/>
  <c r="K243" i="86"/>
  <c r="F243" i="86"/>
  <c r="E242" i="86"/>
  <c r="G242" i="86" s="1"/>
  <c r="E241" i="86"/>
  <c r="G241" i="86" s="1"/>
  <c r="E240" i="86"/>
  <c r="G240" i="86" s="1"/>
  <c r="E239" i="86"/>
  <c r="G239" i="86" s="1"/>
  <c r="E238" i="86"/>
  <c r="G238" i="86" s="1"/>
  <c r="E237" i="86"/>
  <c r="G237" i="86" s="1"/>
  <c r="E236" i="86"/>
  <c r="G236" i="86" s="1"/>
  <c r="E235" i="86"/>
  <c r="G235" i="86" s="1"/>
  <c r="E234" i="86"/>
  <c r="G234" i="86" s="1"/>
  <c r="E233" i="86"/>
  <c r="G233" i="86" s="1"/>
  <c r="E232" i="86"/>
  <c r="G232" i="86" s="1"/>
  <c r="E231" i="86"/>
  <c r="G231" i="86" s="1"/>
  <c r="V230" i="86"/>
  <c r="U230" i="86"/>
  <c r="T230" i="86"/>
  <c r="S230" i="86"/>
  <c r="R230" i="86"/>
  <c r="Q230" i="86"/>
  <c r="P230" i="86"/>
  <c r="O230" i="86"/>
  <c r="N230" i="86"/>
  <c r="M230" i="86"/>
  <c r="L230" i="86"/>
  <c r="K230" i="86"/>
  <c r="F230" i="86"/>
  <c r="E229" i="86"/>
  <c r="G229" i="86" s="1"/>
  <c r="E228" i="86"/>
  <c r="G228" i="86" s="1"/>
  <c r="E227" i="86"/>
  <c r="V226" i="86"/>
  <c r="U226" i="86"/>
  <c r="T226" i="86"/>
  <c r="T225" i="86" s="1"/>
  <c r="T224" i="86" s="1"/>
  <c r="S226" i="86"/>
  <c r="R226" i="86"/>
  <c r="Q226" i="86"/>
  <c r="P226" i="86"/>
  <c r="P225" i="86" s="1"/>
  <c r="P224" i="86" s="1"/>
  <c r="O226" i="86"/>
  <c r="N226" i="86"/>
  <c r="M226" i="86"/>
  <c r="L226" i="86"/>
  <c r="L225" i="86" s="1"/>
  <c r="L224" i="86" s="1"/>
  <c r="K226" i="86"/>
  <c r="F226" i="86"/>
  <c r="U225" i="86"/>
  <c r="U224" i="86" s="1"/>
  <c r="M225" i="86"/>
  <c r="M224" i="86" s="1"/>
  <c r="E223" i="86"/>
  <c r="G223" i="86" s="1"/>
  <c r="E222" i="86"/>
  <c r="G222" i="86" s="1"/>
  <c r="E221" i="86"/>
  <c r="G221" i="86" s="1"/>
  <c r="E220" i="86"/>
  <c r="G220" i="86" s="1"/>
  <c r="E219" i="86"/>
  <c r="G219" i="86" s="1"/>
  <c r="E218" i="86"/>
  <c r="G218" i="86" s="1"/>
  <c r="E217" i="86"/>
  <c r="G217" i="86" s="1"/>
  <c r="E216" i="86"/>
  <c r="G216" i="86" s="1"/>
  <c r="E215" i="86"/>
  <c r="G215" i="86" s="1"/>
  <c r="E214" i="86"/>
  <c r="G214" i="86" s="1"/>
  <c r="V213" i="86"/>
  <c r="U213" i="86"/>
  <c r="T213" i="86"/>
  <c r="S213" i="86"/>
  <c r="R213" i="86"/>
  <c r="Q213" i="86"/>
  <c r="P213" i="86"/>
  <c r="O213" i="86"/>
  <c r="N213" i="86"/>
  <c r="M213" i="86"/>
  <c r="L213" i="86"/>
  <c r="K213" i="86"/>
  <c r="F213" i="86"/>
  <c r="E212" i="86"/>
  <c r="G212" i="86" s="1"/>
  <c r="E211" i="86"/>
  <c r="G211" i="86" s="1"/>
  <c r="E210" i="86"/>
  <c r="G210" i="86" s="1"/>
  <c r="E209" i="86"/>
  <c r="G209" i="86" s="1"/>
  <c r="E208" i="86"/>
  <c r="G208" i="86" s="1"/>
  <c r="E207" i="86"/>
  <c r="G207" i="86" s="1"/>
  <c r="E206" i="86"/>
  <c r="G206" i="86" s="1"/>
  <c r="E205" i="86"/>
  <c r="G205" i="86" s="1"/>
  <c r="E204" i="86"/>
  <c r="G204" i="86" s="1"/>
  <c r="E203" i="86"/>
  <c r="G203" i="86" s="1"/>
  <c r="E202" i="86"/>
  <c r="G202" i="86" s="1"/>
  <c r="E201" i="86"/>
  <c r="E200" i="86"/>
  <c r="G200" i="86" s="1"/>
  <c r="V199" i="86"/>
  <c r="U199" i="86"/>
  <c r="T199" i="86"/>
  <c r="S199" i="86"/>
  <c r="R199" i="86"/>
  <c r="Q199" i="86"/>
  <c r="P199" i="86"/>
  <c r="O199" i="86"/>
  <c r="N199" i="86"/>
  <c r="M199" i="86"/>
  <c r="L199" i="86"/>
  <c r="K199" i="86"/>
  <c r="F199" i="86"/>
  <c r="E198" i="86"/>
  <c r="G198" i="86" s="1"/>
  <c r="E197" i="86"/>
  <c r="G197" i="86" s="1"/>
  <c r="V196" i="86"/>
  <c r="U196" i="86"/>
  <c r="T196" i="86"/>
  <c r="S196" i="86"/>
  <c r="R196" i="86"/>
  <c r="Q196" i="86"/>
  <c r="P196" i="86"/>
  <c r="O196" i="86"/>
  <c r="N196" i="86"/>
  <c r="M196" i="86"/>
  <c r="L196" i="86"/>
  <c r="K196" i="86"/>
  <c r="F196" i="86"/>
  <c r="E195" i="86"/>
  <c r="G195" i="86" s="1"/>
  <c r="E194" i="86"/>
  <c r="G194" i="86" s="1"/>
  <c r="E193" i="86"/>
  <c r="G193" i="86" s="1"/>
  <c r="E192" i="86"/>
  <c r="G192" i="86" s="1"/>
  <c r="E191" i="86"/>
  <c r="G191" i="86" s="1"/>
  <c r="E190" i="86"/>
  <c r="G190" i="86" s="1"/>
  <c r="E189" i="86"/>
  <c r="G189" i="86" s="1"/>
  <c r="E188" i="86"/>
  <c r="G188" i="86" s="1"/>
  <c r="E187" i="86"/>
  <c r="G187" i="86" s="1"/>
  <c r="E186" i="86"/>
  <c r="V185" i="86"/>
  <c r="U185" i="86"/>
  <c r="T185" i="86"/>
  <c r="S185" i="86"/>
  <c r="R185" i="86"/>
  <c r="Q185" i="86"/>
  <c r="P185" i="86"/>
  <c r="O185" i="86"/>
  <c r="N185" i="86"/>
  <c r="M185" i="86"/>
  <c r="L185" i="86"/>
  <c r="K185" i="86"/>
  <c r="F185" i="86"/>
  <c r="E184" i="86"/>
  <c r="G184" i="86" s="1"/>
  <c r="E183" i="86"/>
  <c r="G183" i="86" s="1"/>
  <c r="E182" i="86"/>
  <c r="G182" i="86" s="1"/>
  <c r="E181" i="86"/>
  <c r="G181" i="86" s="1"/>
  <c r="E180" i="86"/>
  <c r="G180" i="86" s="1"/>
  <c r="E179" i="86"/>
  <c r="G179" i="86" s="1"/>
  <c r="E178" i="86"/>
  <c r="G178" i="86" s="1"/>
  <c r="E177" i="86"/>
  <c r="G177" i="86" s="1"/>
  <c r="E176" i="86"/>
  <c r="G176" i="86" s="1"/>
  <c r="E175" i="86"/>
  <c r="G175" i="86" s="1"/>
  <c r="V174" i="86"/>
  <c r="U174" i="86"/>
  <c r="T174" i="86"/>
  <c r="S174" i="86"/>
  <c r="R174" i="86"/>
  <c r="Q174" i="86"/>
  <c r="P174" i="86"/>
  <c r="O174" i="86"/>
  <c r="N174" i="86"/>
  <c r="M174" i="86"/>
  <c r="L174" i="86"/>
  <c r="K174" i="86"/>
  <c r="F174" i="86"/>
  <c r="E173" i="86"/>
  <c r="G173" i="86" s="1"/>
  <c r="E172" i="86"/>
  <c r="G172" i="86" s="1"/>
  <c r="E171" i="86"/>
  <c r="G171" i="86" s="1"/>
  <c r="E170" i="86"/>
  <c r="G170" i="86" s="1"/>
  <c r="E169" i="86"/>
  <c r="G169" i="86" s="1"/>
  <c r="E168" i="86"/>
  <c r="G168" i="86" s="1"/>
  <c r="E167" i="86"/>
  <c r="G167" i="86" s="1"/>
  <c r="E166" i="86"/>
  <c r="G166" i="86" s="1"/>
  <c r="E165" i="86"/>
  <c r="E164" i="86"/>
  <c r="G164" i="86" s="1"/>
  <c r="V163" i="86"/>
  <c r="U163" i="86"/>
  <c r="T163" i="86"/>
  <c r="S163" i="86"/>
  <c r="R163" i="86"/>
  <c r="Q163" i="86"/>
  <c r="P163" i="86"/>
  <c r="O163" i="86"/>
  <c r="N163" i="86"/>
  <c r="M163" i="86"/>
  <c r="L163" i="86"/>
  <c r="K163" i="86"/>
  <c r="F163" i="86"/>
  <c r="E162" i="86"/>
  <c r="G162" i="86" s="1"/>
  <c r="G160" i="86"/>
  <c r="E159" i="86"/>
  <c r="G159" i="86" s="1"/>
  <c r="E158" i="86"/>
  <c r="G158" i="86" s="1"/>
  <c r="G157" i="86"/>
  <c r="V156" i="86"/>
  <c r="U156" i="86"/>
  <c r="Z158" i="66" s="1"/>
  <c r="T156" i="86"/>
  <c r="S156" i="86"/>
  <c r="R156" i="86"/>
  <c r="Q156" i="86"/>
  <c r="P156" i="86"/>
  <c r="O156" i="86"/>
  <c r="N156" i="86"/>
  <c r="M156" i="86"/>
  <c r="L156" i="86"/>
  <c r="K156" i="86"/>
  <c r="F156" i="86"/>
  <c r="R157" i="66"/>
  <c r="G155" i="86"/>
  <c r="E154" i="86"/>
  <c r="G154" i="86" s="1"/>
  <c r="E153" i="86"/>
  <c r="G153" i="86" s="1"/>
  <c r="E152" i="86"/>
  <c r="G152" i="86" s="1"/>
  <c r="E151" i="86"/>
  <c r="G151" i="86" s="1"/>
  <c r="E150" i="86"/>
  <c r="R151" i="66"/>
  <c r="V146" i="86"/>
  <c r="U146" i="86"/>
  <c r="T146" i="86"/>
  <c r="S146" i="86"/>
  <c r="R146" i="86"/>
  <c r="F148" i="86"/>
  <c r="F146" i="86" s="1"/>
  <c r="E147" i="86"/>
  <c r="G147" i="86" s="1"/>
  <c r="E144" i="86"/>
  <c r="G144" i="86" s="1"/>
  <c r="E143" i="86"/>
  <c r="G143" i="86" s="1"/>
  <c r="E142" i="86"/>
  <c r="G142" i="86" s="1"/>
  <c r="E141" i="86"/>
  <c r="G141" i="86" s="1"/>
  <c r="E140" i="86"/>
  <c r="G140" i="86" s="1"/>
  <c r="E139" i="86"/>
  <c r="G139" i="86" s="1"/>
  <c r="E138" i="86"/>
  <c r="G138" i="86" s="1"/>
  <c r="E137" i="86"/>
  <c r="G137" i="86" s="1"/>
  <c r="E136" i="86"/>
  <c r="G136" i="86" s="1"/>
  <c r="E135" i="86"/>
  <c r="G135" i="86" s="1"/>
  <c r="V134" i="86"/>
  <c r="U134" i="86"/>
  <c r="T134" i="86"/>
  <c r="S134" i="86"/>
  <c r="R134" i="86"/>
  <c r="Q134" i="86"/>
  <c r="P134" i="86"/>
  <c r="O134" i="86"/>
  <c r="N134" i="86"/>
  <c r="M134" i="86"/>
  <c r="L134" i="86"/>
  <c r="K134" i="86"/>
  <c r="F134" i="86"/>
  <c r="E133" i="86"/>
  <c r="G133" i="86" s="1"/>
  <c r="E132" i="86"/>
  <c r="G132" i="86" s="1"/>
  <c r="E131" i="86"/>
  <c r="G131" i="86" s="1"/>
  <c r="E130" i="86"/>
  <c r="G130" i="86" s="1"/>
  <c r="E129" i="86"/>
  <c r="G129" i="86" s="1"/>
  <c r="E128" i="86"/>
  <c r="G128" i="86" s="1"/>
  <c r="E127" i="86"/>
  <c r="G127" i="86" s="1"/>
  <c r="E126" i="86"/>
  <c r="G126" i="86" s="1"/>
  <c r="E125" i="86"/>
  <c r="G125" i="86" s="1"/>
  <c r="E124" i="86"/>
  <c r="G124" i="86" s="1"/>
  <c r="E123" i="86"/>
  <c r="G123" i="86" s="1"/>
  <c r="E122" i="86"/>
  <c r="G122" i="86" s="1"/>
  <c r="E121" i="86"/>
  <c r="G121" i="86" s="1"/>
  <c r="E120" i="86"/>
  <c r="G120" i="86" s="1"/>
  <c r="V119" i="86"/>
  <c r="U119" i="86"/>
  <c r="T119" i="86"/>
  <c r="S119" i="86"/>
  <c r="R119" i="86"/>
  <c r="Q119" i="86"/>
  <c r="P119" i="86"/>
  <c r="O119" i="86"/>
  <c r="N119" i="86"/>
  <c r="M119" i="86"/>
  <c r="L119" i="86"/>
  <c r="K119" i="86"/>
  <c r="F119" i="86"/>
  <c r="E118" i="86"/>
  <c r="G118" i="86" s="1"/>
  <c r="E117" i="86"/>
  <c r="G117" i="86" s="1"/>
  <c r="V116" i="86"/>
  <c r="U116" i="86"/>
  <c r="T116" i="86"/>
  <c r="S116" i="86"/>
  <c r="R116" i="86"/>
  <c r="Q116" i="86"/>
  <c r="P116" i="86"/>
  <c r="O116" i="86"/>
  <c r="N116" i="86"/>
  <c r="M116" i="86"/>
  <c r="L116" i="86"/>
  <c r="K116" i="86"/>
  <c r="F116" i="86"/>
  <c r="E115" i="86"/>
  <c r="G115" i="86" s="1"/>
  <c r="E114" i="86"/>
  <c r="G114" i="86" s="1"/>
  <c r="E113" i="86"/>
  <c r="G113" i="86" s="1"/>
  <c r="E112" i="86"/>
  <c r="G112" i="86" s="1"/>
  <c r="E111" i="86"/>
  <c r="G111" i="86" s="1"/>
  <c r="E110" i="86"/>
  <c r="G110" i="86" s="1"/>
  <c r="E109" i="86"/>
  <c r="G109" i="86" s="1"/>
  <c r="E108" i="86"/>
  <c r="G108" i="86" s="1"/>
  <c r="E107" i="86"/>
  <c r="G107" i="86" s="1"/>
  <c r="E106" i="86"/>
  <c r="V105" i="86"/>
  <c r="U105" i="86"/>
  <c r="T105" i="86"/>
  <c r="S105" i="86"/>
  <c r="R105" i="86"/>
  <c r="Q105" i="86"/>
  <c r="P105" i="86"/>
  <c r="O105" i="86"/>
  <c r="N105" i="86"/>
  <c r="M105" i="86"/>
  <c r="L105" i="86"/>
  <c r="K105" i="86"/>
  <c r="F105" i="86"/>
  <c r="E104" i="86"/>
  <c r="G104" i="86" s="1"/>
  <c r="E103" i="86"/>
  <c r="G103" i="86" s="1"/>
  <c r="E102" i="86"/>
  <c r="G102" i="86" s="1"/>
  <c r="E101" i="86"/>
  <c r="G101" i="86" s="1"/>
  <c r="E100" i="86"/>
  <c r="G100" i="86" s="1"/>
  <c r="E99" i="86"/>
  <c r="G99" i="86" s="1"/>
  <c r="E98" i="86"/>
  <c r="G98" i="86" s="1"/>
  <c r="E97" i="86"/>
  <c r="G97" i="86" s="1"/>
  <c r="E96" i="86"/>
  <c r="G96" i="86" s="1"/>
  <c r="E95" i="86"/>
  <c r="G95" i="86" s="1"/>
  <c r="V94" i="86"/>
  <c r="U94" i="86"/>
  <c r="T94" i="86"/>
  <c r="S94" i="86"/>
  <c r="R94" i="86"/>
  <c r="Q94" i="86"/>
  <c r="P94" i="86"/>
  <c r="O94" i="86"/>
  <c r="N94" i="86"/>
  <c r="M94" i="86"/>
  <c r="L94" i="86"/>
  <c r="K94" i="86"/>
  <c r="F94" i="86"/>
  <c r="E93" i="86"/>
  <c r="G93" i="86" s="1"/>
  <c r="E92" i="86"/>
  <c r="G92" i="86" s="1"/>
  <c r="E91" i="86"/>
  <c r="G91" i="86" s="1"/>
  <c r="E90" i="86"/>
  <c r="G90" i="86" s="1"/>
  <c r="E89" i="86"/>
  <c r="G89" i="86" s="1"/>
  <c r="E88" i="86"/>
  <c r="G88" i="86" s="1"/>
  <c r="E87" i="86"/>
  <c r="G87" i="86" s="1"/>
  <c r="E86" i="86"/>
  <c r="G86" i="86" s="1"/>
  <c r="E85" i="86"/>
  <c r="E84" i="86"/>
  <c r="G84" i="86" s="1"/>
  <c r="V83" i="86"/>
  <c r="U83" i="86"/>
  <c r="T83" i="86"/>
  <c r="S83" i="86"/>
  <c r="R83" i="86"/>
  <c r="Q83" i="86"/>
  <c r="P83" i="86"/>
  <c r="O83" i="86"/>
  <c r="N83" i="86"/>
  <c r="M83" i="86"/>
  <c r="L83" i="86"/>
  <c r="K83" i="86"/>
  <c r="F83" i="86"/>
  <c r="E82" i="86"/>
  <c r="G82" i="86" s="1"/>
  <c r="E81" i="86"/>
  <c r="G81" i="86" s="1"/>
  <c r="E80" i="86"/>
  <c r="G80" i="86" s="1"/>
  <c r="E79" i="86"/>
  <c r="G79" i="86" s="1"/>
  <c r="V78" i="86"/>
  <c r="U78" i="86"/>
  <c r="T78" i="86"/>
  <c r="S78" i="86"/>
  <c r="R78" i="86"/>
  <c r="Q78" i="86"/>
  <c r="P78" i="86"/>
  <c r="O78" i="86"/>
  <c r="N78" i="86"/>
  <c r="M78" i="86"/>
  <c r="L78" i="86"/>
  <c r="K78" i="86"/>
  <c r="F78" i="86"/>
  <c r="E77" i="86"/>
  <c r="G77" i="86" s="1"/>
  <c r="E76" i="86"/>
  <c r="V75" i="86"/>
  <c r="U75" i="86"/>
  <c r="T75" i="86"/>
  <c r="S75" i="86"/>
  <c r="R75" i="86"/>
  <c r="Q75" i="86"/>
  <c r="P75" i="86"/>
  <c r="O75" i="86"/>
  <c r="N75" i="86"/>
  <c r="M75" i="86"/>
  <c r="L75" i="86"/>
  <c r="K75" i="86"/>
  <c r="F75" i="86"/>
  <c r="E73" i="86"/>
  <c r="G73" i="86" s="1"/>
  <c r="E72" i="86"/>
  <c r="G72" i="86" s="1"/>
  <c r="E71" i="86"/>
  <c r="E70" i="86"/>
  <c r="G70" i="86" s="1"/>
  <c r="V69" i="86"/>
  <c r="U69" i="86"/>
  <c r="T69" i="86"/>
  <c r="S69" i="86"/>
  <c r="R69" i="86"/>
  <c r="Q69" i="86"/>
  <c r="P69" i="86"/>
  <c r="O69" i="86"/>
  <c r="N69" i="86"/>
  <c r="M69" i="86"/>
  <c r="L69" i="86"/>
  <c r="K69" i="86"/>
  <c r="F69" i="86"/>
  <c r="E68" i="86"/>
  <c r="G68" i="86" s="1"/>
  <c r="E67" i="86"/>
  <c r="E66" i="86"/>
  <c r="G66" i="86" s="1"/>
  <c r="V65" i="86"/>
  <c r="U65" i="86"/>
  <c r="U58" i="86" s="1"/>
  <c r="T65" i="86"/>
  <c r="T58" i="86" s="1"/>
  <c r="S65" i="86"/>
  <c r="S58" i="86" s="1"/>
  <c r="R65" i="86"/>
  <c r="Q65" i="86"/>
  <c r="Q58" i="86" s="1"/>
  <c r="P65" i="86"/>
  <c r="O65" i="86"/>
  <c r="O58" i="86" s="1"/>
  <c r="N65" i="86"/>
  <c r="M65" i="86"/>
  <c r="M58" i="86" s="1"/>
  <c r="L65" i="86"/>
  <c r="L58" i="86" s="1"/>
  <c r="K65" i="86"/>
  <c r="K58" i="86" s="1"/>
  <c r="F65" i="86"/>
  <c r="E64" i="86"/>
  <c r="G64" i="86" s="1"/>
  <c r="E63" i="86"/>
  <c r="G63" i="86" s="1"/>
  <c r="E62" i="86"/>
  <c r="G62" i="86" s="1"/>
  <c r="E61" i="86"/>
  <c r="G61" i="86" s="1"/>
  <c r="E60" i="86"/>
  <c r="E59" i="86"/>
  <c r="G59" i="86" s="1"/>
  <c r="P58" i="86"/>
  <c r="E57" i="86"/>
  <c r="G57" i="86" s="1"/>
  <c r="E56" i="86"/>
  <c r="G56" i="86" s="1"/>
  <c r="E55" i="86"/>
  <c r="G55" i="86" s="1"/>
  <c r="E54" i="86"/>
  <c r="G54" i="86" s="1"/>
  <c r="G53" i="86"/>
  <c r="V52" i="86"/>
  <c r="U52" i="86"/>
  <c r="T52" i="86"/>
  <c r="S52" i="86"/>
  <c r="R52" i="86"/>
  <c r="Q52" i="86"/>
  <c r="P52" i="86"/>
  <c r="O52" i="86"/>
  <c r="N52" i="86"/>
  <c r="M52" i="86"/>
  <c r="L52" i="86"/>
  <c r="K52" i="86"/>
  <c r="W52" i="86" s="1"/>
  <c r="F52" i="86"/>
  <c r="E51" i="86"/>
  <c r="G51" i="86" s="1"/>
  <c r="E50" i="86"/>
  <c r="G50" i="86" s="1"/>
  <c r="V49" i="86"/>
  <c r="U49" i="86"/>
  <c r="T49" i="86"/>
  <c r="S49" i="86"/>
  <c r="R49" i="86"/>
  <c r="Q49" i="86"/>
  <c r="P49" i="86"/>
  <c r="O49" i="86"/>
  <c r="N49" i="86"/>
  <c r="M49" i="86"/>
  <c r="L49" i="86"/>
  <c r="K49" i="86"/>
  <c r="F49" i="86"/>
  <c r="E48" i="86"/>
  <c r="G48" i="86" s="1"/>
  <c r="G47" i="86"/>
  <c r="E46" i="86"/>
  <c r="G46" i="86" s="1"/>
  <c r="E45" i="86"/>
  <c r="G45" i="86" s="1"/>
  <c r="V44" i="86"/>
  <c r="V39" i="86" s="1"/>
  <c r="U44" i="86"/>
  <c r="T44" i="86"/>
  <c r="T39" i="86" s="1"/>
  <c r="S44" i="86"/>
  <c r="S39" i="86" s="1"/>
  <c r="R44" i="86"/>
  <c r="R39" i="86" s="1"/>
  <c r="Q44" i="86"/>
  <c r="Q39" i="86" s="1"/>
  <c r="P44" i="86"/>
  <c r="P39" i="86" s="1"/>
  <c r="O44" i="86"/>
  <c r="O39" i="86" s="1"/>
  <c r="N44" i="86"/>
  <c r="M44" i="86"/>
  <c r="M39" i="86" s="1"/>
  <c r="L44" i="86"/>
  <c r="L39" i="86" s="1"/>
  <c r="K44" i="86"/>
  <c r="F44" i="86"/>
  <c r="F39" i="86" s="1"/>
  <c r="G43" i="86"/>
  <c r="E42" i="86"/>
  <c r="G42" i="86" s="1"/>
  <c r="E41" i="86"/>
  <c r="E40" i="86"/>
  <c r="G40" i="86" s="1"/>
  <c r="U39" i="86"/>
  <c r="E38" i="86"/>
  <c r="G38" i="86" s="1"/>
  <c r="E37" i="86"/>
  <c r="V36" i="86"/>
  <c r="U36" i="86"/>
  <c r="T36" i="86"/>
  <c r="S36" i="86"/>
  <c r="R36" i="86"/>
  <c r="Q36" i="86"/>
  <c r="P36" i="86"/>
  <c r="O36" i="86"/>
  <c r="N36" i="86"/>
  <c r="M36" i="86"/>
  <c r="L36" i="86"/>
  <c r="K36" i="86"/>
  <c r="F36" i="86"/>
  <c r="E35" i="86"/>
  <c r="G35" i="86" s="1"/>
  <c r="E34" i="86"/>
  <c r="E33" i="86"/>
  <c r="G33" i="86" s="1"/>
  <c r="V32" i="86"/>
  <c r="U32" i="86"/>
  <c r="T32" i="86"/>
  <c r="S32" i="86"/>
  <c r="R32" i="86"/>
  <c r="Q32" i="86"/>
  <c r="P32" i="86"/>
  <c r="O32" i="86"/>
  <c r="N32" i="86"/>
  <c r="M32" i="86"/>
  <c r="L32" i="86"/>
  <c r="K32" i="86"/>
  <c r="F32" i="86"/>
  <c r="E30" i="86"/>
  <c r="G30" i="86" s="1"/>
  <c r="E29" i="86"/>
  <c r="G29" i="86" s="1"/>
  <c r="E28" i="86"/>
  <c r="G28" i="86" s="1"/>
  <c r="E27" i="86"/>
  <c r="G27" i="86" s="1"/>
  <c r="E26" i="86"/>
  <c r="G26" i="86" s="1"/>
  <c r="E25" i="86"/>
  <c r="E24" i="86"/>
  <c r="G24" i="86" s="1"/>
  <c r="V23" i="86"/>
  <c r="U23" i="86"/>
  <c r="T23" i="86"/>
  <c r="S23" i="86"/>
  <c r="R23" i="86"/>
  <c r="Q23" i="86"/>
  <c r="P23" i="86"/>
  <c r="O23" i="86"/>
  <c r="N23" i="86"/>
  <c r="M23" i="86"/>
  <c r="L23" i="86"/>
  <c r="K23" i="86"/>
  <c r="F23" i="86"/>
  <c r="E22" i="86"/>
  <c r="G22" i="86" s="1"/>
  <c r="E21" i="86"/>
  <c r="G21" i="86" s="1"/>
  <c r="E20" i="86"/>
  <c r="G20" i="86" s="1"/>
  <c r="V19" i="86"/>
  <c r="U19" i="86"/>
  <c r="T19" i="86"/>
  <c r="S19" i="86"/>
  <c r="R19" i="86"/>
  <c r="Q19" i="86"/>
  <c r="P19" i="86"/>
  <c r="O19" i="86"/>
  <c r="N19" i="86"/>
  <c r="M19" i="86"/>
  <c r="L19" i="86"/>
  <c r="K19" i="86"/>
  <c r="F19" i="86"/>
  <c r="E18" i="86"/>
  <c r="G18" i="86" s="1"/>
  <c r="E17" i="86"/>
  <c r="G17" i="86" s="1"/>
  <c r="E16" i="86"/>
  <c r="G16" i="86" s="1"/>
  <c r="E15" i="86"/>
  <c r="G15" i="86" s="1"/>
  <c r="E14" i="86"/>
  <c r="G14" i="86" s="1"/>
  <c r="E13" i="86"/>
  <c r="G13" i="86" s="1"/>
  <c r="E12" i="86"/>
  <c r="G12" i="86" s="1"/>
  <c r="E11" i="86"/>
  <c r="G11" i="86" s="1"/>
  <c r="E10" i="86"/>
  <c r="G10" i="86" s="1"/>
  <c r="E9" i="86"/>
  <c r="G9" i="86" s="1"/>
  <c r="E8" i="86"/>
  <c r="G8" i="86" s="1"/>
  <c r="E7" i="86"/>
  <c r="G7" i="86" s="1"/>
  <c r="E6" i="86"/>
  <c r="V5" i="86"/>
  <c r="U5" i="86"/>
  <c r="T5" i="86"/>
  <c r="S5" i="86"/>
  <c r="R5" i="86"/>
  <c r="Q5" i="86"/>
  <c r="P5" i="86"/>
  <c r="O5" i="86"/>
  <c r="N5" i="86"/>
  <c r="M5" i="86"/>
  <c r="L5" i="86"/>
  <c r="K5" i="86"/>
  <c r="F5" i="86"/>
  <c r="H49" i="86" l="1"/>
  <c r="J49" i="86" s="1"/>
  <c r="AA50" i="66" s="1"/>
  <c r="N39" i="86"/>
  <c r="H44" i="86"/>
  <c r="N4" i="86"/>
  <c r="E213" i="86"/>
  <c r="E36" i="86"/>
  <c r="G36" i="86" s="1"/>
  <c r="E196" i="86"/>
  <c r="G196" i="86" s="1"/>
  <c r="M4" i="86"/>
  <c r="U4" i="86"/>
  <c r="G150" i="86"/>
  <c r="E146" i="86"/>
  <c r="G146" i="86" s="1"/>
  <c r="V225" i="86"/>
  <c r="V224" i="86" s="1"/>
  <c r="F58" i="86"/>
  <c r="E78" i="86"/>
  <c r="N74" i="86"/>
  <c r="E94" i="86"/>
  <c r="G94" i="86" s="1"/>
  <c r="F225" i="86"/>
  <c r="F224" i="86" s="1"/>
  <c r="G37" i="86"/>
  <c r="P31" i="86"/>
  <c r="E65" i="86"/>
  <c r="G65" i="86" s="1"/>
  <c r="P146" i="86"/>
  <c r="V161" i="86"/>
  <c r="F4" i="86"/>
  <c r="R4" i="86"/>
  <c r="V4" i="86"/>
  <c r="E116" i="86"/>
  <c r="G116" i="86" s="1"/>
  <c r="Q225" i="86"/>
  <c r="Q224" i="86" s="1"/>
  <c r="Q146" i="86"/>
  <c r="G149" i="86"/>
  <c r="H256" i="86" s="1"/>
  <c r="E148" i="86"/>
  <c r="K4" i="86"/>
  <c r="O4" i="86"/>
  <c r="S4" i="86"/>
  <c r="L4" i="86"/>
  <c r="P4" i="86"/>
  <c r="T4" i="86"/>
  <c r="Q4" i="86"/>
  <c r="E174" i="86"/>
  <c r="G174" i="86" s="1"/>
  <c r="G213" i="86"/>
  <c r="N225" i="86"/>
  <c r="N224" i="86" s="1"/>
  <c r="R225" i="86"/>
  <c r="R224" i="86" s="1"/>
  <c r="E246" i="86"/>
  <c r="G246" i="86" s="1"/>
  <c r="F161" i="86"/>
  <c r="K161" i="86"/>
  <c r="O161" i="86"/>
  <c r="S161" i="86"/>
  <c r="N161" i="86"/>
  <c r="R161" i="86"/>
  <c r="K225" i="86"/>
  <c r="K224" i="86" s="1"/>
  <c r="O225" i="86"/>
  <c r="O224" i="86" s="1"/>
  <c r="S225" i="86"/>
  <c r="S224" i="86" s="1"/>
  <c r="E230" i="86"/>
  <c r="G230" i="86" s="1"/>
  <c r="G78" i="86"/>
  <c r="E134" i="86"/>
  <c r="G134" i="86" s="1"/>
  <c r="M74" i="86"/>
  <c r="Q74" i="86"/>
  <c r="U74" i="86"/>
  <c r="R74" i="86"/>
  <c r="V74" i="86"/>
  <c r="N58" i="86"/>
  <c r="R58" i="86"/>
  <c r="V58" i="86"/>
  <c r="G67" i="86"/>
  <c r="G52" i="86"/>
  <c r="T31" i="86"/>
  <c r="L31" i="86"/>
  <c r="F31" i="86"/>
  <c r="N31" i="86"/>
  <c r="R31" i="86"/>
  <c r="V31" i="86"/>
  <c r="E44" i="86"/>
  <c r="G44" i="86" s="1"/>
  <c r="E49" i="86"/>
  <c r="G49" i="86" s="1"/>
  <c r="M31" i="86"/>
  <c r="Q31" i="86"/>
  <c r="U31" i="86"/>
  <c r="E32" i="86"/>
  <c r="O31" i="86"/>
  <c r="S31" i="86"/>
  <c r="E23" i="86"/>
  <c r="G23" i="86" s="1"/>
  <c r="E5" i="86"/>
  <c r="G5" i="86" s="1"/>
  <c r="G106" i="86"/>
  <c r="E105" i="86"/>
  <c r="G105" i="86" s="1"/>
  <c r="G6" i="86"/>
  <c r="G34" i="86"/>
  <c r="G41" i="86"/>
  <c r="O74" i="86"/>
  <c r="G76" i="86"/>
  <c r="E75" i="86"/>
  <c r="E199" i="86"/>
  <c r="G199" i="86" s="1"/>
  <c r="G201" i="86"/>
  <c r="G25" i="86"/>
  <c r="E69" i="86"/>
  <c r="G69" i="86" s="1"/>
  <c r="G71" i="86"/>
  <c r="K74" i="86"/>
  <c r="S74" i="86"/>
  <c r="E163" i="86"/>
  <c r="G165" i="86"/>
  <c r="E19" i="86"/>
  <c r="G19" i="86" s="1"/>
  <c r="K39" i="86"/>
  <c r="L74" i="86"/>
  <c r="P74" i="86"/>
  <c r="T74" i="86"/>
  <c r="M161" i="86"/>
  <c r="Q161" i="86"/>
  <c r="U161" i="86"/>
  <c r="G186" i="86"/>
  <c r="E185" i="86"/>
  <c r="G185" i="86" s="1"/>
  <c r="F74" i="86"/>
  <c r="G60" i="86"/>
  <c r="E83" i="86"/>
  <c r="G83" i="86" s="1"/>
  <c r="G85" i="86"/>
  <c r="L161" i="86"/>
  <c r="P161" i="86"/>
  <c r="T161" i="86"/>
  <c r="G227" i="86"/>
  <c r="E226" i="86"/>
  <c r="E243" i="86"/>
  <c r="G243" i="86" s="1"/>
  <c r="E119" i="86"/>
  <c r="G119" i="86" s="1"/>
  <c r="E156" i="86"/>
  <c r="G156" i="86" s="1"/>
  <c r="F74" i="83"/>
  <c r="H74" i="83" s="1"/>
  <c r="N72" i="83" s="1"/>
  <c r="F73" i="83"/>
  <c r="H73" i="83" s="1"/>
  <c r="M72" i="83" s="1"/>
  <c r="K31" i="86" l="1"/>
  <c r="W31" i="86" s="1"/>
  <c r="W39" i="86"/>
  <c r="J44" i="86"/>
  <c r="AA46" i="66" s="1"/>
  <c r="H39" i="86"/>
  <c r="W74" i="86"/>
  <c r="W146" i="86"/>
  <c r="M254" i="86"/>
  <c r="R254" i="86"/>
  <c r="F254" i="86"/>
  <c r="N254" i="86"/>
  <c r="T254" i="86"/>
  <c r="V254" i="86"/>
  <c r="G148" i="86"/>
  <c r="O254" i="86"/>
  <c r="L254" i="86"/>
  <c r="P254" i="86"/>
  <c r="U254" i="86"/>
  <c r="K254" i="86"/>
  <c r="S254" i="86"/>
  <c r="Q254" i="86"/>
  <c r="E58" i="86"/>
  <c r="G58" i="86" s="1"/>
  <c r="G39" i="86"/>
  <c r="G32" i="86"/>
  <c r="G226" i="86"/>
  <c r="E225" i="86"/>
  <c r="E161" i="86"/>
  <c r="G161" i="86" s="1"/>
  <c r="G163" i="86"/>
  <c r="E4" i="86"/>
  <c r="G75" i="86"/>
  <c r="E74" i="86"/>
  <c r="G74" i="86" s="1"/>
  <c r="H31" i="86" l="1"/>
  <c r="J39" i="86"/>
  <c r="W254" i="86"/>
  <c r="G31" i="86"/>
  <c r="E224" i="86"/>
  <c r="G224" i="86" s="1"/>
  <c r="G225" i="86"/>
  <c r="G4" i="86"/>
  <c r="J31" i="86" l="1"/>
  <c r="H254" i="86"/>
  <c r="J254" i="86" s="1"/>
  <c r="J256" i="86" s="1"/>
  <c r="E254" i="86"/>
  <c r="G254" i="86" s="1"/>
  <c r="K81" i="66" l="1"/>
  <c r="F46" i="84" l="1"/>
  <c r="F47" i="84"/>
  <c r="F48" i="84"/>
  <c r="F49" i="84"/>
  <c r="F51" i="84"/>
  <c r="F52" i="84"/>
  <c r="F55" i="84"/>
  <c r="F56" i="84"/>
  <c r="F57" i="84"/>
  <c r="F58" i="84"/>
  <c r="H88" i="80"/>
  <c r="L88" i="80" s="1"/>
  <c r="L87" i="80" s="1"/>
  <c r="H89" i="80"/>
  <c r="M87" i="80" s="1"/>
  <c r="F78" i="80"/>
  <c r="F79" i="80"/>
  <c r="F80" i="80"/>
  <c r="F81" i="80"/>
  <c r="H81" i="80" s="1"/>
  <c r="M81" i="80" s="1"/>
  <c r="F44" i="84" l="1"/>
  <c r="T162" i="66" l="1"/>
  <c r="K56" i="66" l="1"/>
  <c r="K57" i="66"/>
  <c r="K55" i="66"/>
  <c r="K231" i="66"/>
  <c r="F150" i="84"/>
  <c r="H160" i="81" l="1"/>
  <c r="H165" i="81"/>
  <c r="H164" i="81"/>
  <c r="H159" i="81"/>
  <c r="G86" i="68" l="1"/>
  <c r="K229" i="66"/>
  <c r="K230" i="66"/>
  <c r="K233" i="66"/>
  <c r="K234" i="66"/>
  <c r="K235" i="66"/>
  <c r="K236" i="66"/>
  <c r="K237" i="66"/>
  <c r="K238" i="66"/>
  <c r="K239" i="66"/>
  <c r="K240" i="66"/>
  <c r="K164" i="66"/>
  <c r="K166" i="66"/>
  <c r="K167" i="66"/>
  <c r="K168" i="66"/>
  <c r="K169" i="66"/>
  <c r="K170" i="66"/>
  <c r="K171" i="66"/>
  <c r="K172" i="66"/>
  <c r="K173" i="66"/>
  <c r="K174" i="66"/>
  <c r="K175" i="66"/>
  <c r="K177" i="66"/>
  <c r="K178" i="66"/>
  <c r="K179" i="66"/>
  <c r="K180" i="66"/>
  <c r="K181" i="66"/>
  <c r="K182" i="66"/>
  <c r="K183" i="66"/>
  <c r="K184" i="66"/>
  <c r="K185" i="66"/>
  <c r="K186" i="66"/>
  <c r="K188" i="66"/>
  <c r="K189" i="66"/>
  <c r="K190" i="66"/>
  <c r="K191" i="66"/>
  <c r="K192" i="66"/>
  <c r="K193" i="66"/>
  <c r="K194" i="66"/>
  <c r="K195" i="66"/>
  <c r="K196" i="66"/>
  <c r="K197" i="66"/>
  <c r="K199" i="66"/>
  <c r="K200" i="66"/>
  <c r="K202" i="66"/>
  <c r="K203" i="66"/>
  <c r="K204" i="66"/>
  <c r="K205" i="66"/>
  <c r="K206" i="66"/>
  <c r="K207" i="66"/>
  <c r="K208" i="66"/>
  <c r="K209" i="66"/>
  <c r="K210" i="66"/>
  <c r="K211" i="66"/>
  <c r="K212" i="66"/>
  <c r="K213" i="66"/>
  <c r="K216" i="66"/>
  <c r="K217" i="66"/>
  <c r="K218" i="66"/>
  <c r="K160" i="66"/>
  <c r="K161" i="66"/>
  <c r="K149" i="66"/>
  <c r="K154" i="66"/>
  <c r="K155" i="66"/>
  <c r="K156" i="66"/>
  <c r="K137" i="66"/>
  <c r="K138" i="66"/>
  <c r="K78" i="66"/>
  <c r="K79" i="66"/>
  <c r="K82" i="66"/>
  <c r="K83" i="66"/>
  <c r="K84" i="66"/>
  <c r="K86" i="66"/>
  <c r="K87" i="66"/>
  <c r="K88" i="66"/>
  <c r="K89" i="66"/>
  <c r="K90" i="66"/>
  <c r="K91" i="66"/>
  <c r="K92" i="66"/>
  <c r="K93" i="66"/>
  <c r="K94" i="66"/>
  <c r="K95" i="66"/>
  <c r="K97" i="66"/>
  <c r="K98" i="66"/>
  <c r="K99" i="66"/>
  <c r="K100" i="66"/>
  <c r="K101" i="66"/>
  <c r="K102" i="66"/>
  <c r="K103" i="66"/>
  <c r="K104" i="66"/>
  <c r="K105" i="66"/>
  <c r="K106" i="66"/>
  <c r="K109" i="66"/>
  <c r="K110" i="66"/>
  <c r="K111" i="66"/>
  <c r="K112" i="66"/>
  <c r="K113" i="66"/>
  <c r="K73" i="66"/>
  <c r="K74" i="66"/>
  <c r="K75" i="66"/>
  <c r="K60" i="66"/>
  <c r="K63" i="66"/>
  <c r="K64" i="66"/>
  <c r="K65" i="66"/>
  <c r="K66" i="66"/>
  <c r="K68" i="66"/>
  <c r="K69" i="66"/>
  <c r="K42" i="66"/>
  <c r="K46" i="66"/>
  <c r="K47" i="66"/>
  <c r="K39" i="66"/>
  <c r="K34" i="66"/>
  <c r="K21" i="66"/>
  <c r="K23" i="66"/>
  <c r="K19" i="66"/>
  <c r="K11" i="66"/>
  <c r="K12" i="66"/>
  <c r="K15" i="66"/>
  <c r="K16" i="66"/>
  <c r="K17" i="66"/>
  <c r="K18" i="66"/>
  <c r="K26" i="66"/>
  <c r="K27" i="66"/>
  <c r="K29" i="66"/>
  <c r="K30" i="66"/>
  <c r="K36" i="66"/>
  <c r="K51" i="66"/>
  <c r="K70" i="66"/>
  <c r="K116" i="66"/>
  <c r="K117" i="66"/>
  <c r="K119" i="66"/>
  <c r="K120" i="66"/>
  <c r="K122" i="66"/>
  <c r="K123" i="66"/>
  <c r="K124" i="66"/>
  <c r="K125" i="66"/>
  <c r="K126" i="66"/>
  <c r="K127" i="66"/>
  <c r="K128" i="66"/>
  <c r="K129" i="66"/>
  <c r="K130" i="66"/>
  <c r="K131" i="66"/>
  <c r="K132" i="66"/>
  <c r="K133" i="66"/>
  <c r="K134" i="66"/>
  <c r="K135" i="66"/>
  <c r="K140" i="66"/>
  <c r="K141" i="66"/>
  <c r="K142" i="66"/>
  <c r="K143" i="66"/>
  <c r="K144" i="66"/>
  <c r="K145" i="66"/>
  <c r="K146" i="66"/>
  <c r="K219" i="66"/>
  <c r="K220" i="66"/>
  <c r="K221" i="66"/>
  <c r="K222" i="66"/>
  <c r="K223" i="66"/>
  <c r="K224" i="66"/>
  <c r="K225" i="66"/>
  <c r="K241" i="66"/>
  <c r="K242" i="66"/>
  <c r="K243" i="66"/>
  <c r="K244" i="66"/>
  <c r="K246" i="66"/>
  <c r="K247" i="66"/>
  <c r="K249" i="66"/>
  <c r="K250" i="66"/>
  <c r="K251" i="66"/>
  <c r="K252" i="66"/>
  <c r="K253" i="66"/>
  <c r="K254" i="66"/>
  <c r="K255" i="66"/>
  <c r="L86" i="68" l="1"/>
  <c r="J77" i="79" l="1"/>
  <c r="V77" i="79" l="1"/>
  <c r="W162" i="66"/>
  <c r="G157" i="84" l="1"/>
  <c r="G247" i="84"/>
  <c r="G244" i="84"/>
  <c r="G231" i="84"/>
  <c r="G227" i="84"/>
  <c r="G214" i="84"/>
  <c r="G200" i="84"/>
  <c r="G197" i="84"/>
  <c r="G186" i="84"/>
  <c r="G175" i="84"/>
  <c r="G164" i="84"/>
  <c r="G149" i="84"/>
  <c r="G147" i="84" s="1"/>
  <c r="G135" i="84"/>
  <c r="G120" i="84"/>
  <c r="G117" i="84"/>
  <c r="G106" i="84"/>
  <c r="G95" i="84"/>
  <c r="G84" i="84"/>
  <c r="G79" i="84"/>
  <c r="G76" i="84"/>
  <c r="G70" i="84"/>
  <c r="G66" i="84"/>
  <c r="G53" i="84"/>
  <c r="G50" i="84"/>
  <c r="G45" i="84"/>
  <c r="G40" i="84" s="1"/>
  <c r="G37" i="84"/>
  <c r="G33" i="84"/>
  <c r="G24" i="84"/>
  <c r="G20" i="84"/>
  <c r="G6" i="84"/>
  <c r="G5" i="84" s="1"/>
  <c r="H146" i="84"/>
  <c r="H158" i="84"/>
  <c r="F254" i="84"/>
  <c r="H254" i="84" s="1"/>
  <c r="F253" i="84"/>
  <c r="H253" i="84" s="1"/>
  <c r="F252" i="84"/>
  <c r="H252" i="84" s="1"/>
  <c r="F251" i="84"/>
  <c r="H251" i="84" s="1"/>
  <c r="F250" i="84"/>
  <c r="H250" i="84" s="1"/>
  <c r="F249" i="84"/>
  <c r="H249" i="84" s="1"/>
  <c r="F248" i="84"/>
  <c r="H248" i="84" s="1"/>
  <c r="F246" i="84"/>
  <c r="H246" i="84" s="1"/>
  <c r="F245" i="84"/>
  <c r="F243" i="84"/>
  <c r="H243" i="84" s="1"/>
  <c r="F242" i="84"/>
  <c r="H242" i="84" s="1"/>
  <c r="F241" i="84"/>
  <c r="H241" i="84" s="1"/>
  <c r="F240" i="84"/>
  <c r="H240" i="84" s="1"/>
  <c r="F239" i="84"/>
  <c r="H239" i="84" s="1"/>
  <c r="F238" i="84"/>
  <c r="H238" i="84" s="1"/>
  <c r="F237" i="84"/>
  <c r="H237" i="84" s="1"/>
  <c r="F236" i="84"/>
  <c r="H236" i="84" s="1"/>
  <c r="F235" i="84"/>
  <c r="H235" i="84" s="1"/>
  <c r="F234" i="84"/>
  <c r="H234" i="84" s="1"/>
  <c r="F233" i="84"/>
  <c r="H233" i="84" s="1"/>
  <c r="F232" i="84"/>
  <c r="H232" i="84" s="1"/>
  <c r="F230" i="84"/>
  <c r="H230" i="84" s="1"/>
  <c r="F229" i="84"/>
  <c r="H229" i="84" s="1"/>
  <c r="F228" i="84"/>
  <c r="H228" i="84" s="1"/>
  <c r="F224" i="84"/>
  <c r="H224" i="84" s="1"/>
  <c r="F223" i="84"/>
  <c r="H223" i="84" s="1"/>
  <c r="F222" i="84"/>
  <c r="H222" i="84" s="1"/>
  <c r="F221" i="84"/>
  <c r="H221" i="84" s="1"/>
  <c r="F220" i="84"/>
  <c r="H220" i="84" s="1"/>
  <c r="F219" i="84"/>
  <c r="H219" i="84" s="1"/>
  <c r="F218" i="84"/>
  <c r="H218" i="84" s="1"/>
  <c r="F217" i="84"/>
  <c r="H217" i="84" s="1"/>
  <c r="F216" i="84"/>
  <c r="H216" i="84" s="1"/>
  <c r="F215" i="84"/>
  <c r="H215" i="84" s="1"/>
  <c r="F213" i="84"/>
  <c r="H213" i="84" s="1"/>
  <c r="F212" i="84"/>
  <c r="H212" i="84" s="1"/>
  <c r="F211" i="84"/>
  <c r="H211" i="84" s="1"/>
  <c r="F210" i="84"/>
  <c r="H210" i="84" s="1"/>
  <c r="F209" i="84"/>
  <c r="H209" i="84" s="1"/>
  <c r="F208" i="84"/>
  <c r="H208" i="84" s="1"/>
  <c r="F207" i="84"/>
  <c r="H207" i="84" s="1"/>
  <c r="F206" i="84"/>
  <c r="H206" i="84" s="1"/>
  <c r="F205" i="84"/>
  <c r="H205" i="84" s="1"/>
  <c r="F204" i="84"/>
  <c r="H204" i="84" s="1"/>
  <c r="F203" i="84"/>
  <c r="H203" i="84" s="1"/>
  <c r="F202" i="84"/>
  <c r="H202" i="84" s="1"/>
  <c r="F201" i="84"/>
  <c r="F199" i="84"/>
  <c r="H199" i="84" s="1"/>
  <c r="F198" i="84"/>
  <c r="F196" i="84"/>
  <c r="H196" i="84" s="1"/>
  <c r="F195" i="84"/>
  <c r="H195" i="84" s="1"/>
  <c r="F194" i="84"/>
  <c r="H194" i="84" s="1"/>
  <c r="F193" i="84"/>
  <c r="H193" i="84" s="1"/>
  <c r="F192" i="84"/>
  <c r="H192" i="84" s="1"/>
  <c r="F191" i="84"/>
  <c r="H191" i="84" s="1"/>
  <c r="F190" i="84"/>
  <c r="H190" i="84" s="1"/>
  <c r="F189" i="84"/>
  <c r="H189" i="84" s="1"/>
  <c r="F188" i="84"/>
  <c r="F187" i="84"/>
  <c r="H187" i="84" s="1"/>
  <c r="F185" i="84"/>
  <c r="H185" i="84" s="1"/>
  <c r="F184" i="84"/>
  <c r="H184" i="84" s="1"/>
  <c r="F183" i="84"/>
  <c r="H183" i="84" s="1"/>
  <c r="F182" i="84"/>
  <c r="H182" i="84" s="1"/>
  <c r="F181" i="84"/>
  <c r="H181" i="84" s="1"/>
  <c r="F180" i="84"/>
  <c r="H180" i="84" s="1"/>
  <c r="F179" i="84"/>
  <c r="H179" i="84" s="1"/>
  <c r="F178" i="84"/>
  <c r="H178" i="84" s="1"/>
  <c r="F177" i="84"/>
  <c r="H177" i="84" s="1"/>
  <c r="F176" i="84"/>
  <c r="F174" i="84"/>
  <c r="H174" i="84" s="1"/>
  <c r="F173" i="84"/>
  <c r="H173" i="84" s="1"/>
  <c r="F172" i="84"/>
  <c r="H172" i="84" s="1"/>
  <c r="F171" i="84"/>
  <c r="H171" i="84" s="1"/>
  <c r="F170" i="84"/>
  <c r="H170" i="84" s="1"/>
  <c r="F169" i="84"/>
  <c r="H169" i="84" s="1"/>
  <c r="F168" i="84"/>
  <c r="H168" i="84" s="1"/>
  <c r="F167" i="84"/>
  <c r="H167" i="84" s="1"/>
  <c r="F166" i="84"/>
  <c r="H166" i="84" s="1"/>
  <c r="F165" i="84"/>
  <c r="H165" i="84" s="1"/>
  <c r="F163" i="84"/>
  <c r="H163" i="84" s="1"/>
  <c r="H161" i="84"/>
  <c r="F160" i="84"/>
  <c r="H160" i="84" s="1"/>
  <c r="F159" i="84"/>
  <c r="H159" i="84" s="1"/>
  <c r="F155" i="84"/>
  <c r="H155" i="84" s="1"/>
  <c r="F154" i="84"/>
  <c r="H154" i="84" s="1"/>
  <c r="F152" i="84"/>
  <c r="H152" i="84" s="1"/>
  <c r="F151" i="84"/>
  <c r="H151" i="84" s="1"/>
  <c r="F148" i="84"/>
  <c r="H148" i="84" s="1"/>
  <c r="F145" i="84"/>
  <c r="H145" i="84" s="1"/>
  <c r="F144" i="84"/>
  <c r="H144" i="84" s="1"/>
  <c r="F143" i="84"/>
  <c r="H143" i="84" s="1"/>
  <c r="F142" i="84"/>
  <c r="H142" i="84" s="1"/>
  <c r="F141" i="84"/>
  <c r="H141" i="84" s="1"/>
  <c r="F140" i="84"/>
  <c r="H140" i="84" s="1"/>
  <c r="F139" i="84"/>
  <c r="H139" i="84" s="1"/>
  <c r="F138" i="84"/>
  <c r="H138" i="84" s="1"/>
  <c r="F137" i="84"/>
  <c r="H137" i="84" s="1"/>
  <c r="F136" i="84"/>
  <c r="H136" i="84" s="1"/>
  <c r="F134" i="84"/>
  <c r="H134" i="84" s="1"/>
  <c r="F133" i="84"/>
  <c r="H133" i="84" s="1"/>
  <c r="F132" i="84"/>
  <c r="H132" i="84" s="1"/>
  <c r="F131" i="84"/>
  <c r="H131" i="84" s="1"/>
  <c r="F130" i="84"/>
  <c r="H130" i="84" s="1"/>
  <c r="F129" i="84"/>
  <c r="H129" i="84" s="1"/>
  <c r="F128" i="84"/>
  <c r="H128" i="84" s="1"/>
  <c r="F127" i="84"/>
  <c r="H127" i="84" s="1"/>
  <c r="F126" i="84"/>
  <c r="H126" i="84" s="1"/>
  <c r="F125" i="84"/>
  <c r="H125" i="84" s="1"/>
  <c r="F124" i="84"/>
  <c r="H124" i="84" s="1"/>
  <c r="F123" i="84"/>
  <c r="H123" i="84" s="1"/>
  <c r="F122" i="84"/>
  <c r="H122" i="84" s="1"/>
  <c r="F121" i="84"/>
  <c r="F119" i="84"/>
  <c r="H119" i="84" s="1"/>
  <c r="F118" i="84"/>
  <c r="F116" i="84"/>
  <c r="H116" i="84" s="1"/>
  <c r="F115" i="84"/>
  <c r="H115" i="84" s="1"/>
  <c r="F114" i="84"/>
  <c r="H114" i="84" s="1"/>
  <c r="F113" i="84"/>
  <c r="H113" i="84" s="1"/>
  <c r="F112" i="84"/>
  <c r="H112" i="84" s="1"/>
  <c r="F111" i="84"/>
  <c r="H111" i="84" s="1"/>
  <c r="F110" i="84"/>
  <c r="H110" i="84" s="1"/>
  <c r="F109" i="84"/>
  <c r="H109" i="84" s="1"/>
  <c r="F108" i="84"/>
  <c r="F107" i="84"/>
  <c r="H107" i="84" s="1"/>
  <c r="F105" i="84"/>
  <c r="H105" i="84" s="1"/>
  <c r="F104" i="84"/>
  <c r="H104" i="84" s="1"/>
  <c r="F103" i="84"/>
  <c r="H103" i="84" s="1"/>
  <c r="F102" i="84"/>
  <c r="H102" i="84" s="1"/>
  <c r="F101" i="84"/>
  <c r="H101" i="84" s="1"/>
  <c r="F100" i="84"/>
  <c r="H100" i="84" s="1"/>
  <c r="F99" i="84"/>
  <c r="H99" i="84" s="1"/>
  <c r="F98" i="84"/>
  <c r="H98" i="84" s="1"/>
  <c r="F97" i="84"/>
  <c r="H97" i="84" s="1"/>
  <c r="F96" i="84"/>
  <c r="F94" i="84"/>
  <c r="H94" i="84" s="1"/>
  <c r="F93" i="84"/>
  <c r="H93" i="84" s="1"/>
  <c r="F92" i="84"/>
  <c r="H92" i="84" s="1"/>
  <c r="F91" i="84"/>
  <c r="H91" i="84" s="1"/>
  <c r="F90" i="84"/>
  <c r="H90" i="84" s="1"/>
  <c r="F89" i="84"/>
  <c r="H89" i="84" s="1"/>
  <c r="F88" i="84"/>
  <c r="H88" i="84" s="1"/>
  <c r="F87" i="84"/>
  <c r="F86" i="84"/>
  <c r="H86" i="84" s="1"/>
  <c r="F85" i="84"/>
  <c r="H85" i="84" s="1"/>
  <c r="F83" i="84"/>
  <c r="H83" i="84" s="1"/>
  <c r="F82" i="84"/>
  <c r="H82" i="84" s="1"/>
  <c r="F81" i="84"/>
  <c r="H81" i="84" s="1"/>
  <c r="F80" i="84"/>
  <c r="F78" i="84"/>
  <c r="F77" i="84"/>
  <c r="H77" i="84" s="1"/>
  <c r="F74" i="84"/>
  <c r="H74" i="84" s="1"/>
  <c r="F73" i="84"/>
  <c r="H73" i="84" s="1"/>
  <c r="F72" i="84"/>
  <c r="H72" i="84" s="1"/>
  <c r="F71" i="84"/>
  <c r="H71" i="84" s="1"/>
  <c r="F69" i="84"/>
  <c r="H69" i="84" s="1"/>
  <c r="F68" i="84"/>
  <c r="H68" i="84" s="1"/>
  <c r="F67" i="84"/>
  <c r="F65" i="84"/>
  <c r="H65" i="84" s="1"/>
  <c r="F64" i="84"/>
  <c r="H64" i="84" s="1"/>
  <c r="F63" i="84"/>
  <c r="H63" i="84" s="1"/>
  <c r="F62" i="84"/>
  <c r="H62" i="84" s="1"/>
  <c r="F61" i="84"/>
  <c r="H61" i="84" s="1"/>
  <c r="F60" i="84"/>
  <c r="H60" i="84" s="1"/>
  <c r="H58" i="84"/>
  <c r="H57" i="84"/>
  <c r="H56" i="84"/>
  <c r="H55" i="84"/>
  <c r="H54" i="84"/>
  <c r="H52" i="84"/>
  <c r="H51" i="84"/>
  <c r="H49" i="84"/>
  <c r="H48" i="84"/>
  <c r="H47" i="84"/>
  <c r="H46" i="84"/>
  <c r="H44" i="84"/>
  <c r="F43" i="84"/>
  <c r="H43" i="84" s="1"/>
  <c r="F42" i="84"/>
  <c r="H42" i="84" s="1"/>
  <c r="F41" i="84"/>
  <c r="H41" i="84" s="1"/>
  <c r="F39" i="84"/>
  <c r="H39" i="84" s="1"/>
  <c r="F38" i="84"/>
  <c r="F36" i="84"/>
  <c r="H36" i="84" s="1"/>
  <c r="F35" i="84"/>
  <c r="H35" i="84" s="1"/>
  <c r="F34" i="84"/>
  <c r="H34" i="84" s="1"/>
  <c r="F31" i="84"/>
  <c r="H31" i="84" s="1"/>
  <c r="F30" i="84"/>
  <c r="H30" i="84" s="1"/>
  <c r="F29" i="84"/>
  <c r="H29" i="84" s="1"/>
  <c r="F28" i="84"/>
  <c r="H28" i="84" s="1"/>
  <c r="F27" i="84"/>
  <c r="H27" i="84" s="1"/>
  <c r="F26" i="84"/>
  <c r="F25" i="84"/>
  <c r="H25" i="84" s="1"/>
  <c r="F23" i="84"/>
  <c r="H23" i="84" s="1"/>
  <c r="F22" i="84"/>
  <c r="F21" i="84"/>
  <c r="H21" i="84" s="1"/>
  <c r="F19" i="84"/>
  <c r="H19" i="84" s="1"/>
  <c r="F18" i="84"/>
  <c r="H18" i="84" s="1"/>
  <c r="F17" i="84"/>
  <c r="H17" i="84" s="1"/>
  <c r="F16" i="84"/>
  <c r="H16" i="84" s="1"/>
  <c r="F15" i="84"/>
  <c r="H15" i="84" s="1"/>
  <c r="F14" i="84"/>
  <c r="H14" i="84" s="1"/>
  <c r="F13" i="84"/>
  <c r="H13" i="84" s="1"/>
  <c r="F12" i="84"/>
  <c r="H12" i="84" s="1"/>
  <c r="F11" i="84"/>
  <c r="H11" i="84" s="1"/>
  <c r="F10" i="84"/>
  <c r="H10" i="84" s="1"/>
  <c r="F9" i="84"/>
  <c r="H9" i="84" s="1"/>
  <c r="F8" i="84"/>
  <c r="H8" i="84" s="1"/>
  <c r="F7" i="84"/>
  <c r="H7" i="84" s="1"/>
  <c r="F186" i="84" l="1"/>
  <c r="H186" i="84" s="1"/>
  <c r="F227" i="84"/>
  <c r="H227" i="84" s="1"/>
  <c r="F231" i="84"/>
  <c r="H231" i="84" s="1"/>
  <c r="F37" i="84"/>
  <c r="H37" i="84" s="1"/>
  <c r="F79" i="84"/>
  <c r="H79" i="84" s="1"/>
  <c r="F66" i="84"/>
  <c r="H66" i="84" s="1"/>
  <c r="F157" i="84"/>
  <c r="H157" i="84" s="1"/>
  <c r="F84" i="84"/>
  <c r="H84" i="84" s="1"/>
  <c r="G226" i="84"/>
  <c r="G225" i="84" s="1"/>
  <c r="H67" i="84"/>
  <c r="F6" i="84"/>
  <c r="H6" i="84" s="1"/>
  <c r="F24" i="84"/>
  <c r="H24" i="84" s="1"/>
  <c r="F70" i="84"/>
  <c r="H70" i="84" s="1"/>
  <c r="F175" i="84"/>
  <c r="H175" i="84" s="1"/>
  <c r="G59" i="84"/>
  <c r="G75" i="84"/>
  <c r="G162" i="84"/>
  <c r="H176" i="84"/>
  <c r="F95" i="84"/>
  <c r="H95" i="84" s="1"/>
  <c r="H96" i="84"/>
  <c r="H87" i="84"/>
  <c r="F120" i="84"/>
  <c r="H120" i="84" s="1"/>
  <c r="H121" i="84"/>
  <c r="F197" i="84"/>
  <c r="H197" i="84" s="1"/>
  <c r="H198" i="84"/>
  <c r="H80" i="84"/>
  <c r="H78" i="84"/>
  <c r="F76" i="84"/>
  <c r="H76" i="84" s="1"/>
  <c r="F200" i="84"/>
  <c r="H200" i="84" s="1"/>
  <c r="H201" i="84"/>
  <c r="F20" i="84"/>
  <c r="H20" i="84" s="1"/>
  <c r="H108" i="84"/>
  <c r="F106" i="84"/>
  <c r="H106" i="84" s="1"/>
  <c r="F149" i="84"/>
  <c r="H149" i="84" s="1"/>
  <c r="H150" i="84"/>
  <c r="F164" i="84"/>
  <c r="H164" i="84" s="1"/>
  <c r="F247" i="84"/>
  <c r="H247" i="84" s="1"/>
  <c r="H26" i="84"/>
  <c r="H188" i="84"/>
  <c r="F117" i="84"/>
  <c r="H117" i="84" s="1"/>
  <c r="H118" i="84"/>
  <c r="F214" i="84"/>
  <c r="H214" i="84" s="1"/>
  <c r="F244" i="84"/>
  <c r="H245" i="84"/>
  <c r="H22" i="84"/>
  <c r="H38" i="84"/>
  <c r="F33" i="84"/>
  <c r="F135" i="84"/>
  <c r="H135" i="84" s="1"/>
  <c r="G32" i="84"/>
  <c r="T159" i="66" l="1"/>
  <c r="F147" i="84"/>
  <c r="H147" i="84" s="1"/>
  <c r="F59" i="84"/>
  <c r="H59" i="84" s="1"/>
  <c r="F162" i="84"/>
  <c r="H162" i="84" s="1"/>
  <c r="G255" i="84"/>
  <c r="F226" i="84"/>
  <c r="H244" i="84"/>
  <c r="F75" i="84"/>
  <c r="H75" i="84" s="1"/>
  <c r="H33" i="84"/>
  <c r="F5" i="84"/>
  <c r="H5" i="84" s="1"/>
  <c r="F225" i="84" l="1"/>
  <c r="H225" i="84" s="1"/>
  <c r="H226" i="84"/>
  <c r="F212" i="80" l="1"/>
  <c r="F206" i="80"/>
  <c r="F207" i="80"/>
  <c r="H207" i="80" s="1"/>
  <c r="M207" i="80" s="1"/>
  <c r="F208" i="80"/>
  <c r="H208" i="80" s="1"/>
  <c r="M208" i="80" s="1"/>
  <c r="H206" i="80" l="1"/>
  <c r="M206" i="80" s="1"/>
  <c r="F203" i="80"/>
  <c r="H212" i="80"/>
  <c r="M212" i="80" s="1"/>
  <c r="F209" i="80"/>
  <c r="G50" i="68"/>
  <c r="J137" i="68" l="1"/>
  <c r="K138" i="68"/>
  <c r="K137" i="68" s="1"/>
  <c r="L167" i="79" l="1"/>
  <c r="U167" i="79" l="1"/>
  <c r="W159" i="66" l="1"/>
  <c r="J81" i="66" l="1"/>
  <c r="L126" i="79"/>
  <c r="F41" i="82" l="1"/>
  <c r="G176" i="68"/>
  <c r="G174" i="68" s="1"/>
  <c r="G171" i="68" s="1"/>
  <c r="I173" i="68"/>
  <c r="M174" i="68" l="1"/>
  <c r="M171" i="68" s="1"/>
  <c r="I177" i="68"/>
  <c r="I176" i="68"/>
  <c r="I174" i="68" s="1"/>
  <c r="H211" i="80"/>
  <c r="F210" i="80"/>
  <c r="H210" i="80" s="1"/>
  <c r="H205" i="80"/>
  <c r="H98" i="80"/>
  <c r="L98" i="80" s="1"/>
  <c r="L97" i="80" s="1"/>
  <c r="F204" i="80"/>
  <c r="H204" i="80" s="1"/>
  <c r="X157" i="66"/>
  <c r="H31" i="80"/>
  <c r="M29" i="80" s="1"/>
  <c r="F33" i="80"/>
  <c r="F34" i="80"/>
  <c r="F30" i="80"/>
  <c r="H30" i="80" s="1"/>
  <c r="L30" i="80" s="1"/>
  <c r="L29" i="80" s="1"/>
  <c r="I171" i="68" l="1"/>
  <c r="U162" i="66"/>
  <c r="L210" i="80"/>
  <c r="L209" i="80" s="1"/>
  <c r="H209" i="80"/>
  <c r="H203" i="80"/>
  <c r="M205" i="80"/>
  <c r="M203" i="80" s="1"/>
  <c r="H29" i="80"/>
  <c r="M211" i="80"/>
  <c r="M209" i="80" s="1"/>
  <c r="L204" i="80"/>
  <c r="L203" i="80" s="1"/>
  <c r="J271" i="79"/>
  <c r="L271" i="79" s="1"/>
  <c r="J270" i="79"/>
  <c r="L270" i="79" s="1"/>
  <c r="J269" i="79"/>
  <c r="L269" i="79" s="1"/>
  <c r="J268" i="79"/>
  <c r="L268" i="79" s="1"/>
  <c r="J267" i="79"/>
  <c r="L267" i="79" s="1"/>
  <c r="J266" i="79"/>
  <c r="J265" i="79"/>
  <c r="L265" i="79" s="1"/>
  <c r="V264" i="79"/>
  <c r="S264" i="79"/>
  <c r="R264" i="79"/>
  <c r="Q264" i="79"/>
  <c r="P264" i="79"/>
  <c r="K264" i="79"/>
  <c r="J263" i="79"/>
  <c r="J262" i="79"/>
  <c r="L262" i="79" s="1"/>
  <c r="V261" i="79"/>
  <c r="S261" i="79"/>
  <c r="R261" i="79"/>
  <c r="Q261" i="79"/>
  <c r="P261" i="79"/>
  <c r="K261" i="79"/>
  <c r="J260" i="79"/>
  <c r="L260" i="79" s="1"/>
  <c r="J259" i="79"/>
  <c r="L259" i="79" s="1"/>
  <c r="J258" i="79"/>
  <c r="L258" i="79" s="1"/>
  <c r="J257" i="79"/>
  <c r="L257" i="79" s="1"/>
  <c r="L256" i="79"/>
  <c r="J255" i="79"/>
  <c r="L255" i="79" s="1"/>
  <c r="J254" i="79"/>
  <c r="L254" i="79" s="1"/>
  <c r="J253" i="79"/>
  <c r="L253" i="79" s="1"/>
  <c r="J252" i="79"/>
  <c r="L252" i="79" s="1"/>
  <c r="J251" i="79"/>
  <c r="L251" i="79" s="1"/>
  <c r="J250" i="79"/>
  <c r="L250" i="79" s="1"/>
  <c r="J249" i="79"/>
  <c r="V248" i="79"/>
  <c r="S248" i="79"/>
  <c r="R248" i="79"/>
  <c r="Q248" i="79"/>
  <c r="P248" i="79"/>
  <c r="K248" i="79"/>
  <c r="J247" i="79"/>
  <c r="L247" i="79" s="1"/>
  <c r="J246" i="79"/>
  <c r="J245" i="79"/>
  <c r="L245" i="79" s="1"/>
  <c r="V244" i="79"/>
  <c r="S244" i="79"/>
  <c r="R244" i="79"/>
  <c r="Q244" i="79"/>
  <c r="P244" i="79"/>
  <c r="K244" i="79"/>
  <c r="J241" i="79"/>
  <c r="L241" i="79" s="1"/>
  <c r="J240" i="79"/>
  <c r="L240" i="79" s="1"/>
  <c r="J239" i="79"/>
  <c r="L239" i="79" s="1"/>
  <c r="J238" i="79"/>
  <c r="L238" i="79" s="1"/>
  <c r="J237" i="79"/>
  <c r="L237" i="79" s="1"/>
  <c r="J236" i="79"/>
  <c r="L236" i="79" s="1"/>
  <c r="J235" i="79"/>
  <c r="L235" i="79" s="1"/>
  <c r="L234" i="79"/>
  <c r="Q234" i="79" s="1"/>
  <c r="Q231" i="79" s="1"/>
  <c r="J233" i="79"/>
  <c r="J232" i="79"/>
  <c r="L232" i="79" s="1"/>
  <c r="V231" i="79"/>
  <c r="S231" i="79"/>
  <c r="R231" i="79"/>
  <c r="P231" i="79"/>
  <c r="K231" i="79"/>
  <c r="J230" i="79"/>
  <c r="L230" i="79" s="1"/>
  <c r="J229" i="79"/>
  <c r="L229" i="79" s="1"/>
  <c r="J228" i="79"/>
  <c r="L228" i="79" s="1"/>
  <c r="J227" i="79"/>
  <c r="L227" i="79" s="1"/>
  <c r="J226" i="79"/>
  <c r="L226" i="79" s="1"/>
  <c r="J225" i="79"/>
  <c r="L225" i="79" s="1"/>
  <c r="J224" i="79"/>
  <c r="L224" i="79" s="1"/>
  <c r="J223" i="79"/>
  <c r="L223" i="79" s="1"/>
  <c r="J222" i="79"/>
  <c r="L222" i="79" s="1"/>
  <c r="J221" i="79"/>
  <c r="L221" i="79" s="1"/>
  <c r="J220" i="79"/>
  <c r="L220" i="79" s="1"/>
  <c r="J219" i="79"/>
  <c r="L219" i="79" s="1"/>
  <c r="J218" i="79"/>
  <c r="L218" i="79" s="1"/>
  <c r="V217" i="79"/>
  <c r="S217" i="79"/>
  <c r="R217" i="79"/>
  <c r="Q217" i="79"/>
  <c r="P217" i="79"/>
  <c r="K217" i="79"/>
  <c r="J216" i="79"/>
  <c r="L216" i="79" s="1"/>
  <c r="J215" i="79"/>
  <c r="L215" i="79" s="1"/>
  <c r="V214" i="79"/>
  <c r="S214" i="79"/>
  <c r="R214" i="79"/>
  <c r="Q214" i="79"/>
  <c r="P214" i="79"/>
  <c r="K214" i="79"/>
  <c r="J213" i="79"/>
  <c r="L213" i="79" s="1"/>
  <c r="J212" i="79"/>
  <c r="L212" i="79" s="1"/>
  <c r="J211" i="79"/>
  <c r="L211" i="79" s="1"/>
  <c r="J210" i="79"/>
  <c r="L210" i="79" s="1"/>
  <c r="J209" i="79"/>
  <c r="L209" i="79" s="1"/>
  <c r="J208" i="79"/>
  <c r="L208" i="79" s="1"/>
  <c r="J207" i="79"/>
  <c r="L207" i="79" s="1"/>
  <c r="J206" i="79"/>
  <c r="L206" i="79" s="1"/>
  <c r="J205" i="79"/>
  <c r="L205" i="79" s="1"/>
  <c r="J204" i="79"/>
  <c r="L204" i="79" s="1"/>
  <c r="V203" i="79"/>
  <c r="S203" i="79"/>
  <c r="R203" i="79"/>
  <c r="Q203" i="79"/>
  <c r="P203" i="79"/>
  <c r="K203" i="79"/>
  <c r="J202" i="79"/>
  <c r="L202" i="79" s="1"/>
  <c r="J201" i="79"/>
  <c r="L201" i="79" s="1"/>
  <c r="J200" i="79"/>
  <c r="L200" i="79" s="1"/>
  <c r="J199" i="79"/>
  <c r="L199" i="79" s="1"/>
  <c r="J198" i="79"/>
  <c r="L198" i="79" s="1"/>
  <c r="J197" i="79"/>
  <c r="L197" i="79" s="1"/>
  <c r="J196" i="79"/>
  <c r="L196" i="79" s="1"/>
  <c r="J195" i="79"/>
  <c r="L195" i="79" s="1"/>
  <c r="J194" i="79"/>
  <c r="L194" i="79" s="1"/>
  <c r="J193" i="79"/>
  <c r="L193" i="79" s="1"/>
  <c r="V192" i="79"/>
  <c r="S192" i="79"/>
  <c r="R192" i="79"/>
  <c r="Q192" i="79"/>
  <c r="P192" i="79"/>
  <c r="K192" i="79"/>
  <c r="J191" i="79"/>
  <c r="L191" i="79" s="1"/>
  <c r="J190" i="79"/>
  <c r="L190" i="79" s="1"/>
  <c r="J189" i="79"/>
  <c r="L189" i="79" s="1"/>
  <c r="J188" i="79"/>
  <c r="L188" i="79" s="1"/>
  <c r="J187" i="79"/>
  <c r="L187" i="79" s="1"/>
  <c r="J186" i="79"/>
  <c r="L186" i="79" s="1"/>
  <c r="J185" i="79"/>
  <c r="L185" i="79" s="1"/>
  <c r="J184" i="79"/>
  <c r="J183" i="79"/>
  <c r="L183" i="79" s="1"/>
  <c r="J182" i="79"/>
  <c r="L182" i="79" s="1"/>
  <c r="V181" i="79"/>
  <c r="S181" i="79"/>
  <c r="R181" i="79"/>
  <c r="Q181" i="79"/>
  <c r="P181" i="79"/>
  <c r="K181" i="79"/>
  <c r="J180" i="79"/>
  <c r="L180" i="79" s="1"/>
  <c r="J178" i="79"/>
  <c r="L178" i="79" s="1"/>
  <c r="J177" i="79"/>
  <c r="L177" i="79" s="1"/>
  <c r="J176" i="79"/>
  <c r="L176" i="79" s="1"/>
  <c r="J175" i="79"/>
  <c r="L175" i="79" s="1"/>
  <c r="V174" i="79"/>
  <c r="S174" i="79"/>
  <c r="R174" i="79"/>
  <c r="Q174" i="79"/>
  <c r="P174" i="79"/>
  <c r="K174" i="79"/>
  <c r="J173" i="79"/>
  <c r="J172" i="79"/>
  <c r="J171" i="79"/>
  <c r="J170" i="79"/>
  <c r="J169" i="79"/>
  <c r="J168" i="79"/>
  <c r="V166" i="79"/>
  <c r="V164" i="79" s="1"/>
  <c r="S166" i="79"/>
  <c r="S164" i="79" s="1"/>
  <c r="R166" i="79"/>
  <c r="R164" i="79" s="1"/>
  <c r="Q166" i="79"/>
  <c r="Q164" i="79" s="1"/>
  <c r="P166" i="79"/>
  <c r="P164" i="79" s="1"/>
  <c r="K166" i="79"/>
  <c r="K164" i="79" s="1"/>
  <c r="J165" i="79"/>
  <c r="L165" i="79" s="1"/>
  <c r="J162" i="79"/>
  <c r="L162" i="79" s="1"/>
  <c r="J161" i="79"/>
  <c r="L161" i="79" s="1"/>
  <c r="J160" i="79"/>
  <c r="L160" i="79" s="1"/>
  <c r="J159" i="79"/>
  <c r="L159" i="79" s="1"/>
  <c r="J158" i="79"/>
  <c r="L158" i="79" s="1"/>
  <c r="J157" i="79"/>
  <c r="L157" i="79" s="1"/>
  <c r="J156" i="79"/>
  <c r="L156" i="79" s="1"/>
  <c r="L154" i="79"/>
  <c r="L153" i="79"/>
  <c r="R153" i="79" s="1"/>
  <c r="R151" i="79" s="1"/>
  <c r="T139" i="66"/>
  <c r="V151" i="79"/>
  <c r="V148" i="79" s="1"/>
  <c r="S151" i="79"/>
  <c r="S148" i="79" s="1"/>
  <c r="Q151" i="79"/>
  <c r="Q148" i="79" s="1"/>
  <c r="P151" i="79"/>
  <c r="P148" i="79" s="1"/>
  <c r="K151" i="79"/>
  <c r="J150" i="79"/>
  <c r="L150" i="79" s="1"/>
  <c r="J149" i="79"/>
  <c r="J147" i="79"/>
  <c r="L147" i="79" s="1"/>
  <c r="J146" i="79"/>
  <c r="L146" i="79" s="1"/>
  <c r="J145" i="79"/>
  <c r="L145" i="79" s="1"/>
  <c r="J144" i="79"/>
  <c r="L144" i="79" s="1"/>
  <c r="J143" i="79"/>
  <c r="L143" i="79" s="1"/>
  <c r="J142" i="79"/>
  <c r="L142" i="79" s="1"/>
  <c r="J141" i="79"/>
  <c r="L141" i="79" s="1"/>
  <c r="J140" i="79"/>
  <c r="L140" i="79" s="1"/>
  <c r="J139" i="79"/>
  <c r="L139" i="79" s="1"/>
  <c r="J138" i="79"/>
  <c r="L138" i="79" s="1"/>
  <c r="J137" i="79"/>
  <c r="L137" i="79" s="1"/>
  <c r="J136" i="79"/>
  <c r="L136" i="79" s="1"/>
  <c r="J135" i="79"/>
  <c r="L135" i="79" s="1"/>
  <c r="J134" i="79"/>
  <c r="L134" i="79" s="1"/>
  <c r="V133" i="79"/>
  <c r="S133" i="79"/>
  <c r="R133" i="79"/>
  <c r="Q133" i="79"/>
  <c r="P133" i="79"/>
  <c r="K133" i="79"/>
  <c r="J132" i="79"/>
  <c r="L132" i="79" s="1"/>
  <c r="J131" i="79"/>
  <c r="L131" i="79" s="1"/>
  <c r="V130" i="79"/>
  <c r="S130" i="79"/>
  <c r="R130" i="79"/>
  <c r="Q130" i="79"/>
  <c r="P130" i="79"/>
  <c r="K130" i="79"/>
  <c r="J129" i="79"/>
  <c r="L129" i="79" s="1"/>
  <c r="J128" i="79"/>
  <c r="L128" i="79" s="1"/>
  <c r="Q126" i="79"/>
  <c r="L125" i="79"/>
  <c r="Q125" i="79" s="1"/>
  <c r="L124" i="79"/>
  <c r="Q124" i="79" s="1"/>
  <c r="P115" i="66"/>
  <c r="V122" i="79"/>
  <c r="S122" i="79"/>
  <c r="R122" i="79"/>
  <c r="P122" i="79"/>
  <c r="K122" i="79"/>
  <c r="K115" i="66" s="1"/>
  <c r="L119" i="79"/>
  <c r="X114" i="66"/>
  <c r="W114" i="66"/>
  <c r="V114" i="66"/>
  <c r="U114" i="66"/>
  <c r="T114" i="66"/>
  <c r="S114" i="66"/>
  <c r="R114" i="66"/>
  <c r="Q114" i="66"/>
  <c r="M114" i="66"/>
  <c r="V116" i="79"/>
  <c r="S116" i="79"/>
  <c r="R116" i="79"/>
  <c r="P116" i="79"/>
  <c r="K116" i="79"/>
  <c r="K114" i="66" s="1"/>
  <c r="J115" i="79"/>
  <c r="L115" i="79" s="1"/>
  <c r="J114" i="79"/>
  <c r="L114" i="79" s="1"/>
  <c r="J113" i="79"/>
  <c r="L113" i="79" s="1"/>
  <c r="J112" i="79"/>
  <c r="L112" i="79" s="1"/>
  <c r="J111" i="79"/>
  <c r="L111" i="79" s="1"/>
  <c r="J108" i="79"/>
  <c r="L108" i="79" s="1"/>
  <c r="J107" i="79"/>
  <c r="L107" i="79" s="1"/>
  <c r="J106" i="79"/>
  <c r="L106" i="79" s="1"/>
  <c r="J105" i="79"/>
  <c r="L105" i="79" s="1"/>
  <c r="J104" i="79"/>
  <c r="L104" i="79" s="1"/>
  <c r="J103" i="79"/>
  <c r="L103" i="79" s="1"/>
  <c r="J102" i="79"/>
  <c r="L102" i="79" s="1"/>
  <c r="J101" i="79"/>
  <c r="L101" i="79" s="1"/>
  <c r="J100" i="79"/>
  <c r="L100" i="79" s="1"/>
  <c r="J99" i="79"/>
  <c r="V98" i="79"/>
  <c r="S98" i="79"/>
  <c r="R98" i="79"/>
  <c r="Q98" i="79"/>
  <c r="P98" i="79"/>
  <c r="K98" i="79"/>
  <c r="J97" i="79"/>
  <c r="L97" i="79" s="1"/>
  <c r="J96" i="79"/>
  <c r="L96" i="79" s="1"/>
  <c r="J95" i="79"/>
  <c r="L95" i="79" s="1"/>
  <c r="J94" i="79"/>
  <c r="L94" i="79" s="1"/>
  <c r="J93" i="79"/>
  <c r="L93" i="79" s="1"/>
  <c r="J92" i="79"/>
  <c r="L92" i="79" s="1"/>
  <c r="J91" i="79"/>
  <c r="L91" i="79" s="1"/>
  <c r="J90" i="79"/>
  <c r="L90" i="79" s="1"/>
  <c r="J89" i="79"/>
  <c r="J88" i="79"/>
  <c r="L88" i="79" s="1"/>
  <c r="V87" i="79"/>
  <c r="S87" i="79"/>
  <c r="R87" i="79"/>
  <c r="Q87" i="79"/>
  <c r="P87" i="79"/>
  <c r="K87" i="79"/>
  <c r="J86" i="79"/>
  <c r="L86" i="79" s="1"/>
  <c r="J85" i="79"/>
  <c r="L85" i="79" s="1"/>
  <c r="J84" i="79"/>
  <c r="L83" i="79"/>
  <c r="V82" i="79"/>
  <c r="S82" i="79"/>
  <c r="R82" i="79"/>
  <c r="Q82" i="79"/>
  <c r="K82" i="79"/>
  <c r="J81" i="79"/>
  <c r="J80" i="79"/>
  <c r="L80" i="79" s="1"/>
  <c r="V79" i="79"/>
  <c r="S79" i="79"/>
  <c r="R79" i="79"/>
  <c r="Q79" i="79"/>
  <c r="P79" i="79"/>
  <c r="K79" i="79"/>
  <c r="T74" i="66"/>
  <c r="Q74" i="66"/>
  <c r="O74" i="66"/>
  <c r="J75" i="79"/>
  <c r="V75" i="79" s="1"/>
  <c r="V74" i="79"/>
  <c r="V72" i="66"/>
  <c r="T72" i="66"/>
  <c r="S72" i="66"/>
  <c r="Q72" i="66"/>
  <c r="O72" i="66"/>
  <c r="M72" i="66"/>
  <c r="S72" i="79"/>
  <c r="S71" i="79" s="1"/>
  <c r="R72" i="79"/>
  <c r="R71" i="79" s="1"/>
  <c r="Q72" i="79"/>
  <c r="Q71" i="79" s="1"/>
  <c r="P72" i="79"/>
  <c r="K72" i="79"/>
  <c r="K72" i="66" s="1"/>
  <c r="J70" i="79"/>
  <c r="L70" i="79" s="1"/>
  <c r="L69" i="79"/>
  <c r="V67" i="79" s="1"/>
  <c r="J68" i="79"/>
  <c r="S67" i="79"/>
  <c r="R67" i="79"/>
  <c r="Q67" i="79"/>
  <c r="P67" i="79"/>
  <c r="K67" i="79"/>
  <c r="J66" i="79"/>
  <c r="L66" i="79" s="1"/>
  <c r="J65" i="79"/>
  <c r="L65" i="79" s="1"/>
  <c r="J64" i="79"/>
  <c r="L64" i="79" s="1"/>
  <c r="J63" i="79"/>
  <c r="L63" i="79" s="1"/>
  <c r="L61" i="79"/>
  <c r="J60" i="79"/>
  <c r="J58" i="79"/>
  <c r="L58" i="79" s="1"/>
  <c r="J57" i="79"/>
  <c r="L57" i="79" s="1"/>
  <c r="J56" i="79"/>
  <c r="L56" i="79" s="1"/>
  <c r="J55" i="79"/>
  <c r="L55" i="79" s="1"/>
  <c r="J54" i="79"/>
  <c r="L54" i="79" s="1"/>
  <c r="AH53" i="79"/>
  <c r="AG53" i="79"/>
  <c r="AF53" i="79"/>
  <c r="AE53" i="79"/>
  <c r="AD53" i="79"/>
  <c r="AC53" i="79"/>
  <c r="AB53" i="79"/>
  <c r="AA53" i="79"/>
  <c r="Z53" i="79"/>
  <c r="Y53" i="79"/>
  <c r="X53" i="79"/>
  <c r="W53" i="79"/>
  <c r="V53" i="79"/>
  <c r="S53" i="79"/>
  <c r="R53" i="79"/>
  <c r="Q53" i="79"/>
  <c r="P53" i="79"/>
  <c r="K53" i="79"/>
  <c r="J52" i="79"/>
  <c r="L52" i="79" s="1"/>
  <c r="J51" i="79"/>
  <c r="AH50" i="79"/>
  <c r="AG50" i="79"/>
  <c r="AF50" i="79"/>
  <c r="AE50" i="79"/>
  <c r="AD50" i="79"/>
  <c r="AC50" i="79"/>
  <c r="AB50" i="79"/>
  <c r="AA50" i="79"/>
  <c r="Z50" i="79"/>
  <c r="Y50" i="79"/>
  <c r="X50" i="79"/>
  <c r="W50" i="79"/>
  <c r="V50" i="79"/>
  <c r="S50" i="79"/>
  <c r="R50" i="79"/>
  <c r="Q50" i="79"/>
  <c r="P50" i="79"/>
  <c r="K50" i="79"/>
  <c r="J49" i="79"/>
  <c r="L49" i="79" s="1"/>
  <c r="J48" i="79"/>
  <c r="L48" i="79" s="1"/>
  <c r="J47" i="79"/>
  <c r="L47" i="79" s="1"/>
  <c r="AH45" i="79"/>
  <c r="AH40" i="79" s="1"/>
  <c r="AG45" i="79"/>
  <c r="AG40" i="79" s="1"/>
  <c r="AF45" i="79"/>
  <c r="AF40" i="79" s="1"/>
  <c r="AE45" i="79"/>
  <c r="AE40" i="79" s="1"/>
  <c r="AD45" i="79"/>
  <c r="AD40" i="79" s="1"/>
  <c r="AC45" i="79"/>
  <c r="AC40" i="79" s="1"/>
  <c r="AB45" i="79"/>
  <c r="AA45" i="79"/>
  <c r="Z45" i="79"/>
  <c r="Y45" i="79"/>
  <c r="Y40" i="79" s="1"/>
  <c r="X45" i="79"/>
  <c r="X40" i="79" s="1"/>
  <c r="W45" i="79"/>
  <c r="V45" i="79"/>
  <c r="V40" i="79" s="1"/>
  <c r="R45" i="79"/>
  <c r="R40" i="79" s="1"/>
  <c r="Q45" i="79"/>
  <c r="Q40" i="79" s="1"/>
  <c r="P45" i="79"/>
  <c r="P40" i="79" s="1"/>
  <c r="K45" i="79"/>
  <c r="K40" i="79" s="1"/>
  <c r="J44" i="79"/>
  <c r="L44" i="79" s="1"/>
  <c r="J43" i="79"/>
  <c r="L43" i="79" s="1"/>
  <c r="J42" i="79"/>
  <c r="L42" i="79" s="1"/>
  <c r="J41" i="79"/>
  <c r="L41" i="79" s="1"/>
  <c r="J39" i="79"/>
  <c r="L39" i="79" s="1"/>
  <c r="J38" i="79"/>
  <c r="L38" i="79" s="1"/>
  <c r="AH37" i="79"/>
  <c r="AG37" i="79"/>
  <c r="AF37" i="79"/>
  <c r="AE37" i="79"/>
  <c r="AD37" i="79"/>
  <c r="AC37" i="79"/>
  <c r="AB37" i="79"/>
  <c r="AA37" i="79"/>
  <c r="Z37" i="79"/>
  <c r="Y37" i="79"/>
  <c r="X37" i="79"/>
  <c r="W37" i="79"/>
  <c r="V37" i="79"/>
  <c r="S37" i="79"/>
  <c r="R37" i="79"/>
  <c r="Q37" i="79"/>
  <c r="P37" i="79"/>
  <c r="K37" i="79"/>
  <c r="J36" i="79"/>
  <c r="J35" i="79"/>
  <c r="L35" i="79" s="1"/>
  <c r="J34" i="79"/>
  <c r="L34" i="79" s="1"/>
  <c r="AH33" i="79"/>
  <c r="AG33" i="79"/>
  <c r="AF33" i="79"/>
  <c r="AE33" i="79"/>
  <c r="AD33" i="79"/>
  <c r="AC33" i="79"/>
  <c r="AB33" i="79"/>
  <c r="AA33" i="79"/>
  <c r="Z33" i="79"/>
  <c r="Y33" i="79"/>
  <c r="X33" i="79"/>
  <c r="W33" i="79"/>
  <c r="V33" i="79"/>
  <c r="S33" i="79"/>
  <c r="R33" i="79"/>
  <c r="Q33" i="79"/>
  <c r="P33" i="79"/>
  <c r="K33" i="79"/>
  <c r="J31" i="79"/>
  <c r="L31" i="79" s="1"/>
  <c r="J30" i="79"/>
  <c r="L30" i="79" s="1"/>
  <c r="J29" i="79"/>
  <c r="L29" i="79" s="1"/>
  <c r="J28" i="79"/>
  <c r="L28" i="79" s="1"/>
  <c r="J27" i="79"/>
  <c r="L27" i="79" s="1"/>
  <c r="J26" i="79"/>
  <c r="J25" i="79"/>
  <c r="L25" i="79" s="1"/>
  <c r="AH24" i="79"/>
  <c r="AG24" i="79"/>
  <c r="AF24" i="79"/>
  <c r="AE24" i="79"/>
  <c r="AD24" i="79"/>
  <c r="AC24" i="79"/>
  <c r="AB24" i="79"/>
  <c r="AA24" i="79"/>
  <c r="Z24" i="79"/>
  <c r="Y24" i="79"/>
  <c r="X24" i="79"/>
  <c r="W24" i="79"/>
  <c r="V24" i="79"/>
  <c r="S24" i="79"/>
  <c r="R24" i="79"/>
  <c r="Q24" i="79"/>
  <c r="P24" i="79"/>
  <c r="K24" i="79"/>
  <c r="J23" i="79"/>
  <c r="L23" i="79" s="1"/>
  <c r="J22" i="79"/>
  <c r="L22" i="79" s="1"/>
  <c r="J21" i="79"/>
  <c r="AH20" i="79"/>
  <c r="AG20" i="79"/>
  <c r="AF20" i="79"/>
  <c r="AE20" i="79"/>
  <c r="AD20" i="79"/>
  <c r="AC20" i="79"/>
  <c r="AB20" i="79"/>
  <c r="AA20" i="79"/>
  <c r="Z20" i="79"/>
  <c r="Y20" i="79"/>
  <c r="X20" i="79"/>
  <c r="W20" i="79"/>
  <c r="V20" i="79"/>
  <c r="S20" i="79"/>
  <c r="R20" i="79"/>
  <c r="Q20" i="79"/>
  <c r="P20" i="79"/>
  <c r="K20" i="79"/>
  <c r="J19" i="79"/>
  <c r="L19" i="79" s="1"/>
  <c r="J18" i="79"/>
  <c r="L18" i="79" s="1"/>
  <c r="J17" i="79"/>
  <c r="L17" i="79" s="1"/>
  <c r="J16" i="79"/>
  <c r="L16" i="79" s="1"/>
  <c r="J15" i="79"/>
  <c r="L15" i="79" s="1"/>
  <c r="J14" i="79"/>
  <c r="L14" i="79" s="1"/>
  <c r="J13" i="79"/>
  <c r="L13" i="79" s="1"/>
  <c r="J12" i="79"/>
  <c r="L12" i="79" s="1"/>
  <c r="J11" i="79"/>
  <c r="L11" i="79" s="1"/>
  <c r="J10" i="79"/>
  <c r="L10" i="79" s="1"/>
  <c r="J9" i="79"/>
  <c r="L9" i="79" s="1"/>
  <c r="J8" i="79"/>
  <c r="L8" i="79" s="1"/>
  <c r="J7" i="79"/>
  <c r="AH6" i="79"/>
  <c r="AG6" i="79"/>
  <c r="AF6" i="79"/>
  <c r="AE6" i="79"/>
  <c r="AD6" i="79"/>
  <c r="AC6" i="79"/>
  <c r="AB6" i="79"/>
  <c r="AA6" i="79"/>
  <c r="Z6" i="79"/>
  <c r="Y6" i="79"/>
  <c r="X6" i="79"/>
  <c r="W6" i="79"/>
  <c r="V6" i="79"/>
  <c r="S6" i="79"/>
  <c r="R6" i="79"/>
  <c r="Q6" i="79"/>
  <c r="P6" i="79"/>
  <c r="K6" i="79"/>
  <c r="F305" i="80"/>
  <c r="H305" i="80" s="1"/>
  <c r="F304" i="80"/>
  <c r="H304" i="80" s="1"/>
  <c r="F303" i="80"/>
  <c r="F302" i="80"/>
  <c r="H302" i="80" s="1"/>
  <c r="F301" i="80"/>
  <c r="F300" i="80"/>
  <c r="H300" i="80" s="1"/>
  <c r="F299" i="80"/>
  <c r="H299" i="80" s="1"/>
  <c r="M298" i="80"/>
  <c r="L298" i="80"/>
  <c r="G298" i="80"/>
  <c r="F297" i="80"/>
  <c r="H297" i="80" s="1"/>
  <c r="F296" i="80"/>
  <c r="H296" i="80" s="1"/>
  <c r="M295" i="80"/>
  <c r="L295" i="80"/>
  <c r="G295" i="80"/>
  <c r="F294" i="80"/>
  <c r="H294" i="80" s="1"/>
  <c r="F293" i="80"/>
  <c r="H293" i="80" s="1"/>
  <c r="F292" i="80"/>
  <c r="H292" i="80" s="1"/>
  <c r="F291" i="80"/>
  <c r="H291" i="80" s="1"/>
  <c r="F290" i="80"/>
  <c r="F289" i="80"/>
  <c r="H289" i="80" s="1"/>
  <c r="F288" i="80"/>
  <c r="F287" i="80"/>
  <c r="H287" i="80" s="1"/>
  <c r="F286" i="80"/>
  <c r="H286" i="80" s="1"/>
  <c r="F285" i="80"/>
  <c r="H285" i="80" s="1"/>
  <c r="F284" i="80"/>
  <c r="F283" i="80"/>
  <c r="H283" i="80" s="1"/>
  <c r="M282" i="80"/>
  <c r="L282" i="80"/>
  <c r="G282" i="80"/>
  <c r="H281" i="80"/>
  <c r="M281" i="80" s="1"/>
  <c r="M278" i="80" s="1"/>
  <c r="F280" i="80"/>
  <c r="H280" i="80" s="1"/>
  <c r="F279" i="80"/>
  <c r="H279" i="80" s="1"/>
  <c r="L278" i="80"/>
  <c r="G278" i="80"/>
  <c r="F275" i="80"/>
  <c r="H275" i="80" s="1"/>
  <c r="F274" i="80"/>
  <c r="F273" i="80"/>
  <c r="H273" i="80" s="1"/>
  <c r="F272" i="80"/>
  <c r="F271" i="80"/>
  <c r="H271" i="80" s="1"/>
  <c r="F270" i="80"/>
  <c r="H270" i="80" s="1"/>
  <c r="F269" i="80"/>
  <c r="H269" i="80" s="1"/>
  <c r="F268" i="80"/>
  <c r="H268" i="80" s="1"/>
  <c r="F267" i="80"/>
  <c r="H267" i="80" s="1"/>
  <c r="F266" i="80"/>
  <c r="M265" i="80"/>
  <c r="L265" i="80"/>
  <c r="G265" i="80"/>
  <c r="F263" i="80"/>
  <c r="F262" i="80"/>
  <c r="H262" i="80" s="1"/>
  <c r="F261" i="80"/>
  <c r="H261" i="80" s="1"/>
  <c r="F260" i="80"/>
  <c r="H260" i="80" s="1"/>
  <c r="F259" i="80"/>
  <c r="H259" i="80" s="1"/>
  <c r="F258" i="80"/>
  <c r="H258" i="80" s="1"/>
  <c r="F257" i="80"/>
  <c r="F256" i="80"/>
  <c r="F255" i="80"/>
  <c r="F254" i="80"/>
  <c r="H254" i="80" s="1"/>
  <c r="F253" i="80"/>
  <c r="F252" i="80"/>
  <c r="H252" i="80" s="1"/>
  <c r="M251" i="80"/>
  <c r="L251" i="80"/>
  <c r="G251" i="80"/>
  <c r="F250" i="80"/>
  <c r="F249" i="80"/>
  <c r="H249" i="80" s="1"/>
  <c r="M248" i="80"/>
  <c r="L248" i="80"/>
  <c r="G248" i="80"/>
  <c r="F247" i="80"/>
  <c r="H247" i="80" s="1"/>
  <c r="F246" i="80"/>
  <c r="H246" i="80" s="1"/>
  <c r="F245" i="80"/>
  <c r="H245" i="80" s="1"/>
  <c r="F244" i="80"/>
  <c r="F243" i="80"/>
  <c r="H243" i="80" s="1"/>
  <c r="F242" i="80"/>
  <c r="H242" i="80" s="1"/>
  <c r="F241" i="80"/>
  <c r="H241" i="80" s="1"/>
  <c r="F240" i="80"/>
  <c r="H240" i="80" s="1"/>
  <c r="F239" i="80"/>
  <c r="H239" i="80" s="1"/>
  <c r="F238" i="80"/>
  <c r="H238" i="80" s="1"/>
  <c r="M237" i="80"/>
  <c r="L237" i="80"/>
  <c r="G237" i="80"/>
  <c r="F236" i="80"/>
  <c r="H236" i="80" s="1"/>
  <c r="F235" i="80"/>
  <c r="H235" i="80" s="1"/>
  <c r="F234" i="80"/>
  <c r="H234" i="80" s="1"/>
  <c r="F233" i="80"/>
  <c r="H233" i="80" s="1"/>
  <c r="F232" i="80"/>
  <c r="F231" i="80"/>
  <c r="H231" i="80" s="1"/>
  <c r="F230" i="80"/>
  <c r="F229" i="80"/>
  <c r="H229" i="80" s="1"/>
  <c r="F228" i="80"/>
  <c r="F227" i="80"/>
  <c r="H227" i="80" s="1"/>
  <c r="M226" i="80"/>
  <c r="L226" i="80"/>
  <c r="G226" i="80"/>
  <c r="F225" i="80"/>
  <c r="H225" i="80" s="1"/>
  <c r="F224" i="80"/>
  <c r="H224" i="80" s="1"/>
  <c r="F223" i="80"/>
  <c r="H223" i="80" s="1"/>
  <c r="F222" i="80"/>
  <c r="H222" i="80" s="1"/>
  <c r="F221" i="80"/>
  <c r="F220" i="80"/>
  <c r="H220" i="80" s="1"/>
  <c r="F219" i="80"/>
  <c r="H219" i="80" s="1"/>
  <c r="F218" i="80"/>
  <c r="H218" i="80" s="1"/>
  <c r="F217" i="80"/>
  <c r="H217" i="80" s="1"/>
  <c r="F216" i="80"/>
  <c r="H216" i="80" s="1"/>
  <c r="M215" i="80"/>
  <c r="L215" i="80"/>
  <c r="G215" i="80"/>
  <c r="F214" i="80"/>
  <c r="H214" i="80" s="1"/>
  <c r="G202" i="80"/>
  <c r="S157" i="66"/>
  <c r="O157" i="66"/>
  <c r="F198" i="80"/>
  <c r="H198" i="80" s="1"/>
  <c r="F197" i="80"/>
  <c r="H195" i="80"/>
  <c r="L194" i="80" s="1"/>
  <c r="F193" i="80"/>
  <c r="H193" i="80" s="1"/>
  <c r="F192" i="80"/>
  <c r="H192" i="80" s="1"/>
  <c r="F191" i="80"/>
  <c r="M190" i="80"/>
  <c r="L190" i="80"/>
  <c r="G190" i="80"/>
  <c r="F189" i="80"/>
  <c r="F186" i="80"/>
  <c r="H186" i="80" s="1"/>
  <c r="F185" i="80"/>
  <c r="H185" i="80" s="1"/>
  <c r="F184" i="80"/>
  <c r="H184" i="80" s="1"/>
  <c r="F183" i="80"/>
  <c r="F182" i="80"/>
  <c r="F181" i="80"/>
  <c r="F180" i="80"/>
  <c r="H180" i="80" s="1"/>
  <c r="F179" i="80"/>
  <c r="H179" i="80" s="1"/>
  <c r="F178" i="80"/>
  <c r="H178" i="80" s="1"/>
  <c r="F177" i="80"/>
  <c r="H177" i="80" s="1"/>
  <c r="M176" i="80"/>
  <c r="L176" i="80"/>
  <c r="G176" i="80"/>
  <c r="F175" i="80"/>
  <c r="F174" i="80"/>
  <c r="H174" i="80" s="1"/>
  <c r="F173" i="80"/>
  <c r="H173" i="80" s="1"/>
  <c r="F172" i="80"/>
  <c r="H172" i="80" s="1"/>
  <c r="F171" i="80"/>
  <c r="H171" i="80" s="1"/>
  <c r="F170" i="80"/>
  <c r="H170" i="80" s="1"/>
  <c r="F169" i="80"/>
  <c r="H169" i="80" s="1"/>
  <c r="F168" i="80"/>
  <c r="H168" i="80" s="1"/>
  <c r="F167" i="80"/>
  <c r="H167" i="80" s="1"/>
  <c r="F166" i="80"/>
  <c r="H166" i="80" s="1"/>
  <c r="F165" i="80"/>
  <c r="H165" i="80" s="1"/>
  <c r="F164" i="80"/>
  <c r="H164" i="80" s="1"/>
  <c r="F163" i="80"/>
  <c r="H163" i="80" s="1"/>
  <c r="F162" i="80"/>
  <c r="M161" i="80"/>
  <c r="L161" i="80"/>
  <c r="G161" i="80"/>
  <c r="F160" i="80"/>
  <c r="H160" i="80" s="1"/>
  <c r="F159" i="80"/>
  <c r="M158" i="80"/>
  <c r="L158" i="80"/>
  <c r="G158" i="80"/>
  <c r="F157" i="80"/>
  <c r="H157" i="80" s="1"/>
  <c r="F156" i="80"/>
  <c r="H156" i="80" s="1"/>
  <c r="F155" i="80"/>
  <c r="H155" i="80" s="1"/>
  <c r="F154" i="80"/>
  <c r="H154" i="80" s="1"/>
  <c r="F153" i="80"/>
  <c r="H153" i="80" s="1"/>
  <c r="F152" i="80"/>
  <c r="H152" i="80" s="1"/>
  <c r="F151" i="80"/>
  <c r="H151" i="80" s="1"/>
  <c r="F150" i="80"/>
  <c r="H150" i="80" s="1"/>
  <c r="F149" i="80"/>
  <c r="H149" i="80" s="1"/>
  <c r="F148" i="80"/>
  <c r="H148" i="80" s="1"/>
  <c r="M147" i="80"/>
  <c r="L147" i="80"/>
  <c r="G147" i="80"/>
  <c r="F146" i="80"/>
  <c r="H146" i="80" s="1"/>
  <c r="F145" i="80"/>
  <c r="H145" i="80" s="1"/>
  <c r="F144" i="80"/>
  <c r="H144" i="80" s="1"/>
  <c r="F143" i="80"/>
  <c r="H143" i="80" s="1"/>
  <c r="F142" i="80"/>
  <c r="H142" i="80" s="1"/>
  <c r="F141" i="80"/>
  <c r="H141" i="80" s="1"/>
  <c r="F140" i="80"/>
  <c r="H140" i="80" s="1"/>
  <c r="F139" i="80"/>
  <c r="H139" i="80" s="1"/>
  <c r="F138" i="80"/>
  <c r="F137" i="80"/>
  <c r="H137" i="80" s="1"/>
  <c r="M136" i="80"/>
  <c r="L136" i="80"/>
  <c r="G136" i="80"/>
  <c r="F135" i="80"/>
  <c r="H135" i="80" s="1"/>
  <c r="F134" i="80"/>
  <c r="F133" i="80"/>
  <c r="H133" i="80" s="1"/>
  <c r="F132" i="80"/>
  <c r="H132" i="80" s="1"/>
  <c r="F131" i="80"/>
  <c r="H131" i="80" s="1"/>
  <c r="F130" i="80"/>
  <c r="H130" i="80" s="1"/>
  <c r="F129" i="80"/>
  <c r="H129" i="80" s="1"/>
  <c r="F128" i="80"/>
  <c r="H128" i="80" s="1"/>
  <c r="F127" i="80"/>
  <c r="H127" i="80" s="1"/>
  <c r="F126" i="80"/>
  <c r="H126" i="80" s="1"/>
  <c r="M125" i="80"/>
  <c r="L125" i="80"/>
  <c r="G125" i="80"/>
  <c r="F124" i="80"/>
  <c r="H124" i="80" s="1"/>
  <c r="F123" i="80"/>
  <c r="F122" i="80"/>
  <c r="H122" i="80" s="1"/>
  <c r="F121" i="80"/>
  <c r="H121" i="80" s="1"/>
  <c r="M120" i="80"/>
  <c r="L120" i="80"/>
  <c r="G120" i="80"/>
  <c r="F119" i="80"/>
  <c r="F118" i="80"/>
  <c r="M117" i="80"/>
  <c r="L117" i="80"/>
  <c r="G117" i="80"/>
  <c r="F115" i="80"/>
  <c r="F114" i="80"/>
  <c r="F113" i="80"/>
  <c r="H113" i="80" s="1"/>
  <c r="F112" i="80"/>
  <c r="H112" i="80" s="1"/>
  <c r="M111" i="80"/>
  <c r="L111" i="80"/>
  <c r="G111" i="80"/>
  <c r="F110" i="80"/>
  <c r="H110" i="80" s="1"/>
  <c r="F109" i="80"/>
  <c r="H109" i="80" s="1"/>
  <c r="F108" i="80"/>
  <c r="H108" i="80" s="1"/>
  <c r="M107" i="80"/>
  <c r="L107" i="80"/>
  <c r="G107" i="80"/>
  <c r="F106" i="80"/>
  <c r="H106" i="80" s="1"/>
  <c r="F105" i="80"/>
  <c r="H105" i="80" s="1"/>
  <c r="F104" i="80"/>
  <c r="H104" i="80" s="1"/>
  <c r="F103" i="80"/>
  <c r="H103" i="80" s="1"/>
  <c r="F102" i="80"/>
  <c r="H102" i="80" s="1"/>
  <c r="F101" i="80"/>
  <c r="H99" i="80"/>
  <c r="M99" i="80" s="1"/>
  <c r="M97" i="80" s="1"/>
  <c r="X58" i="66"/>
  <c r="W58" i="66"/>
  <c r="V58" i="66"/>
  <c r="U58" i="66"/>
  <c r="T58" i="66"/>
  <c r="Q58" i="66"/>
  <c r="M58" i="66"/>
  <c r="G97" i="80"/>
  <c r="K58" i="66" s="1"/>
  <c r="F96" i="80"/>
  <c r="M95" i="80"/>
  <c r="F94" i="80"/>
  <c r="H93" i="80"/>
  <c r="M93" i="80" s="1"/>
  <c r="M91" i="80" s="1"/>
  <c r="G91" i="80"/>
  <c r="H87" i="80"/>
  <c r="F86" i="80"/>
  <c r="H86" i="80" s="1"/>
  <c r="G85" i="80"/>
  <c r="L82" i="80"/>
  <c r="G82" i="80"/>
  <c r="H80" i="80"/>
  <c r="M80" i="80" s="1"/>
  <c r="H79" i="80"/>
  <c r="M79" i="80" s="1"/>
  <c r="L77" i="80"/>
  <c r="G77" i="80"/>
  <c r="H75" i="80"/>
  <c r="L75" i="80" s="1"/>
  <c r="L74" i="80" s="1"/>
  <c r="G74" i="80"/>
  <c r="F73" i="80"/>
  <c r="H73" i="80" s="1"/>
  <c r="F72" i="80"/>
  <c r="H72" i="80" s="1"/>
  <c r="H71" i="80"/>
  <c r="M71" i="80" s="1"/>
  <c r="M69" i="80" s="1"/>
  <c r="H70" i="80"/>
  <c r="L70" i="80" s="1"/>
  <c r="L69" i="80" s="1"/>
  <c r="G69" i="80"/>
  <c r="H68" i="80"/>
  <c r="M68" i="80" s="1"/>
  <c r="M66" i="80" s="1"/>
  <c r="G66" i="80"/>
  <c r="H65" i="80"/>
  <c r="M63" i="80" s="1"/>
  <c r="H64" i="80"/>
  <c r="L63" i="80" s="1"/>
  <c r="G63" i="80"/>
  <c r="F60" i="80"/>
  <c r="H60" i="80" s="1"/>
  <c r="F59" i="80"/>
  <c r="H59" i="80" s="1"/>
  <c r="M58" i="80"/>
  <c r="L58" i="80"/>
  <c r="G58" i="80"/>
  <c r="F57" i="80"/>
  <c r="H57" i="80" s="1"/>
  <c r="H56" i="80"/>
  <c r="M56" i="80" s="1"/>
  <c r="M54" i="80" s="1"/>
  <c r="M51" i="80" s="1"/>
  <c r="H55" i="80"/>
  <c r="L55" i="80" s="1"/>
  <c r="L54" i="80" s="1"/>
  <c r="L51" i="80" s="1"/>
  <c r="G54" i="80"/>
  <c r="G51" i="80" s="1"/>
  <c r="H52" i="80"/>
  <c r="H48" i="80"/>
  <c r="L47" i="80" s="1"/>
  <c r="X31" i="66"/>
  <c r="V31" i="66"/>
  <c r="U31" i="66"/>
  <c r="G47" i="80"/>
  <c r="K31" i="66" s="1"/>
  <c r="F46" i="80"/>
  <c r="H46" i="80" s="1"/>
  <c r="F45" i="80"/>
  <c r="H45" i="80" s="1"/>
  <c r="H44" i="80"/>
  <c r="M44" i="80" s="1"/>
  <c r="M42" i="80" s="1"/>
  <c r="H43" i="80"/>
  <c r="L43" i="80" s="1"/>
  <c r="L42" i="80" s="1"/>
  <c r="G42" i="80"/>
  <c r="K28" i="66" s="1"/>
  <c r="F41" i="80"/>
  <c r="H41" i="80" s="1"/>
  <c r="F40" i="80"/>
  <c r="H40" i="80" s="1"/>
  <c r="G37" i="80"/>
  <c r="K25" i="66" s="1"/>
  <c r="F35" i="80"/>
  <c r="H33" i="80"/>
  <c r="M32" i="80"/>
  <c r="L32" i="80"/>
  <c r="G32" i="80"/>
  <c r="F28" i="80"/>
  <c r="H28" i="80" s="1"/>
  <c r="F27" i="80"/>
  <c r="F26" i="80"/>
  <c r="H26" i="80" s="1"/>
  <c r="F25" i="80"/>
  <c r="H25" i="80" s="1"/>
  <c r="H24" i="80"/>
  <c r="X14" i="66"/>
  <c r="U14" i="66"/>
  <c r="T14" i="66"/>
  <c r="Q14" i="66"/>
  <c r="M14" i="66"/>
  <c r="G22" i="80"/>
  <c r="K14" i="66" s="1"/>
  <c r="H21" i="80"/>
  <c r="M19" i="80" s="1"/>
  <c r="X13" i="66"/>
  <c r="W13" i="66"/>
  <c r="U13" i="66"/>
  <c r="T13" i="66"/>
  <c r="S13" i="66"/>
  <c r="R13" i="66"/>
  <c r="Q13" i="66"/>
  <c r="P13" i="66"/>
  <c r="O13" i="66"/>
  <c r="N13" i="66"/>
  <c r="M13" i="66"/>
  <c r="G19" i="80"/>
  <c r="K13" i="66" s="1"/>
  <c r="F18" i="80"/>
  <c r="H18" i="80" s="1"/>
  <c r="F17" i="80"/>
  <c r="H15" i="80"/>
  <c r="L15" i="80" s="1"/>
  <c r="L14" i="80" s="1"/>
  <c r="X10" i="66"/>
  <c r="V10" i="66"/>
  <c r="U10" i="66"/>
  <c r="S10" i="66"/>
  <c r="R10" i="66"/>
  <c r="P10" i="66"/>
  <c r="O10" i="66"/>
  <c r="G14" i="80"/>
  <c r="K10" i="66" s="1"/>
  <c r="F13" i="80"/>
  <c r="H13" i="80" s="1"/>
  <c r="H12" i="80"/>
  <c r="M12" i="80" s="1"/>
  <c r="M10" i="80" s="1"/>
  <c r="X8" i="66"/>
  <c r="V8" i="66"/>
  <c r="U8" i="66"/>
  <c r="T8" i="66"/>
  <c r="S8" i="66"/>
  <c r="R8" i="66"/>
  <c r="P8" i="66"/>
  <c r="O8" i="66"/>
  <c r="N8" i="66"/>
  <c r="M8" i="66"/>
  <c r="G10" i="80"/>
  <c r="K8" i="66" s="1"/>
  <c r="G7" i="80"/>
  <c r="K7" i="66" s="1"/>
  <c r="G249" i="82"/>
  <c r="G246" i="82"/>
  <c r="G233" i="82"/>
  <c r="G229" i="82"/>
  <c r="G216" i="82"/>
  <c r="G202" i="82"/>
  <c r="G199" i="82"/>
  <c r="G188" i="82"/>
  <c r="G177" i="82"/>
  <c r="G166" i="82"/>
  <c r="G159" i="82"/>
  <c r="G151" i="82"/>
  <c r="G149" i="82" s="1"/>
  <c r="G137" i="82"/>
  <c r="G122" i="82"/>
  <c r="G119" i="82"/>
  <c r="G108" i="82"/>
  <c r="G97" i="82"/>
  <c r="G86" i="82"/>
  <c r="G81" i="82"/>
  <c r="G78" i="82"/>
  <c r="G72" i="82"/>
  <c r="G68" i="82"/>
  <c r="G55" i="82"/>
  <c r="G52" i="82"/>
  <c r="G47" i="82"/>
  <c r="H43" i="82"/>
  <c r="H42" i="82"/>
  <c r="G41" i="82"/>
  <c r="H41" i="82" s="1"/>
  <c r="G37" i="82"/>
  <c r="G33" i="82"/>
  <c r="F31" i="82"/>
  <c r="H31" i="82" s="1"/>
  <c r="F30" i="82"/>
  <c r="H30" i="82" s="1"/>
  <c r="F29" i="82"/>
  <c r="H29" i="82" s="1"/>
  <c r="F28" i="82"/>
  <c r="H28" i="82" s="1"/>
  <c r="F27" i="82"/>
  <c r="H27" i="82" s="1"/>
  <c r="F26" i="82"/>
  <c r="H26" i="82" s="1"/>
  <c r="F25" i="82"/>
  <c r="G24" i="82"/>
  <c r="F23" i="82"/>
  <c r="H23" i="82" s="1"/>
  <c r="F22" i="82"/>
  <c r="H22" i="82" s="1"/>
  <c r="F21" i="82"/>
  <c r="W20" i="82"/>
  <c r="V20" i="82"/>
  <c r="U20" i="82"/>
  <c r="T20" i="82"/>
  <c r="S20" i="82"/>
  <c r="R20" i="82"/>
  <c r="Q20" i="82"/>
  <c r="P20" i="82"/>
  <c r="O20" i="82"/>
  <c r="N20" i="82"/>
  <c r="M20" i="82"/>
  <c r="G20" i="82"/>
  <c r="F19" i="82"/>
  <c r="H19" i="82" s="1"/>
  <c r="F18" i="82"/>
  <c r="H18" i="82" s="1"/>
  <c r="F17" i="82"/>
  <c r="H17" i="82" s="1"/>
  <c r="F16" i="82"/>
  <c r="H16" i="82" s="1"/>
  <c r="F15" i="82"/>
  <c r="H15" i="82" s="1"/>
  <c r="F14" i="82"/>
  <c r="H14" i="82" s="1"/>
  <c r="F13" i="82"/>
  <c r="H13" i="82" s="1"/>
  <c r="F12" i="82"/>
  <c r="H12" i="82" s="1"/>
  <c r="F11" i="82"/>
  <c r="H11" i="82" s="1"/>
  <c r="F10" i="82"/>
  <c r="H10" i="82" s="1"/>
  <c r="F9" i="82"/>
  <c r="H9" i="82" s="1"/>
  <c r="F8" i="82"/>
  <c r="H8" i="82" s="1"/>
  <c r="F7" i="82"/>
  <c r="H7" i="82" s="1"/>
  <c r="W6" i="82"/>
  <c r="V6" i="82"/>
  <c r="U6" i="82"/>
  <c r="T6" i="82"/>
  <c r="S6" i="82"/>
  <c r="R6" i="82"/>
  <c r="Q6" i="82"/>
  <c r="P6" i="82"/>
  <c r="O6" i="82"/>
  <c r="N6" i="82"/>
  <c r="M6" i="82"/>
  <c r="G6" i="82"/>
  <c r="F258" i="81"/>
  <c r="H258" i="81" s="1"/>
  <c r="F257" i="81"/>
  <c r="H257" i="81" s="1"/>
  <c r="F256" i="81"/>
  <c r="F255" i="81"/>
  <c r="H255" i="81" s="1"/>
  <c r="F254" i="81"/>
  <c r="H254" i="81" s="1"/>
  <c r="F253" i="81"/>
  <c r="H253" i="81" s="1"/>
  <c r="F252" i="81"/>
  <c r="H252" i="81" s="1"/>
  <c r="G251" i="81"/>
  <c r="F250" i="81"/>
  <c r="H250" i="81" s="1"/>
  <c r="F249" i="81"/>
  <c r="G248" i="81"/>
  <c r="F247" i="81"/>
  <c r="H247" i="81" s="1"/>
  <c r="F246" i="81"/>
  <c r="H246" i="81" s="1"/>
  <c r="F245" i="81"/>
  <c r="H245" i="81" s="1"/>
  <c r="F244" i="81"/>
  <c r="H244" i="81" s="1"/>
  <c r="F243" i="81"/>
  <c r="H243" i="81" s="1"/>
  <c r="F242" i="81"/>
  <c r="H242" i="81" s="1"/>
  <c r="F241" i="81"/>
  <c r="H241" i="81" s="1"/>
  <c r="F240" i="81"/>
  <c r="H240" i="81" s="1"/>
  <c r="F239" i="81"/>
  <c r="H239" i="81" s="1"/>
  <c r="F238" i="81"/>
  <c r="H238" i="81" s="1"/>
  <c r="F237" i="81"/>
  <c r="F236" i="81"/>
  <c r="H236" i="81" s="1"/>
  <c r="G235" i="81"/>
  <c r="F234" i="81"/>
  <c r="H234" i="81" s="1"/>
  <c r="F233" i="81"/>
  <c r="H233" i="81" s="1"/>
  <c r="F232" i="81"/>
  <c r="G231" i="81"/>
  <c r="F228" i="81"/>
  <c r="H228" i="81" s="1"/>
  <c r="F227" i="81"/>
  <c r="H227" i="81" s="1"/>
  <c r="F226" i="81"/>
  <c r="H226" i="81" s="1"/>
  <c r="F225" i="81"/>
  <c r="H225" i="81" s="1"/>
  <c r="F224" i="81"/>
  <c r="H224" i="81" s="1"/>
  <c r="F223" i="81"/>
  <c r="H223" i="81" s="1"/>
  <c r="F222" i="81"/>
  <c r="H222" i="81" s="1"/>
  <c r="F221" i="81"/>
  <c r="H221" i="81" s="1"/>
  <c r="F220" i="81"/>
  <c r="H220" i="81" s="1"/>
  <c r="F219" i="81"/>
  <c r="G218" i="81"/>
  <c r="F217" i="81"/>
  <c r="H217" i="81" s="1"/>
  <c r="F216" i="81"/>
  <c r="H216" i="81" s="1"/>
  <c r="F215" i="81"/>
  <c r="H215" i="81" s="1"/>
  <c r="F214" i="81"/>
  <c r="H214" i="81" s="1"/>
  <c r="F213" i="81"/>
  <c r="H213" i="81" s="1"/>
  <c r="F212" i="81"/>
  <c r="H212" i="81" s="1"/>
  <c r="F211" i="81"/>
  <c r="H211" i="81" s="1"/>
  <c r="F210" i="81"/>
  <c r="H210" i="81" s="1"/>
  <c r="F209" i="81"/>
  <c r="H209" i="81" s="1"/>
  <c r="F208" i="81"/>
  <c r="F207" i="81"/>
  <c r="H207" i="81" s="1"/>
  <c r="F206" i="81"/>
  <c r="H206" i="81" s="1"/>
  <c r="F205" i="81"/>
  <c r="H205" i="81" s="1"/>
  <c r="G204" i="81"/>
  <c r="F203" i="81"/>
  <c r="H203" i="81" s="1"/>
  <c r="F202" i="81"/>
  <c r="G201" i="81"/>
  <c r="F200" i="81"/>
  <c r="H200" i="81" s="1"/>
  <c r="F199" i="81"/>
  <c r="H199" i="81" s="1"/>
  <c r="F198" i="81"/>
  <c r="H198" i="81" s="1"/>
  <c r="F197" i="81"/>
  <c r="H197" i="81" s="1"/>
  <c r="F196" i="81"/>
  <c r="H196" i="81" s="1"/>
  <c r="F195" i="81"/>
  <c r="H195" i="81" s="1"/>
  <c r="F194" i="81"/>
  <c r="H194" i="81" s="1"/>
  <c r="F193" i="81"/>
  <c r="H193" i="81" s="1"/>
  <c r="F192" i="81"/>
  <c r="H192" i="81" s="1"/>
  <c r="F191" i="81"/>
  <c r="G190" i="81"/>
  <c r="F189" i="81"/>
  <c r="H189" i="81" s="1"/>
  <c r="F188" i="81"/>
  <c r="F187" i="81"/>
  <c r="F186" i="81"/>
  <c r="H186" i="81" s="1"/>
  <c r="F185" i="81"/>
  <c r="H185" i="81" s="1"/>
  <c r="F184" i="81"/>
  <c r="H184" i="81" s="1"/>
  <c r="F183" i="81"/>
  <c r="H183" i="81" s="1"/>
  <c r="F182" i="81"/>
  <c r="H182" i="81" s="1"/>
  <c r="F181" i="81"/>
  <c r="H181" i="81" s="1"/>
  <c r="F180" i="81"/>
  <c r="H180" i="81" s="1"/>
  <c r="G179" i="81"/>
  <c r="F178" i="81"/>
  <c r="H178" i="81" s="1"/>
  <c r="F177" i="81"/>
  <c r="H177" i="81" s="1"/>
  <c r="F176" i="81"/>
  <c r="H176" i="81" s="1"/>
  <c r="F175" i="81"/>
  <c r="H175" i="81" s="1"/>
  <c r="F174" i="81"/>
  <c r="H174" i="81" s="1"/>
  <c r="F173" i="81"/>
  <c r="H173" i="81" s="1"/>
  <c r="F172" i="81"/>
  <c r="F171" i="81"/>
  <c r="H171" i="81" s="1"/>
  <c r="F170" i="81"/>
  <c r="H170" i="81" s="1"/>
  <c r="F169" i="81"/>
  <c r="H169" i="81" s="1"/>
  <c r="G168" i="81"/>
  <c r="F167" i="81"/>
  <c r="F162" i="81"/>
  <c r="F161" i="81"/>
  <c r="G157" i="81"/>
  <c r="F156" i="81"/>
  <c r="H156" i="81" s="1"/>
  <c r="F155" i="81"/>
  <c r="H155" i="81" s="1"/>
  <c r="F154" i="81"/>
  <c r="H154" i="81" s="1"/>
  <c r="F153" i="81"/>
  <c r="H153" i="81" s="1"/>
  <c r="F152" i="81"/>
  <c r="H152" i="81" s="1"/>
  <c r="F151" i="81"/>
  <c r="F150" i="81"/>
  <c r="H150" i="81" s="1"/>
  <c r="G149" i="81"/>
  <c r="G147" i="81" s="1"/>
  <c r="F148" i="81"/>
  <c r="F146" i="81"/>
  <c r="H146" i="81" s="1"/>
  <c r="F145" i="81"/>
  <c r="H145" i="81" s="1"/>
  <c r="F144" i="81"/>
  <c r="H144" i="81" s="1"/>
  <c r="F143" i="81"/>
  <c r="H143" i="81" s="1"/>
  <c r="F142" i="81"/>
  <c r="H142" i="81" s="1"/>
  <c r="F141" i="81"/>
  <c r="H141" i="81" s="1"/>
  <c r="F140" i="81"/>
  <c r="H140" i="81" s="1"/>
  <c r="F139" i="81"/>
  <c r="H139" i="81" s="1"/>
  <c r="F138" i="81"/>
  <c r="F137" i="81"/>
  <c r="H137" i="81" s="1"/>
  <c r="F136" i="81"/>
  <c r="H136" i="81" s="1"/>
  <c r="G135" i="81"/>
  <c r="F134" i="81"/>
  <c r="H134" i="81" s="1"/>
  <c r="F133" i="81"/>
  <c r="H133" i="81" s="1"/>
  <c r="F132" i="81"/>
  <c r="H132" i="81" s="1"/>
  <c r="F131" i="81"/>
  <c r="H131" i="81" s="1"/>
  <c r="F130" i="81"/>
  <c r="H130" i="81" s="1"/>
  <c r="F129" i="81"/>
  <c r="H129" i="81" s="1"/>
  <c r="F128" i="81"/>
  <c r="H128" i="81" s="1"/>
  <c r="F127" i="81"/>
  <c r="H127" i="81" s="1"/>
  <c r="F126" i="81"/>
  <c r="H126" i="81" s="1"/>
  <c r="F125" i="81"/>
  <c r="H125" i="81" s="1"/>
  <c r="F124" i="81"/>
  <c r="H124" i="81" s="1"/>
  <c r="F123" i="81"/>
  <c r="H123" i="81" s="1"/>
  <c r="F122" i="81"/>
  <c r="H122" i="81" s="1"/>
  <c r="F121" i="81"/>
  <c r="G120" i="81"/>
  <c r="F119" i="81"/>
  <c r="H119" i="81" s="1"/>
  <c r="F118" i="81"/>
  <c r="H118" i="81" s="1"/>
  <c r="G117" i="81"/>
  <c r="F116" i="81"/>
  <c r="H116" i="81" s="1"/>
  <c r="F115" i="81"/>
  <c r="H115" i="81" s="1"/>
  <c r="F114" i="81"/>
  <c r="H114" i="81" s="1"/>
  <c r="F113" i="81"/>
  <c r="H113" i="81" s="1"/>
  <c r="F112" i="81"/>
  <c r="H112" i="81" s="1"/>
  <c r="F111" i="81"/>
  <c r="H111" i="81" s="1"/>
  <c r="F110" i="81"/>
  <c r="F109" i="81"/>
  <c r="H109" i="81" s="1"/>
  <c r="F108" i="81"/>
  <c r="H108" i="81" s="1"/>
  <c r="F107" i="81"/>
  <c r="H107" i="81" s="1"/>
  <c r="G106" i="81"/>
  <c r="F105" i="81"/>
  <c r="H105" i="81" s="1"/>
  <c r="F104" i="81"/>
  <c r="H104" i="81" s="1"/>
  <c r="F103" i="81"/>
  <c r="H103" i="81" s="1"/>
  <c r="F102" i="81"/>
  <c r="H102" i="81" s="1"/>
  <c r="F101" i="81"/>
  <c r="H101" i="81" s="1"/>
  <c r="F100" i="81"/>
  <c r="H100" i="81" s="1"/>
  <c r="F99" i="81"/>
  <c r="H99" i="81" s="1"/>
  <c r="F98" i="81"/>
  <c r="H98" i="81" s="1"/>
  <c r="F97" i="81"/>
  <c r="H97" i="81" s="1"/>
  <c r="F96" i="81"/>
  <c r="G95" i="81"/>
  <c r="F94" i="81"/>
  <c r="H94" i="81" s="1"/>
  <c r="F93" i="81"/>
  <c r="H93" i="81" s="1"/>
  <c r="F92" i="81"/>
  <c r="H92" i="81" s="1"/>
  <c r="F91" i="81"/>
  <c r="H91" i="81" s="1"/>
  <c r="F90" i="81"/>
  <c r="H90" i="81" s="1"/>
  <c r="F89" i="81"/>
  <c r="H89" i="81" s="1"/>
  <c r="F88" i="81"/>
  <c r="H88" i="81" s="1"/>
  <c r="F87" i="81"/>
  <c r="H87" i="81" s="1"/>
  <c r="F86" i="81"/>
  <c r="H86" i="81" s="1"/>
  <c r="F85" i="81"/>
  <c r="G84" i="81"/>
  <c r="F83" i="81"/>
  <c r="H83" i="81" s="1"/>
  <c r="F82" i="81"/>
  <c r="H82" i="81" s="1"/>
  <c r="F81" i="81"/>
  <c r="F80" i="81"/>
  <c r="H80" i="81" s="1"/>
  <c r="G79" i="81"/>
  <c r="F78" i="81"/>
  <c r="H78" i="81" s="1"/>
  <c r="F77" i="81"/>
  <c r="G76" i="81"/>
  <c r="F74" i="81"/>
  <c r="H74" i="81" s="1"/>
  <c r="F73" i="81"/>
  <c r="H73" i="81" s="1"/>
  <c r="F72" i="81"/>
  <c r="H72" i="81" s="1"/>
  <c r="F71" i="81"/>
  <c r="G70" i="81"/>
  <c r="F69" i="81"/>
  <c r="H69" i="81" s="1"/>
  <c r="F68" i="81"/>
  <c r="F67" i="81"/>
  <c r="H67" i="81" s="1"/>
  <c r="G66" i="81"/>
  <c r="G59" i="81" s="1"/>
  <c r="F65" i="81"/>
  <c r="H65" i="81" s="1"/>
  <c r="F64" i="81"/>
  <c r="H64" i="81" s="1"/>
  <c r="F63" i="81"/>
  <c r="H63" i="81" s="1"/>
  <c r="F62" i="81"/>
  <c r="H62" i="81" s="1"/>
  <c r="F61" i="81"/>
  <c r="H61" i="81" s="1"/>
  <c r="F60" i="81"/>
  <c r="F58" i="81"/>
  <c r="H58" i="81" s="1"/>
  <c r="F57" i="81"/>
  <c r="H57" i="81" s="1"/>
  <c r="F56" i="81"/>
  <c r="H56" i="81" s="1"/>
  <c r="F55" i="81"/>
  <c r="H55" i="81" s="1"/>
  <c r="G53" i="81"/>
  <c r="F52" i="81"/>
  <c r="F51" i="81"/>
  <c r="H51" i="81" s="1"/>
  <c r="G50" i="81"/>
  <c r="H49" i="81"/>
  <c r="F48" i="81"/>
  <c r="H48" i="81" s="1"/>
  <c r="F47" i="81"/>
  <c r="H47" i="81" s="1"/>
  <c r="F46" i="81"/>
  <c r="G45" i="81"/>
  <c r="G40" i="81" s="1"/>
  <c r="H44" i="81"/>
  <c r="F43" i="81"/>
  <c r="H43" i="81" s="1"/>
  <c r="F42" i="81"/>
  <c r="H42" i="81" s="1"/>
  <c r="F41" i="81"/>
  <c r="F39" i="81"/>
  <c r="F38" i="81"/>
  <c r="H38" i="81" s="1"/>
  <c r="G37" i="81"/>
  <c r="F36" i="81"/>
  <c r="F34" i="81"/>
  <c r="H34" i="81" s="1"/>
  <c r="G33" i="81"/>
  <c r="F31" i="81"/>
  <c r="H31" i="81" s="1"/>
  <c r="F30" i="81"/>
  <c r="H30" i="81" s="1"/>
  <c r="F29" i="81"/>
  <c r="H29" i="81" s="1"/>
  <c r="F28" i="81"/>
  <c r="H28" i="81" s="1"/>
  <c r="F27" i="81"/>
  <c r="H27" i="81" s="1"/>
  <c r="F26" i="81"/>
  <c r="H26" i="81" s="1"/>
  <c r="F25" i="81"/>
  <c r="W24" i="81"/>
  <c r="V24" i="81"/>
  <c r="U24" i="81"/>
  <c r="T24" i="81"/>
  <c r="S24" i="81"/>
  <c r="R24" i="81"/>
  <c r="Q24" i="81"/>
  <c r="P24" i="81"/>
  <c r="O24" i="81"/>
  <c r="N24" i="81"/>
  <c r="M24" i="81"/>
  <c r="L24" i="81"/>
  <c r="X24" i="81" s="1"/>
  <c r="G24" i="81"/>
  <c r="F23" i="81"/>
  <c r="H23" i="81" s="1"/>
  <c r="F22" i="81"/>
  <c r="F21" i="81"/>
  <c r="W20" i="81"/>
  <c r="V20" i="81"/>
  <c r="U20" i="81"/>
  <c r="T20" i="81"/>
  <c r="S20" i="81"/>
  <c r="R20" i="81"/>
  <c r="Q20" i="81"/>
  <c r="P20" i="81"/>
  <c r="O20" i="81"/>
  <c r="N20" i="81"/>
  <c r="M20" i="81"/>
  <c r="L20" i="81"/>
  <c r="G20" i="81"/>
  <c r="F19" i="81"/>
  <c r="H19" i="81" s="1"/>
  <c r="F18" i="81"/>
  <c r="H18" i="81" s="1"/>
  <c r="F17" i="81"/>
  <c r="H17" i="81" s="1"/>
  <c r="F16" i="81"/>
  <c r="H16" i="81" s="1"/>
  <c r="F15" i="81"/>
  <c r="H15" i="81" s="1"/>
  <c r="F14" i="81"/>
  <c r="H14" i="81" s="1"/>
  <c r="F13" i="81"/>
  <c r="H13" i="81" s="1"/>
  <c r="F12" i="81"/>
  <c r="H12" i="81" s="1"/>
  <c r="F11" i="81"/>
  <c r="H11" i="81" s="1"/>
  <c r="F10" i="81"/>
  <c r="H10" i="81" s="1"/>
  <c r="F9" i="81"/>
  <c r="H9" i="81" s="1"/>
  <c r="F8" i="81"/>
  <c r="H8" i="81" s="1"/>
  <c r="F7" i="81"/>
  <c r="H7" i="81" s="1"/>
  <c r="W6" i="81"/>
  <c r="V6" i="81"/>
  <c r="U6" i="81"/>
  <c r="T6" i="81"/>
  <c r="S6" i="81"/>
  <c r="R6" i="81"/>
  <c r="Q6" i="81"/>
  <c r="P6" i="81"/>
  <c r="O6" i="81"/>
  <c r="N6" i="81"/>
  <c r="M6" i="81"/>
  <c r="L6" i="81"/>
  <c r="G6" i="81"/>
  <c r="W247" i="84"/>
  <c r="V247" i="84"/>
  <c r="U247" i="84"/>
  <c r="T247" i="84"/>
  <c r="S247" i="84"/>
  <c r="R247" i="84"/>
  <c r="Q247" i="84"/>
  <c r="P247" i="84"/>
  <c r="O247" i="84"/>
  <c r="N247" i="84"/>
  <c r="M247" i="84"/>
  <c r="L247" i="84"/>
  <c r="W244" i="84"/>
  <c r="V244" i="84"/>
  <c r="U244" i="84"/>
  <c r="T244" i="84"/>
  <c r="S244" i="84"/>
  <c r="R244" i="84"/>
  <c r="Q244" i="84"/>
  <c r="P244" i="84"/>
  <c r="O244" i="84"/>
  <c r="N244" i="84"/>
  <c r="M244" i="84"/>
  <c r="L244" i="84"/>
  <c r="W231" i="84"/>
  <c r="V231" i="84"/>
  <c r="U231" i="84"/>
  <c r="T231" i="84"/>
  <c r="S231" i="84"/>
  <c r="R231" i="84"/>
  <c r="Q231" i="84"/>
  <c r="P231" i="84"/>
  <c r="O231" i="84"/>
  <c r="N231" i="84"/>
  <c r="M231" i="84"/>
  <c r="L231" i="84"/>
  <c r="W227" i="84"/>
  <c r="V227" i="84"/>
  <c r="U227" i="84"/>
  <c r="T227" i="84"/>
  <c r="S227" i="84"/>
  <c r="R227" i="84"/>
  <c r="Q227" i="84"/>
  <c r="P227" i="84"/>
  <c r="O227" i="84"/>
  <c r="N227" i="84"/>
  <c r="M227" i="84"/>
  <c r="L227" i="84"/>
  <c r="W214" i="84"/>
  <c r="V214" i="84"/>
  <c r="U214" i="84"/>
  <c r="T214" i="84"/>
  <c r="S214" i="84"/>
  <c r="R214" i="84"/>
  <c r="Q214" i="84"/>
  <c r="P214" i="84"/>
  <c r="O214" i="84"/>
  <c r="N214" i="84"/>
  <c r="M214" i="84"/>
  <c r="L214" i="84"/>
  <c r="W200" i="84"/>
  <c r="V200" i="84"/>
  <c r="U200" i="84"/>
  <c r="T200" i="84"/>
  <c r="S200" i="84"/>
  <c r="R200" i="84"/>
  <c r="Q200" i="84"/>
  <c r="P200" i="84"/>
  <c r="O200" i="84"/>
  <c r="N200" i="84"/>
  <c r="M200" i="84"/>
  <c r="L200" i="84"/>
  <c r="W197" i="84"/>
  <c r="V197" i="84"/>
  <c r="U197" i="84"/>
  <c r="T197" i="84"/>
  <c r="S197" i="84"/>
  <c r="R197" i="84"/>
  <c r="Q197" i="84"/>
  <c r="P197" i="84"/>
  <c r="O197" i="84"/>
  <c r="N197" i="84"/>
  <c r="M197" i="84"/>
  <c r="L197" i="84"/>
  <c r="W186" i="84"/>
  <c r="V186" i="84"/>
  <c r="U186" i="84"/>
  <c r="T186" i="84"/>
  <c r="S186" i="84"/>
  <c r="R186" i="84"/>
  <c r="Q186" i="84"/>
  <c r="P186" i="84"/>
  <c r="O186" i="84"/>
  <c r="N186" i="84"/>
  <c r="M186" i="84"/>
  <c r="L186" i="84"/>
  <c r="W175" i="84"/>
  <c r="V175" i="84"/>
  <c r="U175" i="84"/>
  <c r="T175" i="84"/>
  <c r="S175" i="84"/>
  <c r="R175" i="84"/>
  <c r="Q175" i="84"/>
  <c r="P175" i="84"/>
  <c r="O175" i="84"/>
  <c r="N175" i="84"/>
  <c r="M175" i="84"/>
  <c r="L175" i="84"/>
  <c r="W164" i="84"/>
  <c r="V164" i="84"/>
  <c r="U164" i="84"/>
  <c r="T164" i="84"/>
  <c r="S164" i="84"/>
  <c r="R164" i="84"/>
  <c r="Q164" i="84"/>
  <c r="P164" i="84"/>
  <c r="O164" i="84"/>
  <c r="N164" i="84"/>
  <c r="M164" i="84"/>
  <c r="L164" i="84"/>
  <c r="W157" i="84"/>
  <c r="V157" i="84"/>
  <c r="U157" i="84"/>
  <c r="T157" i="84"/>
  <c r="S157" i="84"/>
  <c r="R157" i="84"/>
  <c r="Q157" i="84"/>
  <c r="P157" i="84"/>
  <c r="O157" i="84"/>
  <c r="N157" i="84"/>
  <c r="M157" i="84"/>
  <c r="L157" i="84"/>
  <c r="W149" i="84"/>
  <c r="W147" i="84" s="1"/>
  <c r="V149" i="84"/>
  <c r="V147" i="84" s="1"/>
  <c r="U149" i="84"/>
  <c r="U147" i="84" s="1"/>
  <c r="T149" i="84"/>
  <c r="T147" i="84" s="1"/>
  <c r="S149" i="84"/>
  <c r="S147" i="84" s="1"/>
  <c r="R149" i="84"/>
  <c r="R147" i="84" s="1"/>
  <c r="Q149" i="84"/>
  <c r="Q147" i="84" s="1"/>
  <c r="P149" i="84"/>
  <c r="P147" i="84" s="1"/>
  <c r="O149" i="84"/>
  <c r="O147" i="84" s="1"/>
  <c r="N149" i="84"/>
  <c r="N147" i="84" s="1"/>
  <c r="M149" i="84"/>
  <c r="M147" i="84" s="1"/>
  <c r="L149" i="84"/>
  <c r="L147" i="84" s="1"/>
  <c r="W135" i="84"/>
  <c r="V135" i="84"/>
  <c r="U135" i="84"/>
  <c r="T135" i="84"/>
  <c r="S135" i="84"/>
  <c r="R135" i="84"/>
  <c r="Q135" i="84"/>
  <c r="P135" i="84"/>
  <c r="O135" i="84"/>
  <c r="N135" i="84"/>
  <c r="M135" i="84"/>
  <c r="L135" i="84"/>
  <c r="W120" i="84"/>
  <c r="V120" i="84"/>
  <c r="U120" i="84"/>
  <c r="T120" i="84"/>
  <c r="S120" i="84"/>
  <c r="R120" i="84"/>
  <c r="Q120" i="84"/>
  <c r="P120" i="84"/>
  <c r="O120" i="84"/>
  <c r="N120" i="84"/>
  <c r="M120" i="84"/>
  <c r="L120" i="84"/>
  <c r="W117" i="84"/>
  <c r="V117" i="84"/>
  <c r="U117" i="84"/>
  <c r="T117" i="84"/>
  <c r="S117" i="84"/>
  <c r="R117" i="84"/>
  <c r="Q117" i="84"/>
  <c r="P117" i="84"/>
  <c r="O117" i="84"/>
  <c r="N117" i="84"/>
  <c r="M117" i="84"/>
  <c r="L117" i="84"/>
  <c r="W106" i="84"/>
  <c r="V106" i="84"/>
  <c r="U106" i="84"/>
  <c r="T106" i="84"/>
  <c r="S106" i="84"/>
  <c r="R106" i="84"/>
  <c r="Q106" i="84"/>
  <c r="P106" i="84"/>
  <c r="O106" i="84"/>
  <c r="N106" i="84"/>
  <c r="M106" i="84"/>
  <c r="L106" i="84"/>
  <c r="W95" i="84"/>
  <c r="V95" i="84"/>
  <c r="U95" i="84"/>
  <c r="T95" i="84"/>
  <c r="S95" i="84"/>
  <c r="R95" i="84"/>
  <c r="Q95" i="84"/>
  <c r="P95" i="84"/>
  <c r="O95" i="84"/>
  <c r="N95" i="84"/>
  <c r="M95" i="84"/>
  <c r="L95" i="84"/>
  <c r="W84" i="84"/>
  <c r="V84" i="84"/>
  <c r="U84" i="84"/>
  <c r="T84" i="84"/>
  <c r="S84" i="84"/>
  <c r="R84" i="84"/>
  <c r="Q84" i="84"/>
  <c r="P84" i="84"/>
  <c r="O84" i="84"/>
  <c r="N84" i="84"/>
  <c r="M84" i="84"/>
  <c r="L84" i="84"/>
  <c r="W79" i="84"/>
  <c r="V79" i="84"/>
  <c r="U79" i="84"/>
  <c r="T79" i="84"/>
  <c r="S79" i="84"/>
  <c r="R79" i="84"/>
  <c r="Q79" i="84"/>
  <c r="P79" i="84"/>
  <c r="O79" i="84"/>
  <c r="N79" i="84"/>
  <c r="M79" i="84"/>
  <c r="L79" i="84"/>
  <c r="W76" i="84"/>
  <c r="V76" i="84"/>
  <c r="U76" i="84"/>
  <c r="T76" i="84"/>
  <c r="S76" i="84"/>
  <c r="R76" i="84"/>
  <c r="Q76" i="84"/>
  <c r="P76" i="84"/>
  <c r="O76" i="84"/>
  <c r="N76" i="84"/>
  <c r="M76" i="84"/>
  <c r="L76" i="84"/>
  <c r="W70" i="84"/>
  <c r="V70" i="84"/>
  <c r="U70" i="84"/>
  <c r="T70" i="84"/>
  <c r="S70" i="84"/>
  <c r="R70" i="84"/>
  <c r="Q70" i="84"/>
  <c r="P70" i="84"/>
  <c r="O70" i="84"/>
  <c r="N70" i="84"/>
  <c r="M70" i="84"/>
  <c r="L70" i="84"/>
  <c r="W66" i="84"/>
  <c r="W59" i="84" s="1"/>
  <c r="V66" i="84"/>
  <c r="U66" i="84"/>
  <c r="T66" i="84"/>
  <c r="S66" i="84"/>
  <c r="R66" i="84"/>
  <c r="Q66" i="84"/>
  <c r="P66" i="84"/>
  <c r="O66" i="84"/>
  <c r="N66" i="84"/>
  <c r="M66" i="84"/>
  <c r="L66" i="84"/>
  <c r="W53" i="84"/>
  <c r="V53" i="84"/>
  <c r="U53" i="84"/>
  <c r="T53" i="84"/>
  <c r="S53" i="84"/>
  <c r="R53" i="84"/>
  <c r="Q53" i="84"/>
  <c r="P53" i="84"/>
  <c r="O53" i="84"/>
  <c r="N53" i="84"/>
  <c r="L53" i="84"/>
  <c r="W50" i="84"/>
  <c r="V50" i="84"/>
  <c r="U50" i="84"/>
  <c r="T50" i="84"/>
  <c r="S50" i="84"/>
  <c r="R50" i="84"/>
  <c r="Q50" i="84"/>
  <c r="P50" i="84"/>
  <c r="O50" i="84"/>
  <c r="N50" i="84"/>
  <c r="M50" i="84"/>
  <c r="L50" i="84"/>
  <c r="W45" i="84"/>
  <c r="W40" i="84" s="1"/>
  <c r="V45" i="84"/>
  <c r="V40" i="84" s="1"/>
  <c r="U45" i="84"/>
  <c r="U40" i="84" s="1"/>
  <c r="T45" i="84"/>
  <c r="T40" i="84" s="1"/>
  <c r="S45" i="84"/>
  <c r="S40" i="84" s="1"/>
  <c r="R45" i="84"/>
  <c r="R40" i="84" s="1"/>
  <c r="Q45" i="84"/>
  <c r="Q40" i="84" s="1"/>
  <c r="P45" i="84"/>
  <c r="P40" i="84" s="1"/>
  <c r="O45" i="84"/>
  <c r="N45" i="84"/>
  <c r="N40" i="84" s="1"/>
  <c r="M45" i="84"/>
  <c r="M40" i="84" s="1"/>
  <c r="L45" i="84"/>
  <c r="W37" i="84"/>
  <c r="V37" i="84"/>
  <c r="U37" i="84"/>
  <c r="T37" i="84"/>
  <c r="S37" i="84"/>
  <c r="R37" i="84"/>
  <c r="Q37" i="84"/>
  <c r="P37" i="84"/>
  <c r="O37" i="84"/>
  <c r="N37" i="84"/>
  <c r="M37" i="84"/>
  <c r="L37" i="84"/>
  <c r="W33" i="84"/>
  <c r="V33" i="84"/>
  <c r="U33" i="84"/>
  <c r="T33" i="84"/>
  <c r="S33" i="84"/>
  <c r="R33" i="84"/>
  <c r="Q33" i="84"/>
  <c r="P33" i="84"/>
  <c r="O33" i="84"/>
  <c r="N33" i="84"/>
  <c r="M33" i="84"/>
  <c r="L33" i="84"/>
  <c r="W24" i="84"/>
  <c r="V24" i="84"/>
  <c r="U24" i="84"/>
  <c r="T24" i="84"/>
  <c r="S24" i="84"/>
  <c r="R24" i="84"/>
  <c r="Q24" i="84"/>
  <c r="P24" i="84"/>
  <c r="O24" i="84"/>
  <c r="N24" i="84"/>
  <c r="M24" i="84"/>
  <c r="L24" i="84"/>
  <c r="W20" i="84"/>
  <c r="V20" i="84"/>
  <c r="U20" i="84"/>
  <c r="T20" i="84"/>
  <c r="S20" i="84"/>
  <c r="R20" i="84"/>
  <c r="Q20" i="84"/>
  <c r="P20" i="84"/>
  <c r="O20" i="84"/>
  <c r="N20" i="84"/>
  <c r="M20" i="84"/>
  <c r="L20" i="84"/>
  <c r="W6" i="84"/>
  <c r="V6" i="84"/>
  <c r="U6" i="84"/>
  <c r="U5" i="84" s="1"/>
  <c r="T6" i="84"/>
  <c r="S6" i="84"/>
  <c r="S5" i="84" s="1"/>
  <c r="R6" i="84"/>
  <c r="Q6" i="84"/>
  <c r="Q5" i="84" s="1"/>
  <c r="P6" i="84"/>
  <c r="O6" i="84"/>
  <c r="N6" i="84"/>
  <c r="M6" i="84"/>
  <c r="M5" i="84" s="1"/>
  <c r="L6" i="84"/>
  <c r="F270" i="83"/>
  <c r="H270" i="83" s="1"/>
  <c r="F269" i="83"/>
  <c r="H269" i="83" s="1"/>
  <c r="F268" i="83"/>
  <c r="H268" i="83" s="1"/>
  <c r="F267" i="83"/>
  <c r="H267" i="83" s="1"/>
  <c r="F266" i="83"/>
  <c r="H266" i="83" s="1"/>
  <c r="F265" i="83"/>
  <c r="H265" i="83" s="1"/>
  <c r="F264" i="83"/>
  <c r="N263" i="83"/>
  <c r="M263" i="83"/>
  <c r="L263" i="83"/>
  <c r="G263" i="83"/>
  <c r="F262" i="83"/>
  <c r="F261" i="83"/>
  <c r="H261" i="83" s="1"/>
  <c r="N260" i="83"/>
  <c r="M260" i="83"/>
  <c r="L260" i="83"/>
  <c r="G260" i="83"/>
  <c r="F259" i="83"/>
  <c r="H259" i="83" s="1"/>
  <c r="F258" i="83"/>
  <c r="H258" i="83" s="1"/>
  <c r="F257" i="83"/>
  <c r="H257" i="83" s="1"/>
  <c r="F256" i="83"/>
  <c r="H256" i="83" s="1"/>
  <c r="F255" i="83"/>
  <c r="H255" i="83" s="1"/>
  <c r="F254" i="83"/>
  <c r="H254" i="83" s="1"/>
  <c r="F253" i="83"/>
  <c r="H253" i="83" s="1"/>
  <c r="F252" i="83"/>
  <c r="F251" i="83"/>
  <c r="H251" i="83" s="1"/>
  <c r="F250" i="83"/>
  <c r="H250" i="83" s="1"/>
  <c r="F249" i="83"/>
  <c r="H249" i="83" s="1"/>
  <c r="F248" i="83"/>
  <c r="N247" i="83"/>
  <c r="M247" i="83"/>
  <c r="L247" i="83"/>
  <c r="G247" i="83"/>
  <c r="F246" i="83"/>
  <c r="H246" i="83" s="1"/>
  <c r="F245" i="83"/>
  <c r="H245" i="83" s="1"/>
  <c r="F244" i="83"/>
  <c r="H244" i="83" s="1"/>
  <c r="N243" i="83"/>
  <c r="M243" i="83"/>
  <c r="L243" i="83"/>
  <c r="G243" i="83"/>
  <c r="F240" i="83"/>
  <c r="F239" i="83"/>
  <c r="H239" i="83" s="1"/>
  <c r="F238" i="83"/>
  <c r="H238" i="83" s="1"/>
  <c r="F237" i="83"/>
  <c r="H237" i="83" s="1"/>
  <c r="F236" i="83"/>
  <c r="H236" i="83" s="1"/>
  <c r="F235" i="83"/>
  <c r="H235" i="83" s="1"/>
  <c r="F234" i="83"/>
  <c r="H234" i="83" s="1"/>
  <c r="F233" i="83"/>
  <c r="H233" i="83" s="1"/>
  <c r="F232" i="83"/>
  <c r="H232" i="83" s="1"/>
  <c r="F231" i="83"/>
  <c r="H231" i="83" s="1"/>
  <c r="N230" i="83"/>
  <c r="M230" i="83"/>
  <c r="L230" i="83"/>
  <c r="G230" i="83"/>
  <c r="F229" i="83"/>
  <c r="H229" i="83" s="1"/>
  <c r="F228" i="83"/>
  <c r="H228" i="83" s="1"/>
  <c r="F227" i="83"/>
  <c r="H227" i="83" s="1"/>
  <c r="F226" i="83"/>
  <c r="H226" i="83" s="1"/>
  <c r="F225" i="83"/>
  <c r="H225" i="83" s="1"/>
  <c r="F224" i="83"/>
  <c r="H224" i="83" s="1"/>
  <c r="F223" i="83"/>
  <c r="F222" i="83"/>
  <c r="H222" i="83" s="1"/>
  <c r="F221" i="83"/>
  <c r="H221" i="83" s="1"/>
  <c r="F220" i="83"/>
  <c r="H220" i="83" s="1"/>
  <c r="F219" i="83"/>
  <c r="H219" i="83" s="1"/>
  <c r="F218" i="83"/>
  <c r="H218" i="83" s="1"/>
  <c r="F217" i="83"/>
  <c r="N216" i="83"/>
  <c r="M216" i="83"/>
  <c r="L216" i="83"/>
  <c r="G216" i="83"/>
  <c r="F215" i="83"/>
  <c r="F214" i="83"/>
  <c r="N213" i="83"/>
  <c r="M213" i="83"/>
  <c r="L213" i="83"/>
  <c r="G213" i="83"/>
  <c r="F212" i="83"/>
  <c r="H212" i="83" s="1"/>
  <c r="F211" i="83"/>
  <c r="H211" i="83" s="1"/>
  <c r="F210" i="83"/>
  <c r="H210" i="83" s="1"/>
  <c r="F209" i="83"/>
  <c r="H209" i="83" s="1"/>
  <c r="F208" i="83"/>
  <c r="H208" i="83" s="1"/>
  <c r="F207" i="83"/>
  <c r="H207" i="83" s="1"/>
  <c r="F206" i="83"/>
  <c r="H206" i="83" s="1"/>
  <c r="F205" i="83"/>
  <c r="F204" i="83"/>
  <c r="F203" i="83"/>
  <c r="H203" i="83" s="1"/>
  <c r="N202" i="83"/>
  <c r="M202" i="83"/>
  <c r="L202" i="83"/>
  <c r="G202" i="83"/>
  <c r="F201" i="83"/>
  <c r="H201" i="83" s="1"/>
  <c r="F200" i="83"/>
  <c r="H200" i="83" s="1"/>
  <c r="F199" i="83"/>
  <c r="H199" i="83" s="1"/>
  <c r="F198" i="83"/>
  <c r="H198" i="83" s="1"/>
  <c r="F197" i="83"/>
  <c r="H197" i="83" s="1"/>
  <c r="F196" i="83"/>
  <c r="H196" i="83" s="1"/>
  <c r="F195" i="83"/>
  <c r="H195" i="83" s="1"/>
  <c r="F194" i="83"/>
  <c r="H194" i="83" s="1"/>
  <c r="F193" i="83"/>
  <c r="H193" i="83" s="1"/>
  <c r="F192" i="83"/>
  <c r="N191" i="83"/>
  <c r="M191" i="83"/>
  <c r="L191" i="83"/>
  <c r="G191" i="83"/>
  <c r="F190" i="83"/>
  <c r="H190" i="83" s="1"/>
  <c r="F189" i="83"/>
  <c r="H189" i="83" s="1"/>
  <c r="F188" i="83"/>
  <c r="H188" i="83" s="1"/>
  <c r="F187" i="83"/>
  <c r="H187" i="83" s="1"/>
  <c r="F186" i="83"/>
  <c r="H186" i="83" s="1"/>
  <c r="F185" i="83"/>
  <c r="F184" i="83"/>
  <c r="H184" i="83" s="1"/>
  <c r="F183" i="83"/>
  <c r="F182" i="83"/>
  <c r="H182" i="83" s="1"/>
  <c r="F181" i="83"/>
  <c r="H181" i="83" s="1"/>
  <c r="N180" i="83"/>
  <c r="M180" i="83"/>
  <c r="L180" i="83"/>
  <c r="G180" i="83"/>
  <c r="F179" i="83"/>
  <c r="H179" i="83" s="1"/>
  <c r="F177" i="83"/>
  <c r="H177" i="83" s="1"/>
  <c r="F176" i="83"/>
  <c r="H176" i="83" s="1"/>
  <c r="F175" i="83"/>
  <c r="H175" i="83" s="1"/>
  <c r="F174" i="83"/>
  <c r="H174" i="83" s="1"/>
  <c r="N173" i="83"/>
  <c r="M173" i="83"/>
  <c r="L173" i="83"/>
  <c r="G173" i="83"/>
  <c r="H172" i="83"/>
  <c r="N172" i="83" s="1"/>
  <c r="F171" i="83"/>
  <c r="H171" i="83" s="1"/>
  <c r="F170" i="83"/>
  <c r="H170" i="83" s="1"/>
  <c r="F168" i="83"/>
  <c r="H168" i="83" s="1"/>
  <c r="F167" i="83"/>
  <c r="H167" i="83" s="1"/>
  <c r="N165" i="83"/>
  <c r="M165" i="83"/>
  <c r="M163" i="83" s="1"/>
  <c r="L165" i="83"/>
  <c r="L163" i="83" s="1"/>
  <c r="G165" i="83"/>
  <c r="G163" i="83" s="1"/>
  <c r="F164" i="83"/>
  <c r="H164" i="83" s="1"/>
  <c r="F162" i="83"/>
  <c r="H162" i="83" s="1"/>
  <c r="F161" i="83"/>
  <c r="H161" i="83" s="1"/>
  <c r="F160" i="83"/>
  <c r="H160" i="83" s="1"/>
  <c r="F159" i="83"/>
  <c r="H159" i="83" s="1"/>
  <c r="F158" i="83"/>
  <c r="H158" i="83" s="1"/>
  <c r="F157" i="83"/>
  <c r="H157" i="83" s="1"/>
  <c r="F156" i="83"/>
  <c r="H156" i="83" s="1"/>
  <c r="F155" i="83"/>
  <c r="H155" i="83" s="1"/>
  <c r="F154" i="83"/>
  <c r="H154" i="83" s="1"/>
  <c r="F153" i="83"/>
  <c r="H153" i="83" s="1"/>
  <c r="F152" i="83"/>
  <c r="N151" i="83"/>
  <c r="M151" i="83"/>
  <c r="L151" i="83"/>
  <c r="G151" i="83"/>
  <c r="F150" i="83"/>
  <c r="H150" i="83" s="1"/>
  <c r="F149" i="83"/>
  <c r="H149" i="83" s="1"/>
  <c r="F148" i="83"/>
  <c r="H148" i="83" s="1"/>
  <c r="F147" i="83"/>
  <c r="H147" i="83" s="1"/>
  <c r="F146" i="83"/>
  <c r="H146" i="83" s="1"/>
  <c r="F145" i="83"/>
  <c r="H145" i="83" s="1"/>
  <c r="F144" i="83"/>
  <c r="H144" i="83" s="1"/>
  <c r="F143" i="83"/>
  <c r="H143" i="83" s="1"/>
  <c r="F142" i="83"/>
  <c r="H142" i="83" s="1"/>
  <c r="F141" i="83"/>
  <c r="H141" i="83" s="1"/>
  <c r="F140" i="83"/>
  <c r="H140" i="83" s="1"/>
  <c r="F139" i="83"/>
  <c r="H139" i="83" s="1"/>
  <c r="F138" i="83"/>
  <c r="H138" i="83" s="1"/>
  <c r="F137" i="83"/>
  <c r="N136" i="83"/>
  <c r="M136" i="83"/>
  <c r="L136" i="83"/>
  <c r="G136" i="83"/>
  <c r="F135" i="83"/>
  <c r="H135" i="83" s="1"/>
  <c r="F134" i="83"/>
  <c r="H134" i="83" s="1"/>
  <c r="N133" i="83"/>
  <c r="M133" i="83"/>
  <c r="L133" i="83"/>
  <c r="G133" i="83"/>
  <c r="F132" i="83"/>
  <c r="H132" i="83" s="1"/>
  <c r="F131" i="83"/>
  <c r="H131" i="83" s="1"/>
  <c r="F130" i="83"/>
  <c r="H130" i="83" s="1"/>
  <c r="F129" i="83"/>
  <c r="H129" i="83" s="1"/>
  <c r="F128" i="83"/>
  <c r="H128" i="83" s="1"/>
  <c r="F127" i="83"/>
  <c r="H127" i="83" s="1"/>
  <c r="F126" i="83"/>
  <c r="H126" i="83" s="1"/>
  <c r="F125" i="83"/>
  <c r="H125" i="83" s="1"/>
  <c r="F124" i="83"/>
  <c r="H124" i="83" s="1"/>
  <c r="F123" i="83"/>
  <c r="N122" i="83"/>
  <c r="M122" i="83"/>
  <c r="L122" i="83"/>
  <c r="G122" i="83"/>
  <c r="F121" i="83"/>
  <c r="H121" i="83" s="1"/>
  <c r="F120" i="83"/>
  <c r="H120" i="83" s="1"/>
  <c r="F119" i="83"/>
  <c r="H119" i="83" s="1"/>
  <c r="F118" i="83"/>
  <c r="H118" i="83" s="1"/>
  <c r="F117" i="83"/>
  <c r="H117" i="83" s="1"/>
  <c r="F116" i="83"/>
  <c r="H116" i="83" s="1"/>
  <c r="F115" i="83"/>
  <c r="H115" i="83" s="1"/>
  <c r="F114" i="83"/>
  <c r="H114" i="83" s="1"/>
  <c r="F113" i="83"/>
  <c r="H113" i="83" s="1"/>
  <c r="F112" i="83"/>
  <c r="H112" i="83" s="1"/>
  <c r="N111" i="83"/>
  <c r="M111" i="83"/>
  <c r="L111" i="83"/>
  <c r="G111" i="83"/>
  <c r="F110" i="83"/>
  <c r="H110" i="83" s="1"/>
  <c r="F109" i="83"/>
  <c r="H109" i="83" s="1"/>
  <c r="F108" i="83"/>
  <c r="H108" i="83" s="1"/>
  <c r="F107" i="83"/>
  <c r="H107" i="83" s="1"/>
  <c r="F106" i="83"/>
  <c r="H106" i="83" s="1"/>
  <c r="F105" i="83"/>
  <c r="H105" i="83" s="1"/>
  <c r="F104" i="83"/>
  <c r="H104" i="83" s="1"/>
  <c r="F103" i="83"/>
  <c r="H103" i="83" s="1"/>
  <c r="F102" i="83"/>
  <c r="H102" i="83" s="1"/>
  <c r="F101" i="83"/>
  <c r="N100" i="83"/>
  <c r="M100" i="83"/>
  <c r="L100" i="83"/>
  <c r="G100" i="83"/>
  <c r="F99" i="83"/>
  <c r="H99" i="83" s="1"/>
  <c r="F98" i="83"/>
  <c r="H98" i="83" s="1"/>
  <c r="F97" i="83"/>
  <c r="H97" i="83" s="1"/>
  <c r="F96" i="83"/>
  <c r="H96" i="83" s="1"/>
  <c r="N95" i="83"/>
  <c r="M95" i="83"/>
  <c r="L95" i="83"/>
  <c r="G95" i="83"/>
  <c r="F94" i="83"/>
  <c r="H94" i="83" s="1"/>
  <c r="F93" i="83"/>
  <c r="N92" i="83"/>
  <c r="M92" i="83"/>
  <c r="L92" i="83"/>
  <c r="G92" i="83"/>
  <c r="F90" i="83"/>
  <c r="H90" i="83" s="1"/>
  <c r="F89" i="83"/>
  <c r="H89" i="83" s="1"/>
  <c r="F88" i="83"/>
  <c r="H88" i="83" s="1"/>
  <c r="F87" i="83"/>
  <c r="N86" i="83"/>
  <c r="M86" i="83"/>
  <c r="L86" i="83"/>
  <c r="G86" i="83"/>
  <c r="F85" i="83"/>
  <c r="H85" i="83" s="1"/>
  <c r="F84" i="83"/>
  <c r="H84" i="83" s="1"/>
  <c r="F83" i="83"/>
  <c r="N82" i="83"/>
  <c r="M82" i="83"/>
  <c r="L82" i="83"/>
  <c r="G82" i="83"/>
  <c r="F81" i="83"/>
  <c r="H81" i="83" s="1"/>
  <c r="F80" i="83"/>
  <c r="H80" i="83" s="1"/>
  <c r="F79" i="83"/>
  <c r="H79" i="83" s="1"/>
  <c r="F78" i="83"/>
  <c r="H78" i="83" s="1"/>
  <c r="F77" i="83"/>
  <c r="H77" i="83" s="1"/>
  <c r="F76" i="83"/>
  <c r="H76" i="83" s="1"/>
  <c r="F72" i="83"/>
  <c r="H72" i="83" s="1"/>
  <c r="F71" i="83"/>
  <c r="F70" i="83"/>
  <c r="H70" i="83" s="1"/>
  <c r="F69" i="83"/>
  <c r="H69" i="83" s="1"/>
  <c r="H67" i="83"/>
  <c r="M65" i="83" s="1"/>
  <c r="M64" i="83" s="1"/>
  <c r="G65" i="83"/>
  <c r="G64" i="83" s="1"/>
  <c r="F63" i="83"/>
  <c r="H63" i="83" s="1"/>
  <c r="F62" i="83"/>
  <c r="N61" i="83"/>
  <c r="M61" i="83"/>
  <c r="L61" i="83"/>
  <c r="G61" i="83"/>
  <c r="H59" i="83"/>
  <c r="N57" i="83" s="1"/>
  <c r="H58" i="83"/>
  <c r="L57" i="83" s="1"/>
  <c r="M57" i="83"/>
  <c r="G57" i="83"/>
  <c r="F56" i="83"/>
  <c r="H56" i="83" s="1"/>
  <c r="F55" i="83"/>
  <c r="H55" i="83" s="1"/>
  <c r="F54" i="83"/>
  <c r="N53" i="83"/>
  <c r="M53" i="83"/>
  <c r="L53" i="83"/>
  <c r="G53" i="83"/>
  <c r="H51" i="83"/>
  <c r="M50" i="83" s="1"/>
  <c r="L50" i="83"/>
  <c r="G50" i="83"/>
  <c r="F48" i="83"/>
  <c r="H48" i="83" s="1"/>
  <c r="H47" i="83"/>
  <c r="H46" i="83"/>
  <c r="N43" i="83" s="1"/>
  <c r="H44" i="83"/>
  <c r="G43" i="83"/>
  <c r="F41" i="83"/>
  <c r="H41" i="83" s="1"/>
  <c r="F40" i="83"/>
  <c r="N39" i="83"/>
  <c r="M39" i="83"/>
  <c r="L39" i="83"/>
  <c r="G39" i="83"/>
  <c r="F38" i="83"/>
  <c r="H38" i="83" s="1"/>
  <c r="F36" i="83"/>
  <c r="H36" i="83" s="1"/>
  <c r="L35" i="83" s="1"/>
  <c r="L33" i="83" s="1"/>
  <c r="M35" i="83"/>
  <c r="M33" i="83" s="1"/>
  <c r="G35" i="83"/>
  <c r="G33" i="83" s="1"/>
  <c r="F34" i="83"/>
  <c r="H31" i="83"/>
  <c r="F30" i="83"/>
  <c r="H30" i="83" s="1"/>
  <c r="F29" i="83"/>
  <c r="H29" i="83" s="1"/>
  <c r="H28" i="83"/>
  <c r="F27" i="83"/>
  <c r="H27" i="83" s="1"/>
  <c r="F26" i="83"/>
  <c r="H26" i="83" s="1"/>
  <c r="M24" i="83"/>
  <c r="L24" i="83"/>
  <c r="G24" i="83"/>
  <c r="F23" i="83"/>
  <c r="H23" i="83" s="1"/>
  <c r="F21" i="83"/>
  <c r="H21" i="83" s="1"/>
  <c r="M20" i="83"/>
  <c r="L20" i="83"/>
  <c r="G20" i="83"/>
  <c r="F18" i="83"/>
  <c r="H18" i="83" s="1"/>
  <c r="F17" i="83"/>
  <c r="H17" i="83" s="1"/>
  <c r="F16" i="83"/>
  <c r="H16" i="83" s="1"/>
  <c r="F15" i="83"/>
  <c r="H15" i="83" s="1"/>
  <c r="H14" i="83"/>
  <c r="F12" i="83"/>
  <c r="H12" i="83" s="1"/>
  <c r="F11" i="83"/>
  <c r="H11" i="83" s="1"/>
  <c r="F10" i="83"/>
  <c r="H10" i="83" s="1"/>
  <c r="N10" i="83" s="1"/>
  <c r="F9" i="83"/>
  <c r="H9" i="83" s="1"/>
  <c r="M6" i="83"/>
  <c r="L6" i="83"/>
  <c r="G6" i="83"/>
  <c r="F283" i="78"/>
  <c r="F282" i="78"/>
  <c r="F281" i="78"/>
  <c r="F280" i="78"/>
  <c r="F279" i="78"/>
  <c r="F278" i="78"/>
  <c r="F277" i="78"/>
  <c r="G276" i="78"/>
  <c r="F275" i="78"/>
  <c r="F274" i="78"/>
  <c r="G273" i="78"/>
  <c r="F272" i="78"/>
  <c r="F271" i="78"/>
  <c r="F270" i="78"/>
  <c r="F269" i="78"/>
  <c r="F268" i="78"/>
  <c r="F267" i="78"/>
  <c r="F266" i="78"/>
  <c r="F265" i="78"/>
  <c r="F264" i="78"/>
  <c r="F263" i="78"/>
  <c r="F262" i="78"/>
  <c r="F261" i="78"/>
  <c r="G260" i="78"/>
  <c r="F259" i="78"/>
  <c r="F258" i="78"/>
  <c r="F257" i="78"/>
  <c r="G256" i="78"/>
  <c r="F253" i="78"/>
  <c r="F252" i="78"/>
  <c r="F251" i="78"/>
  <c r="F250" i="78"/>
  <c r="F249" i="78"/>
  <c r="F248" i="78"/>
  <c r="F247" i="78"/>
  <c r="F246" i="78"/>
  <c r="F245" i="78"/>
  <c r="F244" i="78"/>
  <c r="G243" i="78"/>
  <c r="F242" i="78"/>
  <c r="F241" i="78"/>
  <c r="F240" i="78"/>
  <c r="F239" i="78"/>
  <c r="F238" i="78"/>
  <c r="F237" i="78"/>
  <c r="F236" i="78"/>
  <c r="F235" i="78"/>
  <c r="F234" i="78"/>
  <c r="F233" i="78"/>
  <c r="F232" i="78"/>
  <c r="F231" i="78"/>
  <c r="F230" i="78"/>
  <c r="G229" i="78"/>
  <c r="F228" i="78"/>
  <c r="F227" i="78"/>
  <c r="G226" i="78"/>
  <c r="F225" i="78"/>
  <c r="F224" i="78"/>
  <c r="F223" i="78"/>
  <c r="F222" i="78"/>
  <c r="F221" i="78"/>
  <c r="F220" i="78"/>
  <c r="F219" i="78"/>
  <c r="F218" i="78"/>
  <c r="F217" i="78"/>
  <c r="F216" i="78"/>
  <c r="G215" i="78"/>
  <c r="F214" i="78"/>
  <c r="F213" i="78"/>
  <c r="F212" i="78"/>
  <c r="F211" i="78"/>
  <c r="F210" i="78"/>
  <c r="F209" i="78"/>
  <c r="F208" i="78"/>
  <c r="F207" i="78"/>
  <c r="F206" i="78"/>
  <c r="F205" i="78"/>
  <c r="G204" i="78"/>
  <c r="F203" i="78"/>
  <c r="F202" i="78"/>
  <c r="F201" i="78"/>
  <c r="F200" i="78"/>
  <c r="F199" i="78"/>
  <c r="F198" i="78"/>
  <c r="F197" i="78"/>
  <c r="F196" i="78"/>
  <c r="F195" i="78"/>
  <c r="F194" i="78"/>
  <c r="G193" i="78"/>
  <c r="F192" i="78"/>
  <c r="F190" i="78"/>
  <c r="H190" i="78" s="1"/>
  <c r="F189" i="78"/>
  <c r="H189" i="78" s="1"/>
  <c r="F188" i="78"/>
  <c r="H188" i="78" s="1"/>
  <c r="F187" i="78"/>
  <c r="G186" i="78"/>
  <c r="H185" i="78"/>
  <c r="F184" i="78"/>
  <c r="H184" i="78" s="1"/>
  <c r="F183" i="78"/>
  <c r="H183" i="78" s="1"/>
  <c r="H180" i="78"/>
  <c r="F179" i="78"/>
  <c r="F178" i="78"/>
  <c r="G177" i="78"/>
  <c r="K150" i="66" s="1"/>
  <c r="F176" i="78"/>
  <c r="W147" i="66"/>
  <c r="G171" i="78"/>
  <c r="K147" i="66" s="1"/>
  <c r="F170" i="78"/>
  <c r="F169" i="78"/>
  <c r="F168" i="78"/>
  <c r="F167" i="78"/>
  <c r="F166" i="78"/>
  <c r="F165" i="78"/>
  <c r="F164" i="78"/>
  <c r="F163" i="78"/>
  <c r="F162" i="78"/>
  <c r="F161" i="78"/>
  <c r="G160" i="78"/>
  <c r="F159" i="78"/>
  <c r="F158" i="78"/>
  <c r="F157" i="78"/>
  <c r="F156" i="78"/>
  <c r="F155" i="78"/>
  <c r="F154" i="78"/>
  <c r="F153" i="78"/>
  <c r="F152" i="78"/>
  <c r="F151" i="78"/>
  <c r="F150" i="78"/>
  <c r="F149" i="78"/>
  <c r="F148" i="78"/>
  <c r="F147" i="78"/>
  <c r="F146" i="78"/>
  <c r="G145" i="78"/>
  <c r="F144" i="78"/>
  <c r="F143" i="78"/>
  <c r="G142" i="78"/>
  <c r="F141" i="78"/>
  <c r="F140" i="78"/>
  <c r="H138" i="78"/>
  <c r="F137" i="78"/>
  <c r="F136" i="78"/>
  <c r="F135" i="78"/>
  <c r="F134" i="78"/>
  <c r="F133" i="78"/>
  <c r="F132" i="78"/>
  <c r="G131" i="78"/>
  <c r="F130" i="78"/>
  <c r="F129" i="78"/>
  <c r="F128" i="78"/>
  <c r="F127" i="78"/>
  <c r="F126" i="78"/>
  <c r="F125" i="78"/>
  <c r="F124" i="78"/>
  <c r="F123" i="78"/>
  <c r="F122" i="78"/>
  <c r="F121" i="78"/>
  <c r="G120" i="78"/>
  <c r="F119" i="78"/>
  <c r="F118" i="78"/>
  <c r="F117" i="78"/>
  <c r="F116" i="78"/>
  <c r="F115" i="78"/>
  <c r="F114" i="78"/>
  <c r="F113" i="78"/>
  <c r="F112" i="78"/>
  <c r="F111" i="78"/>
  <c r="F110" i="78"/>
  <c r="G109" i="78"/>
  <c r="F108" i="78"/>
  <c r="F107" i="78"/>
  <c r="F106" i="78"/>
  <c r="F105" i="78"/>
  <c r="G104" i="78"/>
  <c r="F103" i="78"/>
  <c r="F102" i="78"/>
  <c r="G101" i="78"/>
  <c r="F99" i="78"/>
  <c r="F98" i="78"/>
  <c r="F97" i="78"/>
  <c r="F96" i="78"/>
  <c r="G95" i="78"/>
  <c r="F94" i="78"/>
  <c r="F93" i="78"/>
  <c r="F92" i="78"/>
  <c r="G91" i="78"/>
  <c r="F90" i="78"/>
  <c r="F89" i="78"/>
  <c r="F88" i="78"/>
  <c r="F87" i="78"/>
  <c r="F86" i="78"/>
  <c r="F85" i="78"/>
  <c r="F82" i="78"/>
  <c r="F81" i="78"/>
  <c r="F80" i="78"/>
  <c r="G77" i="78"/>
  <c r="K54" i="66" s="1"/>
  <c r="H74" i="78"/>
  <c r="X52" i="66"/>
  <c r="T52" i="66"/>
  <c r="S52" i="66"/>
  <c r="O52" i="66"/>
  <c r="M52" i="66"/>
  <c r="G73" i="78"/>
  <c r="F72" i="78"/>
  <c r="H70" i="78"/>
  <c r="H69" i="78"/>
  <c r="H67" i="78"/>
  <c r="G65" i="78"/>
  <c r="H64" i="78"/>
  <c r="H63" i="78"/>
  <c r="H62" i="78"/>
  <c r="H61" i="78"/>
  <c r="H60" i="78"/>
  <c r="H58" i="78"/>
  <c r="X48" i="66"/>
  <c r="W48" i="66"/>
  <c r="V48" i="66"/>
  <c r="U48" i="66"/>
  <c r="T48" i="66"/>
  <c r="S48" i="66"/>
  <c r="R48" i="66"/>
  <c r="Q48" i="66"/>
  <c r="P48" i="66"/>
  <c r="O48" i="66"/>
  <c r="M48" i="66"/>
  <c r="G57" i="78"/>
  <c r="K48" i="66" s="1"/>
  <c r="F56" i="78"/>
  <c r="G54" i="78"/>
  <c r="K43" i="66"/>
  <c r="F51" i="78"/>
  <c r="H50" i="78"/>
  <c r="H48" i="78"/>
  <c r="G47" i="78"/>
  <c r="H43" i="78"/>
  <c r="H42" i="78"/>
  <c r="X38" i="66"/>
  <c r="G40" i="78"/>
  <c r="K38" i="66" s="1"/>
  <c r="F38" i="78"/>
  <c r="H38" i="78" s="1"/>
  <c r="G37" i="78"/>
  <c r="H37" i="78" s="1"/>
  <c r="H36" i="78"/>
  <c r="F34" i="78"/>
  <c r="F30" i="78"/>
  <c r="F29" i="78"/>
  <c r="F27" i="78"/>
  <c r="F26" i="78"/>
  <c r="F19" i="78"/>
  <c r="F18" i="78"/>
  <c r="F17" i="78"/>
  <c r="F16" i="78"/>
  <c r="F15" i="78"/>
  <c r="H13" i="78"/>
  <c r="F12" i="78"/>
  <c r="F11" i="78"/>
  <c r="F9" i="78"/>
  <c r="H8" i="78"/>
  <c r="X255" i="66"/>
  <c r="W255" i="66"/>
  <c r="V255" i="66"/>
  <c r="U255" i="66"/>
  <c r="T255" i="66"/>
  <c r="S255" i="66"/>
  <c r="R255" i="66"/>
  <c r="Q255" i="66"/>
  <c r="P255" i="66"/>
  <c r="O255" i="66"/>
  <c r="M255" i="66"/>
  <c r="X254" i="66"/>
  <c r="W254" i="66"/>
  <c r="V254" i="66"/>
  <c r="U254" i="66"/>
  <c r="T254" i="66"/>
  <c r="S254" i="66"/>
  <c r="R254" i="66"/>
  <c r="Q254" i="66"/>
  <c r="P254" i="66"/>
  <c r="O254" i="66"/>
  <c r="M254" i="66"/>
  <c r="X253" i="66"/>
  <c r="W253" i="66"/>
  <c r="V253" i="66"/>
  <c r="U253" i="66"/>
  <c r="T253" i="66"/>
  <c r="S253" i="66"/>
  <c r="R253" i="66"/>
  <c r="Q253" i="66"/>
  <c r="P253" i="66"/>
  <c r="O253" i="66"/>
  <c r="M253" i="66"/>
  <c r="X252" i="66"/>
  <c r="W252" i="66"/>
  <c r="V252" i="66"/>
  <c r="U252" i="66"/>
  <c r="T252" i="66"/>
  <c r="S252" i="66"/>
  <c r="R252" i="66"/>
  <c r="Q252" i="66"/>
  <c r="P252" i="66"/>
  <c r="O252" i="66"/>
  <c r="M252" i="66"/>
  <c r="X251" i="66"/>
  <c r="W251" i="66"/>
  <c r="V251" i="66"/>
  <c r="U251" i="66"/>
  <c r="T251" i="66"/>
  <c r="S251" i="66"/>
  <c r="R251" i="66"/>
  <c r="Q251" i="66"/>
  <c r="P251" i="66"/>
  <c r="O251" i="66"/>
  <c r="M251" i="66"/>
  <c r="X250" i="66"/>
  <c r="W250" i="66"/>
  <c r="V250" i="66"/>
  <c r="U250" i="66"/>
  <c r="T250" i="66"/>
  <c r="S250" i="66"/>
  <c r="R250" i="66"/>
  <c r="Q250" i="66"/>
  <c r="P250" i="66"/>
  <c r="O250" i="66"/>
  <c r="M250" i="66"/>
  <c r="X249" i="66"/>
  <c r="W249" i="66"/>
  <c r="V249" i="66"/>
  <c r="U249" i="66"/>
  <c r="T249" i="66"/>
  <c r="S249" i="66"/>
  <c r="R249" i="66"/>
  <c r="Q249" i="66"/>
  <c r="P249" i="66"/>
  <c r="O249" i="66"/>
  <c r="M249" i="66"/>
  <c r="X247" i="66"/>
  <c r="W247" i="66"/>
  <c r="V247" i="66"/>
  <c r="U247" i="66"/>
  <c r="T247" i="66"/>
  <c r="S247" i="66"/>
  <c r="R247" i="66"/>
  <c r="Q247" i="66"/>
  <c r="P247" i="66"/>
  <c r="O247" i="66"/>
  <c r="M247" i="66"/>
  <c r="X246" i="66"/>
  <c r="W246" i="66"/>
  <c r="V246" i="66"/>
  <c r="U246" i="66"/>
  <c r="T246" i="66"/>
  <c r="S246" i="66"/>
  <c r="R246" i="66"/>
  <c r="Q246" i="66"/>
  <c r="P246" i="66"/>
  <c r="O246" i="66"/>
  <c r="M246" i="66"/>
  <c r="X244" i="66"/>
  <c r="W244" i="66"/>
  <c r="V244" i="66"/>
  <c r="U244" i="66"/>
  <c r="T244" i="66"/>
  <c r="S244" i="66"/>
  <c r="R244" i="66"/>
  <c r="Q244" i="66"/>
  <c r="P244" i="66"/>
  <c r="O244" i="66"/>
  <c r="M244" i="66"/>
  <c r="X243" i="66"/>
  <c r="W243" i="66"/>
  <c r="V243" i="66"/>
  <c r="U243" i="66"/>
  <c r="T243" i="66"/>
  <c r="S243" i="66"/>
  <c r="R243" i="66"/>
  <c r="Q243" i="66"/>
  <c r="P243" i="66"/>
  <c r="O243" i="66"/>
  <c r="M243" i="66"/>
  <c r="X242" i="66"/>
  <c r="W242" i="66"/>
  <c r="V242" i="66"/>
  <c r="U242" i="66"/>
  <c r="T242" i="66"/>
  <c r="S242" i="66"/>
  <c r="R242" i="66"/>
  <c r="Q242" i="66"/>
  <c r="P242" i="66"/>
  <c r="O242" i="66"/>
  <c r="M242" i="66"/>
  <c r="X241" i="66"/>
  <c r="W241" i="66"/>
  <c r="V241" i="66"/>
  <c r="U241" i="66"/>
  <c r="T241" i="66"/>
  <c r="S241" i="66"/>
  <c r="R241" i="66"/>
  <c r="Q241" i="66"/>
  <c r="P241" i="66"/>
  <c r="O241" i="66"/>
  <c r="M241" i="66"/>
  <c r="X240" i="66"/>
  <c r="W240" i="66"/>
  <c r="V240" i="66"/>
  <c r="U240" i="66"/>
  <c r="T240" i="66"/>
  <c r="S240" i="66"/>
  <c r="R240" i="66"/>
  <c r="Q240" i="66"/>
  <c r="P240" i="66"/>
  <c r="O240" i="66"/>
  <c r="M240" i="66"/>
  <c r="X239" i="66"/>
  <c r="W239" i="66"/>
  <c r="V239" i="66"/>
  <c r="U239" i="66"/>
  <c r="T239" i="66"/>
  <c r="S239" i="66"/>
  <c r="R239" i="66"/>
  <c r="Q239" i="66"/>
  <c r="P239" i="66"/>
  <c r="O239" i="66"/>
  <c r="M239" i="66"/>
  <c r="X238" i="66"/>
  <c r="W238" i="66"/>
  <c r="V238" i="66"/>
  <c r="U238" i="66"/>
  <c r="T238" i="66"/>
  <c r="S238" i="66"/>
  <c r="R238" i="66"/>
  <c r="Q238" i="66"/>
  <c r="P238" i="66"/>
  <c r="O238" i="66"/>
  <c r="M238" i="66"/>
  <c r="X237" i="66"/>
  <c r="W237" i="66"/>
  <c r="V237" i="66"/>
  <c r="U237" i="66"/>
  <c r="T237" i="66"/>
  <c r="S237" i="66"/>
  <c r="R237" i="66"/>
  <c r="Q237" i="66"/>
  <c r="P237" i="66"/>
  <c r="O237" i="66"/>
  <c r="M237" i="66"/>
  <c r="X236" i="66"/>
  <c r="W236" i="66"/>
  <c r="V236" i="66"/>
  <c r="U236" i="66"/>
  <c r="T236" i="66"/>
  <c r="S236" i="66"/>
  <c r="R236" i="66"/>
  <c r="Q236" i="66"/>
  <c r="P236" i="66"/>
  <c r="O236" i="66"/>
  <c r="M236" i="66"/>
  <c r="X235" i="66"/>
  <c r="W235" i="66"/>
  <c r="V235" i="66"/>
  <c r="U235" i="66"/>
  <c r="T235" i="66"/>
  <c r="S235" i="66"/>
  <c r="R235" i="66"/>
  <c r="Q235" i="66"/>
  <c r="P235" i="66"/>
  <c r="O235" i="66"/>
  <c r="M235" i="66"/>
  <c r="X234" i="66"/>
  <c r="W234" i="66"/>
  <c r="V234" i="66"/>
  <c r="U234" i="66"/>
  <c r="T234" i="66"/>
  <c r="S234" i="66"/>
  <c r="R234" i="66"/>
  <c r="Q234" i="66"/>
  <c r="P234" i="66"/>
  <c r="O234" i="66"/>
  <c r="M234" i="66"/>
  <c r="X233" i="66"/>
  <c r="W233" i="66"/>
  <c r="V233" i="66"/>
  <c r="U233" i="66"/>
  <c r="T233" i="66"/>
  <c r="S233" i="66"/>
  <c r="R233" i="66"/>
  <c r="Q233" i="66"/>
  <c r="P233" i="66"/>
  <c r="O233" i="66"/>
  <c r="M233" i="66"/>
  <c r="X231" i="66"/>
  <c r="W231" i="66"/>
  <c r="V231" i="66"/>
  <c r="U231" i="66"/>
  <c r="T231" i="66"/>
  <c r="S231" i="66"/>
  <c r="R231" i="66"/>
  <c r="Q231" i="66"/>
  <c r="P231" i="66"/>
  <c r="O231" i="66"/>
  <c r="M231" i="66"/>
  <c r="X230" i="66"/>
  <c r="W230" i="66"/>
  <c r="V230" i="66"/>
  <c r="U230" i="66"/>
  <c r="T230" i="66"/>
  <c r="S230" i="66"/>
  <c r="R230" i="66"/>
  <c r="Q230" i="66"/>
  <c r="P230" i="66"/>
  <c r="O230" i="66"/>
  <c r="M230" i="66"/>
  <c r="X229" i="66"/>
  <c r="W229" i="66"/>
  <c r="V229" i="66"/>
  <c r="U229" i="66"/>
  <c r="T229" i="66"/>
  <c r="S229" i="66"/>
  <c r="R229" i="66"/>
  <c r="Q229" i="66"/>
  <c r="P229" i="66"/>
  <c r="O229" i="66"/>
  <c r="M229" i="66"/>
  <c r="X225" i="66"/>
  <c r="W225" i="66"/>
  <c r="V225" i="66"/>
  <c r="U225" i="66"/>
  <c r="T225" i="66"/>
  <c r="S225" i="66"/>
  <c r="R225" i="66"/>
  <c r="Q225" i="66"/>
  <c r="P225" i="66"/>
  <c r="O225" i="66"/>
  <c r="M225" i="66"/>
  <c r="X224" i="66"/>
  <c r="W224" i="66"/>
  <c r="V224" i="66"/>
  <c r="U224" i="66"/>
  <c r="T224" i="66"/>
  <c r="S224" i="66"/>
  <c r="R224" i="66"/>
  <c r="Q224" i="66"/>
  <c r="P224" i="66"/>
  <c r="O224" i="66"/>
  <c r="M224" i="66"/>
  <c r="X223" i="66"/>
  <c r="W223" i="66"/>
  <c r="V223" i="66"/>
  <c r="U223" i="66"/>
  <c r="T223" i="66"/>
  <c r="S223" i="66"/>
  <c r="R223" i="66"/>
  <c r="Q223" i="66"/>
  <c r="P223" i="66"/>
  <c r="O223" i="66"/>
  <c r="M223" i="66"/>
  <c r="X222" i="66"/>
  <c r="W222" i="66"/>
  <c r="V222" i="66"/>
  <c r="U222" i="66"/>
  <c r="T222" i="66"/>
  <c r="S222" i="66"/>
  <c r="R222" i="66"/>
  <c r="Q222" i="66"/>
  <c r="P222" i="66"/>
  <c r="O222" i="66"/>
  <c r="M222" i="66"/>
  <c r="X221" i="66"/>
  <c r="W221" i="66"/>
  <c r="V221" i="66"/>
  <c r="U221" i="66"/>
  <c r="T221" i="66"/>
  <c r="S221" i="66"/>
  <c r="R221" i="66"/>
  <c r="Q221" i="66"/>
  <c r="P221" i="66"/>
  <c r="O221" i="66"/>
  <c r="M221" i="66"/>
  <c r="X220" i="66"/>
  <c r="W220" i="66"/>
  <c r="V220" i="66"/>
  <c r="U220" i="66"/>
  <c r="T220" i="66"/>
  <c r="S220" i="66"/>
  <c r="R220" i="66"/>
  <c r="Q220" i="66"/>
  <c r="P220" i="66"/>
  <c r="O220" i="66"/>
  <c r="M220" i="66"/>
  <c r="X219" i="66"/>
  <c r="W219" i="66"/>
  <c r="V219" i="66"/>
  <c r="U219" i="66"/>
  <c r="T219" i="66"/>
  <c r="S219" i="66"/>
  <c r="R219" i="66"/>
  <c r="Q219" i="66"/>
  <c r="P219" i="66"/>
  <c r="O219" i="66"/>
  <c r="M219" i="66"/>
  <c r="X218" i="66"/>
  <c r="W218" i="66"/>
  <c r="V218" i="66"/>
  <c r="U218" i="66"/>
  <c r="T218" i="66"/>
  <c r="S218" i="66"/>
  <c r="R218" i="66"/>
  <c r="Q218" i="66"/>
  <c r="P218" i="66"/>
  <c r="O218" i="66"/>
  <c r="M218" i="66"/>
  <c r="X217" i="66"/>
  <c r="W217" i="66"/>
  <c r="V217" i="66"/>
  <c r="U217" i="66"/>
  <c r="T217" i="66"/>
  <c r="S217" i="66"/>
  <c r="R217" i="66"/>
  <c r="Q217" i="66"/>
  <c r="P217" i="66"/>
  <c r="O217" i="66"/>
  <c r="M217" i="66"/>
  <c r="X216" i="66"/>
  <c r="W216" i="66"/>
  <c r="V216" i="66"/>
  <c r="U216" i="66"/>
  <c r="T216" i="66"/>
  <c r="S216" i="66"/>
  <c r="R216" i="66"/>
  <c r="Q216" i="66"/>
  <c r="P216" i="66"/>
  <c r="O216" i="66"/>
  <c r="M216" i="66"/>
  <c r="S214" i="66"/>
  <c r="X213" i="66"/>
  <c r="W213" i="66"/>
  <c r="V213" i="66"/>
  <c r="U213" i="66"/>
  <c r="T213" i="66"/>
  <c r="S213" i="66"/>
  <c r="R213" i="66"/>
  <c r="Q213" i="66"/>
  <c r="P213" i="66"/>
  <c r="O213" i="66"/>
  <c r="M213" i="66"/>
  <c r="X212" i="66"/>
  <c r="W212" i="66"/>
  <c r="V212" i="66"/>
  <c r="U212" i="66"/>
  <c r="T212" i="66"/>
  <c r="S212" i="66"/>
  <c r="R212" i="66"/>
  <c r="Q212" i="66"/>
  <c r="P212" i="66"/>
  <c r="O212" i="66"/>
  <c r="M212" i="66"/>
  <c r="X211" i="66"/>
  <c r="W211" i="66"/>
  <c r="V211" i="66"/>
  <c r="U211" i="66"/>
  <c r="T211" i="66"/>
  <c r="S211" i="66"/>
  <c r="R211" i="66"/>
  <c r="Q211" i="66"/>
  <c r="P211" i="66"/>
  <c r="O211" i="66"/>
  <c r="M211" i="66"/>
  <c r="X210" i="66"/>
  <c r="W210" i="66"/>
  <c r="V210" i="66"/>
  <c r="U210" i="66"/>
  <c r="T210" i="66"/>
  <c r="S210" i="66"/>
  <c r="R210" i="66"/>
  <c r="Q210" i="66"/>
  <c r="P210" i="66"/>
  <c r="O210" i="66"/>
  <c r="M210" i="66"/>
  <c r="X209" i="66"/>
  <c r="W209" i="66"/>
  <c r="V209" i="66"/>
  <c r="U209" i="66"/>
  <c r="T209" i="66"/>
  <c r="S209" i="66"/>
  <c r="R209" i="66"/>
  <c r="Q209" i="66"/>
  <c r="P209" i="66"/>
  <c r="O209" i="66"/>
  <c r="M209" i="66"/>
  <c r="X208" i="66"/>
  <c r="W208" i="66"/>
  <c r="V208" i="66"/>
  <c r="U208" i="66"/>
  <c r="T208" i="66"/>
  <c r="S208" i="66"/>
  <c r="R208" i="66"/>
  <c r="Q208" i="66"/>
  <c r="P208" i="66"/>
  <c r="O208" i="66"/>
  <c r="M208" i="66"/>
  <c r="X207" i="66"/>
  <c r="W207" i="66"/>
  <c r="V207" i="66"/>
  <c r="U207" i="66"/>
  <c r="T207" i="66"/>
  <c r="S207" i="66"/>
  <c r="R207" i="66"/>
  <c r="Q207" i="66"/>
  <c r="P207" i="66"/>
  <c r="O207" i="66"/>
  <c r="M207" i="66"/>
  <c r="X206" i="66"/>
  <c r="W206" i="66"/>
  <c r="V206" i="66"/>
  <c r="U206" i="66"/>
  <c r="T206" i="66"/>
  <c r="S206" i="66"/>
  <c r="R206" i="66"/>
  <c r="Q206" i="66"/>
  <c r="P206" i="66"/>
  <c r="O206" i="66"/>
  <c r="M206" i="66"/>
  <c r="X205" i="66"/>
  <c r="W205" i="66"/>
  <c r="V205" i="66"/>
  <c r="U205" i="66"/>
  <c r="T205" i="66"/>
  <c r="S205" i="66"/>
  <c r="R205" i="66"/>
  <c r="Q205" i="66"/>
  <c r="P205" i="66"/>
  <c r="O205" i="66"/>
  <c r="M205" i="66"/>
  <c r="X204" i="66"/>
  <c r="W204" i="66"/>
  <c r="V204" i="66"/>
  <c r="U204" i="66"/>
  <c r="T204" i="66"/>
  <c r="S204" i="66"/>
  <c r="R204" i="66"/>
  <c r="Q204" i="66"/>
  <c r="P204" i="66"/>
  <c r="O204" i="66"/>
  <c r="M204" i="66"/>
  <c r="X203" i="66"/>
  <c r="W203" i="66"/>
  <c r="V203" i="66"/>
  <c r="U203" i="66"/>
  <c r="T203" i="66"/>
  <c r="S203" i="66"/>
  <c r="R203" i="66"/>
  <c r="Q203" i="66"/>
  <c r="P203" i="66"/>
  <c r="O203" i="66"/>
  <c r="M203" i="66"/>
  <c r="X202" i="66"/>
  <c r="W202" i="66"/>
  <c r="V202" i="66"/>
  <c r="U202" i="66"/>
  <c r="T202" i="66"/>
  <c r="S202" i="66"/>
  <c r="R202" i="66"/>
  <c r="Q202" i="66"/>
  <c r="P202" i="66"/>
  <c r="O202" i="66"/>
  <c r="M202" i="66"/>
  <c r="X200" i="66"/>
  <c r="W200" i="66"/>
  <c r="V200" i="66"/>
  <c r="U200" i="66"/>
  <c r="T200" i="66"/>
  <c r="S200" i="66"/>
  <c r="R200" i="66"/>
  <c r="Q200" i="66"/>
  <c r="P200" i="66"/>
  <c r="O200" i="66"/>
  <c r="M200" i="66"/>
  <c r="X199" i="66"/>
  <c r="W199" i="66"/>
  <c r="V199" i="66"/>
  <c r="U199" i="66"/>
  <c r="T199" i="66"/>
  <c r="S199" i="66"/>
  <c r="R199" i="66"/>
  <c r="Q199" i="66"/>
  <c r="P199" i="66"/>
  <c r="O199" i="66"/>
  <c r="M199" i="66"/>
  <c r="X197" i="66"/>
  <c r="W197" i="66"/>
  <c r="V197" i="66"/>
  <c r="U197" i="66"/>
  <c r="T197" i="66"/>
  <c r="S197" i="66"/>
  <c r="R197" i="66"/>
  <c r="Q197" i="66"/>
  <c r="P197" i="66"/>
  <c r="O197" i="66"/>
  <c r="M197" i="66"/>
  <c r="X196" i="66"/>
  <c r="W196" i="66"/>
  <c r="V196" i="66"/>
  <c r="U196" i="66"/>
  <c r="T196" i="66"/>
  <c r="S196" i="66"/>
  <c r="R196" i="66"/>
  <c r="Q196" i="66"/>
  <c r="P196" i="66"/>
  <c r="O196" i="66"/>
  <c r="M196" i="66"/>
  <c r="X195" i="66"/>
  <c r="W195" i="66"/>
  <c r="V195" i="66"/>
  <c r="U195" i="66"/>
  <c r="T195" i="66"/>
  <c r="S195" i="66"/>
  <c r="R195" i="66"/>
  <c r="Q195" i="66"/>
  <c r="P195" i="66"/>
  <c r="O195" i="66"/>
  <c r="M195" i="66"/>
  <c r="X194" i="66"/>
  <c r="W194" i="66"/>
  <c r="V194" i="66"/>
  <c r="U194" i="66"/>
  <c r="T194" i="66"/>
  <c r="S194" i="66"/>
  <c r="R194" i="66"/>
  <c r="Q194" i="66"/>
  <c r="P194" i="66"/>
  <c r="O194" i="66"/>
  <c r="M194" i="66"/>
  <c r="X193" i="66"/>
  <c r="W193" i="66"/>
  <c r="V193" i="66"/>
  <c r="U193" i="66"/>
  <c r="T193" i="66"/>
  <c r="S193" i="66"/>
  <c r="R193" i="66"/>
  <c r="Q193" i="66"/>
  <c r="P193" i="66"/>
  <c r="O193" i="66"/>
  <c r="M193" i="66"/>
  <c r="X192" i="66"/>
  <c r="W192" i="66"/>
  <c r="V192" i="66"/>
  <c r="U192" i="66"/>
  <c r="T192" i="66"/>
  <c r="S192" i="66"/>
  <c r="R192" i="66"/>
  <c r="Q192" i="66"/>
  <c r="P192" i="66"/>
  <c r="O192" i="66"/>
  <c r="M192" i="66"/>
  <c r="X191" i="66"/>
  <c r="W191" i="66"/>
  <c r="V191" i="66"/>
  <c r="U191" i="66"/>
  <c r="T191" i="66"/>
  <c r="S191" i="66"/>
  <c r="R191" i="66"/>
  <c r="Q191" i="66"/>
  <c r="P191" i="66"/>
  <c r="O191" i="66"/>
  <c r="M191" i="66"/>
  <c r="X190" i="66"/>
  <c r="W190" i="66"/>
  <c r="V190" i="66"/>
  <c r="U190" i="66"/>
  <c r="T190" i="66"/>
  <c r="S190" i="66"/>
  <c r="R190" i="66"/>
  <c r="Q190" i="66"/>
  <c r="P190" i="66"/>
  <c r="O190" i="66"/>
  <c r="M190" i="66"/>
  <c r="X189" i="66"/>
  <c r="W189" i="66"/>
  <c r="V189" i="66"/>
  <c r="U189" i="66"/>
  <c r="T189" i="66"/>
  <c r="S189" i="66"/>
  <c r="R189" i="66"/>
  <c r="Q189" i="66"/>
  <c r="P189" i="66"/>
  <c r="O189" i="66"/>
  <c r="M189" i="66"/>
  <c r="X188" i="66"/>
  <c r="W188" i="66"/>
  <c r="V188" i="66"/>
  <c r="U188" i="66"/>
  <c r="T188" i="66"/>
  <c r="S188" i="66"/>
  <c r="R188" i="66"/>
  <c r="Q188" i="66"/>
  <c r="P188" i="66"/>
  <c r="O188" i="66"/>
  <c r="M188" i="66"/>
  <c r="X186" i="66"/>
  <c r="W186" i="66"/>
  <c r="V186" i="66"/>
  <c r="U186" i="66"/>
  <c r="T186" i="66"/>
  <c r="S186" i="66"/>
  <c r="R186" i="66"/>
  <c r="Q186" i="66"/>
  <c r="P186" i="66"/>
  <c r="O186" i="66"/>
  <c r="M186" i="66"/>
  <c r="X185" i="66"/>
  <c r="W185" i="66"/>
  <c r="V185" i="66"/>
  <c r="U185" i="66"/>
  <c r="T185" i="66"/>
  <c r="S185" i="66"/>
  <c r="R185" i="66"/>
  <c r="Q185" i="66"/>
  <c r="P185" i="66"/>
  <c r="O185" i="66"/>
  <c r="M185" i="66"/>
  <c r="X184" i="66"/>
  <c r="W184" i="66"/>
  <c r="V184" i="66"/>
  <c r="U184" i="66"/>
  <c r="T184" i="66"/>
  <c r="S184" i="66"/>
  <c r="R184" i="66"/>
  <c r="Q184" i="66"/>
  <c r="P184" i="66"/>
  <c r="O184" i="66"/>
  <c r="M184" i="66"/>
  <c r="X183" i="66"/>
  <c r="W183" i="66"/>
  <c r="V183" i="66"/>
  <c r="U183" i="66"/>
  <c r="T183" i="66"/>
  <c r="S183" i="66"/>
  <c r="R183" i="66"/>
  <c r="Q183" i="66"/>
  <c r="P183" i="66"/>
  <c r="O183" i="66"/>
  <c r="M183" i="66"/>
  <c r="X182" i="66"/>
  <c r="W182" i="66"/>
  <c r="V182" i="66"/>
  <c r="U182" i="66"/>
  <c r="T182" i="66"/>
  <c r="S182" i="66"/>
  <c r="R182" i="66"/>
  <c r="Q182" i="66"/>
  <c r="P182" i="66"/>
  <c r="O182" i="66"/>
  <c r="M182" i="66"/>
  <c r="X181" i="66"/>
  <c r="W181" i="66"/>
  <c r="V181" i="66"/>
  <c r="U181" i="66"/>
  <c r="T181" i="66"/>
  <c r="S181" i="66"/>
  <c r="R181" i="66"/>
  <c r="Q181" i="66"/>
  <c r="P181" i="66"/>
  <c r="O181" i="66"/>
  <c r="M181" i="66"/>
  <c r="X180" i="66"/>
  <c r="W180" i="66"/>
  <c r="V180" i="66"/>
  <c r="U180" i="66"/>
  <c r="T180" i="66"/>
  <c r="S180" i="66"/>
  <c r="R180" i="66"/>
  <c r="Q180" i="66"/>
  <c r="P180" i="66"/>
  <c r="O180" i="66"/>
  <c r="M180" i="66"/>
  <c r="X179" i="66"/>
  <c r="W179" i="66"/>
  <c r="V179" i="66"/>
  <c r="U179" i="66"/>
  <c r="T179" i="66"/>
  <c r="S179" i="66"/>
  <c r="R179" i="66"/>
  <c r="Q179" i="66"/>
  <c r="P179" i="66"/>
  <c r="O179" i="66"/>
  <c r="M179" i="66"/>
  <c r="X178" i="66"/>
  <c r="W178" i="66"/>
  <c r="V178" i="66"/>
  <c r="U178" i="66"/>
  <c r="T178" i="66"/>
  <c r="S178" i="66"/>
  <c r="R178" i="66"/>
  <c r="Q178" i="66"/>
  <c r="P178" i="66"/>
  <c r="O178" i="66"/>
  <c r="M178" i="66"/>
  <c r="X177" i="66"/>
  <c r="W177" i="66"/>
  <c r="V177" i="66"/>
  <c r="U177" i="66"/>
  <c r="T177" i="66"/>
  <c r="S177" i="66"/>
  <c r="R177" i="66"/>
  <c r="Q177" i="66"/>
  <c r="P177" i="66"/>
  <c r="O177" i="66"/>
  <c r="M177" i="66"/>
  <c r="X175" i="66"/>
  <c r="W175" i="66"/>
  <c r="V175" i="66"/>
  <c r="U175" i="66"/>
  <c r="T175" i="66"/>
  <c r="S175" i="66"/>
  <c r="R175" i="66"/>
  <c r="Q175" i="66"/>
  <c r="P175" i="66"/>
  <c r="O175" i="66"/>
  <c r="M175" i="66"/>
  <c r="X174" i="66"/>
  <c r="W174" i="66"/>
  <c r="V174" i="66"/>
  <c r="U174" i="66"/>
  <c r="T174" i="66"/>
  <c r="S174" i="66"/>
  <c r="R174" i="66"/>
  <c r="Q174" i="66"/>
  <c r="P174" i="66"/>
  <c r="O174" i="66"/>
  <c r="M174" i="66"/>
  <c r="X173" i="66"/>
  <c r="W173" i="66"/>
  <c r="V173" i="66"/>
  <c r="U173" i="66"/>
  <c r="T173" i="66"/>
  <c r="S173" i="66"/>
  <c r="R173" i="66"/>
  <c r="Q173" i="66"/>
  <c r="P173" i="66"/>
  <c r="O173" i="66"/>
  <c r="M173" i="66"/>
  <c r="X172" i="66"/>
  <c r="W172" i="66"/>
  <c r="V172" i="66"/>
  <c r="U172" i="66"/>
  <c r="T172" i="66"/>
  <c r="S172" i="66"/>
  <c r="R172" i="66"/>
  <c r="Q172" i="66"/>
  <c r="P172" i="66"/>
  <c r="O172" i="66"/>
  <c r="M172" i="66"/>
  <c r="X171" i="66"/>
  <c r="W171" i="66"/>
  <c r="V171" i="66"/>
  <c r="U171" i="66"/>
  <c r="T171" i="66"/>
  <c r="S171" i="66"/>
  <c r="R171" i="66"/>
  <c r="Q171" i="66"/>
  <c r="P171" i="66"/>
  <c r="O171" i="66"/>
  <c r="M171" i="66"/>
  <c r="X170" i="66"/>
  <c r="W170" i="66"/>
  <c r="V170" i="66"/>
  <c r="U170" i="66"/>
  <c r="T170" i="66"/>
  <c r="S170" i="66"/>
  <c r="R170" i="66"/>
  <c r="Q170" i="66"/>
  <c r="P170" i="66"/>
  <c r="O170" i="66"/>
  <c r="M170" i="66"/>
  <c r="X169" i="66"/>
  <c r="W169" i="66"/>
  <c r="V169" i="66"/>
  <c r="U169" i="66"/>
  <c r="T169" i="66"/>
  <c r="S169" i="66"/>
  <c r="R169" i="66"/>
  <c r="Q169" i="66"/>
  <c r="P169" i="66"/>
  <c r="O169" i="66"/>
  <c r="M169" i="66"/>
  <c r="X168" i="66"/>
  <c r="W168" i="66"/>
  <c r="V168" i="66"/>
  <c r="U168" i="66"/>
  <c r="T168" i="66"/>
  <c r="S168" i="66"/>
  <c r="R168" i="66"/>
  <c r="Q168" i="66"/>
  <c r="P168" i="66"/>
  <c r="O168" i="66"/>
  <c r="M168" i="66"/>
  <c r="X167" i="66"/>
  <c r="W167" i="66"/>
  <c r="V167" i="66"/>
  <c r="U167" i="66"/>
  <c r="T167" i="66"/>
  <c r="S167" i="66"/>
  <c r="R167" i="66"/>
  <c r="Q167" i="66"/>
  <c r="P167" i="66"/>
  <c r="O167" i="66"/>
  <c r="M167" i="66"/>
  <c r="X166" i="66"/>
  <c r="W166" i="66"/>
  <c r="V166" i="66"/>
  <c r="U166" i="66"/>
  <c r="T166" i="66"/>
  <c r="S166" i="66"/>
  <c r="R166" i="66"/>
  <c r="Q166" i="66"/>
  <c r="P166" i="66"/>
  <c r="O166" i="66"/>
  <c r="M166" i="66"/>
  <c r="X164" i="66"/>
  <c r="W164" i="66"/>
  <c r="V164" i="66"/>
  <c r="U164" i="66"/>
  <c r="T164" i="66"/>
  <c r="S164" i="66"/>
  <c r="R164" i="66"/>
  <c r="Q164" i="66"/>
  <c r="P164" i="66"/>
  <c r="O164" i="66"/>
  <c r="M164" i="66"/>
  <c r="X162" i="66"/>
  <c r="V162" i="66"/>
  <c r="S162" i="66"/>
  <c r="R162" i="66"/>
  <c r="Q162" i="66"/>
  <c r="P162" i="66"/>
  <c r="O162" i="66"/>
  <c r="M162" i="66"/>
  <c r="X161" i="66"/>
  <c r="W161" i="66"/>
  <c r="V161" i="66"/>
  <c r="U161" i="66"/>
  <c r="T161" i="66"/>
  <c r="S161" i="66"/>
  <c r="R161" i="66"/>
  <c r="Q161" i="66"/>
  <c r="P161" i="66"/>
  <c r="O161" i="66"/>
  <c r="M161" i="66"/>
  <c r="X160" i="66"/>
  <c r="W160" i="66"/>
  <c r="V160" i="66"/>
  <c r="U160" i="66"/>
  <c r="T160" i="66"/>
  <c r="S160" i="66"/>
  <c r="R160" i="66"/>
  <c r="Q160" i="66"/>
  <c r="P160" i="66"/>
  <c r="O160" i="66"/>
  <c r="M160" i="66"/>
  <c r="X159" i="66"/>
  <c r="V159" i="66"/>
  <c r="S159" i="66"/>
  <c r="R159" i="66"/>
  <c r="Q159" i="66"/>
  <c r="P159" i="66"/>
  <c r="O159" i="66"/>
  <c r="M159" i="66"/>
  <c r="W157" i="66"/>
  <c r="V157" i="66"/>
  <c r="U157" i="66"/>
  <c r="T157" i="66"/>
  <c r="Q157" i="66"/>
  <c r="P157" i="66"/>
  <c r="X156" i="66"/>
  <c r="W156" i="66"/>
  <c r="V156" i="66"/>
  <c r="U156" i="66"/>
  <c r="T156" i="66"/>
  <c r="S156" i="66"/>
  <c r="R156" i="66"/>
  <c r="Q156" i="66"/>
  <c r="P156" i="66"/>
  <c r="O156" i="66"/>
  <c r="M156" i="66"/>
  <c r="X155" i="66"/>
  <c r="W155" i="66"/>
  <c r="V155" i="66"/>
  <c r="U155" i="66"/>
  <c r="T155" i="66"/>
  <c r="S155" i="66"/>
  <c r="R155" i="66"/>
  <c r="Q155" i="66"/>
  <c r="P155" i="66"/>
  <c r="O155" i="66"/>
  <c r="M155" i="66"/>
  <c r="W154" i="66"/>
  <c r="X153" i="66"/>
  <c r="W153" i="66"/>
  <c r="V153" i="66"/>
  <c r="U153" i="66"/>
  <c r="T153" i="66"/>
  <c r="S153" i="66"/>
  <c r="R153" i="66"/>
  <c r="Q153" i="66"/>
  <c r="P153" i="66"/>
  <c r="O153" i="66"/>
  <c r="M153" i="66"/>
  <c r="X152" i="66"/>
  <c r="W152" i="66"/>
  <c r="V152" i="66"/>
  <c r="U152" i="66"/>
  <c r="T152" i="66"/>
  <c r="S152" i="66"/>
  <c r="R152" i="66"/>
  <c r="Q152" i="66"/>
  <c r="P152" i="66"/>
  <c r="O152" i="66"/>
  <c r="M152" i="66"/>
  <c r="W151" i="66"/>
  <c r="V151" i="66"/>
  <c r="T151" i="66"/>
  <c r="Q151" i="66"/>
  <c r="P151" i="66"/>
  <c r="O151" i="66"/>
  <c r="M151" i="66"/>
  <c r="X149" i="66"/>
  <c r="W149" i="66"/>
  <c r="V149" i="66"/>
  <c r="U149" i="66"/>
  <c r="T149" i="66"/>
  <c r="S149" i="66"/>
  <c r="R149" i="66"/>
  <c r="Q149" i="66"/>
  <c r="P149" i="66"/>
  <c r="O149" i="66"/>
  <c r="M149" i="66"/>
  <c r="X146" i="66"/>
  <c r="W146" i="66"/>
  <c r="V146" i="66"/>
  <c r="U146" i="66"/>
  <c r="T146" i="66"/>
  <c r="S146" i="66"/>
  <c r="R146" i="66"/>
  <c r="Q146" i="66"/>
  <c r="P146" i="66"/>
  <c r="O146" i="66"/>
  <c r="M146" i="66"/>
  <c r="X145" i="66"/>
  <c r="W145" i="66"/>
  <c r="V145" i="66"/>
  <c r="U145" i="66"/>
  <c r="T145" i="66"/>
  <c r="S145" i="66"/>
  <c r="R145" i="66"/>
  <c r="Q145" i="66"/>
  <c r="P145" i="66"/>
  <c r="O145" i="66"/>
  <c r="M145" i="66"/>
  <c r="X144" i="66"/>
  <c r="W144" i="66"/>
  <c r="V144" i="66"/>
  <c r="U144" i="66"/>
  <c r="T144" i="66"/>
  <c r="S144" i="66"/>
  <c r="R144" i="66"/>
  <c r="Q144" i="66"/>
  <c r="P144" i="66"/>
  <c r="O144" i="66"/>
  <c r="M144" i="66"/>
  <c r="X143" i="66"/>
  <c r="W143" i="66"/>
  <c r="V143" i="66"/>
  <c r="U143" i="66"/>
  <c r="T143" i="66"/>
  <c r="S143" i="66"/>
  <c r="R143" i="66"/>
  <c r="Q143" i="66"/>
  <c r="P143" i="66"/>
  <c r="O143" i="66"/>
  <c r="M143" i="66"/>
  <c r="X142" i="66"/>
  <c r="W142" i="66"/>
  <c r="V142" i="66"/>
  <c r="U142" i="66"/>
  <c r="T142" i="66"/>
  <c r="S142" i="66"/>
  <c r="R142" i="66"/>
  <c r="Q142" i="66"/>
  <c r="P142" i="66"/>
  <c r="O142" i="66"/>
  <c r="M142" i="66"/>
  <c r="X141" i="66"/>
  <c r="W141" i="66"/>
  <c r="V141" i="66"/>
  <c r="U141" i="66"/>
  <c r="T141" i="66"/>
  <c r="S141" i="66"/>
  <c r="R141" i="66"/>
  <c r="Q141" i="66"/>
  <c r="P141" i="66"/>
  <c r="O141" i="66"/>
  <c r="M141" i="66"/>
  <c r="X140" i="66"/>
  <c r="W140" i="66"/>
  <c r="V140" i="66"/>
  <c r="U140" i="66"/>
  <c r="T140" i="66"/>
  <c r="S140" i="66"/>
  <c r="R140" i="66"/>
  <c r="Q140" i="66"/>
  <c r="P140" i="66"/>
  <c r="O140" i="66"/>
  <c r="M140" i="66"/>
  <c r="W139" i="66"/>
  <c r="X138" i="66"/>
  <c r="W138" i="66"/>
  <c r="V138" i="66"/>
  <c r="U138" i="66"/>
  <c r="T138" i="66"/>
  <c r="S138" i="66"/>
  <c r="R138" i="66"/>
  <c r="Q138" i="66"/>
  <c r="P138" i="66"/>
  <c r="O138" i="66"/>
  <c r="M138" i="66"/>
  <c r="X137" i="66"/>
  <c r="W137" i="66"/>
  <c r="V137" i="66"/>
  <c r="U137" i="66"/>
  <c r="T137" i="66"/>
  <c r="S137" i="66"/>
  <c r="R137" i="66"/>
  <c r="Q137" i="66"/>
  <c r="P137" i="66"/>
  <c r="O137" i="66"/>
  <c r="M137" i="66"/>
  <c r="X135" i="66"/>
  <c r="W135" i="66"/>
  <c r="V135" i="66"/>
  <c r="U135" i="66"/>
  <c r="T135" i="66"/>
  <c r="S135" i="66"/>
  <c r="R135" i="66"/>
  <c r="Q135" i="66"/>
  <c r="P135" i="66"/>
  <c r="O135" i="66"/>
  <c r="M135" i="66"/>
  <c r="X134" i="66"/>
  <c r="W134" i="66"/>
  <c r="V134" i="66"/>
  <c r="U134" i="66"/>
  <c r="T134" i="66"/>
  <c r="S134" i="66"/>
  <c r="R134" i="66"/>
  <c r="Q134" i="66"/>
  <c r="P134" i="66"/>
  <c r="O134" i="66"/>
  <c r="M134" i="66"/>
  <c r="X133" i="66"/>
  <c r="W133" i="66"/>
  <c r="V133" i="66"/>
  <c r="U133" i="66"/>
  <c r="T133" i="66"/>
  <c r="S133" i="66"/>
  <c r="R133" i="66"/>
  <c r="Q133" i="66"/>
  <c r="P133" i="66"/>
  <c r="O133" i="66"/>
  <c r="M133" i="66"/>
  <c r="X132" i="66"/>
  <c r="W132" i="66"/>
  <c r="V132" i="66"/>
  <c r="U132" i="66"/>
  <c r="T132" i="66"/>
  <c r="S132" i="66"/>
  <c r="R132" i="66"/>
  <c r="Q132" i="66"/>
  <c r="P132" i="66"/>
  <c r="O132" i="66"/>
  <c r="M132" i="66"/>
  <c r="X131" i="66"/>
  <c r="W131" i="66"/>
  <c r="V131" i="66"/>
  <c r="U131" i="66"/>
  <c r="T131" i="66"/>
  <c r="S131" i="66"/>
  <c r="R131" i="66"/>
  <c r="Q131" i="66"/>
  <c r="P131" i="66"/>
  <c r="O131" i="66"/>
  <c r="M131" i="66"/>
  <c r="X130" i="66"/>
  <c r="W130" i="66"/>
  <c r="V130" i="66"/>
  <c r="U130" i="66"/>
  <c r="T130" i="66"/>
  <c r="S130" i="66"/>
  <c r="R130" i="66"/>
  <c r="Q130" i="66"/>
  <c r="P130" i="66"/>
  <c r="O130" i="66"/>
  <c r="M130" i="66"/>
  <c r="X129" i="66"/>
  <c r="W129" i="66"/>
  <c r="V129" i="66"/>
  <c r="U129" i="66"/>
  <c r="T129" i="66"/>
  <c r="S129" i="66"/>
  <c r="R129" i="66"/>
  <c r="Q129" i="66"/>
  <c r="P129" i="66"/>
  <c r="O129" i="66"/>
  <c r="M129" i="66"/>
  <c r="X128" i="66"/>
  <c r="W128" i="66"/>
  <c r="V128" i="66"/>
  <c r="U128" i="66"/>
  <c r="T128" i="66"/>
  <c r="S128" i="66"/>
  <c r="R128" i="66"/>
  <c r="Q128" i="66"/>
  <c r="P128" i="66"/>
  <c r="O128" i="66"/>
  <c r="M128" i="66"/>
  <c r="X127" i="66"/>
  <c r="W127" i="66"/>
  <c r="V127" i="66"/>
  <c r="U127" i="66"/>
  <c r="T127" i="66"/>
  <c r="S127" i="66"/>
  <c r="R127" i="66"/>
  <c r="Q127" i="66"/>
  <c r="P127" i="66"/>
  <c r="O127" i="66"/>
  <c r="M127" i="66"/>
  <c r="X126" i="66"/>
  <c r="W126" i="66"/>
  <c r="V126" i="66"/>
  <c r="U126" i="66"/>
  <c r="T126" i="66"/>
  <c r="S126" i="66"/>
  <c r="R126" i="66"/>
  <c r="Q126" i="66"/>
  <c r="P126" i="66"/>
  <c r="O126" i="66"/>
  <c r="M126" i="66"/>
  <c r="X125" i="66"/>
  <c r="W125" i="66"/>
  <c r="V125" i="66"/>
  <c r="U125" i="66"/>
  <c r="T125" i="66"/>
  <c r="S125" i="66"/>
  <c r="R125" i="66"/>
  <c r="Q125" i="66"/>
  <c r="P125" i="66"/>
  <c r="O125" i="66"/>
  <c r="M125" i="66"/>
  <c r="X124" i="66"/>
  <c r="W124" i="66"/>
  <c r="V124" i="66"/>
  <c r="U124" i="66"/>
  <c r="T124" i="66"/>
  <c r="S124" i="66"/>
  <c r="R124" i="66"/>
  <c r="Q124" i="66"/>
  <c r="P124" i="66"/>
  <c r="O124" i="66"/>
  <c r="M124" i="66"/>
  <c r="X123" i="66"/>
  <c r="W123" i="66"/>
  <c r="V123" i="66"/>
  <c r="U123" i="66"/>
  <c r="T123" i="66"/>
  <c r="S123" i="66"/>
  <c r="R123" i="66"/>
  <c r="Q123" i="66"/>
  <c r="P123" i="66"/>
  <c r="O123" i="66"/>
  <c r="M123" i="66"/>
  <c r="X122" i="66"/>
  <c r="W122" i="66"/>
  <c r="V122" i="66"/>
  <c r="U122" i="66"/>
  <c r="T122" i="66"/>
  <c r="S122" i="66"/>
  <c r="R122" i="66"/>
  <c r="Q122" i="66"/>
  <c r="P122" i="66"/>
  <c r="O122" i="66"/>
  <c r="M122" i="66"/>
  <c r="X120" i="66"/>
  <c r="W120" i="66"/>
  <c r="V120" i="66"/>
  <c r="U120" i="66"/>
  <c r="T120" i="66"/>
  <c r="S120" i="66"/>
  <c r="R120" i="66"/>
  <c r="Q120" i="66"/>
  <c r="P120" i="66"/>
  <c r="O120" i="66"/>
  <c r="M120" i="66"/>
  <c r="X119" i="66"/>
  <c r="W119" i="66"/>
  <c r="V119" i="66"/>
  <c r="U119" i="66"/>
  <c r="T119" i="66"/>
  <c r="S119" i="66"/>
  <c r="R119" i="66"/>
  <c r="Q119" i="66"/>
  <c r="P119" i="66"/>
  <c r="O119" i="66"/>
  <c r="M119" i="66"/>
  <c r="X117" i="66"/>
  <c r="W117" i="66"/>
  <c r="V117" i="66"/>
  <c r="U117" i="66"/>
  <c r="T117" i="66"/>
  <c r="S117" i="66"/>
  <c r="R117" i="66"/>
  <c r="Q117" i="66"/>
  <c r="P117" i="66"/>
  <c r="O117" i="66"/>
  <c r="M117" i="66"/>
  <c r="X116" i="66"/>
  <c r="W116" i="66"/>
  <c r="V116" i="66"/>
  <c r="U116" i="66"/>
  <c r="T116" i="66"/>
  <c r="S116" i="66"/>
  <c r="R116" i="66"/>
  <c r="Q116" i="66"/>
  <c r="P116" i="66"/>
  <c r="O116" i="66"/>
  <c r="M116" i="66"/>
  <c r="O114" i="66"/>
  <c r="X113" i="66"/>
  <c r="W113" i="66"/>
  <c r="V113" i="66"/>
  <c r="U113" i="66"/>
  <c r="T113" i="66"/>
  <c r="S113" i="66"/>
  <c r="R113" i="66"/>
  <c r="Q113" i="66"/>
  <c r="P113" i="66"/>
  <c r="O113" i="66"/>
  <c r="M113" i="66"/>
  <c r="X112" i="66"/>
  <c r="W112" i="66"/>
  <c r="V112" i="66"/>
  <c r="U112" i="66"/>
  <c r="T112" i="66"/>
  <c r="S112" i="66"/>
  <c r="R112" i="66"/>
  <c r="Q112" i="66"/>
  <c r="P112" i="66"/>
  <c r="O112" i="66"/>
  <c r="M112" i="66"/>
  <c r="X111" i="66"/>
  <c r="W111" i="66"/>
  <c r="V111" i="66"/>
  <c r="U111" i="66"/>
  <c r="T111" i="66"/>
  <c r="S111" i="66"/>
  <c r="R111" i="66"/>
  <c r="Q111" i="66"/>
  <c r="P111" i="66"/>
  <c r="O111" i="66"/>
  <c r="M111" i="66"/>
  <c r="X110" i="66"/>
  <c r="W110" i="66"/>
  <c r="V110" i="66"/>
  <c r="U110" i="66"/>
  <c r="T110" i="66"/>
  <c r="S110" i="66"/>
  <c r="R110" i="66"/>
  <c r="Q110" i="66"/>
  <c r="P110" i="66"/>
  <c r="O110" i="66"/>
  <c r="M110" i="66"/>
  <c r="X109" i="66"/>
  <c r="W109" i="66"/>
  <c r="V109" i="66"/>
  <c r="U109" i="66"/>
  <c r="T109" i="66"/>
  <c r="S109" i="66"/>
  <c r="R109" i="66"/>
  <c r="Q109" i="66"/>
  <c r="P109" i="66"/>
  <c r="O109" i="66"/>
  <c r="M109" i="66"/>
  <c r="X108" i="66"/>
  <c r="W108" i="66"/>
  <c r="V108" i="66"/>
  <c r="U108" i="66"/>
  <c r="T108" i="66"/>
  <c r="S108" i="66"/>
  <c r="R108" i="66"/>
  <c r="Q108" i="66"/>
  <c r="P108" i="66"/>
  <c r="O108" i="66"/>
  <c r="M108" i="66"/>
  <c r="X106" i="66"/>
  <c r="W106" i="66"/>
  <c r="V106" i="66"/>
  <c r="U106" i="66"/>
  <c r="T106" i="66"/>
  <c r="S106" i="66"/>
  <c r="R106" i="66"/>
  <c r="Q106" i="66"/>
  <c r="P106" i="66"/>
  <c r="O106" i="66"/>
  <c r="M106" i="66"/>
  <c r="X105" i="66"/>
  <c r="W105" i="66"/>
  <c r="V105" i="66"/>
  <c r="U105" i="66"/>
  <c r="T105" i="66"/>
  <c r="S105" i="66"/>
  <c r="R105" i="66"/>
  <c r="Q105" i="66"/>
  <c r="P105" i="66"/>
  <c r="O105" i="66"/>
  <c r="M105" i="66"/>
  <c r="X104" i="66"/>
  <c r="W104" i="66"/>
  <c r="V104" i="66"/>
  <c r="U104" i="66"/>
  <c r="T104" i="66"/>
  <c r="S104" i="66"/>
  <c r="R104" i="66"/>
  <c r="Q104" i="66"/>
  <c r="P104" i="66"/>
  <c r="O104" i="66"/>
  <c r="M104" i="66"/>
  <c r="X103" i="66"/>
  <c r="W103" i="66"/>
  <c r="V103" i="66"/>
  <c r="U103" i="66"/>
  <c r="T103" i="66"/>
  <c r="S103" i="66"/>
  <c r="R103" i="66"/>
  <c r="Q103" i="66"/>
  <c r="P103" i="66"/>
  <c r="O103" i="66"/>
  <c r="M103" i="66"/>
  <c r="X102" i="66"/>
  <c r="W102" i="66"/>
  <c r="V102" i="66"/>
  <c r="U102" i="66"/>
  <c r="T102" i="66"/>
  <c r="S102" i="66"/>
  <c r="R102" i="66"/>
  <c r="Q102" i="66"/>
  <c r="P102" i="66"/>
  <c r="O102" i="66"/>
  <c r="M102" i="66"/>
  <c r="X101" i="66"/>
  <c r="W101" i="66"/>
  <c r="V101" i="66"/>
  <c r="U101" i="66"/>
  <c r="T101" i="66"/>
  <c r="S101" i="66"/>
  <c r="R101" i="66"/>
  <c r="Q101" i="66"/>
  <c r="P101" i="66"/>
  <c r="O101" i="66"/>
  <c r="M101" i="66"/>
  <c r="X100" i="66"/>
  <c r="W100" i="66"/>
  <c r="V100" i="66"/>
  <c r="U100" i="66"/>
  <c r="T100" i="66"/>
  <c r="S100" i="66"/>
  <c r="R100" i="66"/>
  <c r="Q100" i="66"/>
  <c r="P100" i="66"/>
  <c r="O100" i="66"/>
  <c r="M100" i="66"/>
  <c r="X99" i="66"/>
  <c r="W99" i="66"/>
  <c r="V99" i="66"/>
  <c r="U99" i="66"/>
  <c r="T99" i="66"/>
  <c r="S99" i="66"/>
  <c r="R99" i="66"/>
  <c r="Q99" i="66"/>
  <c r="P99" i="66"/>
  <c r="O99" i="66"/>
  <c r="M99" i="66"/>
  <c r="X98" i="66"/>
  <c r="W98" i="66"/>
  <c r="V98" i="66"/>
  <c r="U98" i="66"/>
  <c r="T98" i="66"/>
  <c r="S98" i="66"/>
  <c r="R98" i="66"/>
  <c r="Q98" i="66"/>
  <c r="P98" i="66"/>
  <c r="O98" i="66"/>
  <c r="M98" i="66"/>
  <c r="X97" i="66"/>
  <c r="W97" i="66"/>
  <c r="V97" i="66"/>
  <c r="U97" i="66"/>
  <c r="T97" i="66"/>
  <c r="S97" i="66"/>
  <c r="R97" i="66"/>
  <c r="Q97" i="66"/>
  <c r="P97" i="66"/>
  <c r="O97" i="66"/>
  <c r="M97" i="66"/>
  <c r="X95" i="66"/>
  <c r="W95" i="66"/>
  <c r="V95" i="66"/>
  <c r="U95" i="66"/>
  <c r="T95" i="66"/>
  <c r="S95" i="66"/>
  <c r="R95" i="66"/>
  <c r="Q95" i="66"/>
  <c r="P95" i="66"/>
  <c r="O95" i="66"/>
  <c r="M95" i="66"/>
  <c r="X94" i="66"/>
  <c r="W94" i="66"/>
  <c r="V94" i="66"/>
  <c r="U94" i="66"/>
  <c r="T94" i="66"/>
  <c r="S94" i="66"/>
  <c r="R94" i="66"/>
  <c r="Q94" i="66"/>
  <c r="P94" i="66"/>
  <c r="O94" i="66"/>
  <c r="M94" i="66"/>
  <c r="X93" i="66"/>
  <c r="W93" i="66"/>
  <c r="V93" i="66"/>
  <c r="U93" i="66"/>
  <c r="T93" i="66"/>
  <c r="S93" i="66"/>
  <c r="R93" i="66"/>
  <c r="Q93" i="66"/>
  <c r="P93" i="66"/>
  <c r="O93" i="66"/>
  <c r="M93" i="66"/>
  <c r="X92" i="66"/>
  <c r="W92" i="66"/>
  <c r="V92" i="66"/>
  <c r="U92" i="66"/>
  <c r="T92" i="66"/>
  <c r="S92" i="66"/>
  <c r="R92" i="66"/>
  <c r="Q92" i="66"/>
  <c r="P92" i="66"/>
  <c r="O92" i="66"/>
  <c r="M92" i="66"/>
  <c r="X91" i="66"/>
  <c r="W91" i="66"/>
  <c r="V91" i="66"/>
  <c r="U91" i="66"/>
  <c r="T91" i="66"/>
  <c r="S91" i="66"/>
  <c r="R91" i="66"/>
  <c r="Q91" i="66"/>
  <c r="P91" i="66"/>
  <c r="O91" i="66"/>
  <c r="M91" i="66"/>
  <c r="X90" i="66"/>
  <c r="W90" i="66"/>
  <c r="V90" i="66"/>
  <c r="U90" i="66"/>
  <c r="T90" i="66"/>
  <c r="S90" i="66"/>
  <c r="R90" i="66"/>
  <c r="Q90" i="66"/>
  <c r="P90" i="66"/>
  <c r="O90" i="66"/>
  <c r="M90" i="66"/>
  <c r="X89" i="66"/>
  <c r="W89" i="66"/>
  <c r="V89" i="66"/>
  <c r="U89" i="66"/>
  <c r="T89" i="66"/>
  <c r="S89" i="66"/>
  <c r="R89" i="66"/>
  <c r="Q89" i="66"/>
  <c r="P89" i="66"/>
  <c r="O89" i="66"/>
  <c r="M89" i="66"/>
  <c r="X88" i="66"/>
  <c r="W88" i="66"/>
  <c r="V88" i="66"/>
  <c r="U88" i="66"/>
  <c r="T88" i="66"/>
  <c r="S88" i="66"/>
  <c r="R88" i="66"/>
  <c r="Q88" i="66"/>
  <c r="P88" i="66"/>
  <c r="O88" i="66"/>
  <c r="M88" i="66"/>
  <c r="X87" i="66"/>
  <c r="W87" i="66"/>
  <c r="V87" i="66"/>
  <c r="U87" i="66"/>
  <c r="T87" i="66"/>
  <c r="S87" i="66"/>
  <c r="R87" i="66"/>
  <c r="Q87" i="66"/>
  <c r="P87" i="66"/>
  <c r="O87" i="66"/>
  <c r="M87" i="66"/>
  <c r="X86" i="66"/>
  <c r="W86" i="66"/>
  <c r="V86" i="66"/>
  <c r="U86" i="66"/>
  <c r="T86" i="66"/>
  <c r="S86" i="66"/>
  <c r="R86" i="66"/>
  <c r="Q86" i="66"/>
  <c r="P86" i="66"/>
  <c r="O86" i="66"/>
  <c r="M86" i="66"/>
  <c r="X84" i="66"/>
  <c r="W84" i="66"/>
  <c r="V84" i="66"/>
  <c r="U84" i="66"/>
  <c r="T84" i="66"/>
  <c r="S84" i="66"/>
  <c r="R84" i="66"/>
  <c r="Q84" i="66"/>
  <c r="P84" i="66"/>
  <c r="O84" i="66"/>
  <c r="M84" i="66"/>
  <c r="X83" i="66"/>
  <c r="W83" i="66"/>
  <c r="V83" i="66"/>
  <c r="U83" i="66"/>
  <c r="T83" i="66"/>
  <c r="S83" i="66"/>
  <c r="R83" i="66"/>
  <c r="Q83" i="66"/>
  <c r="P83" i="66"/>
  <c r="O83" i="66"/>
  <c r="M83" i="66"/>
  <c r="X82" i="66"/>
  <c r="W82" i="66"/>
  <c r="V82" i="66"/>
  <c r="U82" i="66"/>
  <c r="T82" i="66"/>
  <c r="S82" i="66"/>
  <c r="R82" i="66"/>
  <c r="Q82" i="66"/>
  <c r="P82" i="66"/>
  <c r="O82" i="66"/>
  <c r="M82" i="66"/>
  <c r="X81" i="66"/>
  <c r="W81" i="66"/>
  <c r="V81" i="66"/>
  <c r="U81" i="66"/>
  <c r="T81" i="66"/>
  <c r="S81" i="66"/>
  <c r="R81" i="66"/>
  <c r="Q81" i="66"/>
  <c r="P81" i="66"/>
  <c r="O81" i="66"/>
  <c r="M81" i="66"/>
  <c r="X79" i="66"/>
  <c r="W79" i="66"/>
  <c r="V79" i="66"/>
  <c r="U79" i="66"/>
  <c r="T79" i="66"/>
  <c r="S79" i="66"/>
  <c r="R79" i="66"/>
  <c r="Q79" i="66"/>
  <c r="P79" i="66"/>
  <c r="O79" i="66"/>
  <c r="M79" i="66"/>
  <c r="X78" i="66"/>
  <c r="W78" i="66"/>
  <c r="V78" i="66"/>
  <c r="U78" i="66"/>
  <c r="T78" i="66"/>
  <c r="S78" i="66"/>
  <c r="R78" i="66"/>
  <c r="Q78" i="66"/>
  <c r="P78" i="66"/>
  <c r="O78" i="66"/>
  <c r="M78" i="66"/>
  <c r="X75" i="66"/>
  <c r="W75" i="66"/>
  <c r="V75" i="66"/>
  <c r="U75" i="66"/>
  <c r="T75" i="66"/>
  <c r="S75" i="66"/>
  <c r="R75" i="66"/>
  <c r="Q75" i="66"/>
  <c r="P75" i="66"/>
  <c r="O75" i="66"/>
  <c r="M75" i="66"/>
  <c r="X74" i="66"/>
  <c r="W74" i="66"/>
  <c r="V74" i="66"/>
  <c r="U74" i="66"/>
  <c r="S74" i="66"/>
  <c r="R74" i="66"/>
  <c r="P74" i="66"/>
  <c r="X73" i="66"/>
  <c r="W73" i="66"/>
  <c r="V73" i="66"/>
  <c r="U73" i="66"/>
  <c r="T73" i="66"/>
  <c r="S73" i="66"/>
  <c r="R73" i="66"/>
  <c r="Q73" i="66"/>
  <c r="P73" i="66"/>
  <c r="O73" i="66"/>
  <c r="M73" i="66"/>
  <c r="X70" i="66"/>
  <c r="W70" i="66"/>
  <c r="V70" i="66"/>
  <c r="U70" i="66"/>
  <c r="T70" i="66"/>
  <c r="S70" i="66"/>
  <c r="R70" i="66"/>
  <c r="Q70" i="66"/>
  <c r="P70" i="66"/>
  <c r="O70" i="66"/>
  <c r="M70" i="66"/>
  <c r="X69" i="66"/>
  <c r="W69" i="66"/>
  <c r="V69" i="66"/>
  <c r="U69" i="66"/>
  <c r="T69" i="66"/>
  <c r="S69" i="66"/>
  <c r="R69" i="66"/>
  <c r="Q69" i="66"/>
  <c r="P69" i="66"/>
  <c r="O69" i="66"/>
  <c r="M69" i="66"/>
  <c r="X68" i="66"/>
  <c r="W68" i="66"/>
  <c r="V68" i="66"/>
  <c r="U68" i="66"/>
  <c r="T68" i="66"/>
  <c r="S68" i="66"/>
  <c r="R68" i="66"/>
  <c r="Q68" i="66"/>
  <c r="P68" i="66"/>
  <c r="O68" i="66"/>
  <c r="M68" i="66"/>
  <c r="X66" i="66"/>
  <c r="W66" i="66"/>
  <c r="V66" i="66"/>
  <c r="U66" i="66"/>
  <c r="T66" i="66"/>
  <c r="S66" i="66"/>
  <c r="R66" i="66"/>
  <c r="Q66" i="66"/>
  <c r="P66" i="66"/>
  <c r="O66" i="66"/>
  <c r="M66" i="66"/>
  <c r="X65" i="66"/>
  <c r="W65" i="66"/>
  <c r="V65" i="66"/>
  <c r="U65" i="66"/>
  <c r="T65" i="66"/>
  <c r="S65" i="66"/>
  <c r="R65" i="66"/>
  <c r="Q65" i="66"/>
  <c r="P65" i="66"/>
  <c r="O65" i="66"/>
  <c r="M65" i="66"/>
  <c r="X64" i="66"/>
  <c r="W64" i="66"/>
  <c r="V64" i="66"/>
  <c r="U64" i="66"/>
  <c r="T64" i="66"/>
  <c r="S64" i="66"/>
  <c r="R64" i="66"/>
  <c r="Q64" i="66"/>
  <c r="P64" i="66"/>
  <c r="O64" i="66"/>
  <c r="M64" i="66"/>
  <c r="X63" i="66"/>
  <c r="W63" i="66"/>
  <c r="V63" i="66"/>
  <c r="U63" i="66"/>
  <c r="T63" i="66"/>
  <c r="S63" i="66"/>
  <c r="R63" i="66"/>
  <c r="Q63" i="66"/>
  <c r="P63" i="66"/>
  <c r="O63" i="66"/>
  <c r="M63" i="66"/>
  <c r="X61" i="66"/>
  <c r="W61" i="66"/>
  <c r="V61" i="66"/>
  <c r="U61" i="66"/>
  <c r="T61" i="66"/>
  <c r="S61" i="66"/>
  <c r="R61" i="66"/>
  <c r="Q61" i="66"/>
  <c r="P61" i="66"/>
  <c r="O61" i="66"/>
  <c r="M61" i="66"/>
  <c r="X60" i="66"/>
  <c r="W60" i="66"/>
  <c r="V60" i="66"/>
  <c r="U60" i="66"/>
  <c r="T60" i="66"/>
  <c r="S60" i="66"/>
  <c r="R60" i="66"/>
  <c r="Q60" i="66"/>
  <c r="P60" i="66"/>
  <c r="O60" i="66"/>
  <c r="M60" i="66"/>
  <c r="P58" i="66"/>
  <c r="X57" i="66"/>
  <c r="W57" i="66"/>
  <c r="V57" i="66"/>
  <c r="U57" i="66"/>
  <c r="T57" i="66"/>
  <c r="S57" i="66"/>
  <c r="R57" i="66"/>
  <c r="Q57" i="66"/>
  <c r="P57" i="66"/>
  <c r="O57" i="66"/>
  <c r="M57" i="66"/>
  <c r="X56" i="66"/>
  <c r="W56" i="66"/>
  <c r="V56" i="66"/>
  <c r="U56" i="66"/>
  <c r="T56" i="66"/>
  <c r="S56" i="66"/>
  <c r="R56" i="66"/>
  <c r="Q56" i="66"/>
  <c r="P56" i="66"/>
  <c r="O56" i="66"/>
  <c r="M56" i="66"/>
  <c r="X55" i="66"/>
  <c r="W55" i="66"/>
  <c r="V55" i="66"/>
  <c r="U55" i="66"/>
  <c r="T55" i="66"/>
  <c r="S55" i="66"/>
  <c r="R55" i="66"/>
  <c r="Q55" i="66"/>
  <c r="P55" i="66"/>
  <c r="O55" i="66"/>
  <c r="M55" i="66"/>
  <c r="X51" i="66"/>
  <c r="W51" i="66"/>
  <c r="V51" i="66"/>
  <c r="U51" i="66"/>
  <c r="T51" i="66"/>
  <c r="S51" i="66"/>
  <c r="R51" i="66"/>
  <c r="Q51" i="66"/>
  <c r="P51" i="66"/>
  <c r="O51" i="66"/>
  <c r="M51" i="66"/>
  <c r="X47" i="66"/>
  <c r="W47" i="66"/>
  <c r="V47" i="66"/>
  <c r="U47" i="66"/>
  <c r="T47" i="66"/>
  <c r="S47" i="66"/>
  <c r="R47" i="66"/>
  <c r="Q47" i="66"/>
  <c r="P47" i="66"/>
  <c r="O47" i="66"/>
  <c r="M47" i="66"/>
  <c r="X46" i="66"/>
  <c r="W46" i="66"/>
  <c r="V46" i="66"/>
  <c r="U46" i="66"/>
  <c r="T46" i="66"/>
  <c r="S46" i="66"/>
  <c r="R46" i="66"/>
  <c r="Q46" i="66"/>
  <c r="P46" i="66"/>
  <c r="O46" i="66"/>
  <c r="M46" i="66"/>
  <c r="X43" i="66"/>
  <c r="W43" i="66"/>
  <c r="V43" i="66"/>
  <c r="U43" i="66"/>
  <c r="T43" i="66"/>
  <c r="S43" i="66"/>
  <c r="R43" i="66"/>
  <c r="Q43" i="66"/>
  <c r="P43" i="66"/>
  <c r="M43" i="66"/>
  <c r="X42" i="66"/>
  <c r="W42" i="66"/>
  <c r="V42" i="66"/>
  <c r="U42" i="66"/>
  <c r="T42" i="66"/>
  <c r="S42" i="66"/>
  <c r="R42" i="66"/>
  <c r="Q42" i="66"/>
  <c r="P42" i="66"/>
  <c r="O42" i="66"/>
  <c r="M42" i="66"/>
  <c r="X39" i="66"/>
  <c r="W39" i="66"/>
  <c r="V39" i="66"/>
  <c r="U39" i="66"/>
  <c r="T39" i="66"/>
  <c r="S39" i="66"/>
  <c r="R39" i="66"/>
  <c r="Q39" i="66"/>
  <c r="P39" i="66"/>
  <c r="O39" i="66"/>
  <c r="M39" i="66"/>
  <c r="Q38" i="66"/>
  <c r="P38" i="66"/>
  <c r="X36" i="66"/>
  <c r="W36" i="66"/>
  <c r="V36" i="66"/>
  <c r="U36" i="66"/>
  <c r="T36" i="66"/>
  <c r="S36" i="66"/>
  <c r="R36" i="66"/>
  <c r="Q36" i="66"/>
  <c r="P36" i="66"/>
  <c r="O36" i="66"/>
  <c r="M36" i="66"/>
  <c r="X34" i="66"/>
  <c r="W34" i="66"/>
  <c r="V34" i="66"/>
  <c r="U34" i="66"/>
  <c r="T34" i="66"/>
  <c r="S34" i="66"/>
  <c r="R34" i="66"/>
  <c r="Q34" i="66"/>
  <c r="P34" i="66"/>
  <c r="O34" i="66"/>
  <c r="M34" i="66"/>
  <c r="X30" i="66"/>
  <c r="W30" i="66"/>
  <c r="V30" i="66"/>
  <c r="U30" i="66"/>
  <c r="T30" i="66"/>
  <c r="S30" i="66"/>
  <c r="R30" i="66"/>
  <c r="Q30" i="66"/>
  <c r="P30" i="66"/>
  <c r="O30" i="66"/>
  <c r="N30" i="66"/>
  <c r="M30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X27" i="66"/>
  <c r="W27" i="66"/>
  <c r="V27" i="66"/>
  <c r="U27" i="66"/>
  <c r="T27" i="66"/>
  <c r="S27" i="66"/>
  <c r="R27" i="66"/>
  <c r="Q27" i="66"/>
  <c r="P27" i="66"/>
  <c r="O27" i="66"/>
  <c r="N27" i="66"/>
  <c r="M27" i="66"/>
  <c r="X26" i="66"/>
  <c r="W26" i="66"/>
  <c r="V26" i="66"/>
  <c r="U26" i="66"/>
  <c r="T26" i="66"/>
  <c r="S26" i="66"/>
  <c r="R26" i="66"/>
  <c r="Q26" i="66"/>
  <c r="P26" i="66"/>
  <c r="O26" i="66"/>
  <c r="N26" i="66"/>
  <c r="M26" i="66"/>
  <c r="X23" i="66"/>
  <c r="W23" i="66"/>
  <c r="V23" i="66"/>
  <c r="U23" i="66"/>
  <c r="T23" i="66"/>
  <c r="S23" i="66"/>
  <c r="R23" i="66"/>
  <c r="Q23" i="66"/>
  <c r="P23" i="66"/>
  <c r="O23" i="66"/>
  <c r="N23" i="66"/>
  <c r="M23" i="66"/>
  <c r="X22" i="66"/>
  <c r="W22" i="66"/>
  <c r="V22" i="66"/>
  <c r="U22" i="66"/>
  <c r="T22" i="66"/>
  <c r="S22" i="66"/>
  <c r="Q22" i="66"/>
  <c r="P22" i="66"/>
  <c r="O22" i="66"/>
  <c r="N22" i="66"/>
  <c r="M22" i="66"/>
  <c r="X21" i="66"/>
  <c r="W21" i="66"/>
  <c r="V21" i="66"/>
  <c r="U21" i="66"/>
  <c r="T21" i="66"/>
  <c r="S21" i="66"/>
  <c r="R21" i="66"/>
  <c r="Q21" i="66"/>
  <c r="P21" i="66"/>
  <c r="O21" i="66"/>
  <c r="N21" i="66"/>
  <c r="M21" i="66"/>
  <c r="X19" i="66"/>
  <c r="W19" i="66"/>
  <c r="V19" i="66"/>
  <c r="U19" i="66"/>
  <c r="T19" i="66"/>
  <c r="S19" i="66"/>
  <c r="R19" i="66"/>
  <c r="Q19" i="66"/>
  <c r="P19" i="66"/>
  <c r="O19" i="66"/>
  <c r="N19" i="66"/>
  <c r="M19" i="66"/>
  <c r="X18" i="66"/>
  <c r="W18" i="66"/>
  <c r="V18" i="66"/>
  <c r="U18" i="66"/>
  <c r="T18" i="66"/>
  <c r="S18" i="66"/>
  <c r="R18" i="66"/>
  <c r="Q18" i="66"/>
  <c r="P18" i="66"/>
  <c r="O18" i="66"/>
  <c r="N18" i="66"/>
  <c r="M18" i="66"/>
  <c r="X17" i="66"/>
  <c r="W17" i="66"/>
  <c r="V17" i="66"/>
  <c r="U17" i="66"/>
  <c r="T17" i="66"/>
  <c r="S17" i="66"/>
  <c r="R17" i="66"/>
  <c r="Q17" i="66"/>
  <c r="P17" i="66"/>
  <c r="O17" i="66"/>
  <c r="N17" i="66"/>
  <c r="M17" i="66"/>
  <c r="X16" i="66"/>
  <c r="W16" i="66"/>
  <c r="V16" i="66"/>
  <c r="U16" i="66"/>
  <c r="T16" i="66"/>
  <c r="S16" i="66"/>
  <c r="R16" i="66"/>
  <c r="Q16" i="66"/>
  <c r="P16" i="66"/>
  <c r="O16" i="66"/>
  <c r="N16" i="66"/>
  <c r="M16" i="66"/>
  <c r="X15" i="66"/>
  <c r="W15" i="66"/>
  <c r="V15" i="66"/>
  <c r="U15" i="66"/>
  <c r="T15" i="66"/>
  <c r="S15" i="66"/>
  <c r="R15" i="66"/>
  <c r="Q15" i="66"/>
  <c r="P15" i="66"/>
  <c r="O15" i="66"/>
  <c r="N15" i="66"/>
  <c r="M15" i="66"/>
  <c r="V13" i="66"/>
  <c r="X12" i="66"/>
  <c r="W12" i="66"/>
  <c r="V12" i="66"/>
  <c r="U12" i="66"/>
  <c r="T12" i="66"/>
  <c r="S12" i="66"/>
  <c r="R12" i="66"/>
  <c r="Q12" i="66"/>
  <c r="P12" i="66"/>
  <c r="O12" i="66"/>
  <c r="N12" i="66"/>
  <c r="M12" i="66"/>
  <c r="X11" i="66"/>
  <c r="W11" i="66"/>
  <c r="V11" i="66"/>
  <c r="U11" i="66"/>
  <c r="T11" i="66"/>
  <c r="S11" i="66"/>
  <c r="R11" i="66"/>
  <c r="Q11" i="66"/>
  <c r="P11" i="66"/>
  <c r="O11" i="66"/>
  <c r="N11" i="66"/>
  <c r="M11" i="66"/>
  <c r="W10" i="66"/>
  <c r="Q10" i="66"/>
  <c r="N10" i="66"/>
  <c r="M10" i="66"/>
  <c r="X9" i="66"/>
  <c r="W9" i="66"/>
  <c r="V9" i="66"/>
  <c r="U9" i="66"/>
  <c r="T9" i="66"/>
  <c r="S9" i="66"/>
  <c r="R9" i="66"/>
  <c r="Q9" i="66"/>
  <c r="P9" i="66"/>
  <c r="O9" i="66"/>
  <c r="N9" i="66"/>
  <c r="M9" i="66"/>
  <c r="Q8" i="66"/>
  <c r="G272" i="68"/>
  <c r="G271" i="68"/>
  <c r="G270" i="68"/>
  <c r="G269" i="68"/>
  <c r="G268" i="68"/>
  <c r="G267" i="68"/>
  <c r="G266" i="68"/>
  <c r="AC265" i="68"/>
  <c r="H265" i="68" s="1"/>
  <c r="T265" i="68"/>
  <c r="R265" i="68"/>
  <c r="M265" i="68"/>
  <c r="L265" i="68"/>
  <c r="K265" i="68"/>
  <c r="J265" i="68"/>
  <c r="I265" i="68"/>
  <c r="G264" i="68"/>
  <c r="G263" i="68"/>
  <c r="AC262" i="68"/>
  <c r="H262" i="68" s="1"/>
  <c r="T262" i="68"/>
  <c r="R262" i="68"/>
  <c r="M262" i="68"/>
  <c r="L262" i="68"/>
  <c r="K262" i="68"/>
  <c r="J262" i="68"/>
  <c r="I262" i="68"/>
  <c r="G261" i="68"/>
  <c r="G260" i="68"/>
  <c r="G259" i="68"/>
  <c r="G258" i="68"/>
  <c r="G257" i="68"/>
  <c r="G256" i="68"/>
  <c r="M254" i="68"/>
  <c r="R254" i="68"/>
  <c r="L254" i="68"/>
  <c r="K254" i="68"/>
  <c r="J254" i="68"/>
  <c r="I254" i="68"/>
  <c r="G253" i="68"/>
  <c r="G252" i="68"/>
  <c r="G251" i="68"/>
  <c r="G250" i="68"/>
  <c r="G249" i="68"/>
  <c r="G248" i="68"/>
  <c r="R247" i="68"/>
  <c r="R246" i="68" s="1"/>
  <c r="M247" i="68"/>
  <c r="M246" i="68" s="1"/>
  <c r="L247" i="68"/>
  <c r="L246" i="68" s="1"/>
  <c r="K247" i="68"/>
  <c r="K246" i="68" s="1"/>
  <c r="J247" i="68"/>
  <c r="J246" i="68" s="1"/>
  <c r="I247" i="68"/>
  <c r="I246" i="68" s="1"/>
  <c r="G244" i="68"/>
  <c r="G243" i="68"/>
  <c r="R242" i="68"/>
  <c r="M242" i="68"/>
  <c r="L242" i="68"/>
  <c r="K242" i="68"/>
  <c r="J242" i="68"/>
  <c r="I242" i="68"/>
  <c r="G239" i="68"/>
  <c r="G238" i="68"/>
  <c r="G237" i="68"/>
  <c r="G236" i="68"/>
  <c r="G235" i="68"/>
  <c r="G234" i="68"/>
  <c r="G233" i="68"/>
  <c r="G231" i="68"/>
  <c r="G230" i="68"/>
  <c r="G229" i="68"/>
  <c r="R228" i="68"/>
  <c r="M228" i="68"/>
  <c r="L228" i="68"/>
  <c r="K228" i="68"/>
  <c r="J228" i="68"/>
  <c r="I228" i="68"/>
  <c r="G227" i="68"/>
  <c r="G226" i="68"/>
  <c r="G225" i="68"/>
  <c r="G224" i="68"/>
  <c r="G223" i="68"/>
  <c r="G222" i="68"/>
  <c r="G221" i="68"/>
  <c r="G220" i="68"/>
  <c r="G219" i="68"/>
  <c r="R218" i="68"/>
  <c r="M218" i="68"/>
  <c r="L218" i="68"/>
  <c r="K218" i="68"/>
  <c r="J218" i="68"/>
  <c r="I218" i="68"/>
  <c r="G217" i="68"/>
  <c r="G216" i="68"/>
  <c r="G215" i="68"/>
  <c r="G213" i="68"/>
  <c r="G212" i="68"/>
  <c r="G211" i="68"/>
  <c r="G210" i="68"/>
  <c r="G209" i="68"/>
  <c r="G208" i="68"/>
  <c r="G207" i="68"/>
  <c r="G206" i="68"/>
  <c r="G205" i="68"/>
  <c r="G204" i="68"/>
  <c r="G203" i="68"/>
  <c r="R202" i="68"/>
  <c r="M202" i="68"/>
  <c r="L202" i="68"/>
  <c r="K202" i="68"/>
  <c r="J202" i="68"/>
  <c r="I202" i="68"/>
  <c r="G201" i="68"/>
  <c r="G200" i="68"/>
  <c r="G199" i="68"/>
  <c r="G198" i="68"/>
  <c r="G197" i="68"/>
  <c r="G196" i="68"/>
  <c r="G195" i="68"/>
  <c r="G194" i="68"/>
  <c r="G193" i="68"/>
  <c r="R192" i="68"/>
  <c r="M192" i="68"/>
  <c r="L192" i="68"/>
  <c r="K192" i="68"/>
  <c r="J192" i="68"/>
  <c r="I192" i="68"/>
  <c r="G191" i="68"/>
  <c r="G190" i="68"/>
  <c r="G189" i="68"/>
  <c r="G187" i="68"/>
  <c r="G186" i="68"/>
  <c r="G185" i="68"/>
  <c r="R184" i="68"/>
  <c r="M184" i="68"/>
  <c r="L184" i="68"/>
  <c r="K184" i="68"/>
  <c r="J184" i="68"/>
  <c r="I184" i="68"/>
  <c r="G183" i="68"/>
  <c r="G181" i="68"/>
  <c r="G180" i="68" s="1"/>
  <c r="R180" i="68"/>
  <c r="M180" i="68"/>
  <c r="L180" i="68"/>
  <c r="J180" i="68"/>
  <c r="I180" i="68"/>
  <c r="R171" i="68"/>
  <c r="L171" i="68"/>
  <c r="K171" i="68"/>
  <c r="J171" i="68"/>
  <c r="G170" i="68"/>
  <c r="G169" i="68"/>
  <c r="G168" i="68"/>
  <c r="R167" i="68"/>
  <c r="M167" i="68"/>
  <c r="L167" i="68"/>
  <c r="K167" i="68"/>
  <c r="J167" i="68"/>
  <c r="I167" i="68"/>
  <c r="I163" i="68"/>
  <c r="I161" i="68" s="1"/>
  <c r="G165" i="68"/>
  <c r="G164" i="68"/>
  <c r="R163" i="68"/>
  <c r="R161" i="68" s="1"/>
  <c r="M163" i="68"/>
  <c r="M161" i="68" s="1"/>
  <c r="L163" i="68"/>
  <c r="L161" i="68" s="1"/>
  <c r="K163" i="68"/>
  <c r="K161" i="68" s="1"/>
  <c r="J163" i="68"/>
  <c r="J161" i="68" s="1"/>
  <c r="G162" i="68"/>
  <c r="G160" i="68"/>
  <c r="G159" i="68"/>
  <c r="G158" i="68"/>
  <c r="G157" i="68"/>
  <c r="G156" i="68"/>
  <c r="G155" i="68"/>
  <c r="G154" i="68"/>
  <c r="G151" i="68"/>
  <c r="R150" i="68"/>
  <c r="M150" i="68"/>
  <c r="L150" i="68"/>
  <c r="J150" i="68"/>
  <c r="I150" i="68"/>
  <c r="I149" i="68"/>
  <c r="I148" i="68"/>
  <c r="J147" i="68"/>
  <c r="J146" i="68" s="1"/>
  <c r="R146" i="68"/>
  <c r="M146" i="68"/>
  <c r="L146" i="68"/>
  <c r="K146" i="68"/>
  <c r="I145" i="68"/>
  <c r="I144" i="68"/>
  <c r="R143" i="68"/>
  <c r="M143" i="68"/>
  <c r="L143" i="68"/>
  <c r="K143" i="68"/>
  <c r="J143" i="68"/>
  <c r="R137" i="68"/>
  <c r="R134" i="68" s="1"/>
  <c r="M137" i="68"/>
  <c r="M134" i="68" s="1"/>
  <c r="L137" i="68"/>
  <c r="L134" i="68" s="1"/>
  <c r="G136" i="68"/>
  <c r="G135" i="68"/>
  <c r="K134" i="68"/>
  <c r="J134" i="68"/>
  <c r="G133" i="68"/>
  <c r="G129" i="68"/>
  <c r="AH128" i="68"/>
  <c r="AH127" i="68"/>
  <c r="G127" i="68"/>
  <c r="AH126" i="68"/>
  <c r="G126" i="68"/>
  <c r="AH125" i="68"/>
  <c r="G125" i="68"/>
  <c r="AH124" i="68"/>
  <c r="G124" i="68"/>
  <c r="AH123" i="68"/>
  <c r="G123" i="68"/>
  <c r="AH122" i="68"/>
  <c r="G122" i="68"/>
  <c r="AH121" i="68"/>
  <c r="G121" i="68"/>
  <c r="AH120" i="68"/>
  <c r="G120" i="68"/>
  <c r="M119" i="68"/>
  <c r="L119" i="68"/>
  <c r="K119" i="68"/>
  <c r="J119" i="68"/>
  <c r="I119" i="68"/>
  <c r="G117" i="68"/>
  <c r="G116" i="68"/>
  <c r="M115" i="68"/>
  <c r="L115" i="68"/>
  <c r="K115" i="68"/>
  <c r="J115" i="68"/>
  <c r="I115" i="68"/>
  <c r="G113" i="68"/>
  <c r="G112" i="68"/>
  <c r="G111" i="68"/>
  <c r="M109" i="68"/>
  <c r="L109" i="68"/>
  <c r="K109" i="68"/>
  <c r="J109" i="68"/>
  <c r="I109" i="68"/>
  <c r="G106" i="68"/>
  <c r="G105" i="68"/>
  <c r="G104" i="68"/>
  <c r="M103" i="68"/>
  <c r="L103" i="68"/>
  <c r="K103" i="68"/>
  <c r="J103" i="68"/>
  <c r="I103" i="68"/>
  <c r="G102" i="68"/>
  <c r="G101" i="68"/>
  <c r="G100" i="68"/>
  <c r="G99" i="68"/>
  <c r="M98" i="68"/>
  <c r="L98" i="68"/>
  <c r="K98" i="68"/>
  <c r="J98" i="68"/>
  <c r="I98" i="68"/>
  <c r="G96" i="68"/>
  <c r="G95" i="68"/>
  <c r="G94" i="68"/>
  <c r="G93" i="68"/>
  <c r="G92" i="68"/>
  <c r="G91" i="68"/>
  <c r="G90" i="68"/>
  <c r="R85" i="68"/>
  <c r="K85" i="68"/>
  <c r="J85" i="68"/>
  <c r="I85" i="68"/>
  <c r="G84" i="68"/>
  <c r="G83" i="68"/>
  <c r="G82" i="68"/>
  <c r="G81" i="68"/>
  <c r="G80" i="68"/>
  <c r="G79" i="68"/>
  <c r="G78" i="68"/>
  <c r="G77" i="68"/>
  <c r="G76" i="68"/>
  <c r="G75" i="68"/>
  <c r="R74" i="68"/>
  <c r="M74" i="68"/>
  <c r="L74" i="68"/>
  <c r="K74" i="68"/>
  <c r="J74" i="68"/>
  <c r="I74" i="68"/>
  <c r="G73" i="68"/>
  <c r="G72" i="68"/>
  <c r="G71" i="68"/>
  <c r="G70" i="68"/>
  <c r="G69" i="68"/>
  <c r="G68" i="68"/>
  <c r="G67" i="68"/>
  <c r="G66" i="68"/>
  <c r="G65" i="68"/>
  <c r="G64" i="68"/>
  <c r="R63" i="68"/>
  <c r="M63" i="68"/>
  <c r="L63" i="68"/>
  <c r="K63" i="68"/>
  <c r="J63" i="68"/>
  <c r="I63" i="68"/>
  <c r="I60" i="68" s="1"/>
  <c r="G62" i="68"/>
  <c r="G59" i="68"/>
  <c r="G58" i="68"/>
  <c r="G57" i="68"/>
  <c r="G56" i="68"/>
  <c r="G55" i="68"/>
  <c r="G52" i="68"/>
  <c r="G51" i="68"/>
  <c r="R49" i="68"/>
  <c r="M49" i="68"/>
  <c r="L49" i="68"/>
  <c r="K49" i="68"/>
  <c r="J49" i="68"/>
  <c r="I49" i="68"/>
  <c r="G48" i="68"/>
  <c r="G47" i="68"/>
  <c r="G46" i="68"/>
  <c r="G45" i="68"/>
  <c r="G44" i="68"/>
  <c r="G43" i="68"/>
  <c r="G42" i="68"/>
  <c r="G41" i="68"/>
  <c r="G40" i="68"/>
  <c r="G39" i="68"/>
  <c r="R38" i="68"/>
  <c r="M38" i="68"/>
  <c r="L38" i="68"/>
  <c r="K38" i="68"/>
  <c r="J38" i="68"/>
  <c r="I38" i="68"/>
  <c r="G37" i="68"/>
  <c r="G36" i="68"/>
  <c r="G35" i="68"/>
  <c r="G34" i="68"/>
  <c r="G33" i="68"/>
  <c r="G32" i="68"/>
  <c r="G31" i="68"/>
  <c r="G30" i="68"/>
  <c r="G29" i="68"/>
  <c r="G28" i="68"/>
  <c r="R27" i="68"/>
  <c r="M27" i="68"/>
  <c r="L27" i="68"/>
  <c r="K27" i="68"/>
  <c r="J27" i="68"/>
  <c r="I27" i="68"/>
  <c r="G26" i="68"/>
  <c r="G25" i="68"/>
  <c r="G24" i="68"/>
  <c r="G19" i="68"/>
  <c r="R7" i="68"/>
  <c r="R6" i="68" s="1"/>
  <c r="M7" i="68"/>
  <c r="M6" i="68" s="1"/>
  <c r="K7" i="68"/>
  <c r="K6" i="68" s="1"/>
  <c r="J7" i="68"/>
  <c r="J6" i="68" s="1"/>
  <c r="I7" i="68"/>
  <c r="I6" i="68" s="1"/>
  <c r="X147" i="84" l="1"/>
  <c r="O40" i="84"/>
  <c r="I45" i="84"/>
  <c r="I50" i="84"/>
  <c r="K50" i="84" s="1"/>
  <c r="X157" i="84"/>
  <c r="Z20" i="66"/>
  <c r="Z5" i="66" s="1"/>
  <c r="V5" i="79"/>
  <c r="Z5" i="79"/>
  <c r="AI24" i="79"/>
  <c r="W40" i="79"/>
  <c r="AI45" i="79"/>
  <c r="AB40" i="79"/>
  <c r="AA40" i="79"/>
  <c r="AA32" i="79" s="1"/>
  <c r="Z45" i="66"/>
  <c r="Z40" i="66" s="1"/>
  <c r="Z32" i="66" s="1"/>
  <c r="Z40" i="79"/>
  <c r="X53" i="84"/>
  <c r="M5" i="68"/>
  <c r="G150" i="68"/>
  <c r="O5" i="81"/>
  <c r="O259" i="81" s="1"/>
  <c r="K44" i="66"/>
  <c r="F158" i="80"/>
  <c r="H158" i="80" s="1"/>
  <c r="J178" i="68"/>
  <c r="I178" i="68"/>
  <c r="K6" i="66"/>
  <c r="F77" i="80"/>
  <c r="H77" i="80" s="1"/>
  <c r="M77" i="80" s="1"/>
  <c r="L89" i="68"/>
  <c r="R106" i="68"/>
  <c r="R122" i="68"/>
  <c r="R124" i="68"/>
  <c r="R126" i="68"/>
  <c r="R128" i="68"/>
  <c r="R131" i="68"/>
  <c r="K181" i="68"/>
  <c r="H49" i="83"/>
  <c r="O43" i="66"/>
  <c r="R102" i="68"/>
  <c r="R111" i="68"/>
  <c r="R109" i="68" s="1"/>
  <c r="R120" i="68"/>
  <c r="L90" i="68"/>
  <c r="R99" i="68"/>
  <c r="R107" i="68"/>
  <c r="R112" i="68"/>
  <c r="R116" i="68"/>
  <c r="K182" i="68"/>
  <c r="K49" i="66"/>
  <c r="L40" i="84"/>
  <c r="F45" i="84"/>
  <c r="F50" i="84"/>
  <c r="H50" i="84" s="1"/>
  <c r="L202" i="80"/>
  <c r="R100" i="68"/>
  <c r="R104" i="68"/>
  <c r="R113" i="68"/>
  <c r="R117" i="68"/>
  <c r="R121" i="68"/>
  <c r="R123" i="68"/>
  <c r="R125" i="68"/>
  <c r="R127" i="68"/>
  <c r="R129" i="68"/>
  <c r="I140" i="68"/>
  <c r="P232" i="68"/>
  <c r="P228" i="68" s="1"/>
  <c r="P214" i="68" s="1"/>
  <c r="P273" i="68" s="1"/>
  <c r="S245" i="68"/>
  <c r="P72" i="66"/>
  <c r="O139" i="66"/>
  <c r="R150" i="66"/>
  <c r="X148" i="66"/>
  <c r="X150" i="66"/>
  <c r="W158" i="66"/>
  <c r="K176" i="66"/>
  <c r="U150" i="66"/>
  <c r="N5" i="82"/>
  <c r="N257" i="82" s="1"/>
  <c r="R5" i="82"/>
  <c r="R257" i="82" s="1"/>
  <c r="V5" i="82"/>
  <c r="V257" i="82" s="1"/>
  <c r="L87" i="68"/>
  <c r="R101" i="68"/>
  <c r="R105" i="68"/>
  <c r="R118" i="68"/>
  <c r="S139" i="66"/>
  <c r="S148" i="66"/>
  <c r="S150" i="66"/>
  <c r="K158" i="66"/>
  <c r="L110" i="79"/>
  <c r="U159" i="66"/>
  <c r="H41" i="78"/>
  <c r="F40" i="78"/>
  <c r="L178" i="68"/>
  <c r="K80" i="66"/>
  <c r="P82" i="79"/>
  <c r="L81" i="66"/>
  <c r="AD5" i="79"/>
  <c r="AH5" i="79"/>
  <c r="H53" i="84"/>
  <c r="R60" i="68"/>
  <c r="M60" i="68"/>
  <c r="J60" i="68"/>
  <c r="L85" i="80"/>
  <c r="M85" i="80"/>
  <c r="M62" i="80"/>
  <c r="S50" i="66"/>
  <c r="K165" i="66"/>
  <c r="P176" i="66"/>
  <c r="T176" i="66"/>
  <c r="X176" i="66"/>
  <c r="K187" i="66"/>
  <c r="K201" i="66"/>
  <c r="R44" i="66"/>
  <c r="H181" i="78"/>
  <c r="H182" i="78"/>
  <c r="M25" i="66"/>
  <c r="S136" i="66"/>
  <c r="K71" i="79"/>
  <c r="K71" i="66" s="1"/>
  <c r="K228" i="66"/>
  <c r="F201" i="81"/>
  <c r="H201" i="81" s="1"/>
  <c r="H28" i="78"/>
  <c r="H82" i="78"/>
  <c r="M5" i="82"/>
  <c r="H81" i="78"/>
  <c r="S41" i="66"/>
  <c r="Q49" i="66"/>
  <c r="P139" i="66"/>
  <c r="W49" i="66"/>
  <c r="L242" i="83"/>
  <c r="L241" i="83" s="1"/>
  <c r="T136" i="66"/>
  <c r="I214" i="68"/>
  <c r="K118" i="66"/>
  <c r="S165" i="66"/>
  <c r="Q5" i="82"/>
  <c r="Q257" i="82" s="1"/>
  <c r="U5" i="82"/>
  <c r="U257" i="82" s="1"/>
  <c r="K5" i="79"/>
  <c r="L121" i="79"/>
  <c r="X139" i="66"/>
  <c r="S49" i="66"/>
  <c r="K67" i="66"/>
  <c r="M198" i="66"/>
  <c r="V76" i="79"/>
  <c r="U72" i="66"/>
  <c r="U96" i="66"/>
  <c r="H11" i="78"/>
  <c r="J11" i="66"/>
  <c r="H30" i="78"/>
  <c r="L30" i="66" s="1"/>
  <c r="J30" i="66"/>
  <c r="M136" i="66"/>
  <c r="M139" i="66"/>
  <c r="U136" i="66"/>
  <c r="U139" i="66"/>
  <c r="H89" i="78"/>
  <c r="M74" i="66"/>
  <c r="Q139" i="66"/>
  <c r="T33" i="66"/>
  <c r="S37" i="66"/>
  <c r="S38" i="66"/>
  <c r="H53" i="78"/>
  <c r="H56" i="78"/>
  <c r="H108" i="78"/>
  <c r="H111" i="78"/>
  <c r="H119" i="78"/>
  <c r="H122" i="78"/>
  <c r="H126" i="78"/>
  <c r="H130" i="78"/>
  <c r="H133" i="78"/>
  <c r="H137" i="78"/>
  <c r="H144" i="78"/>
  <c r="H147" i="78"/>
  <c r="H151" i="78"/>
  <c r="H155" i="78"/>
  <c r="H159" i="78"/>
  <c r="H162" i="78"/>
  <c r="H166" i="78"/>
  <c r="H170" i="78"/>
  <c r="G175" i="78"/>
  <c r="H196" i="78"/>
  <c r="H200" i="78"/>
  <c r="H218" i="78"/>
  <c r="H222" i="78"/>
  <c r="K198" i="66"/>
  <c r="H236" i="78"/>
  <c r="H240" i="78"/>
  <c r="H247" i="78"/>
  <c r="H251" i="78"/>
  <c r="K232" i="66"/>
  <c r="H263" i="78"/>
  <c r="H267" i="78"/>
  <c r="H271" i="78"/>
  <c r="H274" i="78"/>
  <c r="H277" i="78"/>
  <c r="H281" i="78"/>
  <c r="H15" i="78"/>
  <c r="L15" i="66" s="1"/>
  <c r="J15" i="66"/>
  <c r="H19" i="78"/>
  <c r="L19" i="66" s="1"/>
  <c r="J19" i="66"/>
  <c r="H98" i="78"/>
  <c r="H85" i="78"/>
  <c r="I143" i="68"/>
  <c r="V45" i="66"/>
  <c r="R72" i="66"/>
  <c r="Q50" i="66"/>
  <c r="Q52" i="66"/>
  <c r="U50" i="66"/>
  <c r="U52" i="66"/>
  <c r="H12" i="78"/>
  <c r="L12" i="66" s="1"/>
  <c r="J12" i="66"/>
  <c r="H16" i="78"/>
  <c r="L16" i="66" s="1"/>
  <c r="J16" i="66"/>
  <c r="J21" i="66"/>
  <c r="H86" i="78"/>
  <c r="H105" i="78"/>
  <c r="K96" i="66"/>
  <c r="H123" i="78"/>
  <c r="H134" i="78"/>
  <c r="K121" i="66"/>
  <c r="H244" i="78"/>
  <c r="H252" i="78"/>
  <c r="U232" i="66"/>
  <c r="H272" i="78"/>
  <c r="S5" i="82"/>
  <c r="S257" i="82" s="1"/>
  <c r="M35" i="66"/>
  <c r="H14" i="78"/>
  <c r="H18" i="78"/>
  <c r="L18" i="66" s="1"/>
  <c r="J18" i="66"/>
  <c r="H23" i="78"/>
  <c r="J23" i="66"/>
  <c r="H27" i="78"/>
  <c r="L27" i="66" s="1"/>
  <c r="J27" i="66"/>
  <c r="J29" i="66"/>
  <c r="H55" i="78"/>
  <c r="M49" i="66"/>
  <c r="G71" i="78"/>
  <c r="K50" i="66" s="1"/>
  <c r="K52" i="66"/>
  <c r="H83" i="78"/>
  <c r="H88" i="78"/>
  <c r="H94" i="78"/>
  <c r="K77" i="66"/>
  <c r="H107" i="78"/>
  <c r="H110" i="78"/>
  <c r="H114" i="78"/>
  <c r="H118" i="78"/>
  <c r="H121" i="78"/>
  <c r="H125" i="78"/>
  <c r="H129" i="78"/>
  <c r="H136" i="78"/>
  <c r="H140" i="78"/>
  <c r="H143" i="78"/>
  <c r="H146" i="78"/>
  <c r="H150" i="78"/>
  <c r="H154" i="78"/>
  <c r="H158" i="78"/>
  <c r="H161" i="78"/>
  <c r="H165" i="78"/>
  <c r="H169" i="78"/>
  <c r="H192" i="78"/>
  <c r="H199" i="78"/>
  <c r="H203" i="78"/>
  <c r="H210" i="78"/>
  <c r="H225" i="78"/>
  <c r="H235" i="78"/>
  <c r="H239" i="78"/>
  <c r="K215" i="66"/>
  <c r="H250" i="78"/>
  <c r="H266" i="78"/>
  <c r="H270" i="78"/>
  <c r="M248" i="66"/>
  <c r="O44" i="66"/>
  <c r="S44" i="66"/>
  <c r="W44" i="66"/>
  <c r="J22" i="66"/>
  <c r="K148" i="79"/>
  <c r="K136" i="66" s="1"/>
  <c r="K139" i="66"/>
  <c r="K45" i="66"/>
  <c r="H90" i="78"/>
  <c r="H92" i="78"/>
  <c r="H99" i="78"/>
  <c r="K85" i="66"/>
  <c r="H116" i="78"/>
  <c r="H148" i="78"/>
  <c r="H152" i="78"/>
  <c r="H156" i="78"/>
  <c r="H163" i="78"/>
  <c r="H167" i="78"/>
  <c r="H208" i="78"/>
  <c r="H212" i="78"/>
  <c r="H233" i="78"/>
  <c r="H241" i="78"/>
  <c r="H257" i="78"/>
  <c r="H268" i="78"/>
  <c r="Q5" i="79"/>
  <c r="H9" i="78"/>
  <c r="H17" i="78"/>
  <c r="J17" i="66"/>
  <c r="H22" i="78"/>
  <c r="K22" i="66"/>
  <c r="H26" i="78"/>
  <c r="J26" i="66"/>
  <c r="H45" i="78"/>
  <c r="H72" i="78"/>
  <c r="H87" i="78"/>
  <c r="F91" i="78"/>
  <c r="H93" i="78"/>
  <c r="H96" i="78"/>
  <c r="F101" i="78"/>
  <c r="O77" i="66"/>
  <c r="S77" i="66"/>
  <c r="W77" i="66"/>
  <c r="H103" i="78"/>
  <c r="H106" i="78"/>
  <c r="M85" i="66"/>
  <c r="Q85" i="66"/>
  <c r="U85" i="66"/>
  <c r="H113" i="78"/>
  <c r="H117" i="78"/>
  <c r="H124" i="78"/>
  <c r="H128" i="78"/>
  <c r="H149" i="78"/>
  <c r="H153" i="78"/>
  <c r="H157" i="78"/>
  <c r="H164" i="78"/>
  <c r="H168" i="78"/>
  <c r="H178" i="78"/>
  <c r="H194" i="78"/>
  <c r="H198" i="78"/>
  <c r="H202" i="78"/>
  <c r="H205" i="78"/>
  <c r="H209" i="78"/>
  <c r="H213" i="78"/>
  <c r="H216" i="78"/>
  <c r="H220" i="78"/>
  <c r="H224" i="78"/>
  <c r="R198" i="66"/>
  <c r="V198" i="66"/>
  <c r="H227" i="78"/>
  <c r="H230" i="78"/>
  <c r="H234" i="78"/>
  <c r="H238" i="78"/>
  <c r="H242" i="78"/>
  <c r="H249" i="78"/>
  <c r="H253" i="78"/>
  <c r="H258" i="78"/>
  <c r="H261" i="78"/>
  <c r="H265" i="78"/>
  <c r="H269" i="78"/>
  <c r="K245" i="66"/>
  <c r="K248" i="66"/>
  <c r="H279" i="78"/>
  <c r="G62" i="80"/>
  <c r="G61" i="80" s="1"/>
  <c r="T41" i="66"/>
  <c r="X41" i="66"/>
  <c r="X5" i="79"/>
  <c r="AF5" i="79"/>
  <c r="H161" i="81"/>
  <c r="H162" i="81"/>
  <c r="G90" i="80"/>
  <c r="H94" i="80"/>
  <c r="H96" i="80"/>
  <c r="H34" i="78"/>
  <c r="H8" i="83"/>
  <c r="L168" i="79"/>
  <c r="L170" i="79"/>
  <c r="L172" i="79"/>
  <c r="L169" i="79"/>
  <c r="L171" i="79"/>
  <c r="L173" i="79"/>
  <c r="H35" i="81"/>
  <c r="H163" i="81"/>
  <c r="G63" i="68"/>
  <c r="M142" i="68"/>
  <c r="M132" i="68" s="1"/>
  <c r="M178" i="68"/>
  <c r="L188" i="68"/>
  <c r="W41" i="66"/>
  <c r="N41" i="66"/>
  <c r="M41" i="66"/>
  <c r="F57" i="83"/>
  <c r="H57" i="83" s="1"/>
  <c r="M5" i="81"/>
  <c r="M259" i="81" s="1"/>
  <c r="S5" i="81"/>
  <c r="S259" i="81" s="1"/>
  <c r="V226" i="84"/>
  <c r="V225" i="84" s="1"/>
  <c r="O50" i="66"/>
  <c r="F120" i="78"/>
  <c r="H120" i="78" s="1"/>
  <c r="P85" i="66"/>
  <c r="T85" i="66"/>
  <c r="X85" i="66"/>
  <c r="X118" i="66"/>
  <c r="W198" i="66"/>
  <c r="O232" i="66"/>
  <c r="P41" i="66"/>
  <c r="M214" i="68"/>
  <c r="M202" i="80"/>
  <c r="H187" i="81"/>
  <c r="H22" i="81"/>
  <c r="T215" i="66"/>
  <c r="I5" i="68"/>
  <c r="G6" i="68"/>
  <c r="R214" i="68"/>
  <c r="J241" i="68"/>
  <c r="J240" i="68" s="1"/>
  <c r="O49" i="66"/>
  <c r="R201" i="66"/>
  <c r="Q5" i="81"/>
  <c r="Q259" i="81" s="1"/>
  <c r="U5" i="81"/>
  <c r="U259" i="81" s="1"/>
  <c r="H283" i="78"/>
  <c r="I188" i="68"/>
  <c r="L214" i="68"/>
  <c r="O67" i="66"/>
  <c r="S67" i="66"/>
  <c r="W67" i="66"/>
  <c r="W80" i="66"/>
  <c r="V150" i="66"/>
  <c r="O165" i="66"/>
  <c r="W165" i="66"/>
  <c r="R176" i="66"/>
  <c r="V176" i="66"/>
  <c r="O215" i="66"/>
  <c r="M5" i="83"/>
  <c r="G42" i="83"/>
  <c r="G32" i="83" s="1"/>
  <c r="M75" i="83"/>
  <c r="M201" i="66"/>
  <c r="P5" i="81"/>
  <c r="P259" i="81" s="1"/>
  <c r="T5" i="81"/>
  <c r="T259" i="81" s="1"/>
  <c r="G40" i="82"/>
  <c r="G32" i="82" s="1"/>
  <c r="P71" i="79"/>
  <c r="P59" i="79" s="1"/>
  <c r="J82" i="79"/>
  <c r="Q35" i="66"/>
  <c r="O121" i="66"/>
  <c r="S121" i="66"/>
  <c r="W121" i="66"/>
  <c r="V201" i="66"/>
  <c r="T228" i="66"/>
  <c r="X77" i="66"/>
  <c r="V80" i="66"/>
  <c r="M187" i="66"/>
  <c r="M100" i="80"/>
  <c r="O85" i="66"/>
  <c r="W85" i="66"/>
  <c r="Q148" i="66"/>
  <c r="M80" i="66"/>
  <c r="Q80" i="66"/>
  <c r="U80" i="66"/>
  <c r="O198" i="66"/>
  <c r="S198" i="66"/>
  <c r="M44" i="66"/>
  <c r="Q44" i="66"/>
  <c r="T49" i="66"/>
  <c r="X49" i="66"/>
  <c r="F243" i="83"/>
  <c r="H243" i="83" s="1"/>
  <c r="N5" i="84"/>
  <c r="R5" i="84"/>
  <c r="O162" i="84"/>
  <c r="S162" i="84"/>
  <c r="W162" i="84"/>
  <c r="M232" i="66"/>
  <c r="Q232" i="66"/>
  <c r="P5" i="79"/>
  <c r="Y5" i="79"/>
  <c r="Y272" i="79" s="1"/>
  <c r="AG5" i="79"/>
  <c r="S109" i="79"/>
  <c r="S78" i="79" s="1"/>
  <c r="H245" i="78"/>
  <c r="H115" i="80"/>
  <c r="K109" i="79"/>
  <c r="K107" i="66" s="1"/>
  <c r="J244" i="79"/>
  <c r="L244" i="79" s="1"/>
  <c r="L246" i="79"/>
  <c r="M188" i="68"/>
  <c r="R38" i="66"/>
  <c r="R52" i="66"/>
  <c r="R50" i="66"/>
  <c r="H141" i="78"/>
  <c r="G191" i="78"/>
  <c r="W187" i="66"/>
  <c r="H264" i="78"/>
  <c r="H280" i="78"/>
  <c r="H40" i="83"/>
  <c r="F39" i="83"/>
  <c r="H39" i="83" s="1"/>
  <c r="P54" i="66"/>
  <c r="H71" i="83"/>
  <c r="H215" i="83"/>
  <c r="G166" i="81"/>
  <c r="G77" i="82"/>
  <c r="H232" i="78"/>
  <c r="U245" i="66"/>
  <c r="J188" i="68"/>
  <c r="R188" i="68"/>
  <c r="O54" i="66"/>
  <c r="V33" i="66"/>
  <c r="V35" i="66"/>
  <c r="O37" i="66"/>
  <c r="O38" i="66"/>
  <c r="U67" i="66"/>
  <c r="S85" i="66"/>
  <c r="H115" i="78"/>
  <c r="H135" i="78"/>
  <c r="H211" i="78"/>
  <c r="H221" i="78"/>
  <c r="G255" i="78"/>
  <c r="P228" i="66"/>
  <c r="X228" i="66"/>
  <c r="S245" i="66"/>
  <c r="W245" i="66"/>
  <c r="R248" i="66"/>
  <c r="X215" i="66"/>
  <c r="L36" i="79"/>
  <c r="L108" i="68"/>
  <c r="L97" i="68" s="1"/>
  <c r="L142" i="68"/>
  <c r="L132" i="68" s="1"/>
  <c r="S7" i="66"/>
  <c r="H52" i="78"/>
  <c r="M118" i="66"/>
  <c r="Q118" i="66"/>
  <c r="U118" i="66"/>
  <c r="H183" i="83"/>
  <c r="O176" i="66"/>
  <c r="H240" i="83"/>
  <c r="M33" i="66"/>
  <c r="V77" i="66"/>
  <c r="Q248" i="66"/>
  <c r="U248" i="66"/>
  <c r="Q67" i="66"/>
  <c r="G91" i="83"/>
  <c r="L59" i="84"/>
  <c r="O80" i="66"/>
  <c r="S80" i="66"/>
  <c r="R243" i="79"/>
  <c r="R242" i="79" s="1"/>
  <c r="X45" i="66"/>
  <c r="M50" i="66"/>
  <c r="R85" i="66"/>
  <c r="V85" i="66"/>
  <c r="Q201" i="66"/>
  <c r="U201" i="66"/>
  <c r="G5" i="83"/>
  <c r="F95" i="83"/>
  <c r="H95" i="83" s="1"/>
  <c r="F213" i="83"/>
  <c r="H213" i="83" s="1"/>
  <c r="S215" i="66"/>
  <c r="N242" i="83"/>
  <c r="N241" i="83" s="1"/>
  <c r="S71" i="66"/>
  <c r="H68" i="81"/>
  <c r="F66" i="81"/>
  <c r="H66" i="81" s="1"/>
  <c r="G5" i="82"/>
  <c r="O5" i="82"/>
  <c r="O257" i="82" s="1"/>
  <c r="W5" i="82"/>
  <c r="W257" i="82" s="1"/>
  <c r="G242" i="83"/>
  <c r="G241" i="83" s="1"/>
  <c r="W5" i="81"/>
  <c r="W259" i="81" s="1"/>
  <c r="G228" i="82"/>
  <c r="G227" i="82" s="1"/>
  <c r="W7" i="66"/>
  <c r="S59" i="79"/>
  <c r="T107" i="66"/>
  <c r="X107" i="66"/>
  <c r="S232" i="66"/>
  <c r="W232" i="66"/>
  <c r="P67" i="66"/>
  <c r="T75" i="84"/>
  <c r="N226" i="84"/>
  <c r="N225" i="84" s="1"/>
  <c r="R226" i="84"/>
  <c r="R225" i="84" s="1"/>
  <c r="N5" i="81"/>
  <c r="N259" i="81" s="1"/>
  <c r="R5" i="81"/>
  <c r="R259" i="81" s="1"/>
  <c r="V5" i="81"/>
  <c r="V259" i="81" s="1"/>
  <c r="F117" i="81"/>
  <c r="H117" i="81" s="1"/>
  <c r="R5" i="79"/>
  <c r="W5" i="79"/>
  <c r="AA5" i="79"/>
  <c r="AE5" i="79"/>
  <c r="J6" i="79"/>
  <c r="L6" i="79" s="1"/>
  <c r="K32" i="79"/>
  <c r="R107" i="66"/>
  <c r="V107" i="66"/>
  <c r="K108" i="68"/>
  <c r="K97" i="68" s="1"/>
  <c r="K142" i="68"/>
  <c r="I146" i="68"/>
  <c r="G202" i="68"/>
  <c r="L241" i="68"/>
  <c r="L240" i="68" s="1"/>
  <c r="R142" i="68"/>
  <c r="R132" i="68" s="1"/>
  <c r="R178" i="68"/>
  <c r="I241" i="68"/>
  <c r="I240" i="68" s="1"/>
  <c r="M241" i="68"/>
  <c r="M240" i="68" s="1"/>
  <c r="G247" i="68"/>
  <c r="H66" i="78"/>
  <c r="F65" i="78"/>
  <c r="H65" i="78" s="1"/>
  <c r="P215" i="66"/>
  <c r="P59" i="84"/>
  <c r="T59" i="84"/>
  <c r="O226" i="84"/>
  <c r="O225" i="84" s="1"/>
  <c r="W226" i="84"/>
  <c r="W225" i="84" s="1"/>
  <c r="L226" i="84"/>
  <c r="L225" i="84" s="1"/>
  <c r="P226" i="84"/>
  <c r="P225" i="84" s="1"/>
  <c r="P118" i="66"/>
  <c r="T118" i="66"/>
  <c r="U176" i="66"/>
  <c r="V232" i="66"/>
  <c r="O53" i="66"/>
  <c r="P77" i="66"/>
  <c r="M158" i="66"/>
  <c r="Q158" i="66"/>
  <c r="W201" i="66"/>
  <c r="H74" i="80"/>
  <c r="Q37" i="66"/>
  <c r="M165" i="66"/>
  <c r="Q165" i="66"/>
  <c r="U165" i="66"/>
  <c r="W248" i="66"/>
  <c r="K5" i="68"/>
  <c r="G38" i="68"/>
  <c r="X33" i="66"/>
  <c r="X35" i="66"/>
  <c r="F45" i="81"/>
  <c r="H45" i="81" s="1"/>
  <c r="H46" i="81"/>
  <c r="H167" i="81"/>
  <c r="H256" i="81"/>
  <c r="F251" i="81"/>
  <c r="H251" i="81" s="1"/>
  <c r="R232" i="66"/>
  <c r="V7" i="66"/>
  <c r="S53" i="66"/>
  <c r="S58" i="66"/>
  <c r="M108" i="68"/>
  <c r="M97" i="68" s="1"/>
  <c r="T38" i="66"/>
  <c r="O58" i="66"/>
  <c r="R139" i="66"/>
  <c r="P50" i="66"/>
  <c r="P52" i="66"/>
  <c r="G100" i="78"/>
  <c r="O96" i="66"/>
  <c r="S96" i="66"/>
  <c r="H207" i="78"/>
  <c r="O187" i="66"/>
  <c r="S187" i="66"/>
  <c r="H185" i="83"/>
  <c r="F180" i="83"/>
  <c r="H180" i="83" s="1"/>
  <c r="H205" i="83"/>
  <c r="H138" i="81"/>
  <c r="F135" i="81"/>
  <c r="H135" i="81" s="1"/>
  <c r="G27" i="68"/>
  <c r="J108" i="68"/>
  <c r="J97" i="68" s="1"/>
  <c r="G184" i="68"/>
  <c r="G265" i="68"/>
  <c r="M150" i="66"/>
  <c r="X50" i="66"/>
  <c r="T67" i="66"/>
  <c r="X67" i="66"/>
  <c r="M176" i="66"/>
  <c r="Q176" i="66"/>
  <c r="X20" i="66"/>
  <c r="X136" i="66"/>
  <c r="H217" i="83"/>
  <c r="F216" i="83"/>
  <c r="H216" i="83" s="1"/>
  <c r="H252" i="83"/>
  <c r="U32" i="84"/>
  <c r="G75" i="81"/>
  <c r="T77" i="66"/>
  <c r="R5" i="68"/>
  <c r="H80" i="78"/>
  <c r="F177" i="78"/>
  <c r="H179" i="78"/>
  <c r="W176" i="66"/>
  <c r="H188" i="81"/>
  <c r="H256" i="80"/>
  <c r="I108" i="68"/>
  <c r="I97" i="68" s="1"/>
  <c r="V139" i="66"/>
  <c r="S176" i="66"/>
  <c r="G74" i="68"/>
  <c r="T121" i="66"/>
  <c r="S228" i="66"/>
  <c r="O7" i="66"/>
  <c r="X37" i="66"/>
  <c r="W37" i="66"/>
  <c r="W38" i="66"/>
  <c r="H49" i="78"/>
  <c r="R45" i="66"/>
  <c r="G76" i="78"/>
  <c r="H102" i="78"/>
  <c r="R80" i="66"/>
  <c r="F145" i="78"/>
  <c r="P136" i="66"/>
  <c r="H187" i="78"/>
  <c r="F186" i="78"/>
  <c r="H186" i="78" s="1"/>
  <c r="R49" i="66"/>
  <c r="S118" i="66"/>
  <c r="H166" i="83"/>
  <c r="F165" i="83"/>
  <c r="H165" i="83" s="1"/>
  <c r="H223" i="83"/>
  <c r="R59" i="84"/>
  <c r="N59" i="84"/>
  <c r="V59" i="84"/>
  <c r="F76" i="81"/>
  <c r="H76" i="81" s="1"/>
  <c r="H77" i="81"/>
  <c r="Q118" i="79"/>
  <c r="R241" i="68"/>
  <c r="R240" i="68" s="1"/>
  <c r="K20" i="66"/>
  <c r="U37" i="66"/>
  <c r="V50" i="66"/>
  <c r="M67" i="66"/>
  <c r="M96" i="66"/>
  <c r="Q96" i="66"/>
  <c r="P187" i="66"/>
  <c r="T187" i="66"/>
  <c r="X187" i="66"/>
  <c r="W215" i="66"/>
  <c r="L75" i="83"/>
  <c r="N178" i="83"/>
  <c r="F263" i="83"/>
  <c r="H263" i="83" s="1"/>
  <c r="H264" i="83"/>
  <c r="O5" i="84"/>
  <c r="W5" i="84"/>
  <c r="M32" i="84"/>
  <c r="L75" i="84"/>
  <c r="T162" i="84"/>
  <c r="S226" i="84"/>
  <c r="S225" i="84" s="1"/>
  <c r="L5" i="81"/>
  <c r="H208" i="81"/>
  <c r="F204" i="81"/>
  <c r="H204" i="81" s="1"/>
  <c r="G262" i="68"/>
  <c r="R37" i="66"/>
  <c r="V37" i="66"/>
  <c r="M45" i="66"/>
  <c r="Q45" i="66"/>
  <c r="U45" i="66"/>
  <c r="W50" i="66"/>
  <c r="G84" i="78"/>
  <c r="R121" i="66"/>
  <c r="F160" i="78"/>
  <c r="O136" i="66"/>
  <c r="W136" i="66"/>
  <c r="H259" i="78"/>
  <c r="F256" i="78"/>
  <c r="M91" i="83"/>
  <c r="L5" i="84"/>
  <c r="P5" i="84"/>
  <c r="T5" i="84"/>
  <c r="F6" i="82"/>
  <c r="H6" i="82" s="1"/>
  <c r="Q187" i="66"/>
  <c r="U187" i="66"/>
  <c r="S201" i="66"/>
  <c r="P245" i="66"/>
  <c r="T245" i="66"/>
  <c r="X245" i="66"/>
  <c r="S248" i="66"/>
  <c r="F6" i="83"/>
  <c r="F173" i="83"/>
  <c r="H173" i="83" s="1"/>
  <c r="F191" i="83"/>
  <c r="H191" i="83" s="1"/>
  <c r="L178" i="83"/>
  <c r="O59" i="84"/>
  <c r="S59" i="84"/>
  <c r="M75" i="84"/>
  <c r="P5" i="82"/>
  <c r="P257" i="82" s="1"/>
  <c r="T5" i="82"/>
  <c r="T257" i="82" s="1"/>
  <c r="H56" i="82"/>
  <c r="N54" i="66" s="1"/>
  <c r="H84" i="80"/>
  <c r="M84" i="80" s="1"/>
  <c r="M82" i="80" s="1"/>
  <c r="P49" i="66"/>
  <c r="J24" i="79"/>
  <c r="L24" i="79" s="1"/>
  <c r="L26" i="79"/>
  <c r="Q198" i="66"/>
  <c r="U198" i="66"/>
  <c r="R215" i="66"/>
  <c r="V215" i="66"/>
  <c r="O228" i="66"/>
  <c r="W228" i="66"/>
  <c r="L5" i="83"/>
  <c r="N91" i="83"/>
  <c r="W96" i="66"/>
  <c r="M178" i="83"/>
  <c r="F247" i="83"/>
  <c r="H247" i="83" s="1"/>
  <c r="M242" i="83"/>
  <c r="M241" i="83" s="1"/>
  <c r="O245" i="66"/>
  <c r="V5" i="84"/>
  <c r="O32" i="84"/>
  <c r="S32" i="84"/>
  <c r="W32" i="84"/>
  <c r="L32" i="84"/>
  <c r="P32" i="84"/>
  <c r="T32" i="84"/>
  <c r="M59" i="84"/>
  <c r="Q59" i="84"/>
  <c r="U59" i="84"/>
  <c r="P121" i="66"/>
  <c r="X121" i="66"/>
  <c r="U75" i="84"/>
  <c r="L162" i="84"/>
  <c r="P162" i="84"/>
  <c r="G5" i="81"/>
  <c r="F50" i="81"/>
  <c r="H50" i="81" s="1"/>
  <c r="H96" i="81"/>
  <c r="F95" i="81"/>
  <c r="H95" i="81" s="1"/>
  <c r="G230" i="81"/>
  <c r="G229" i="81" s="1"/>
  <c r="Q245" i="66"/>
  <c r="J98" i="79"/>
  <c r="L98" i="79" s="1"/>
  <c r="L99" i="79"/>
  <c r="G61" i="82"/>
  <c r="H118" i="80"/>
  <c r="F117" i="80"/>
  <c r="H117" i="80" s="1"/>
  <c r="J123" i="79"/>
  <c r="J122" i="79" s="1"/>
  <c r="F179" i="81"/>
  <c r="H179" i="81" s="1"/>
  <c r="L100" i="80"/>
  <c r="G277" i="80"/>
  <c r="G276" i="80" s="1"/>
  <c r="L277" i="80"/>
  <c r="L276" i="80" s="1"/>
  <c r="R71" i="66"/>
  <c r="G36" i="80"/>
  <c r="K24" i="66" s="1"/>
  <c r="L213" i="80"/>
  <c r="AB32" i="79"/>
  <c r="Q59" i="79"/>
  <c r="L116" i="80"/>
  <c r="M277" i="80"/>
  <c r="M276" i="80" s="1"/>
  <c r="J20" i="79"/>
  <c r="L20" i="79" s="1"/>
  <c r="R59" i="79"/>
  <c r="J151" i="79"/>
  <c r="L151" i="79" s="1"/>
  <c r="S243" i="79"/>
  <c r="S242" i="79" s="1"/>
  <c r="P243" i="79"/>
  <c r="P242" i="79" s="1"/>
  <c r="F57" i="78"/>
  <c r="F54" i="78"/>
  <c r="F54" i="80"/>
  <c r="H54" i="80" s="1"/>
  <c r="W72" i="66"/>
  <c r="S5" i="79"/>
  <c r="AB5" i="79"/>
  <c r="L21" i="79"/>
  <c r="J33" i="79"/>
  <c r="L33" i="79" s="1"/>
  <c r="J37" i="79"/>
  <c r="L37" i="79" s="1"/>
  <c r="Y32" i="79"/>
  <c r="AG32" i="79"/>
  <c r="J53" i="79"/>
  <c r="L53" i="79" s="1"/>
  <c r="R32" i="79"/>
  <c r="J67" i="79"/>
  <c r="L67" i="79" s="1"/>
  <c r="L84" i="79"/>
  <c r="P109" i="79"/>
  <c r="J133" i="79"/>
  <c r="L133" i="79" s="1"/>
  <c r="L152" i="79"/>
  <c r="R148" i="79" s="1"/>
  <c r="J166" i="79"/>
  <c r="J164" i="79" s="1"/>
  <c r="J174" i="79"/>
  <c r="L174" i="79" s="1"/>
  <c r="V179" i="79"/>
  <c r="Q243" i="79"/>
  <c r="Q242" i="79" s="1"/>
  <c r="V243" i="79"/>
  <c r="V242" i="79" s="1"/>
  <c r="J248" i="79"/>
  <c r="L248" i="79" s="1"/>
  <c r="AC5" i="79"/>
  <c r="Q32" i="79"/>
  <c r="V32" i="79"/>
  <c r="Z32" i="79"/>
  <c r="AD32" i="79"/>
  <c r="AH32" i="79"/>
  <c r="V73" i="79"/>
  <c r="V72" i="79" s="1"/>
  <c r="O33" i="66"/>
  <c r="H112" i="78"/>
  <c r="F193" i="78"/>
  <c r="H195" i="78"/>
  <c r="H246" i="78"/>
  <c r="H262" i="78"/>
  <c r="F260" i="78"/>
  <c r="F53" i="83"/>
  <c r="H53" i="83" s="1"/>
  <c r="H54" i="83"/>
  <c r="F61" i="83"/>
  <c r="H61" i="83" s="1"/>
  <c r="H62" i="83"/>
  <c r="H152" i="83"/>
  <c r="F151" i="83"/>
  <c r="H151" i="83" s="1"/>
  <c r="O75" i="84"/>
  <c r="P80" i="66"/>
  <c r="W75" i="84"/>
  <c r="X80" i="66"/>
  <c r="R165" i="66"/>
  <c r="K188" i="68"/>
  <c r="S33" i="66"/>
  <c r="P232" i="66"/>
  <c r="X232" i="66"/>
  <c r="F104" i="78"/>
  <c r="H132" i="78"/>
  <c r="F142" i="78"/>
  <c r="O118" i="66"/>
  <c r="H176" i="78"/>
  <c r="H275" i="78"/>
  <c r="F273" i="78"/>
  <c r="H282" i="78"/>
  <c r="H34" i="83"/>
  <c r="F86" i="83"/>
  <c r="H86" i="83" s="1"/>
  <c r="H87" i="83"/>
  <c r="F149" i="81"/>
  <c r="H149" i="81" s="1"/>
  <c r="H151" i="81"/>
  <c r="H249" i="81"/>
  <c r="F248" i="81"/>
  <c r="H248" i="81" s="1"/>
  <c r="G167" i="68"/>
  <c r="K214" i="68"/>
  <c r="G218" i="68"/>
  <c r="R22" i="66"/>
  <c r="S35" i="66"/>
  <c r="M37" i="66"/>
  <c r="W118" i="66"/>
  <c r="Q150" i="66"/>
  <c r="T165" i="66"/>
  <c r="T37" i="66"/>
  <c r="H51" i="78"/>
  <c r="W52" i="66"/>
  <c r="R77" i="66"/>
  <c r="F109" i="78"/>
  <c r="H206" i="78"/>
  <c r="F204" i="78"/>
  <c r="H214" i="78"/>
  <c r="H228" i="78"/>
  <c r="F226" i="78"/>
  <c r="F243" i="78"/>
  <c r="M245" i="66"/>
  <c r="F92" i="83"/>
  <c r="H93" i="83"/>
  <c r="G178" i="83"/>
  <c r="O248" i="66"/>
  <c r="G32" i="81"/>
  <c r="F20" i="78"/>
  <c r="H21" i="78"/>
  <c r="R54" i="66"/>
  <c r="P71" i="66"/>
  <c r="F95" i="78"/>
  <c r="H95" i="78" s="1"/>
  <c r="H97" i="78"/>
  <c r="H127" i="78"/>
  <c r="F215" i="78"/>
  <c r="H217" i="78"/>
  <c r="F229" i="78"/>
  <c r="H231" i="78"/>
  <c r="W33" i="66"/>
  <c r="W35" i="66"/>
  <c r="P44" i="66"/>
  <c r="S75" i="84"/>
  <c r="T80" i="66"/>
  <c r="V165" i="66"/>
  <c r="H172" i="81"/>
  <c r="F168" i="81"/>
  <c r="G192" i="68"/>
  <c r="J214" i="68"/>
  <c r="O35" i="66"/>
  <c r="X165" i="66"/>
  <c r="T232" i="66"/>
  <c r="V248" i="66"/>
  <c r="R7" i="66"/>
  <c r="H29" i="78"/>
  <c r="L29" i="66" s="1"/>
  <c r="P35" i="66"/>
  <c r="H201" i="78"/>
  <c r="H223" i="78"/>
  <c r="H237" i="78"/>
  <c r="J5" i="68"/>
  <c r="K60" i="68"/>
  <c r="G98" i="68"/>
  <c r="K241" i="68"/>
  <c r="K240" i="68" s="1"/>
  <c r="T35" i="66"/>
  <c r="P37" i="66"/>
  <c r="M38" i="66"/>
  <c r="V38" i="66"/>
  <c r="V52" i="66"/>
  <c r="S54" i="66"/>
  <c r="P165" i="66"/>
  <c r="G39" i="78"/>
  <c r="K37" i="66" s="1"/>
  <c r="P45" i="66"/>
  <c r="T45" i="66"/>
  <c r="R96" i="66"/>
  <c r="V96" i="66"/>
  <c r="P150" i="66"/>
  <c r="T148" i="66"/>
  <c r="T150" i="66"/>
  <c r="H197" i="78"/>
  <c r="H219" i="78"/>
  <c r="H248" i="78"/>
  <c r="H278" i="78"/>
  <c r="F276" i="78"/>
  <c r="M54" i="66"/>
  <c r="Q54" i="66"/>
  <c r="L91" i="83"/>
  <c r="H85" i="81"/>
  <c r="F84" i="81"/>
  <c r="H84" i="81" s="1"/>
  <c r="F218" i="81"/>
  <c r="H218" i="81" s="1"/>
  <c r="H219" i="81"/>
  <c r="H37" i="83"/>
  <c r="N33" i="83" s="1"/>
  <c r="F35" i="83"/>
  <c r="H35" i="83" s="1"/>
  <c r="H68" i="83"/>
  <c r="N65" i="83" s="1"/>
  <c r="N64" i="83" s="1"/>
  <c r="H262" i="83"/>
  <c r="F260" i="83"/>
  <c r="Q32" i="84"/>
  <c r="Q75" i="84"/>
  <c r="F20" i="81"/>
  <c r="H20" i="81" s="1"/>
  <c r="H21" i="81"/>
  <c r="H54" i="81"/>
  <c r="F53" i="81"/>
  <c r="H53" i="81" s="1"/>
  <c r="H25" i="82"/>
  <c r="F24" i="82"/>
  <c r="H24" i="82" s="1"/>
  <c r="L266" i="79"/>
  <c r="J264" i="79"/>
  <c r="L264" i="79" s="1"/>
  <c r="U158" i="66"/>
  <c r="D18" i="69"/>
  <c r="J142" i="68"/>
  <c r="J132" i="68" s="1"/>
  <c r="O45" i="66"/>
  <c r="S45" i="66"/>
  <c r="W45" i="66"/>
  <c r="V49" i="66"/>
  <c r="F73" i="78"/>
  <c r="H7" i="83"/>
  <c r="H66" i="83"/>
  <c r="L65" i="83" s="1"/>
  <c r="L64" i="83" s="1"/>
  <c r="G75" i="83"/>
  <c r="N75" i="83"/>
  <c r="F111" i="83"/>
  <c r="H111" i="83" s="1"/>
  <c r="F133" i="83"/>
  <c r="H133" i="83" s="1"/>
  <c r="H214" i="83"/>
  <c r="P75" i="84"/>
  <c r="N162" i="84"/>
  <c r="R162" i="84"/>
  <c r="V162" i="84"/>
  <c r="T226" i="84"/>
  <c r="T225" i="84" s="1"/>
  <c r="F6" i="81"/>
  <c r="H52" i="81"/>
  <c r="F79" i="81"/>
  <c r="H81" i="81"/>
  <c r="H110" i="81"/>
  <c r="F106" i="81"/>
  <c r="H106" i="81" s="1"/>
  <c r="H202" i="81"/>
  <c r="F235" i="81"/>
  <c r="H235" i="81" s="1"/>
  <c r="H237" i="81"/>
  <c r="L117" i="79"/>
  <c r="O201" i="66"/>
  <c r="F82" i="83"/>
  <c r="H83" i="83"/>
  <c r="F100" i="83"/>
  <c r="H100" i="83" s="1"/>
  <c r="H101" i="83"/>
  <c r="F122" i="83"/>
  <c r="H122" i="83" s="1"/>
  <c r="H123" i="83"/>
  <c r="F136" i="83"/>
  <c r="H136" i="83" s="1"/>
  <c r="H137" i="83"/>
  <c r="H204" i="83"/>
  <c r="F202" i="83"/>
  <c r="H202" i="83" s="1"/>
  <c r="M226" i="84"/>
  <c r="M225" i="84" s="1"/>
  <c r="Q226" i="84"/>
  <c r="Q225" i="84" s="1"/>
  <c r="U226" i="84"/>
  <c r="U225" i="84" s="1"/>
  <c r="H25" i="81"/>
  <c r="F24" i="81"/>
  <c r="H24" i="81" s="1"/>
  <c r="H36" i="81"/>
  <c r="F33" i="81"/>
  <c r="F37" i="81"/>
  <c r="H37" i="81" s="1"/>
  <c r="H39" i="81"/>
  <c r="H60" i="81"/>
  <c r="H232" i="81"/>
  <c r="F231" i="81"/>
  <c r="F19" i="80"/>
  <c r="H19" i="80" s="1"/>
  <c r="H20" i="80"/>
  <c r="L19" i="80" s="1"/>
  <c r="P96" i="66"/>
  <c r="T96" i="66"/>
  <c r="X96" i="66"/>
  <c r="F50" i="83"/>
  <c r="N32" i="84"/>
  <c r="R32" i="84"/>
  <c r="V32" i="84"/>
  <c r="N75" i="84"/>
  <c r="R75" i="84"/>
  <c r="V75" i="84"/>
  <c r="F10" i="80"/>
  <c r="H10" i="80" s="1"/>
  <c r="H11" i="80"/>
  <c r="L11" i="80" s="1"/>
  <c r="L10" i="80" s="1"/>
  <c r="G116" i="80"/>
  <c r="F43" i="83"/>
  <c r="H43" i="83" s="1"/>
  <c r="L43" i="83"/>
  <c r="H192" i="83"/>
  <c r="F230" i="83"/>
  <c r="H230" i="83" s="1"/>
  <c r="H248" i="83"/>
  <c r="M162" i="84"/>
  <c r="Q162" i="84"/>
  <c r="U162" i="84"/>
  <c r="H41" i="81"/>
  <c r="H71" i="81"/>
  <c r="F70" i="81"/>
  <c r="H70" i="81" s="1"/>
  <c r="H121" i="81"/>
  <c r="F120" i="81"/>
  <c r="H120" i="81" s="1"/>
  <c r="H148" i="81"/>
  <c r="H191" i="81"/>
  <c r="F190" i="81"/>
  <c r="H190" i="81" s="1"/>
  <c r="F20" i="82"/>
  <c r="H20" i="82" s="1"/>
  <c r="H21" i="82"/>
  <c r="O20" i="66"/>
  <c r="S20" i="66"/>
  <c r="W20" i="66"/>
  <c r="F265" i="80"/>
  <c r="H265" i="80" s="1"/>
  <c r="G164" i="82"/>
  <c r="F58" i="80"/>
  <c r="H58" i="80" s="1"/>
  <c r="H189" i="80"/>
  <c r="P158" i="66"/>
  <c r="T158" i="66"/>
  <c r="H250" i="80"/>
  <c r="F248" i="80"/>
  <c r="H248" i="80" s="1"/>
  <c r="X32" i="79"/>
  <c r="AF32" i="79"/>
  <c r="J50" i="79"/>
  <c r="L50" i="79" s="1"/>
  <c r="L51" i="79"/>
  <c r="J79" i="79"/>
  <c r="L81" i="79"/>
  <c r="W8" i="66"/>
  <c r="N20" i="66"/>
  <c r="R20" i="66"/>
  <c r="V20" i="66"/>
  <c r="V44" i="66"/>
  <c r="V148" i="66"/>
  <c r="R187" i="66"/>
  <c r="V187" i="66"/>
  <c r="F251" i="80"/>
  <c r="H251" i="80" s="1"/>
  <c r="H253" i="80"/>
  <c r="AC32" i="79"/>
  <c r="W32" i="79"/>
  <c r="AE32" i="79"/>
  <c r="L60" i="79"/>
  <c r="P179" i="79"/>
  <c r="L184" i="79"/>
  <c r="J181" i="79"/>
  <c r="L181" i="79" s="1"/>
  <c r="K179" i="79"/>
  <c r="S179" i="79"/>
  <c r="Q7" i="66"/>
  <c r="U7" i="66"/>
  <c r="P20" i="66"/>
  <c r="T44" i="66"/>
  <c r="X44" i="66"/>
  <c r="R118" i="66"/>
  <c r="V121" i="66"/>
  <c r="R136" i="66"/>
  <c r="V136" i="66"/>
  <c r="H257" i="80"/>
  <c r="V228" i="66"/>
  <c r="J261" i="79"/>
  <c r="L261" i="79" s="1"/>
  <c r="L263" i="79"/>
  <c r="Q20" i="66"/>
  <c r="U44" i="66"/>
  <c r="F85" i="80"/>
  <c r="H85" i="80" s="1"/>
  <c r="O158" i="66"/>
  <c r="S158" i="66"/>
  <c r="X158" i="66"/>
  <c r="L7" i="79"/>
  <c r="P32" i="79"/>
  <c r="J45" i="79"/>
  <c r="L45" i="79" s="1"/>
  <c r="L68" i="79"/>
  <c r="L149" i="79"/>
  <c r="K243" i="79"/>
  <c r="K242" i="79" s="1"/>
  <c r="L249" i="79"/>
  <c r="F194" i="80"/>
  <c r="H194" i="80" s="1"/>
  <c r="M157" i="66"/>
  <c r="P201" i="66"/>
  <c r="T201" i="66"/>
  <c r="X201" i="66"/>
  <c r="F295" i="80"/>
  <c r="H295" i="80" s="1"/>
  <c r="L89" i="79"/>
  <c r="J87" i="79"/>
  <c r="L87" i="79" s="1"/>
  <c r="L233" i="79"/>
  <c r="J231" i="79"/>
  <c r="L231" i="79" s="1"/>
  <c r="M121" i="66"/>
  <c r="Q121" i="66"/>
  <c r="U121" i="66"/>
  <c r="Q136" i="66"/>
  <c r="R158" i="66"/>
  <c r="V158" i="66"/>
  <c r="P198" i="66"/>
  <c r="T198" i="66"/>
  <c r="X198" i="66"/>
  <c r="M215" i="66"/>
  <c r="Q215" i="66"/>
  <c r="U215" i="66"/>
  <c r="R245" i="66"/>
  <c r="V245" i="66"/>
  <c r="T248" i="66"/>
  <c r="Q179" i="79"/>
  <c r="R109" i="79"/>
  <c r="R179" i="79"/>
  <c r="H76" i="80"/>
  <c r="M74" i="80" s="1"/>
  <c r="J192" i="79"/>
  <c r="L192" i="79" s="1"/>
  <c r="J203" i="79"/>
  <c r="L203" i="79" s="1"/>
  <c r="J214" i="79"/>
  <c r="J217" i="79"/>
  <c r="L217" i="79" s="1"/>
  <c r="J130" i="79"/>
  <c r="H75" i="78"/>
  <c r="T54" i="66"/>
  <c r="T50" i="66"/>
  <c r="H68" i="78"/>
  <c r="G46" i="78"/>
  <c r="U38" i="66"/>
  <c r="G35" i="78"/>
  <c r="K35" i="66" s="1"/>
  <c r="U33" i="66"/>
  <c r="H31" i="78"/>
  <c r="U49" i="66"/>
  <c r="H52" i="83"/>
  <c r="N50" i="83" s="1"/>
  <c r="N42" i="83" s="1"/>
  <c r="U20" i="66"/>
  <c r="T20" i="66"/>
  <c r="F20" i="83"/>
  <c r="H22" i="83"/>
  <c r="U54" i="66"/>
  <c r="H45" i="83"/>
  <c r="M43" i="83" s="1"/>
  <c r="M42" i="83" s="1"/>
  <c r="M32" i="83" s="1"/>
  <c r="Q33" i="66"/>
  <c r="M24" i="80"/>
  <c r="M22" i="80" s="1"/>
  <c r="M77" i="66"/>
  <c r="U77" i="66"/>
  <c r="H119" i="80"/>
  <c r="H263" i="80"/>
  <c r="H303" i="80"/>
  <c r="R35" i="66"/>
  <c r="H9" i="80"/>
  <c r="M20" i="66"/>
  <c r="F32" i="80"/>
  <c r="H95" i="80"/>
  <c r="G100" i="80"/>
  <c r="H183" i="80"/>
  <c r="H255" i="80"/>
  <c r="G188" i="80"/>
  <c r="H200" i="80"/>
  <c r="L199" i="80" s="1"/>
  <c r="L188" i="80" s="1"/>
  <c r="M213" i="80"/>
  <c r="H221" i="80"/>
  <c r="H230" i="80"/>
  <c r="H266" i="80"/>
  <c r="H274" i="80"/>
  <c r="M228" i="66"/>
  <c r="Q228" i="66"/>
  <c r="U228" i="66"/>
  <c r="H288" i="80"/>
  <c r="T10" i="66"/>
  <c r="Q77" i="66"/>
  <c r="R33" i="66"/>
  <c r="H159" i="80"/>
  <c r="H232" i="80"/>
  <c r="H244" i="80"/>
  <c r="H290" i="80"/>
  <c r="H301" i="80"/>
  <c r="F298" i="80"/>
  <c r="R58" i="66"/>
  <c r="R67" i="66"/>
  <c r="V67" i="66"/>
  <c r="V118" i="66"/>
  <c r="P248" i="66"/>
  <c r="X248" i="66"/>
  <c r="P7" i="66"/>
  <c r="X7" i="66"/>
  <c r="F22" i="80"/>
  <c r="H22" i="80" s="1"/>
  <c r="H23" i="80"/>
  <c r="L23" i="80" s="1"/>
  <c r="L22" i="80" s="1"/>
  <c r="O148" i="66"/>
  <c r="O150" i="66"/>
  <c r="W148" i="66"/>
  <c r="W150" i="66"/>
  <c r="F215" i="80"/>
  <c r="H272" i="80"/>
  <c r="R228" i="66"/>
  <c r="H228" i="80"/>
  <c r="F226" i="80"/>
  <c r="H92" i="80"/>
  <c r="L92" i="80" s="1"/>
  <c r="L91" i="80" s="1"/>
  <c r="M116" i="80"/>
  <c r="G213" i="80"/>
  <c r="F237" i="80"/>
  <c r="H284" i="80"/>
  <c r="F282" i="80"/>
  <c r="H123" i="80"/>
  <c r="H182" i="80"/>
  <c r="F107" i="80"/>
  <c r="H107" i="80" s="1"/>
  <c r="H101" i="80"/>
  <c r="H134" i="80"/>
  <c r="H138" i="80"/>
  <c r="F161" i="80"/>
  <c r="H175" i="80"/>
  <c r="F66" i="80"/>
  <c r="H66" i="80" s="1"/>
  <c r="H78" i="80"/>
  <c r="M78" i="80" s="1"/>
  <c r="F190" i="80"/>
  <c r="H191" i="80"/>
  <c r="P14" i="66"/>
  <c r="H114" i="80"/>
  <c r="F69" i="80"/>
  <c r="H69" i="80" s="1"/>
  <c r="F111" i="80"/>
  <c r="H181" i="80"/>
  <c r="F120" i="80"/>
  <c r="F125" i="80"/>
  <c r="F136" i="80"/>
  <c r="F147" i="80"/>
  <c r="H162" i="80"/>
  <c r="F176" i="80"/>
  <c r="H197" i="80"/>
  <c r="M90" i="80"/>
  <c r="U53" i="66"/>
  <c r="U35" i="66"/>
  <c r="H67" i="80"/>
  <c r="L67" i="80" s="1"/>
  <c r="L66" i="80" s="1"/>
  <c r="F63" i="80"/>
  <c r="W14" i="66"/>
  <c r="H17" i="80"/>
  <c r="H35" i="80"/>
  <c r="V14" i="66"/>
  <c r="R14" i="66"/>
  <c r="H27" i="80"/>
  <c r="N14" i="66"/>
  <c r="S14" i="66"/>
  <c r="O14" i="66"/>
  <c r="G6" i="80"/>
  <c r="G5" i="80" s="1"/>
  <c r="F42" i="80"/>
  <c r="H34" i="80"/>
  <c r="U71" i="66"/>
  <c r="H51" i="82"/>
  <c r="AA272" i="79" l="1"/>
  <c r="M257" i="82"/>
  <c r="X257" i="82" s="1"/>
  <c r="X5" i="82"/>
  <c r="Z272" i="79"/>
  <c r="AE272" i="79"/>
  <c r="AB272" i="79"/>
  <c r="X32" i="84"/>
  <c r="W272" i="79"/>
  <c r="AF272" i="79"/>
  <c r="AH272" i="79"/>
  <c r="K45" i="84"/>
  <c r="I40" i="84"/>
  <c r="AC272" i="79"/>
  <c r="L259" i="81"/>
  <c r="X259" i="81" s="1"/>
  <c r="X5" i="81"/>
  <c r="AG272" i="79"/>
  <c r="X272" i="79"/>
  <c r="AD272" i="79"/>
  <c r="AI5" i="79"/>
  <c r="AI32" i="79"/>
  <c r="G5" i="68"/>
  <c r="R98" i="68"/>
  <c r="K5" i="66"/>
  <c r="Q53" i="66"/>
  <c r="I137" i="68"/>
  <c r="I134" i="68" s="1"/>
  <c r="R148" i="66"/>
  <c r="Q71" i="66"/>
  <c r="O41" i="66"/>
  <c r="O40" i="66" s="1"/>
  <c r="R103" i="68"/>
  <c r="K150" i="68"/>
  <c r="K132" i="68" s="1"/>
  <c r="R115" i="68"/>
  <c r="R108" i="68" s="1"/>
  <c r="L85" i="68"/>
  <c r="P78" i="79"/>
  <c r="S40" i="66"/>
  <c r="S242" i="68"/>
  <c r="S241" i="68" s="1"/>
  <c r="S240" i="68" s="1"/>
  <c r="H45" i="84"/>
  <c r="F40" i="84"/>
  <c r="V71" i="66"/>
  <c r="X40" i="66"/>
  <c r="M40" i="66"/>
  <c r="T40" i="66"/>
  <c r="K148" i="66"/>
  <c r="K180" i="68"/>
  <c r="K178" i="68" s="1"/>
  <c r="R130" i="68"/>
  <c r="R119" i="68" s="1"/>
  <c r="G132" i="68"/>
  <c r="C7" i="69" s="1"/>
  <c r="P40" i="66"/>
  <c r="J28" i="66"/>
  <c r="L28" i="66" s="1"/>
  <c r="U148" i="66"/>
  <c r="K53" i="66"/>
  <c r="P53" i="66"/>
  <c r="W40" i="66"/>
  <c r="G178" i="68"/>
  <c r="C12" i="69" s="1"/>
  <c r="V110" i="79"/>
  <c r="V109" i="79" s="1"/>
  <c r="V41" i="66"/>
  <c r="V40" i="66" s="1"/>
  <c r="H50" i="83"/>
  <c r="Q116" i="79"/>
  <c r="W107" i="66"/>
  <c r="T76" i="66"/>
  <c r="L82" i="79"/>
  <c r="J80" i="66"/>
  <c r="L42" i="83"/>
  <c r="L32" i="83" s="1"/>
  <c r="L271" i="83" s="1"/>
  <c r="L62" i="80"/>
  <c r="L61" i="80" s="1"/>
  <c r="F51" i="80"/>
  <c r="H51" i="80" s="1"/>
  <c r="I142" i="68"/>
  <c r="M53" i="66"/>
  <c r="K59" i="79"/>
  <c r="K59" i="66" s="1"/>
  <c r="G50" i="80"/>
  <c r="G306" i="80" s="1"/>
  <c r="L26" i="66"/>
  <c r="J8" i="66"/>
  <c r="Q41" i="66"/>
  <c r="Q40" i="66" s="1"/>
  <c r="K41" i="66"/>
  <c r="K40" i="66" s="1"/>
  <c r="K78" i="79"/>
  <c r="K76" i="66" s="1"/>
  <c r="F82" i="80"/>
  <c r="H82" i="80" s="1"/>
  <c r="S6" i="66"/>
  <c r="N7" i="66"/>
  <c r="L21" i="66"/>
  <c r="H215" i="78"/>
  <c r="H91" i="78"/>
  <c r="P5" i="66"/>
  <c r="R41" i="66"/>
  <c r="R40" i="66" s="1"/>
  <c r="K163" i="66"/>
  <c r="J13" i="66"/>
  <c r="J20" i="66"/>
  <c r="Q107" i="66"/>
  <c r="S255" i="84"/>
  <c r="H229" i="78"/>
  <c r="T71" i="66"/>
  <c r="R53" i="66"/>
  <c r="H243" i="78"/>
  <c r="H204" i="78"/>
  <c r="H109" i="78"/>
  <c r="H104" i="78"/>
  <c r="V59" i="66"/>
  <c r="H7" i="78"/>
  <c r="G254" i="78"/>
  <c r="K226" i="66" s="1"/>
  <c r="K227" i="66"/>
  <c r="J14" i="66"/>
  <c r="H142" i="78"/>
  <c r="H101" i="78"/>
  <c r="H276" i="78"/>
  <c r="H54" i="78"/>
  <c r="L17" i="66"/>
  <c r="H40" i="78"/>
  <c r="L49" i="66"/>
  <c r="H226" i="78"/>
  <c r="H256" i="78"/>
  <c r="H160" i="78"/>
  <c r="H145" i="78"/>
  <c r="L23" i="66"/>
  <c r="L14" i="66"/>
  <c r="L11" i="66"/>
  <c r="H91" i="80"/>
  <c r="H57" i="78"/>
  <c r="N20" i="83"/>
  <c r="L22" i="66"/>
  <c r="L13" i="66"/>
  <c r="L8" i="66"/>
  <c r="H6" i="83"/>
  <c r="L166" i="79"/>
  <c r="U173" i="79"/>
  <c r="U171" i="79"/>
  <c r="U169" i="79"/>
  <c r="U172" i="79"/>
  <c r="U170" i="79"/>
  <c r="U168" i="79"/>
  <c r="U166" i="79" s="1"/>
  <c r="L164" i="79"/>
  <c r="H33" i="81"/>
  <c r="O163" i="66"/>
  <c r="T226" i="66"/>
  <c r="S76" i="66"/>
  <c r="G259" i="81"/>
  <c r="P255" i="84"/>
  <c r="J5" i="79"/>
  <c r="L5" i="79" s="1"/>
  <c r="S107" i="66"/>
  <c r="G271" i="83"/>
  <c r="F40" i="81"/>
  <c r="H40" i="81" s="1"/>
  <c r="S227" i="66"/>
  <c r="L46" i="79"/>
  <c r="S46" i="79" s="1"/>
  <c r="S45" i="79" s="1"/>
  <c r="S40" i="79" s="1"/>
  <c r="S32" i="79" s="1"/>
  <c r="S272" i="79" s="1"/>
  <c r="W5" i="66"/>
  <c r="U107" i="66"/>
  <c r="L123" i="79"/>
  <c r="Q123" i="79" s="1"/>
  <c r="Q122" i="79" s="1"/>
  <c r="F147" i="81"/>
  <c r="H147" i="81" s="1"/>
  <c r="T255" i="84"/>
  <c r="O71" i="66"/>
  <c r="U59" i="66"/>
  <c r="O6" i="66"/>
  <c r="P163" i="66"/>
  <c r="F6" i="78"/>
  <c r="H6" i="78" s="1"/>
  <c r="M107" i="66"/>
  <c r="J148" i="79"/>
  <c r="L148" i="79" s="1"/>
  <c r="S226" i="66"/>
  <c r="M59" i="66"/>
  <c r="V226" i="66"/>
  <c r="O255" i="84"/>
  <c r="J72" i="79"/>
  <c r="O227" i="66"/>
  <c r="M61" i="80"/>
  <c r="M50" i="80" s="1"/>
  <c r="J273" i="68"/>
  <c r="L255" i="84"/>
  <c r="W163" i="66"/>
  <c r="S163" i="66"/>
  <c r="W71" i="66"/>
  <c r="M273" i="68"/>
  <c r="O226" i="66"/>
  <c r="W6" i="66"/>
  <c r="Q163" i="66"/>
  <c r="H73" i="78"/>
  <c r="R255" i="84"/>
  <c r="Q255" i="84"/>
  <c r="F5" i="82"/>
  <c r="H5" i="82" s="1"/>
  <c r="O59" i="66"/>
  <c r="F178" i="83"/>
  <c r="H178" i="83" s="1"/>
  <c r="W255" i="84"/>
  <c r="R59" i="66"/>
  <c r="W226" i="66"/>
  <c r="S59" i="66"/>
  <c r="R78" i="79"/>
  <c r="F71" i="78"/>
  <c r="M255" i="84"/>
  <c r="N255" i="84"/>
  <c r="J116" i="79"/>
  <c r="P114" i="66"/>
  <c r="H196" i="80"/>
  <c r="M194" i="80" s="1"/>
  <c r="R25" i="66"/>
  <c r="Q5" i="66"/>
  <c r="M163" i="66"/>
  <c r="M71" i="66"/>
  <c r="W227" i="66"/>
  <c r="T163" i="66"/>
  <c r="X6" i="66"/>
  <c r="F47" i="78"/>
  <c r="H39" i="80"/>
  <c r="M37" i="80" s="1"/>
  <c r="U255" i="84"/>
  <c r="V255" i="84"/>
  <c r="Q59" i="66"/>
  <c r="H65" i="83"/>
  <c r="W59" i="66"/>
  <c r="F84" i="78"/>
  <c r="H84" i="78" s="1"/>
  <c r="F175" i="78"/>
  <c r="H177" i="78"/>
  <c r="F202" i="80"/>
  <c r="P227" i="66"/>
  <c r="V163" i="66"/>
  <c r="V71" i="79"/>
  <c r="V59" i="79" s="1"/>
  <c r="L79" i="79"/>
  <c r="G257" i="82"/>
  <c r="F166" i="81"/>
  <c r="H166" i="81" s="1"/>
  <c r="H168" i="81"/>
  <c r="T59" i="66"/>
  <c r="H273" i="78"/>
  <c r="R163" i="66"/>
  <c r="J243" i="79"/>
  <c r="H78" i="78"/>
  <c r="F91" i="83"/>
  <c r="H91" i="83" s="1"/>
  <c r="H92" i="83"/>
  <c r="X226" i="66"/>
  <c r="J40" i="79"/>
  <c r="Q76" i="66"/>
  <c r="P148" i="66"/>
  <c r="U76" i="66"/>
  <c r="W54" i="66"/>
  <c r="P272" i="79"/>
  <c r="X72" i="66"/>
  <c r="H79" i="81"/>
  <c r="F75" i="81"/>
  <c r="H75" i="81" s="1"/>
  <c r="T227" i="66"/>
  <c r="P59" i="66"/>
  <c r="X227" i="66"/>
  <c r="H38" i="80"/>
  <c r="L37" i="80" s="1"/>
  <c r="L36" i="80" s="1"/>
  <c r="F230" i="81"/>
  <c r="H231" i="81"/>
  <c r="F59" i="81"/>
  <c r="H59" i="81" s="1"/>
  <c r="P33" i="66"/>
  <c r="H161" i="80"/>
  <c r="S25" i="66"/>
  <c r="U163" i="66"/>
  <c r="V227" i="66"/>
  <c r="X163" i="66"/>
  <c r="F42" i="83"/>
  <c r="H42" i="83" s="1"/>
  <c r="N32" i="83"/>
  <c r="W53" i="66"/>
  <c r="H201" i="80"/>
  <c r="M199" i="80" s="1"/>
  <c r="H82" i="83"/>
  <c r="F75" i="83"/>
  <c r="H75" i="83" s="1"/>
  <c r="H6" i="81"/>
  <c r="F5" i="81"/>
  <c r="H5" i="81" s="1"/>
  <c r="N49" i="66"/>
  <c r="H260" i="83"/>
  <c r="F242" i="83"/>
  <c r="G188" i="68"/>
  <c r="G246" i="68"/>
  <c r="F33" i="83"/>
  <c r="H33" i="83" s="1"/>
  <c r="H260" i="78"/>
  <c r="F255" i="78"/>
  <c r="F191" i="78"/>
  <c r="H193" i="78"/>
  <c r="H20" i="78"/>
  <c r="L214" i="79"/>
  <c r="J179" i="79"/>
  <c r="L179" i="79" s="1"/>
  <c r="W76" i="66"/>
  <c r="L130" i="79"/>
  <c r="L122" i="79"/>
  <c r="T53" i="66"/>
  <c r="F39" i="78"/>
  <c r="G33" i="78"/>
  <c r="H20" i="83"/>
  <c r="F5" i="83"/>
  <c r="M271" i="83"/>
  <c r="H97" i="80"/>
  <c r="L90" i="80"/>
  <c r="P25" i="66"/>
  <c r="Q25" i="66"/>
  <c r="R226" i="66"/>
  <c r="R227" i="66"/>
  <c r="T7" i="66"/>
  <c r="U226" i="66"/>
  <c r="U227" i="66"/>
  <c r="T25" i="66"/>
  <c r="F7" i="80"/>
  <c r="J7" i="66" s="1"/>
  <c r="H8" i="80"/>
  <c r="L6" i="80" s="1"/>
  <c r="L5" i="80" s="1"/>
  <c r="O5" i="66"/>
  <c r="H226" i="80"/>
  <c r="H282" i="80"/>
  <c r="M148" i="66"/>
  <c r="H298" i="80"/>
  <c r="M226" i="66"/>
  <c r="M227" i="66"/>
  <c r="F14" i="80"/>
  <c r="J10" i="66" s="1"/>
  <c r="H16" i="80"/>
  <c r="M16" i="80" s="1"/>
  <c r="M14" i="80" s="1"/>
  <c r="M6" i="80" s="1"/>
  <c r="M5" i="80" s="1"/>
  <c r="F90" i="80"/>
  <c r="H237" i="80"/>
  <c r="H215" i="80"/>
  <c r="N25" i="66"/>
  <c r="F277" i="80"/>
  <c r="H278" i="80"/>
  <c r="Q226" i="66"/>
  <c r="Q227" i="66"/>
  <c r="M7" i="66"/>
  <c r="H147" i="80"/>
  <c r="H190" i="80"/>
  <c r="H176" i="80"/>
  <c r="H125" i="80"/>
  <c r="H120" i="80"/>
  <c r="H111" i="80"/>
  <c r="F100" i="80"/>
  <c r="H100" i="80" s="1"/>
  <c r="H136" i="80"/>
  <c r="O25" i="66"/>
  <c r="U41" i="66"/>
  <c r="U40" i="66" s="1"/>
  <c r="H63" i="80"/>
  <c r="F62" i="80"/>
  <c r="F61" i="80" s="1"/>
  <c r="H61" i="80" s="1"/>
  <c r="R6" i="66"/>
  <c r="N5" i="66"/>
  <c r="N6" i="66"/>
  <c r="R5" i="66"/>
  <c r="H32" i="80"/>
  <c r="H42" i="80"/>
  <c r="X255" i="84" l="1"/>
  <c r="K40" i="84"/>
  <c r="AA40" i="66" s="1"/>
  <c r="I32" i="84"/>
  <c r="AI272" i="79"/>
  <c r="I132" i="68"/>
  <c r="I273" i="68" s="1"/>
  <c r="L6" i="68"/>
  <c r="L5" i="68" s="1"/>
  <c r="U32" i="66"/>
  <c r="R97" i="68"/>
  <c r="R273" i="68" s="1"/>
  <c r="S273" i="68"/>
  <c r="K273" i="68"/>
  <c r="J6" i="66"/>
  <c r="J5" i="66" s="1"/>
  <c r="C13" i="69"/>
  <c r="C9" i="69"/>
  <c r="H40" i="84"/>
  <c r="F32" i="84"/>
  <c r="H175" i="78"/>
  <c r="V76" i="66"/>
  <c r="J32" i="79"/>
  <c r="R76" i="66"/>
  <c r="N6" i="83"/>
  <c r="N5" i="83" s="1"/>
  <c r="L50" i="80"/>
  <c r="R32" i="66"/>
  <c r="K272" i="79"/>
  <c r="M76" i="66"/>
  <c r="P6" i="66"/>
  <c r="J49" i="66"/>
  <c r="O32" i="66"/>
  <c r="J71" i="79"/>
  <c r="V6" i="66"/>
  <c r="Q32" i="66"/>
  <c r="K33" i="66"/>
  <c r="K32" i="66" s="1"/>
  <c r="K256" i="66" s="1"/>
  <c r="L20" i="66"/>
  <c r="Q109" i="79"/>
  <c r="Q78" i="79" s="1"/>
  <c r="H191" i="78"/>
  <c r="H47" i="78"/>
  <c r="J41" i="66"/>
  <c r="L41" i="66" s="1"/>
  <c r="U164" i="79"/>
  <c r="U272" i="79" s="1"/>
  <c r="H5" i="83"/>
  <c r="M188" i="80"/>
  <c r="F5" i="78"/>
  <c r="H5" i="78" s="1"/>
  <c r="H25" i="78"/>
  <c r="F24" i="78"/>
  <c r="H199" i="80"/>
  <c r="S32" i="66"/>
  <c r="F32" i="81"/>
  <c r="F64" i="83"/>
  <c r="H64" i="83" s="1"/>
  <c r="L40" i="79"/>
  <c r="H202" i="80"/>
  <c r="Q6" i="66"/>
  <c r="P32" i="66"/>
  <c r="F46" i="78"/>
  <c r="L72" i="79"/>
  <c r="T273" i="68"/>
  <c r="AF273" i="68" s="1"/>
  <c r="X76" i="66"/>
  <c r="O107" i="66"/>
  <c r="W32" i="66"/>
  <c r="H71" i="78"/>
  <c r="F37" i="80"/>
  <c r="J25" i="66" s="1"/>
  <c r="R272" i="79"/>
  <c r="L116" i="79"/>
  <c r="S5" i="66"/>
  <c r="J109" i="79"/>
  <c r="P226" i="66"/>
  <c r="P107" i="66"/>
  <c r="P76" i="66"/>
  <c r="U5" i="66"/>
  <c r="U6" i="66"/>
  <c r="V54" i="66"/>
  <c r="X59" i="66"/>
  <c r="X71" i="66"/>
  <c r="H242" i="83"/>
  <c r="F241" i="83"/>
  <c r="H241" i="83" s="1"/>
  <c r="M32" i="66"/>
  <c r="F188" i="80"/>
  <c r="H255" i="78"/>
  <c r="H230" i="81"/>
  <c r="F229" i="81"/>
  <c r="J242" i="79"/>
  <c r="L242" i="79" s="1"/>
  <c r="L243" i="79"/>
  <c r="H39" i="78"/>
  <c r="G32" i="78"/>
  <c r="F24" i="83"/>
  <c r="H25" i="83"/>
  <c r="H90" i="80"/>
  <c r="H49" i="80"/>
  <c r="M49" i="80" s="1"/>
  <c r="M47" i="80" s="1"/>
  <c r="M36" i="80" s="1"/>
  <c r="F47" i="80"/>
  <c r="J31" i="66" s="1"/>
  <c r="W31" i="66"/>
  <c r="T6" i="66"/>
  <c r="F276" i="80"/>
  <c r="H277" i="80"/>
  <c r="H14" i="80"/>
  <c r="M6" i="66"/>
  <c r="H7" i="80"/>
  <c r="L7" i="66" s="1"/>
  <c r="L6" i="66" s="1"/>
  <c r="F6" i="80"/>
  <c r="V5" i="66"/>
  <c r="H62" i="80"/>
  <c r="L163" i="79"/>
  <c r="L32" i="79"/>
  <c r="K32" i="84" l="1"/>
  <c r="I255" i="84"/>
  <c r="K255" i="84" s="1"/>
  <c r="L5" i="66"/>
  <c r="C6" i="69"/>
  <c r="F255" i="84"/>
  <c r="H255" i="84" s="1"/>
  <c r="H32" i="84"/>
  <c r="X5" i="66"/>
  <c r="H24" i="78"/>
  <c r="L306" i="80"/>
  <c r="J59" i="79"/>
  <c r="L71" i="79"/>
  <c r="Q272" i="79"/>
  <c r="H254" i="78"/>
  <c r="H46" i="78"/>
  <c r="N24" i="83"/>
  <c r="H24" i="83"/>
  <c r="L109" i="79"/>
  <c r="H32" i="81"/>
  <c r="H37" i="80"/>
  <c r="F36" i="80"/>
  <c r="J24" i="66" s="1"/>
  <c r="L24" i="66" s="1"/>
  <c r="G6" i="69" s="1"/>
  <c r="F32" i="83"/>
  <c r="H32" i="83" s="1"/>
  <c r="H188" i="80"/>
  <c r="M306" i="80"/>
  <c r="J78" i="79"/>
  <c r="O76" i="66"/>
  <c r="H229" i="81"/>
  <c r="V53" i="66"/>
  <c r="T32" i="66"/>
  <c r="G284" i="78"/>
  <c r="F5" i="80"/>
  <c r="H6" i="80"/>
  <c r="H276" i="80"/>
  <c r="T5" i="66"/>
  <c r="H47" i="80"/>
  <c r="M5" i="66"/>
  <c r="F50" i="80"/>
  <c r="V163" i="79"/>
  <c r="V78" i="79" s="1"/>
  <c r="M308" i="80" l="1"/>
  <c r="C5" i="69"/>
  <c r="C10" i="69" s="1"/>
  <c r="L59" i="79"/>
  <c r="J272" i="79"/>
  <c r="L272" i="79" s="1"/>
  <c r="H36" i="80"/>
  <c r="L78" i="79"/>
  <c r="V32" i="66"/>
  <c r="H5" i="80"/>
  <c r="H50" i="80"/>
  <c r="V272" i="79"/>
  <c r="V274" i="79" s="1"/>
  <c r="G5" i="69" l="1"/>
  <c r="H35" i="78" l="1"/>
  <c r="F33" i="78"/>
  <c r="H33" i="78" s="1"/>
  <c r="X54" i="66" l="1"/>
  <c r="X53" i="66"/>
  <c r="X32" i="66" l="1"/>
  <c r="F157" i="81" l="1"/>
  <c r="H157" i="81" s="1"/>
  <c r="H158" i="81"/>
  <c r="F259" i="81" l="1"/>
  <c r="H259" i="81" s="1"/>
  <c r="G60" i="68" l="1"/>
  <c r="L61" i="68"/>
  <c r="L60" i="68" s="1"/>
  <c r="L273" i="68" l="1"/>
  <c r="S275" i="68" s="1"/>
  <c r="C11" i="69"/>
  <c r="C14" i="69" s="1"/>
  <c r="C15" i="69" l="1"/>
  <c r="C18" i="69" l="1"/>
  <c r="C23" i="69"/>
  <c r="D25" i="69" s="1"/>
  <c r="G273" i="68"/>
  <c r="H275" i="68" s="1"/>
  <c r="N59" i="66"/>
  <c r="N76" i="66"/>
  <c r="N148" i="66"/>
  <c r="N158" i="66"/>
  <c r="N163" i="66"/>
  <c r="N226" i="66"/>
  <c r="U25" i="66"/>
  <c r="V25" i="66"/>
  <c r="W25" i="66"/>
  <c r="X25" i="66"/>
  <c r="N213" i="66"/>
  <c r="N169" i="66"/>
  <c r="N231" i="66"/>
  <c r="N45" i="66"/>
  <c r="N53" i="66"/>
  <c r="N208" i="66"/>
  <c r="N191" i="66"/>
  <c r="N52" i="66"/>
  <c r="N229" i="66"/>
  <c r="N129" i="66"/>
  <c r="N243" i="66"/>
  <c r="N196" i="66"/>
  <c r="N121" i="66"/>
  <c r="N200" i="66"/>
  <c r="N33" i="66"/>
  <c r="N190" i="66"/>
  <c r="N84" i="66"/>
  <c r="N113" i="66"/>
  <c r="N199" i="66"/>
  <c r="N120" i="66"/>
  <c r="N221" i="66"/>
  <c r="N94" i="66"/>
  <c r="N161" i="66"/>
  <c r="N82" i="66"/>
  <c r="N64" i="66"/>
  <c r="N68" i="66"/>
  <c r="N109" i="66"/>
  <c r="N128" i="66"/>
  <c r="N131" i="66"/>
  <c r="N160" i="66"/>
  <c r="N124" i="66"/>
  <c r="N201" i="66"/>
  <c r="N202" i="66"/>
  <c r="N118" i="66"/>
  <c r="N67" i="66"/>
  <c r="N71" i="66"/>
  <c r="N95" i="66"/>
  <c r="N61" i="66"/>
  <c r="N87" i="66"/>
  <c r="N90" i="66"/>
  <c r="N103" i="66"/>
  <c r="N65" i="66"/>
  <c r="N237" i="66"/>
  <c r="N153" i="66"/>
  <c r="F214" i="82"/>
  <c r="J213" i="66" s="1"/>
  <c r="H214" i="82"/>
  <c r="L213" i="66" s="1"/>
  <c r="N168" i="66"/>
  <c r="F197" i="82"/>
  <c r="F170" i="82"/>
  <c r="J169" i="66" s="1"/>
  <c r="H170" i="82"/>
  <c r="L169" i="66" s="1"/>
  <c r="N46" i="66"/>
  <c r="F116" i="82"/>
  <c r="H116" i="82" s="1"/>
  <c r="F85" i="82"/>
  <c r="H85" i="82" s="1"/>
  <c r="L84" i="66" s="1"/>
  <c r="N242" i="66"/>
  <c r="N181" i="66"/>
  <c r="F83" i="82"/>
  <c r="J82" i="66" s="1"/>
  <c r="H83" i="82"/>
  <c r="L82" i="66" s="1"/>
  <c r="F128" i="82"/>
  <c r="J127" i="66" s="1"/>
  <c r="H128" i="82"/>
  <c r="L127" i="66" s="1"/>
  <c r="N127" i="66"/>
  <c r="F140" i="82"/>
  <c r="N139" i="66"/>
  <c r="F208" i="82"/>
  <c r="J207" i="66" s="1"/>
  <c r="N207" i="66"/>
  <c r="F93" i="82"/>
  <c r="J92" i="66" s="1"/>
  <c r="H93" i="82"/>
  <c r="L92" i="66" s="1"/>
  <c r="N92" i="66"/>
  <c r="N175" i="66"/>
  <c r="N137" i="66"/>
  <c r="F154" i="82"/>
  <c r="H154" i="82" s="1"/>
  <c r="F99" i="82"/>
  <c r="J98" i="66" s="1"/>
  <c r="H99" i="82"/>
  <c r="L98" i="66" s="1"/>
  <c r="N98" i="66"/>
  <c r="F66" i="82"/>
  <c r="J65" i="66" s="1"/>
  <c r="F201" i="82"/>
  <c r="H201" i="82" s="1"/>
  <c r="L200" i="66" s="1"/>
  <c r="N217" i="66"/>
  <c r="F132" i="82"/>
  <c r="H132" i="82" s="1"/>
  <c r="L131" i="66" s="1"/>
  <c r="F54" i="82"/>
  <c r="H54" i="82" s="1"/>
  <c r="L52" i="66"/>
  <c r="F157" i="82"/>
  <c r="N156" i="66"/>
  <c r="F209" i="82"/>
  <c r="J208" i="66" s="1"/>
  <c r="F176" i="82"/>
  <c r="J175" i="66" s="1"/>
  <c r="N218" i="66"/>
  <c r="F232" i="82"/>
  <c r="J231" i="66" s="1"/>
  <c r="N245" i="66"/>
  <c r="N185" i="66"/>
  <c r="N138" i="66"/>
  <c r="H114" i="82"/>
  <c r="L113" i="66" s="1"/>
  <c r="F114" i="82"/>
  <c r="J113" i="66" s="1"/>
  <c r="N246" i="66"/>
  <c r="N188" i="66"/>
  <c r="F80" i="82"/>
  <c r="J79" i="66" s="1"/>
  <c r="N79" i="66"/>
  <c r="N34" i="66"/>
  <c r="F139" i="82"/>
  <c r="J138" i="66" s="1"/>
  <c r="N210" i="66"/>
  <c r="N135" i="66"/>
  <c r="N186" i="66"/>
  <c r="F244" i="82"/>
  <c r="N143" i="66"/>
  <c r="N107" i="66"/>
  <c r="F91" i="82"/>
  <c r="H91" i="82" s="1"/>
  <c r="L90" i="66" s="1"/>
  <c r="J90" i="66"/>
  <c r="N227" i="66"/>
  <c r="N233" i="66"/>
  <c r="F219" i="82"/>
  <c r="J218" i="66" s="1"/>
  <c r="F125" i="82"/>
  <c r="H125" i="82" s="1"/>
  <c r="L124" i="66" s="1"/>
  <c r="F130" i="82"/>
  <c r="J129" i="66" s="1"/>
  <c r="F173" i="82"/>
  <c r="J172" i="66" s="1"/>
  <c r="H173" i="82"/>
  <c r="L172" i="66" s="1"/>
  <c r="N172" i="66"/>
  <c r="F205" i="82"/>
  <c r="H205" i="82" s="1"/>
  <c r="L204" i="66" s="1"/>
  <c r="N204" i="66"/>
  <c r="N83" i="66"/>
  <c r="F191" i="82"/>
  <c r="J190" i="66" s="1"/>
  <c r="N47" i="66"/>
  <c r="N189" i="66"/>
  <c r="N100" i="66"/>
  <c r="N203" i="66"/>
  <c r="F222" i="82"/>
  <c r="H222" i="82" s="1"/>
  <c r="L221" i="66"/>
  <c r="N145" i="66"/>
  <c r="F204" i="82"/>
  <c r="H204" i="82" s="1"/>
  <c r="L203" i="66" s="1"/>
  <c r="J203" i="66"/>
  <c r="F104" i="82"/>
  <c r="J103" i="66" s="1"/>
  <c r="N88" i="66"/>
  <c r="F129" i="82"/>
  <c r="H129" i="82" s="1"/>
  <c r="L128" i="66" s="1"/>
  <c r="J128" i="66"/>
  <c r="F162" i="82"/>
  <c r="N222" i="66"/>
  <c r="N211" i="66"/>
  <c r="N99" i="66"/>
  <c r="F146" i="82"/>
  <c r="J145" i="66" s="1"/>
  <c r="F211" i="82"/>
  <c r="J210" i="66" s="1"/>
  <c r="N77" i="66"/>
  <c r="F161" i="82"/>
  <c r="N132" i="66"/>
  <c r="N130" i="66"/>
  <c r="N252" i="66"/>
  <c r="F238" i="82"/>
  <c r="N66" i="66"/>
  <c r="F237" i="82"/>
  <c r="N236" i="66"/>
  <c r="F169" i="82"/>
  <c r="J168" i="66" s="1"/>
  <c r="H169" i="82"/>
  <c r="L168" i="66" s="1"/>
  <c r="F148" i="82"/>
  <c r="H148" i="82" s="1"/>
  <c r="F190" i="82"/>
  <c r="F213" i="82"/>
  <c r="N212" i="66"/>
  <c r="F48" i="82"/>
  <c r="H48" i="82" s="1"/>
  <c r="L46" i="66" s="1"/>
  <c r="N106" i="66"/>
  <c r="F218" i="82"/>
  <c r="H218" i="82" s="1"/>
  <c r="L217" i="66" s="1"/>
  <c r="J217" i="66"/>
  <c r="F107" i="82"/>
  <c r="H107" i="82" s="1"/>
  <c r="L106" i="66" s="1"/>
  <c r="F231" i="82"/>
  <c r="H231" i="82" s="1"/>
  <c r="L230" i="66" s="1"/>
  <c r="N230" i="66"/>
  <c r="N60" i="66"/>
  <c r="F59" i="82"/>
  <c r="J57" i="66" s="1"/>
  <c r="N57" i="66"/>
  <c r="F187" i="82"/>
  <c r="H187" i="82" s="1"/>
  <c r="L186" i="66" s="1"/>
  <c r="F84" i="82"/>
  <c r="H84" i="82" s="1"/>
  <c r="L83" i="66" s="1"/>
  <c r="F212" i="82"/>
  <c r="H212" i="82" s="1"/>
  <c r="L211" i="66" s="1"/>
  <c r="N112" i="66"/>
  <c r="F181" i="82"/>
  <c r="H181" i="82" s="1"/>
  <c r="L180" i="66" s="1"/>
  <c r="N180" i="66"/>
  <c r="N184" i="66"/>
  <c r="N174" i="66"/>
  <c r="F65" i="82"/>
  <c r="H65" i="82" s="1"/>
  <c r="L64" i="66" s="1"/>
  <c r="F136" i="82"/>
  <c r="J135" i="66" s="1"/>
  <c r="N86" i="66"/>
  <c r="N73" i="66"/>
  <c r="N50" i="66"/>
  <c r="N166" i="66"/>
  <c r="N81" i="66"/>
  <c r="F225" i="82"/>
  <c r="J224" i="66" s="1"/>
  <c r="N224" i="66"/>
  <c r="F189" i="82"/>
  <c r="N187" i="66"/>
  <c r="F70" i="82"/>
  <c r="N69" i="66"/>
  <c r="F62" i="82"/>
  <c r="N51" i="66"/>
  <c r="N159" i="66"/>
  <c r="F200" i="82"/>
  <c r="N198" i="66"/>
  <c r="N142" i="66"/>
  <c r="F254" i="82"/>
  <c r="J253" i="66" s="1"/>
  <c r="H254" i="82"/>
  <c r="L253" i="66" s="1"/>
  <c r="N253" i="66"/>
  <c r="N36" i="66"/>
  <c r="F131" i="82"/>
  <c r="H131" i="82" s="1"/>
  <c r="L130" i="66" s="1"/>
  <c r="J130" i="66"/>
  <c r="N193" i="66"/>
  <c r="F79" i="82"/>
  <c r="J78" i="66" s="1"/>
  <c r="H79" i="82"/>
  <c r="L78" i="66" s="1"/>
  <c r="N78" i="66"/>
  <c r="N235" i="66"/>
  <c r="N248" i="66"/>
  <c r="F153" i="82"/>
  <c r="H153" i="82"/>
  <c r="N152" i="66"/>
  <c r="N155" i="66"/>
  <c r="N89" i="66"/>
  <c r="F247" i="82"/>
  <c r="J246" i="66" s="1"/>
  <c r="F101" i="82"/>
  <c r="H101" i="82" s="1"/>
  <c r="L100" i="66" s="1"/>
  <c r="J100" i="66"/>
  <c r="N117" i="66"/>
  <c r="N249" i="66"/>
  <c r="F90" i="82"/>
  <c r="N215" i="66"/>
  <c r="F49" i="82"/>
  <c r="F144" i="82"/>
  <c r="J143" i="66" s="1"/>
  <c r="F73" i="82"/>
  <c r="J72" i="66" s="1"/>
  <c r="N72" i="66"/>
  <c r="N38" i="66"/>
  <c r="N255" i="66"/>
  <c r="N183" i="66"/>
  <c r="N136" i="66"/>
  <c r="F150" i="82"/>
  <c r="H150" i="82" s="1"/>
  <c r="L149" i="66" s="1"/>
  <c r="N149" i="66"/>
  <c r="N176" i="66"/>
  <c r="N134" i="66"/>
  <c r="F215" i="82"/>
  <c r="H215" i="82"/>
  <c r="F155" i="82"/>
  <c r="H155" i="82" s="1"/>
  <c r="F192" i="82"/>
  <c r="J191" i="66" s="1"/>
  <c r="F121" i="82"/>
  <c r="J120" i="66" s="1"/>
  <c r="H121" i="82"/>
  <c r="L120" i="66" s="1"/>
  <c r="F243" i="82"/>
  <c r="F96" i="82"/>
  <c r="J95" i="66" s="1"/>
  <c r="N162" i="66"/>
  <c r="N144" i="66"/>
  <c r="F113" i="82"/>
  <c r="J112" i="66" s="1"/>
  <c r="H113" i="82"/>
  <c r="L112" i="66"/>
  <c r="N104" i="66"/>
  <c r="N194" i="66"/>
  <c r="N177" i="66"/>
  <c r="H100" i="82"/>
  <c r="L99" i="66" s="1"/>
  <c r="F100" i="82"/>
  <c r="J99" i="66" s="1"/>
  <c r="F117" i="82"/>
  <c r="J116" i="66" s="1"/>
  <c r="H117" i="82"/>
  <c r="L116" i="66" s="1"/>
  <c r="N116" i="66"/>
  <c r="F240" i="82"/>
  <c r="J239" i="66" s="1"/>
  <c r="N239" i="66"/>
  <c r="F69" i="82"/>
  <c r="H69" i="82" s="1"/>
  <c r="L68" i="66" s="1"/>
  <c r="F195" i="82"/>
  <c r="J194" i="66" s="1"/>
  <c r="F35" i="82"/>
  <c r="N35" i="66"/>
  <c r="N254" i="66"/>
  <c r="N101" i="66"/>
  <c r="N216" i="66"/>
  <c r="N141" i="66"/>
  <c r="F76" i="82"/>
  <c r="N75" i="66"/>
  <c r="F88" i="82"/>
  <c r="H88" i="82" s="1"/>
  <c r="L87" i="66" s="1"/>
  <c r="N96" i="66"/>
  <c r="F120" i="82"/>
  <c r="F119" i="82" s="1"/>
  <c r="H119" i="82" s="1"/>
  <c r="L118" i="66" s="1"/>
  <c r="N119" i="66"/>
  <c r="F250" i="82"/>
  <c r="H250" i="82" s="1"/>
  <c r="L249" i="66" s="1"/>
  <c r="F194" i="82"/>
  <c r="H194" i="82" s="1"/>
  <c r="L193" i="66" s="1"/>
  <c r="F175" i="82"/>
  <c r="H175" i="82" s="1"/>
  <c r="L174" i="66" s="1"/>
  <c r="J174" i="66"/>
  <c r="F118" i="82"/>
  <c r="H118" i="82" s="1"/>
  <c r="L117" i="66" s="1"/>
  <c r="N205" i="66"/>
  <c r="F45" i="82"/>
  <c r="J43" i="66" s="1"/>
  <c r="N43" i="66"/>
  <c r="F57" i="82"/>
  <c r="J55" i="66" s="1"/>
  <c r="N55" i="66"/>
  <c r="F236" i="82"/>
  <c r="J235" i="66" s="1"/>
  <c r="F182" i="82"/>
  <c r="J181" i="66" s="1"/>
  <c r="H182" i="82"/>
  <c r="L181" i="66" s="1"/>
  <c r="F105" i="82"/>
  <c r="H105" i="82" s="1"/>
  <c r="L104" i="66" s="1"/>
  <c r="F178" i="82"/>
  <c r="J177" i="66" s="1"/>
  <c r="F145" i="82"/>
  <c r="J144" i="66" s="1"/>
  <c r="F110" i="82"/>
  <c r="H110" i="82" s="1"/>
  <c r="L109" i="66" s="1"/>
  <c r="N250" i="66"/>
  <c r="F248" i="82"/>
  <c r="J247" i="66" s="1"/>
  <c r="N247" i="66"/>
  <c r="N164" i="66"/>
  <c r="F185" i="82"/>
  <c r="J184" i="66" s="1"/>
  <c r="N241" i="66"/>
  <c r="N167" i="66"/>
  <c r="N58" i="66"/>
  <c r="N219" i="66"/>
  <c r="N48" i="66"/>
  <c r="N171" i="66"/>
  <c r="N182" i="66"/>
  <c r="F251" i="82"/>
  <c r="H251" i="82" s="1"/>
  <c r="L250" i="66" s="1"/>
  <c r="J250" i="66"/>
  <c r="N126" i="66"/>
  <c r="N220" i="66"/>
  <c r="N108" i="66"/>
  <c r="F109" i="82"/>
  <c r="H109" i="82" s="1"/>
  <c r="L108" i="66" s="1"/>
  <c r="F203" i="82"/>
  <c r="F143" i="82"/>
  <c r="N42" i="66"/>
  <c r="F210" i="82"/>
  <c r="N209" i="66"/>
  <c r="F133" i="82"/>
  <c r="H133" i="82" s="1"/>
  <c r="L132" i="66" s="1"/>
  <c r="N223" i="66"/>
  <c r="F165" i="82"/>
  <c r="F142" i="82"/>
  <c r="J141" i="66" s="1"/>
  <c r="N110" i="66"/>
  <c r="F127" i="82"/>
  <c r="H127" i="82" s="1"/>
  <c r="L126" i="66" s="1"/>
  <c r="J126" i="66"/>
  <c r="N133" i="66"/>
  <c r="F241" i="82"/>
  <c r="H241" i="82" s="1"/>
  <c r="L240" i="66" s="1"/>
  <c r="N240" i="66"/>
  <c r="F245" i="82"/>
  <c r="J244" i="66" s="1"/>
  <c r="N244" i="66"/>
  <c r="F193" i="82"/>
  <c r="J192" i="66" s="1"/>
  <c r="H193" i="82"/>
  <c r="L192" i="66" s="1"/>
  <c r="N192" i="66"/>
  <c r="F230" i="82"/>
  <c r="J229" i="66" s="1"/>
  <c r="N228" i="66"/>
  <c r="N151" i="66"/>
  <c r="F63" i="82"/>
  <c r="F126" i="82"/>
  <c r="J125" i="66" s="1"/>
  <c r="H126" i="82"/>
  <c r="L125" i="66" s="1"/>
  <c r="N125" i="66"/>
  <c r="N91" i="66"/>
  <c r="F206" i="82"/>
  <c r="H206" i="82" s="1"/>
  <c r="L205" i="66" s="1"/>
  <c r="J205" i="66"/>
  <c r="F60" i="82"/>
  <c r="J58" i="66" s="1"/>
  <c r="F82" i="82"/>
  <c r="H82" i="82" s="1"/>
  <c r="N80" i="66"/>
  <c r="N251" i="66"/>
  <c r="N44" i="66"/>
  <c r="F67" i="82"/>
  <c r="J66" i="66" s="1"/>
  <c r="N165" i="66"/>
  <c r="F167" i="82"/>
  <c r="F147" i="82"/>
  <c r="J146" i="66" s="1"/>
  <c r="N146" i="66"/>
  <c r="F255" i="82"/>
  <c r="J254" i="66" s="1"/>
  <c r="F163" i="82"/>
  <c r="H163" i="82" s="1"/>
  <c r="L162" i="66" s="1"/>
  <c r="F53" i="82"/>
  <c r="H53" i="82" s="1"/>
  <c r="L51" i="66" s="1"/>
  <c r="F223" i="82"/>
  <c r="J222" i="66" s="1"/>
  <c r="H223" i="82"/>
  <c r="L222" i="66" s="1"/>
  <c r="F234" i="82"/>
  <c r="H234" i="82" s="1"/>
  <c r="L233" i="66" s="1"/>
  <c r="N232" i="66"/>
  <c r="F242" i="82"/>
  <c r="J241" i="66" s="1"/>
  <c r="F186" i="82"/>
  <c r="J185" i="66" s="1"/>
  <c r="F179" i="82"/>
  <c r="J178" i="66" s="1"/>
  <c r="N178" i="66"/>
  <c r="N85" i="66"/>
  <c r="F134" i="82"/>
  <c r="H134" i="82" s="1"/>
  <c r="L133" i="66" s="1"/>
  <c r="F95" i="82"/>
  <c r="J94" i="66" s="1"/>
  <c r="F106" i="82"/>
  <c r="J105" i="66" s="1"/>
  <c r="H106" i="82"/>
  <c r="L105" i="66" s="1"/>
  <c r="N105" i="66"/>
  <c r="F124" i="82"/>
  <c r="J123" i="66" s="1"/>
  <c r="N123" i="66"/>
  <c r="F123" i="82"/>
  <c r="H123" i="82" s="1"/>
  <c r="L122" i="66" s="1"/>
  <c r="N122" i="66"/>
  <c r="F226" i="82"/>
  <c r="J225" i="66" s="1"/>
  <c r="H226" i="82"/>
  <c r="L225" i="66" s="1"/>
  <c r="N225" i="66"/>
  <c r="F89" i="82"/>
  <c r="H89" i="82" s="1"/>
  <c r="L88" i="66" s="1"/>
  <c r="F160" i="82"/>
  <c r="H160" i="82" s="1"/>
  <c r="L159" i="66" s="1"/>
  <c r="F156" i="82"/>
  <c r="J155" i="66" s="1"/>
  <c r="F198" i="82"/>
  <c r="H198" i="82" s="1"/>
  <c r="L197" i="66" s="1"/>
  <c r="N197" i="66"/>
  <c r="F138" i="82"/>
  <c r="J137" i="66" s="1"/>
  <c r="F168" i="82"/>
  <c r="H168" i="82" s="1"/>
  <c r="L167" i="66" s="1"/>
  <c r="N56" i="66"/>
  <c r="F102" i="82"/>
  <c r="J101" i="66" s="1"/>
  <c r="F64" i="82"/>
  <c r="J63" i="66" s="1"/>
  <c r="N63" i="66"/>
  <c r="F171" i="82"/>
  <c r="J170" i="66" s="1"/>
  <c r="N170" i="66"/>
  <c r="F71" i="82"/>
  <c r="J70" i="66" s="1"/>
  <c r="N70" i="66"/>
  <c r="J134" i="66"/>
  <c r="F184" i="82"/>
  <c r="J183" i="66" s="1"/>
  <c r="F92" i="82"/>
  <c r="H92" i="82" s="1"/>
  <c r="L91" i="66" s="1"/>
  <c r="F34" i="82"/>
  <c r="N32" i="66"/>
  <c r="F252" i="82"/>
  <c r="H252" i="82" s="1"/>
  <c r="L251" i="66" s="1"/>
  <c r="F224" i="82"/>
  <c r="H224" i="82" s="1"/>
  <c r="L223" i="66" s="1"/>
  <c r="J223" i="66"/>
  <c r="F172" i="82"/>
  <c r="J171" i="66" s="1"/>
  <c r="F256" i="82"/>
  <c r="H256" i="82" s="1"/>
  <c r="L255" i="66" s="1"/>
  <c r="J255" i="66"/>
  <c r="F183" i="82"/>
  <c r="H183" i="82" s="1"/>
  <c r="L182" i="66" s="1"/>
  <c r="F44" i="82"/>
  <c r="H44" i="82" s="1"/>
  <c r="L42" i="66" s="1"/>
  <c r="F217" i="82"/>
  <c r="F220" i="82"/>
  <c r="H220" i="82" s="1"/>
  <c r="L219" i="66" s="1"/>
  <c r="F174" i="82"/>
  <c r="J173" i="66" s="1"/>
  <c r="H174" i="82"/>
  <c r="L173" i="66" s="1"/>
  <c r="N173" i="66"/>
  <c r="F50" i="82"/>
  <c r="J48" i="66" s="1"/>
  <c r="H50" i="82"/>
  <c r="L48" i="66" s="1"/>
  <c r="N179" i="66"/>
  <c r="F46" i="82"/>
  <c r="J44" i="66" s="1"/>
  <c r="F235" i="82"/>
  <c r="J234" i="66" s="1"/>
  <c r="H235" i="82"/>
  <c r="L234" i="66" s="1"/>
  <c r="N234" i="66"/>
  <c r="F180" i="82"/>
  <c r="H180" i="82" s="1"/>
  <c r="L179" i="66" s="1"/>
  <c r="J179" i="66"/>
  <c r="F115" i="82"/>
  <c r="J114" i="66" s="1"/>
  <c r="N114" i="66"/>
  <c r="F221" i="82"/>
  <c r="J220" i="66" s="1"/>
  <c r="H221" i="82"/>
  <c r="L220" i="66" s="1"/>
  <c r="H253" i="82"/>
  <c r="L252" i="66" s="1"/>
  <c r="F253" i="82"/>
  <c r="J252" i="66" s="1"/>
  <c r="F36" i="82"/>
  <c r="J36" i="66" s="1"/>
  <c r="F87" i="82"/>
  <c r="H87" i="82" s="1"/>
  <c r="L86" i="66" s="1"/>
  <c r="F103" i="82"/>
  <c r="J102" i="66" s="1"/>
  <c r="N102" i="66"/>
  <c r="F112" i="82"/>
  <c r="J111" i="66" s="1"/>
  <c r="N111" i="66"/>
  <c r="F75" i="82"/>
  <c r="J74" i="66" s="1"/>
  <c r="N74" i="66"/>
  <c r="F94" i="82"/>
  <c r="H94" i="82" s="1"/>
  <c r="L93" i="66" s="1"/>
  <c r="N93" i="66"/>
  <c r="F38" i="82"/>
  <c r="J38" i="66" s="1"/>
  <c r="N37" i="66"/>
  <c r="F58" i="82"/>
  <c r="J56" i="66" s="1"/>
  <c r="F111" i="82"/>
  <c r="J110" i="66" s="1"/>
  <c r="F39" i="82"/>
  <c r="J39" i="66" s="1"/>
  <c r="N39" i="66"/>
  <c r="F207" i="82"/>
  <c r="J206" i="66" s="1"/>
  <c r="N206" i="66"/>
  <c r="F239" i="82"/>
  <c r="J238" i="66" s="1"/>
  <c r="H239" i="82"/>
  <c r="L238" i="66" s="1"/>
  <c r="N238" i="66"/>
  <c r="F196" i="82"/>
  <c r="J195" i="66" s="1"/>
  <c r="N195" i="66"/>
  <c r="F158" i="82"/>
  <c r="J157" i="66" s="1"/>
  <c r="N157" i="66"/>
  <c r="F152" i="82"/>
  <c r="J151" i="66" s="1"/>
  <c r="L151" i="66" s="1"/>
  <c r="F151" i="82"/>
  <c r="J150" i="66" s="1"/>
  <c r="N150" i="66"/>
  <c r="F135" i="82"/>
  <c r="H135" i="82"/>
  <c r="L134" i="66" s="1"/>
  <c r="F98" i="82"/>
  <c r="F97" i="82" s="1"/>
  <c r="J96" i="66" s="1"/>
  <c r="N97" i="66"/>
  <c r="F74" i="82"/>
  <c r="J73" i="66" s="1"/>
  <c r="H74" i="82"/>
  <c r="L73" i="66" s="1"/>
  <c r="F141" i="82"/>
  <c r="J140" i="66" s="1"/>
  <c r="N140" i="66"/>
  <c r="H58" i="82" l="1"/>
  <c r="L56" i="66" s="1"/>
  <c r="H185" i="82"/>
  <c r="L184" i="66" s="1"/>
  <c r="H57" i="82"/>
  <c r="L55" i="66" s="1"/>
  <c r="H120" i="82"/>
  <c r="L119" i="66" s="1"/>
  <c r="H195" i="82"/>
  <c r="L194" i="66" s="1"/>
  <c r="H192" i="82"/>
  <c r="L191" i="66" s="1"/>
  <c r="H158" i="82"/>
  <c r="L157" i="66" s="1"/>
  <c r="H75" i="82"/>
  <c r="L74" i="66" s="1"/>
  <c r="H102" i="82"/>
  <c r="L101" i="66" s="1"/>
  <c r="H124" i="82"/>
  <c r="L123" i="66" s="1"/>
  <c r="H60" i="82"/>
  <c r="L58" i="66" s="1"/>
  <c r="H245" i="82"/>
  <c r="L244" i="66" s="1"/>
  <c r="J109" i="66"/>
  <c r="J104" i="66"/>
  <c r="H144" i="82"/>
  <c r="L143" i="66" s="1"/>
  <c r="J106" i="66"/>
  <c r="H66" i="82"/>
  <c r="L65" i="66" s="1"/>
  <c r="J124" i="66"/>
  <c r="N40" i="66"/>
  <c r="F166" i="82"/>
  <c r="H166" i="82" s="1"/>
  <c r="L165" i="66" s="1"/>
  <c r="J162" i="66"/>
  <c r="H63" i="82"/>
  <c r="H178" i="82"/>
  <c r="L177" i="66" s="1"/>
  <c r="H219" i="82"/>
  <c r="L218" i="66" s="1"/>
  <c r="H232" i="82"/>
  <c r="L231" i="66" s="1"/>
  <c r="H176" i="82"/>
  <c r="L175" i="66" s="1"/>
  <c r="J131" i="66"/>
  <c r="H152" i="82"/>
  <c r="H39" i="82"/>
  <c r="L39" i="66" s="1"/>
  <c r="H103" i="82"/>
  <c r="L102" i="66" s="1"/>
  <c r="H64" i="82"/>
  <c r="L63" i="66" s="1"/>
  <c r="H96" i="82"/>
  <c r="L95" i="66" s="1"/>
  <c r="H225" i="82"/>
  <c r="L224" i="66" s="1"/>
  <c r="J149" i="66"/>
  <c r="J180" i="66"/>
  <c r="J221" i="66"/>
  <c r="J52" i="66"/>
  <c r="J204" i="66"/>
  <c r="J84" i="66"/>
  <c r="J240" i="66"/>
  <c r="F216" i="82"/>
  <c r="F33" i="82"/>
  <c r="H33" i="82" s="1"/>
  <c r="L33" i="66" s="1"/>
  <c r="J219" i="66"/>
  <c r="F229" i="82"/>
  <c r="F72" i="82"/>
  <c r="H72" i="82" s="1"/>
  <c r="L71" i="66" s="1"/>
  <c r="H184" i="82"/>
  <c r="L183" i="66" s="1"/>
  <c r="H71" i="82"/>
  <c r="L70" i="66" s="1"/>
  <c r="H171" i="82"/>
  <c r="L170" i="66" s="1"/>
  <c r="H156" i="82"/>
  <c r="L155" i="66" s="1"/>
  <c r="H147" i="82"/>
  <c r="L146" i="66" s="1"/>
  <c r="H230" i="82"/>
  <c r="L229" i="66" s="1"/>
  <c r="H236" i="82"/>
  <c r="L235" i="66" s="1"/>
  <c r="J117" i="66"/>
  <c r="J193" i="66"/>
  <c r="J87" i="66"/>
  <c r="H73" i="82"/>
  <c r="L72" i="66" s="1"/>
  <c r="J83" i="66"/>
  <c r="H59" i="82"/>
  <c r="L57" i="66" s="1"/>
  <c r="XFD57" i="66" s="1"/>
  <c r="H211" i="82"/>
  <c r="L210" i="66" s="1"/>
  <c r="H191" i="82"/>
  <c r="L190" i="66" s="1"/>
  <c r="J230" i="66"/>
  <c r="J200" i="66"/>
  <c r="H208" i="82"/>
  <c r="L207" i="66" s="1"/>
  <c r="J215" i="66"/>
  <c r="H216" i="82"/>
  <c r="L215" i="66" s="1"/>
  <c r="J33" i="66"/>
  <c r="J165" i="66"/>
  <c r="J93" i="66"/>
  <c r="J34" i="66"/>
  <c r="J86" i="66"/>
  <c r="H238" i="82"/>
  <c r="L237" i="66" s="1"/>
  <c r="J237" i="66"/>
  <c r="H244" i="82"/>
  <c r="L243" i="66" s="1"/>
  <c r="J243" i="66"/>
  <c r="H98" i="82"/>
  <c r="L97" i="66" s="1"/>
  <c r="H207" i="82"/>
  <c r="L206" i="66" s="1"/>
  <c r="H111" i="82"/>
  <c r="L110" i="66" s="1"/>
  <c r="H38" i="82"/>
  <c r="L38" i="66" s="1"/>
  <c r="H112" i="82"/>
  <c r="L111" i="66" s="1"/>
  <c r="H36" i="82"/>
  <c r="L36" i="66" s="1"/>
  <c r="H115" i="82"/>
  <c r="L114" i="66" s="1"/>
  <c r="H217" i="82"/>
  <c r="L216" i="66" s="1"/>
  <c r="J182" i="66"/>
  <c r="H172" i="82"/>
  <c r="L171" i="66" s="1"/>
  <c r="J251" i="66"/>
  <c r="H34" i="82"/>
  <c r="L34" i="66" s="1"/>
  <c r="J167" i="66"/>
  <c r="F137" i="82"/>
  <c r="J88" i="66"/>
  <c r="J133" i="66"/>
  <c r="H186" i="82"/>
  <c r="L185" i="66" s="1"/>
  <c r="H242" i="82"/>
  <c r="L241" i="66" s="1"/>
  <c r="F233" i="82"/>
  <c r="H255" i="82"/>
  <c r="L254" i="66" s="1"/>
  <c r="H167" i="82"/>
  <c r="L166" i="66" s="1"/>
  <c r="F81" i="82"/>
  <c r="H81" i="82" s="1"/>
  <c r="L80" i="66" s="1"/>
  <c r="H142" i="82"/>
  <c r="L141" i="66" s="1"/>
  <c r="J132" i="66"/>
  <c r="H145" i="82"/>
  <c r="L144" i="66" s="1"/>
  <c r="H45" i="82"/>
  <c r="L43" i="66" s="1"/>
  <c r="H76" i="82"/>
  <c r="L75" i="66" s="1"/>
  <c r="J75" i="66"/>
  <c r="H240" i="82"/>
  <c r="L239" i="66" s="1"/>
  <c r="J60" i="66"/>
  <c r="H62" i="82"/>
  <c r="L60" i="66" s="1"/>
  <c r="J71" i="66"/>
  <c r="J42" i="66"/>
  <c r="F202" i="82"/>
  <c r="H203" i="82"/>
  <c r="L202" i="66" s="1"/>
  <c r="J89" i="66"/>
  <c r="H90" i="82"/>
  <c r="L89" i="66" s="1"/>
  <c r="J97" i="66"/>
  <c r="F86" i="82"/>
  <c r="F122" i="82"/>
  <c r="J122" i="66"/>
  <c r="F52" i="82"/>
  <c r="J51" i="66"/>
  <c r="J142" i="66"/>
  <c r="H143" i="82"/>
  <c r="L142" i="66" s="1"/>
  <c r="J233" i="66"/>
  <c r="J91" i="66"/>
  <c r="J35" i="66"/>
  <c r="H35" i="82"/>
  <c r="L35" i="66" s="1"/>
  <c r="J197" i="66"/>
  <c r="J47" i="66"/>
  <c r="H49" i="82"/>
  <c r="L47" i="66" s="1"/>
  <c r="F55" i="82"/>
  <c r="J166" i="66"/>
  <c r="J160" i="66"/>
  <c r="H161" i="82"/>
  <c r="L160" i="66" s="1"/>
  <c r="J216" i="66"/>
  <c r="J209" i="66"/>
  <c r="H210" i="82"/>
  <c r="L209" i="66" s="1"/>
  <c r="F108" i="82"/>
  <c r="J108" i="66"/>
  <c r="F159" i="82"/>
  <c r="J159" i="66"/>
  <c r="H141" i="82"/>
  <c r="L140" i="66" s="1"/>
  <c r="H151" i="82"/>
  <c r="L150" i="66" s="1"/>
  <c r="H196" i="82"/>
  <c r="L195" i="66" s="1"/>
  <c r="F37" i="82"/>
  <c r="H46" i="82"/>
  <c r="L44" i="66" s="1"/>
  <c r="H138" i="82"/>
  <c r="L137" i="66" s="1"/>
  <c r="H95" i="82"/>
  <c r="L94" i="66" s="1"/>
  <c r="H179" i="82"/>
  <c r="L178" i="66" s="1"/>
  <c r="H67" i="82"/>
  <c r="L66" i="66" s="1"/>
  <c r="H165" i="82"/>
  <c r="L164" i="66" s="1"/>
  <c r="J164" i="66"/>
  <c r="H248" i="82"/>
  <c r="L247" i="66" s="1"/>
  <c r="H97" i="82"/>
  <c r="L96" i="66" s="1"/>
  <c r="F177" i="82"/>
  <c r="J249" i="66"/>
  <c r="F249" i="82"/>
  <c r="J68" i="66"/>
  <c r="F68" i="82"/>
  <c r="J242" i="66"/>
  <c r="H243" i="82"/>
  <c r="L242" i="66" s="1"/>
  <c r="J202" i="66"/>
  <c r="F149" i="82"/>
  <c r="J156" i="66"/>
  <c r="H157" i="82"/>
  <c r="L156" i="66" s="1"/>
  <c r="J139" i="66"/>
  <c r="H140" i="82"/>
  <c r="L139" i="66" s="1"/>
  <c r="F199" i="82"/>
  <c r="J199" i="66"/>
  <c r="F188" i="82"/>
  <c r="J188" i="66"/>
  <c r="H213" i="82"/>
  <c r="L212" i="66" s="1"/>
  <c r="J212" i="66"/>
  <c r="J118" i="66"/>
  <c r="F246" i="82"/>
  <c r="H200" i="82"/>
  <c r="L199" i="66" s="1"/>
  <c r="H189" i="82"/>
  <c r="L188" i="66" s="1"/>
  <c r="H136" i="82"/>
  <c r="L135" i="66" s="1"/>
  <c r="F47" i="82"/>
  <c r="J46" i="66"/>
  <c r="H237" i="82"/>
  <c r="L236" i="66" s="1"/>
  <c r="J236" i="66"/>
  <c r="J211" i="66"/>
  <c r="J186" i="66"/>
  <c r="H209" i="82"/>
  <c r="L208" i="66" s="1"/>
  <c r="H197" i="82"/>
  <c r="L196" i="66" s="1"/>
  <c r="J196" i="66"/>
  <c r="H247" i="82"/>
  <c r="L246" i="66" s="1"/>
  <c r="F78" i="82"/>
  <c r="J69" i="66"/>
  <c r="H70" i="82"/>
  <c r="L69" i="66" s="1"/>
  <c r="H190" i="82"/>
  <c r="L189" i="66" s="1"/>
  <c r="J189" i="66"/>
  <c r="H162" i="82"/>
  <c r="L161" i="66" s="1"/>
  <c r="J161" i="66"/>
  <c r="J119" i="66"/>
  <c r="J64" i="66"/>
  <c r="H146" i="82"/>
  <c r="L145" i="66" s="1"/>
  <c r="H104" i="82"/>
  <c r="L103" i="66" s="1"/>
  <c r="H130" i="82"/>
  <c r="L129" i="66" s="1"/>
  <c r="H139" i="82"/>
  <c r="L138" i="66" s="1"/>
  <c r="H80" i="82"/>
  <c r="L79" i="66" s="1"/>
  <c r="J228" i="66" l="1"/>
  <c r="H229" i="82"/>
  <c r="L228" i="66" s="1"/>
  <c r="J187" i="66"/>
  <c r="H188" i="82"/>
  <c r="L187" i="66" s="1"/>
  <c r="J67" i="66"/>
  <c r="H68" i="82"/>
  <c r="L67" i="66" s="1"/>
  <c r="H177" i="82"/>
  <c r="L176" i="66" s="1"/>
  <c r="J176" i="66"/>
  <c r="J158" i="66"/>
  <c r="H159" i="82"/>
  <c r="L158" i="66" s="1"/>
  <c r="H86" i="82"/>
  <c r="L85" i="66" s="1"/>
  <c r="J85" i="66"/>
  <c r="F164" i="82"/>
  <c r="H55" i="82"/>
  <c r="J50" i="66"/>
  <c r="H52" i="82"/>
  <c r="L50" i="66" s="1"/>
  <c r="H202" i="82"/>
  <c r="L201" i="66" s="1"/>
  <c r="J201" i="66"/>
  <c r="F61" i="82"/>
  <c r="J232" i="66"/>
  <c r="F228" i="82"/>
  <c r="H233" i="82"/>
  <c r="L232" i="66" s="1"/>
  <c r="H47" i="82"/>
  <c r="L45" i="66" s="1"/>
  <c r="L40" i="66" s="1"/>
  <c r="J45" i="66"/>
  <c r="J40" i="66" s="1"/>
  <c r="H246" i="82"/>
  <c r="L245" i="66" s="1"/>
  <c r="J245" i="66"/>
  <c r="H149" i="82"/>
  <c r="H122" i="82"/>
  <c r="L121" i="66" s="1"/>
  <c r="J121" i="66"/>
  <c r="H78" i="82"/>
  <c r="L77" i="66" s="1"/>
  <c r="F77" i="82"/>
  <c r="H77" i="82" s="1"/>
  <c r="J77" i="66"/>
  <c r="J198" i="66"/>
  <c r="H199" i="82"/>
  <c r="L198" i="66" s="1"/>
  <c r="J248" i="66"/>
  <c r="H249" i="82"/>
  <c r="L248" i="66" s="1"/>
  <c r="J37" i="66"/>
  <c r="H37" i="82"/>
  <c r="L37" i="66" s="1"/>
  <c r="F40" i="82"/>
  <c r="H108" i="82"/>
  <c r="J136" i="66"/>
  <c r="H137" i="82"/>
  <c r="L136" i="66" s="1"/>
  <c r="H164" i="82" l="1"/>
  <c r="J227" i="66"/>
  <c r="H228" i="82"/>
  <c r="L227" i="66" s="1"/>
  <c r="F227" i="82"/>
  <c r="H61" i="82"/>
  <c r="L59" i="66" s="1"/>
  <c r="J59" i="66"/>
  <c r="H40" i="82"/>
  <c r="F32" i="82"/>
  <c r="G12" i="69"/>
  <c r="G8" i="69" l="1"/>
  <c r="F257" i="82"/>
  <c r="H257" i="82" s="1"/>
  <c r="H32" i="82"/>
  <c r="H227" i="82"/>
  <c r="L226" i="66" s="1"/>
  <c r="J226" i="66"/>
  <c r="G21" i="69" l="1"/>
  <c r="I21" i="69" s="1"/>
  <c r="M139" i="78"/>
  <c r="N115" i="66" s="1"/>
  <c r="N139" i="78"/>
  <c r="O115" i="66" s="1"/>
  <c r="V139" i="78"/>
  <c r="Q139" i="78"/>
  <c r="R115" i="66" s="1"/>
  <c r="W139" i="78"/>
  <c r="U139" i="78"/>
  <c r="R139" i="78"/>
  <c r="S115" i="66" s="1"/>
  <c r="T139" i="78"/>
  <c r="U115" i="66" s="1"/>
  <c r="S139" i="78"/>
  <c r="T115" i="66" s="1"/>
  <c r="P139" i="78"/>
  <c r="I131" i="78" s="1"/>
  <c r="L139" i="78"/>
  <c r="M115" i="66" s="1"/>
  <c r="V115" i="66" l="1"/>
  <c r="X115" i="66"/>
  <c r="W115" i="66"/>
  <c r="Z115" i="66"/>
  <c r="K131" i="78"/>
  <c r="I100" i="78"/>
  <c r="Q115" i="66"/>
  <c r="J115" i="66" l="1"/>
  <c r="H139" i="78"/>
  <c r="L115" i="66" s="1"/>
  <c r="F131" i="78"/>
  <c r="J107" i="66" l="1"/>
  <c r="H131" i="78"/>
  <c r="L107" i="66" s="1"/>
  <c r="W214" i="66" l="1"/>
  <c r="X214" i="66"/>
  <c r="U214" i="66"/>
  <c r="V214" i="66"/>
  <c r="Q214" i="66"/>
  <c r="O214" i="66"/>
  <c r="I213" i="80"/>
  <c r="N214" i="66"/>
  <c r="R214" i="66"/>
  <c r="T214" i="66"/>
  <c r="H264" i="80" l="1"/>
  <c r="F213" i="80"/>
  <c r="K213" i="80"/>
  <c r="I306" i="80"/>
  <c r="K306" i="80" s="1"/>
  <c r="M214" i="66"/>
  <c r="P214" i="66"/>
  <c r="H213" i="80" l="1"/>
  <c r="L163" i="66" s="1"/>
  <c r="J163" i="66"/>
  <c r="G13" i="69" l="1"/>
  <c r="AF175" i="68" l="1"/>
  <c r="U149" i="68" l="1"/>
  <c r="Y149" i="68"/>
  <c r="AC149" i="68"/>
  <c r="V149" i="68"/>
  <c r="Z149" i="68"/>
  <c r="AD149" i="68"/>
  <c r="W149" i="68"/>
  <c r="AA149" i="68"/>
  <c r="AE149" i="68"/>
  <c r="X149" i="68"/>
  <c r="AB149" i="68"/>
  <c r="T149" i="68"/>
  <c r="AF142" i="68" l="1"/>
  <c r="I79" i="78" l="1"/>
  <c r="F79" i="78"/>
  <c r="I77" i="78" l="1"/>
  <c r="Y54" i="66" s="1"/>
  <c r="K79" i="78"/>
  <c r="H79" i="78"/>
  <c r="F77" i="78"/>
  <c r="J54" i="66" l="1"/>
  <c r="F76" i="78"/>
  <c r="H77" i="78"/>
  <c r="L54" i="66" s="1"/>
  <c r="K77" i="78"/>
  <c r="AA54" i="66" s="1"/>
  <c r="I76" i="78"/>
  <c r="Y53" i="66" s="1"/>
  <c r="Y32" i="66" s="1"/>
  <c r="Y256" i="66" l="1"/>
  <c r="AA32" i="66"/>
  <c r="I32" i="78"/>
  <c r="K76" i="78"/>
  <c r="AA53" i="66" s="1"/>
  <c r="J53" i="66"/>
  <c r="J32" i="66" s="1"/>
  <c r="H76" i="78"/>
  <c r="L53" i="66" s="1"/>
  <c r="L32" i="66" s="1"/>
  <c r="F32" i="78"/>
  <c r="AD32" i="66" l="1"/>
  <c r="H7" i="69"/>
  <c r="H10" i="69" s="1"/>
  <c r="I10" i="69" s="1"/>
  <c r="AA256" i="66"/>
  <c r="G7" i="69"/>
  <c r="H32" i="78"/>
  <c r="K32" i="78"/>
  <c r="I284" i="78"/>
  <c r="F174" i="78"/>
  <c r="K284" i="78" l="1"/>
  <c r="K286" i="78"/>
  <c r="H15" i="69"/>
  <c r="H174" i="78"/>
  <c r="F172" i="78"/>
  <c r="H172" i="78" l="1"/>
  <c r="F171" i="78"/>
  <c r="F100" i="78" l="1"/>
  <c r="F284" i="78" s="1"/>
  <c r="H284" i="78" s="1"/>
  <c r="H23" i="69" l="1"/>
  <c r="H27" i="69" s="1"/>
  <c r="I15" i="69" l="1"/>
  <c r="R31" i="66" l="1"/>
  <c r="O31" i="66"/>
  <c r="S31" i="66"/>
  <c r="P31" i="66"/>
  <c r="T31" i="66"/>
  <c r="Q31" i="66"/>
  <c r="M31" i="66" l="1"/>
  <c r="N31" i="66"/>
  <c r="S28" i="66" l="1"/>
  <c r="O24" i="78"/>
  <c r="O284" i="78" s="1"/>
  <c r="U24" i="78"/>
  <c r="R24" i="78"/>
  <c r="R284" i="78" s="1"/>
  <c r="P24" i="78"/>
  <c r="P284" i="78" s="1"/>
  <c r="T28" i="66"/>
  <c r="S24" i="78"/>
  <c r="R28" i="66"/>
  <c r="Q24" i="78"/>
  <c r="N28" i="66"/>
  <c r="N24" i="78"/>
  <c r="N284" i="78" s="1"/>
  <c r="W24" i="78"/>
  <c r="W284" i="78" s="1"/>
  <c r="X28" i="66"/>
  <c r="U28" i="66"/>
  <c r="V28" i="66"/>
  <c r="M28" i="66"/>
  <c r="S284" i="78" l="1"/>
  <c r="T256" i="66" s="1"/>
  <c r="V24" i="66"/>
  <c r="U284" i="78"/>
  <c r="V256" i="66" s="1"/>
  <c r="Q284" i="78"/>
  <c r="R256" i="66" s="1"/>
  <c r="X24" i="66"/>
  <c r="X256" i="66"/>
  <c r="R24" i="66"/>
  <c r="P256" i="66"/>
  <c r="P24" i="66"/>
  <c r="Q256" i="66"/>
  <c r="Q24" i="66"/>
  <c r="O256" i="66"/>
  <c r="O24" i="66"/>
  <c r="S256" i="66"/>
  <c r="S24" i="66"/>
  <c r="Q28" i="66"/>
  <c r="L24" i="78"/>
  <c r="O28" i="66"/>
  <c r="M24" i="78"/>
  <c r="M284" i="78" s="1"/>
  <c r="P28" i="66"/>
  <c r="T24" i="78"/>
  <c r="T284" i="78" s="1"/>
  <c r="T24" i="66"/>
  <c r="M24" i="66" l="1"/>
  <c r="L284" i="78"/>
  <c r="U24" i="66"/>
  <c r="U256" i="66"/>
  <c r="N256" i="66"/>
  <c r="N24" i="66"/>
  <c r="V24" i="78"/>
  <c r="V284" i="78" s="1"/>
  <c r="M256" i="66" l="1"/>
  <c r="H276" i="68" s="1"/>
  <c r="X284" i="78"/>
  <c r="W256" i="66"/>
  <c r="Z24" i="66"/>
  <c r="Z256" i="66" s="1"/>
  <c r="X24" i="78"/>
  <c r="W24" i="66"/>
  <c r="W28" i="66"/>
  <c r="Z28" i="66"/>
  <c r="N154" i="66"/>
  <c r="P154" i="66"/>
  <c r="T154" i="66"/>
  <c r="U154" i="66"/>
  <c r="R154" i="66"/>
  <c r="V154" i="66"/>
  <c r="X154" i="66"/>
  <c r="O154" i="66"/>
  <c r="S154" i="66"/>
  <c r="Q154" i="66"/>
  <c r="J154" i="66" l="1"/>
  <c r="L154" i="66" s="1"/>
  <c r="L148" i="66" s="1"/>
  <c r="H169" i="83"/>
  <c r="N169" i="83" s="1"/>
  <c r="N163" i="83" s="1"/>
  <c r="N271" i="83" s="1"/>
  <c r="F163" i="83"/>
  <c r="M154" i="66"/>
  <c r="H163" i="83" l="1"/>
  <c r="J148" i="66"/>
  <c r="F271" i="83"/>
  <c r="H271" i="83" s="1"/>
  <c r="G11" i="69"/>
  <c r="G14" i="69" s="1"/>
  <c r="N147" i="66"/>
  <c r="J147" i="66"/>
  <c r="X147" i="66"/>
  <c r="O147" i="66"/>
  <c r="T147" i="66"/>
  <c r="R147" i="66"/>
  <c r="P147" i="66"/>
  <c r="V147" i="66"/>
  <c r="S147" i="66"/>
  <c r="Q147" i="66"/>
  <c r="U147" i="66"/>
  <c r="Z147" i="66"/>
  <c r="M147" i="66"/>
  <c r="F116" i="80" l="1"/>
  <c r="F306" i="80" s="1"/>
  <c r="H306" i="80" s="1"/>
  <c r="L147" i="66"/>
  <c r="L76" i="66" s="1"/>
  <c r="J76" i="66"/>
  <c r="J256" i="66" s="1"/>
  <c r="H187" i="80"/>
  <c r="H116" i="80"/>
  <c r="L256" i="66" l="1"/>
  <c r="G9" i="69"/>
  <c r="G10" i="69" s="1"/>
  <c r="G15" i="69" s="1"/>
  <c r="G23" i="69" s="1"/>
  <c r="I23" i="69" l="1"/>
  <c r="H25" i="69"/>
  <c r="G276" i="68"/>
  <c r="AA258" i="66"/>
  <c r="T242" i="68"/>
  <c r="T241" i="68" s="1"/>
  <c r="Z99" i="8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dr. Riegelman Henrik</author>
    <author>Harmathné Szakács Adrienn</author>
  </authors>
  <commentList>
    <comment ref="D88" authorId="0" shapeId="0" xr:uid="{419C2FB6-4045-4B23-90F4-5F739D1B3FAF}">
      <text>
        <r>
          <rPr>
            <b/>
            <sz val="9"/>
            <color indexed="81"/>
            <rFont val="Tahoma"/>
            <family val="2"/>
            <charset val="238"/>
          </rPr>
          <t>dr. Riegelman Henrik:</t>
        </r>
        <r>
          <rPr>
            <sz val="9"/>
            <color indexed="81"/>
            <rFont val="Tahoma"/>
            <family val="2"/>
            <charset val="238"/>
          </rPr>
          <t xml:space="preserve">
Amire nem kaptunk 2018-ban sem előlegbekérőt, sem számlát.)</t>
        </r>
      </text>
    </comment>
    <comment ref="E118" authorId="1" shapeId="0" xr:uid="{00000000-0006-0000-0200-000004000000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kommunális adó</t>
        </r>
      </text>
    </comment>
    <comment ref="G255" authorId="0" shapeId="0" xr:uid="{68CFF141-36B6-4FC5-90B3-45C3753A6B63}">
      <text>
        <r>
          <rPr>
            <b/>
            <sz val="9"/>
            <color indexed="81"/>
            <rFont val="Tahoma"/>
            <family val="2"/>
            <charset val="238"/>
          </rPr>
          <t>dr. Riegelman Henrik:</t>
        </r>
        <r>
          <rPr>
            <sz val="9"/>
            <color indexed="81"/>
            <rFont val="Tahoma"/>
            <family val="2"/>
            <charset val="238"/>
          </rPr>
          <t xml:space="preserve">
Ebből 26 388 205 Ft a szennyvíztelepbővítés előleg miatt; 3237136 a járda-maradvány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Kekezsu</author>
    <author>Schnobl</author>
  </authors>
  <commentList>
    <comment ref="H52" authorId="0" shapeId="0" xr:uid="{00000000-0006-0000-0400-000004000000}">
      <text>
        <r>
          <rPr>
            <sz val="9"/>
            <color indexed="81"/>
            <rFont val="Tahoma"/>
            <family val="2"/>
            <charset val="238"/>
          </rPr>
          <t>Kisbusz bérleti díj</t>
        </r>
      </text>
    </comment>
    <comment ref="K52" authorId="0" shapeId="0" xr:uid="{D6815D91-368C-44A4-AEE7-916C05BD2FA4}">
      <text>
        <r>
          <rPr>
            <sz val="9"/>
            <color indexed="81"/>
            <rFont val="Tahoma"/>
            <family val="2"/>
            <charset val="238"/>
          </rPr>
          <t>Kisbusz bérleti díj</t>
        </r>
      </text>
    </comment>
    <comment ref="F180" authorId="1" shapeId="0" xr:uid="{00000000-0006-0000-0400-00000C000000}">
      <text>
        <r>
          <rPr>
            <b/>
            <sz val="9"/>
            <color indexed="81"/>
            <rFont val="Tahoma"/>
            <family val="2"/>
            <charset val="238"/>
          </rPr>
          <t>Schnobl:</t>
        </r>
        <r>
          <rPr>
            <sz val="9"/>
            <color indexed="81"/>
            <rFont val="Tahoma"/>
            <family val="2"/>
            <charset val="238"/>
          </rPr>
          <t xml:space="preserve">
nyomtató</t>
        </r>
      </text>
    </comment>
    <comment ref="I180" authorId="1" shapeId="0" xr:uid="{DCF31C87-E55A-4B33-B5A7-26AA2C15D7D3}">
      <text>
        <r>
          <rPr>
            <b/>
            <sz val="9"/>
            <color indexed="81"/>
            <rFont val="Tahoma"/>
            <family val="2"/>
            <charset val="238"/>
          </rPr>
          <t>Schnobl:</t>
        </r>
        <r>
          <rPr>
            <sz val="9"/>
            <color indexed="81"/>
            <rFont val="Tahoma"/>
            <family val="2"/>
            <charset val="238"/>
          </rPr>
          <t xml:space="preserve">
nyomtató</t>
        </r>
      </text>
    </comment>
    <comment ref="F181" authorId="1" shapeId="0" xr:uid="{00000000-0006-0000-0400-00000D000000}">
      <text>
        <r>
          <rPr>
            <b/>
            <sz val="9"/>
            <color indexed="81"/>
            <rFont val="Tahoma"/>
            <family val="2"/>
            <charset val="238"/>
          </rPr>
          <t>Schnobl:</t>
        </r>
        <r>
          <rPr>
            <sz val="9"/>
            <color indexed="81"/>
            <rFont val="Tahoma"/>
            <family val="2"/>
            <charset val="238"/>
          </rPr>
          <t xml:space="preserve">
hűtő,pingpong asztal</t>
        </r>
      </text>
    </comment>
    <comment ref="I181" authorId="1" shapeId="0" xr:uid="{77DD5D98-F3B8-4898-93FF-B34700CADD93}">
      <text>
        <r>
          <rPr>
            <b/>
            <sz val="9"/>
            <color indexed="81"/>
            <rFont val="Tahoma"/>
            <family val="2"/>
            <charset val="238"/>
          </rPr>
          <t>Schnobl:</t>
        </r>
        <r>
          <rPr>
            <sz val="9"/>
            <color indexed="81"/>
            <rFont val="Tahoma"/>
            <family val="2"/>
            <charset val="238"/>
          </rPr>
          <t xml:space="preserve">
hűtő,pingpong asztal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</author>
  </authors>
  <commentList>
    <comment ref="E45" authorId="0" shapeId="0" xr:uid="{00000000-0006-0000-0500-000003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Római Katolikus templom díszvilágítása is ide</t>
        </r>
      </text>
    </comment>
    <comment ref="E58" authorId="0" shapeId="0" xr:uid="{00000000-0006-0000-0500-000005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vagyonbiztosítás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Harmathné Szakács Adrienn</author>
    <author>dr. Riegelman Henrik</author>
  </authors>
  <commentList>
    <comment ref="L43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szennyvízrendszer LCD monitor cseréje</t>
        </r>
      </text>
    </comment>
    <comment ref="E149" authorId="1" shapeId="0" xr:uid="{7EAC008C-FE20-4E83-ADA7-920C3AECB05D}">
      <text>
        <r>
          <rPr>
            <b/>
            <sz val="9"/>
            <color indexed="81"/>
            <rFont val="Tahoma"/>
            <family val="2"/>
            <charset val="238"/>
          </rPr>
          <t>dr. Riegelman Henrik:</t>
        </r>
        <r>
          <rPr>
            <sz val="9"/>
            <color indexed="81"/>
            <rFont val="Tahoma"/>
            <family val="2"/>
            <charset val="238"/>
          </rPr>
          <t xml:space="preserve">
26388205: 2018-as előleg nettó része + 46585102 (amire tavaly nem érkezett sem előlegbekérő, sem számla)</t>
        </r>
      </text>
    </comment>
    <comment ref="H149" authorId="1" shapeId="0" xr:uid="{A95FB480-44F8-47B4-B276-209EAB2B7B0A}">
      <text>
        <r>
          <rPr>
            <b/>
            <sz val="9"/>
            <color indexed="81"/>
            <rFont val="Tahoma"/>
            <family val="2"/>
            <charset val="238"/>
          </rPr>
          <t>dr. Riegelman Henrik:</t>
        </r>
        <r>
          <rPr>
            <sz val="9"/>
            <color indexed="81"/>
            <rFont val="Tahoma"/>
            <family val="2"/>
            <charset val="238"/>
          </rPr>
          <t xml:space="preserve">
26388205: 2018-as előleg nettó része + 46585102 (amire tavaly nem érkezett sem előlegbekérő, sem számla)</t>
        </r>
      </text>
    </comment>
    <comment ref="E155" authorId="1" shapeId="0" xr:uid="{CFF5B38C-43BE-4EEA-B946-15F32EC7AD25}">
      <text>
        <r>
          <rPr>
            <b/>
            <sz val="9"/>
            <color indexed="81"/>
            <rFont val="Tahoma"/>
            <family val="2"/>
            <charset val="238"/>
          </rPr>
          <t>dr. Riegelman Henrik:</t>
        </r>
        <r>
          <rPr>
            <sz val="9"/>
            <color indexed="81"/>
            <rFont val="Tahoma"/>
            <family val="2"/>
            <charset val="238"/>
          </rPr>
          <t xml:space="preserve">
46585102 ÁFA tartalma</t>
        </r>
      </text>
    </comment>
    <comment ref="H155" authorId="1" shapeId="0" xr:uid="{A3C6B452-D6E1-4856-99D6-3E1A97FC2C58}">
      <text>
        <r>
          <rPr>
            <b/>
            <sz val="9"/>
            <color indexed="81"/>
            <rFont val="Tahoma"/>
            <family val="2"/>
            <charset val="238"/>
          </rPr>
          <t>dr. Riegelman Henrik:</t>
        </r>
        <r>
          <rPr>
            <sz val="9"/>
            <color indexed="81"/>
            <rFont val="Tahoma"/>
            <family val="2"/>
            <charset val="238"/>
          </rPr>
          <t xml:space="preserve">
46585102 ÁFA tartalma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</author>
  </authors>
  <commentList>
    <comment ref="W158" authorId="0" shapeId="0" xr:uid="{00000000-0006-0000-0800-000003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járdafelújítás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dr. Riegelman Henrik</author>
    <author>Kekezsu</author>
    <author>Schnobl</author>
  </authors>
  <commentList>
    <comment ref="Y83" authorId="0" shapeId="0" xr:uid="{00000000-0006-0000-0A00-000001000000}">
      <text>
        <r>
          <rPr>
            <b/>
            <sz val="9"/>
            <color indexed="81"/>
            <rFont val="Tahoma"/>
            <family val="2"/>
            <charset val="238"/>
          </rPr>
          <t>dr. Riegelman Henrik:</t>
        </r>
        <r>
          <rPr>
            <sz val="9"/>
            <color indexed="81"/>
            <rFont val="Tahoma"/>
            <family val="2"/>
            <charset val="238"/>
          </rPr>
          <t xml:space="preserve">
Könyvtárszekrények összeszerelés, karbantartás</t>
        </r>
      </text>
    </comment>
    <comment ref="C87" authorId="1" shapeId="0" xr:uid="{00000000-0006-0000-0A00-000002000000}">
      <text>
        <r>
          <rPr>
            <sz val="9"/>
            <color indexed="81"/>
            <rFont val="Tahoma"/>
            <family val="2"/>
            <charset val="238"/>
          </rPr>
          <t>Rendezvények: anyák napja, idősek napja, advent, játszóház</t>
        </r>
      </text>
    </comment>
    <comment ref="E195" authorId="2" shapeId="0" xr:uid="{00000000-0006-0000-0A00-000004000000}">
      <text>
        <r>
          <rPr>
            <b/>
            <sz val="9"/>
            <color indexed="81"/>
            <rFont val="Tahoma"/>
            <family val="2"/>
            <charset val="238"/>
          </rPr>
          <t>Schnobl:</t>
        </r>
        <r>
          <rPr>
            <sz val="9"/>
            <color indexed="81"/>
            <rFont val="Tahoma"/>
            <family val="2"/>
            <charset val="238"/>
          </rPr>
          <t xml:space="preserve">
könyvesszekrény</t>
        </r>
      </text>
    </comment>
    <comment ref="E196" authorId="2" shapeId="0" xr:uid="{00000000-0006-0000-0A00-000005000000}">
      <text>
        <r>
          <rPr>
            <b/>
            <sz val="9"/>
            <color indexed="81"/>
            <rFont val="Tahoma"/>
            <family val="2"/>
            <charset val="238"/>
          </rPr>
          <t>Schnobl:</t>
        </r>
        <r>
          <rPr>
            <sz val="9"/>
            <color indexed="81"/>
            <rFont val="Tahoma"/>
            <family val="2"/>
            <charset val="238"/>
          </rPr>
          <t xml:space="preserve">
klíma,szúnyogháló
beépített szekrény,korlát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Kekezsu</author>
    <author>Schnobl</author>
  </authors>
  <commentList>
    <comment ref="D77" authorId="0" shapeId="0" xr:uid="{00000000-0006-0000-0B00-000001000000}">
      <text>
        <r>
          <rPr>
            <sz val="9"/>
            <color indexed="81"/>
            <rFont val="Tahoma"/>
            <family val="2"/>
            <charset val="238"/>
          </rPr>
          <t>Brikett
Lakáshoz jutást segítő</t>
        </r>
      </text>
    </comment>
    <comment ref="J118" authorId="1" shapeId="0" xr:uid="{00000000-0006-0000-0B00-000003000000}">
      <text>
        <r>
          <rPr>
            <b/>
            <sz val="9"/>
            <color indexed="81"/>
            <rFont val="Tahoma"/>
            <family val="2"/>
            <charset val="238"/>
          </rPr>
          <t>Schnobl:</t>
        </r>
        <r>
          <rPr>
            <sz val="9"/>
            <color indexed="81"/>
            <rFont val="Tahoma"/>
            <family val="2"/>
            <charset val="238"/>
          </rPr>
          <t xml:space="preserve">
2018+2019</t>
        </r>
      </text>
    </comment>
    <comment ref="M118" authorId="1" shapeId="0" xr:uid="{4C5A3E2C-1A01-4F27-AFDA-F81B6C26E385}">
      <text>
        <r>
          <rPr>
            <b/>
            <sz val="9"/>
            <color indexed="81"/>
            <rFont val="Tahoma"/>
            <family val="2"/>
            <charset val="238"/>
          </rPr>
          <t>Schnobl:</t>
        </r>
        <r>
          <rPr>
            <sz val="9"/>
            <color indexed="81"/>
            <rFont val="Tahoma"/>
            <family val="2"/>
            <charset val="238"/>
          </rPr>
          <t xml:space="preserve">
2018+2019</t>
        </r>
      </text>
    </comment>
    <comment ref="J119" authorId="1" shapeId="0" xr:uid="{00000000-0006-0000-0B00-000004000000}">
      <text>
        <r>
          <rPr>
            <b/>
            <sz val="9"/>
            <color indexed="81"/>
            <rFont val="Tahoma"/>
            <family val="2"/>
            <charset val="238"/>
          </rPr>
          <t>Schnobl:</t>
        </r>
        <r>
          <rPr>
            <sz val="9"/>
            <color indexed="81"/>
            <rFont val="Tahoma"/>
            <family val="2"/>
            <charset val="238"/>
          </rPr>
          <t xml:space="preserve">
2018+2019</t>
        </r>
      </text>
    </comment>
    <comment ref="M119" authorId="1" shapeId="0" xr:uid="{34AB822D-A596-4DE4-86AE-4B19F904EC31}">
      <text>
        <r>
          <rPr>
            <b/>
            <sz val="9"/>
            <color indexed="81"/>
            <rFont val="Tahoma"/>
            <family val="2"/>
            <charset val="238"/>
          </rPr>
          <t>Schnobl:</t>
        </r>
        <r>
          <rPr>
            <sz val="9"/>
            <color indexed="81"/>
            <rFont val="Tahoma"/>
            <family val="2"/>
            <charset val="238"/>
          </rPr>
          <t xml:space="preserve">
2018+2019</t>
        </r>
      </text>
    </comment>
    <comment ref="J154" authorId="1" shapeId="0" xr:uid="{00000000-0006-0000-0B00-000005000000}">
      <text>
        <r>
          <rPr>
            <b/>
            <sz val="9"/>
            <color indexed="81"/>
            <rFont val="Tahoma"/>
            <family val="2"/>
            <charset val="238"/>
          </rPr>
          <t>Schnobl:</t>
        </r>
        <r>
          <rPr>
            <sz val="9"/>
            <color indexed="81"/>
            <rFont val="Tahoma"/>
            <family val="2"/>
            <charset val="238"/>
          </rPr>
          <t xml:space="preserve">
Felújítási tám2000000
2018-200000
2019-500000
-91500 közüzemi díj</t>
        </r>
      </text>
    </comment>
    <comment ref="M154" authorId="1" shapeId="0" xr:uid="{52FFBE8B-78DD-49E8-A776-7453C62B05B1}">
      <text>
        <r>
          <rPr>
            <b/>
            <sz val="9"/>
            <color indexed="81"/>
            <rFont val="Tahoma"/>
            <family val="2"/>
            <charset val="238"/>
          </rPr>
          <t>Schnobl:</t>
        </r>
        <r>
          <rPr>
            <sz val="9"/>
            <color indexed="81"/>
            <rFont val="Tahoma"/>
            <family val="2"/>
            <charset val="238"/>
          </rPr>
          <t xml:space="preserve">
Felújítási tám2000000
2018-200000
2019-500000
-91500 közüzemi díj</t>
        </r>
      </text>
    </comment>
  </commentList>
</comments>
</file>

<file path=xl/sharedStrings.xml><?xml version="1.0" encoding="utf-8"?>
<sst xmlns="http://schemas.openxmlformats.org/spreadsheetml/2006/main" count="5144" uniqueCount="1117">
  <si>
    <t>Megnevezés</t>
  </si>
  <si>
    <t>B1</t>
  </si>
  <si>
    <t>Működési célú támogatások államháztartáson belülről</t>
  </si>
  <si>
    <t>Önkormányzatok működési támogatásai</t>
  </si>
  <si>
    <t>091111</t>
  </si>
  <si>
    <t>Helyi önkormányzatok működésének általános támogatása</t>
  </si>
  <si>
    <t>091121</t>
  </si>
  <si>
    <t>091131</t>
  </si>
  <si>
    <t>Települési önkormányzatok szociális, gyermekjóléti és gyermekétkeztetési feladatainak támogatása</t>
  </si>
  <si>
    <t>091141</t>
  </si>
  <si>
    <t>Települési önkormányzatok kulturális feladatainak támogatása</t>
  </si>
  <si>
    <t>091151</t>
  </si>
  <si>
    <t>091161</t>
  </si>
  <si>
    <t>Elszámolásból származó bevételek</t>
  </si>
  <si>
    <t>09121</t>
  </si>
  <si>
    <t>09131</t>
  </si>
  <si>
    <t>09141</t>
  </si>
  <si>
    <t>09151</t>
  </si>
  <si>
    <t>09161</t>
  </si>
  <si>
    <t>Egyéb működési célú támogatások bevételei államháztartáson belülről</t>
  </si>
  <si>
    <t>B2</t>
  </si>
  <si>
    <t>Felhalmozási célú támogatások államháztartáson belülről</t>
  </si>
  <si>
    <t>09211</t>
  </si>
  <si>
    <t>09221</t>
  </si>
  <si>
    <t>Felhalmozási célú garancia- és kezességvállalásból származó megtérülések államháztartáson belülről</t>
  </si>
  <si>
    <t>09231</t>
  </si>
  <si>
    <t>Felhalmozási célú visszatérítendő támogatások, kölcsönök visszatérülése államháztartáson belülről</t>
  </si>
  <si>
    <t>09241</t>
  </si>
  <si>
    <t>Felhalmozási célú visszatérítendő támogatások, kölcsönök igénybevétele államháztartáson belülről</t>
  </si>
  <si>
    <t>09251</t>
  </si>
  <si>
    <t>B3</t>
  </si>
  <si>
    <t>Közhatalmi bevételek</t>
  </si>
  <si>
    <t>Jövedelemadók</t>
  </si>
  <si>
    <t>093111</t>
  </si>
  <si>
    <t>09341</t>
  </si>
  <si>
    <t>Vagyoni típusú adók</t>
  </si>
  <si>
    <t>093511</t>
  </si>
  <si>
    <t>Termékek és szolgáltatások adói</t>
  </si>
  <si>
    <t>093541</t>
  </si>
  <si>
    <t>093551</t>
  </si>
  <si>
    <t>Egyéb áruhasználati és szolgáltatási adók</t>
  </si>
  <si>
    <t>09361</t>
  </si>
  <si>
    <t>Egyéb közhatalmi bevételek</t>
  </si>
  <si>
    <t>B4</t>
  </si>
  <si>
    <t>Működési bevételek</t>
  </si>
  <si>
    <t>094011</t>
  </si>
  <si>
    <t>094021</t>
  </si>
  <si>
    <t>Szolgáltatások ellenértéke</t>
  </si>
  <si>
    <t>094031</t>
  </si>
  <si>
    <t>Közvetített szolgáltatások ellenértéke</t>
  </si>
  <si>
    <t>094041</t>
  </si>
  <si>
    <t>Tulajdonosi bevételek</t>
  </si>
  <si>
    <t>094051</t>
  </si>
  <si>
    <t>094061</t>
  </si>
  <si>
    <t>094071</t>
  </si>
  <si>
    <t>094101</t>
  </si>
  <si>
    <t>094111</t>
  </si>
  <si>
    <t>Egyéb működési bevételek</t>
  </si>
  <si>
    <t>B5</t>
  </si>
  <si>
    <t>Felhalmozási bevételek</t>
  </si>
  <si>
    <t>09511</t>
  </si>
  <si>
    <t>09521</t>
  </si>
  <si>
    <t>Ingatlanok értékesítése</t>
  </si>
  <si>
    <t>09531</t>
  </si>
  <si>
    <t>09541</t>
  </si>
  <si>
    <t>Részesedések értékesítése</t>
  </si>
  <si>
    <t>09551</t>
  </si>
  <si>
    <t>B6</t>
  </si>
  <si>
    <t>Működési célú átvett pénzeszközök</t>
  </si>
  <si>
    <t>09611</t>
  </si>
  <si>
    <t>09621</t>
  </si>
  <si>
    <t>Működési célú visszatérítendő támogatások, kölcsönök visszatérülése az Európai Uniótól</t>
  </si>
  <si>
    <t>09631</t>
  </si>
  <si>
    <t>Működési célú visszatérítendő támogatások, kölcsönök visszatérülése kormányoktól és más nemzetközi szervezetektől</t>
  </si>
  <si>
    <t>09641</t>
  </si>
  <si>
    <t>09651</t>
  </si>
  <si>
    <t>Egyéb működési célú átvett pénzeszközök</t>
  </si>
  <si>
    <t>B7</t>
  </si>
  <si>
    <t>Felhalmozási célú átvett pénzeszközök</t>
  </si>
  <si>
    <t>09711</t>
  </si>
  <si>
    <t>Felhalmozási célú garancia- és kezességvállalásból származó megtérülések államháztartáson kívülről</t>
  </si>
  <si>
    <t>09721</t>
  </si>
  <si>
    <t>09731</t>
  </si>
  <si>
    <t>09741</t>
  </si>
  <si>
    <t>Felhalmozási célú visszatérítendő támogatások, kölcsönök visszatérülése államháztartáson kívülről</t>
  </si>
  <si>
    <t>09751</t>
  </si>
  <si>
    <t>Egyéb felhalmozási célú átvett pénzeszközök</t>
  </si>
  <si>
    <t>B8</t>
  </si>
  <si>
    <t>Finanszírozási bevételek</t>
  </si>
  <si>
    <t>Belföldi finanszírozás bevételei</t>
  </si>
  <si>
    <t>Hitel-, kölcsönfelvétel pénzügyi vállalkozástól</t>
  </si>
  <si>
    <t>0981111</t>
  </si>
  <si>
    <t>0981121</t>
  </si>
  <si>
    <t>0981131</t>
  </si>
  <si>
    <t>Belföldi értékpapírok bevételei</t>
  </si>
  <si>
    <t>0981211</t>
  </si>
  <si>
    <t>Forgatási célú belföldi értékpapírok beváltása, értékesítése</t>
  </si>
  <si>
    <t>0981223</t>
  </si>
  <si>
    <t>Éven belüli lejáratú belföldi értékpapírok kibocsátása</t>
  </si>
  <si>
    <t>0981233</t>
  </si>
  <si>
    <t>Befektetési célú belföldi értékpapírok beváltása, értékesítése</t>
  </si>
  <si>
    <t>0981243</t>
  </si>
  <si>
    <t>Éven túli lejáratú belföldi értékpapírok kibocsátása</t>
  </si>
  <si>
    <t>Maradvány igénybevétele</t>
  </si>
  <si>
    <t>0981311</t>
  </si>
  <si>
    <t>0981321</t>
  </si>
  <si>
    <t>098141</t>
  </si>
  <si>
    <t>098161</t>
  </si>
  <si>
    <t>098171</t>
  </si>
  <si>
    <t>Külföldi finanszírozás bevételei</t>
  </si>
  <si>
    <t>098211</t>
  </si>
  <si>
    <t>098221</t>
  </si>
  <si>
    <t>098231</t>
  </si>
  <si>
    <t>098241</t>
  </si>
  <si>
    <t>098251</t>
  </si>
  <si>
    <t>09831</t>
  </si>
  <si>
    <t>Adóssághoz nem kapcsolódó származékos ügyletek bevételei</t>
  </si>
  <si>
    <t>BEVÉTELEK ÖSSZESEN</t>
  </si>
  <si>
    <t>K1</t>
  </si>
  <si>
    <t>Személyi juttatások</t>
  </si>
  <si>
    <t>Foglalkoztatottak személyi juttatásai</t>
  </si>
  <si>
    <t>0511011</t>
  </si>
  <si>
    <t>Törvény szerinti illetmények, munkabérek</t>
  </si>
  <si>
    <t>0511021</t>
  </si>
  <si>
    <t>Normatív jutalmak</t>
  </si>
  <si>
    <t>0511031</t>
  </si>
  <si>
    <t>Céljuttatás, projektprémium</t>
  </si>
  <si>
    <t>0511041</t>
  </si>
  <si>
    <t>0511051</t>
  </si>
  <si>
    <t>Végkielégítés</t>
  </si>
  <si>
    <t>0511061</t>
  </si>
  <si>
    <t>Jubíleumi jutalom</t>
  </si>
  <si>
    <t>0511071</t>
  </si>
  <si>
    <t>Béren kívüli juttatások</t>
  </si>
  <si>
    <t>0511081</t>
  </si>
  <si>
    <t>Ruházati költségtérítés</t>
  </si>
  <si>
    <t>0511091</t>
  </si>
  <si>
    <t>Közlekedési költségtérítés</t>
  </si>
  <si>
    <t>0511101</t>
  </si>
  <si>
    <t>Egyéb költségtérítés</t>
  </si>
  <si>
    <t>0511111</t>
  </si>
  <si>
    <t>Lakhatási támogatás</t>
  </si>
  <si>
    <t>0511121</t>
  </si>
  <si>
    <t>Szociális támogatások</t>
  </si>
  <si>
    <t>0511131</t>
  </si>
  <si>
    <t>Foglalkoztatottak egyéb személyi juttatásai</t>
  </si>
  <si>
    <t>Külső személyi juttatások</t>
  </si>
  <si>
    <t>051211</t>
  </si>
  <si>
    <t>Választott tisztségviselők juttatásai</t>
  </si>
  <si>
    <t>051221</t>
  </si>
  <si>
    <t>051231</t>
  </si>
  <si>
    <t>Egyéb külső személyi juttatások</t>
  </si>
  <si>
    <t>K2</t>
  </si>
  <si>
    <t>Munkaadókat terhelő járulékok és szociális hozzájárulási adó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</si>
  <si>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</si>
  <si>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</si>
  <si>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</si>
  <si>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</si>
  <si>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</si>
  <si>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Egyéb munkaadókat terhelő járulék</t>
  </si>
  <si>
    <t>Munkáltatót terhelő SZJA</t>
  </si>
  <si>
    <t>K3</t>
  </si>
  <si>
    <t>Dologi kiadások</t>
  </si>
  <si>
    <t>Készletbeszerzés</t>
  </si>
  <si>
    <t>053111</t>
  </si>
  <si>
    <t>Szakmai anyagok beszerzése</t>
  </si>
  <si>
    <t>053121</t>
  </si>
  <si>
    <t>Üzemeltetési anyagok beszerzése</t>
  </si>
  <si>
    <t>053131</t>
  </si>
  <si>
    <t>Árubeszerzés</t>
  </si>
  <si>
    <t>Kommunikációs szolgáltatások</t>
  </si>
  <si>
    <t>053211</t>
  </si>
  <si>
    <t>Informatikai szolgáltatások igénybevétel</t>
  </si>
  <si>
    <t>053221</t>
  </si>
  <si>
    <t>Egyéb kommunikációs szolgáltatások</t>
  </si>
  <si>
    <t>Szolgáltatási kiadások</t>
  </si>
  <si>
    <t>053311</t>
  </si>
  <si>
    <t>Közüzemi díjak</t>
  </si>
  <si>
    <t>053321</t>
  </si>
  <si>
    <t>Vásárolt élelmezés</t>
  </si>
  <si>
    <t>053331</t>
  </si>
  <si>
    <t>Bérleti és lízing díjak</t>
  </si>
  <si>
    <t>053341</t>
  </si>
  <si>
    <t>Karbantartási, kisjavítási szolgáltatás</t>
  </si>
  <si>
    <t>053351</t>
  </si>
  <si>
    <t>Közvetített szolgáltatások</t>
  </si>
  <si>
    <t>ÁH belüli közvetített szolgáltatások</t>
  </si>
  <si>
    <t>ÁH kívüli közvetített szolgáltatások</t>
  </si>
  <si>
    <t>053361</t>
  </si>
  <si>
    <t>Szakmai tevékenységet segítő szolgáltatás</t>
  </si>
  <si>
    <t>053371</t>
  </si>
  <si>
    <t>Egyéb szolgáltatások</t>
  </si>
  <si>
    <t>Kiküldetések, reklám- és propagandakiadások</t>
  </si>
  <si>
    <t>053411</t>
  </si>
  <si>
    <t>Kiküldetések kiadásai</t>
  </si>
  <si>
    <t>053421</t>
  </si>
  <si>
    <t>Reklám- és propaganda kiadások</t>
  </si>
  <si>
    <t>Különféle befizetések és egyéb dologi kiadások</t>
  </si>
  <si>
    <t>053511</t>
  </si>
  <si>
    <t>053521</t>
  </si>
  <si>
    <t>Fizetendő ÁFA</t>
  </si>
  <si>
    <t>053531</t>
  </si>
  <si>
    <t>Kamatkiadások</t>
  </si>
  <si>
    <t>053541</t>
  </si>
  <si>
    <t>Egyéb pénzügyi műveletek kiadásai</t>
  </si>
  <si>
    <t>053551</t>
  </si>
  <si>
    <t>Egyéb dologi kiadások</t>
  </si>
  <si>
    <t>K4</t>
  </si>
  <si>
    <t>Ellátottak pénzbeli juttatásai</t>
  </si>
  <si>
    <t>05421</t>
  </si>
  <si>
    <t>Családi támogatások</t>
  </si>
  <si>
    <t>05431</t>
  </si>
  <si>
    <t>05441</t>
  </si>
  <si>
    <t>05451</t>
  </si>
  <si>
    <t>05461</t>
  </si>
  <si>
    <t>Lakhatással kapcsolatos ellátások</t>
  </si>
  <si>
    <t>05471</t>
  </si>
  <si>
    <t>Intézményi ellátottak pénzbeli juttatása</t>
  </si>
  <si>
    <t>05481</t>
  </si>
  <si>
    <t>Egyéb nem intézményi ellátások</t>
  </si>
  <si>
    <t>K5</t>
  </si>
  <si>
    <t>Egyéb működési célú kiadások</t>
  </si>
  <si>
    <t>055011</t>
  </si>
  <si>
    <t>Nemzetközi kötelezettségek</t>
  </si>
  <si>
    <t>0550221</t>
  </si>
  <si>
    <t>A helyi önkormányzatok törvényi előíráson alapuló befizetései</t>
  </si>
  <si>
    <t>0550231</t>
  </si>
  <si>
    <t>Egyéb elvonások és befizetések</t>
  </si>
  <si>
    <t>055031</t>
  </si>
  <si>
    <t>055041</t>
  </si>
  <si>
    <t>055051</t>
  </si>
  <si>
    <t>055061</t>
  </si>
  <si>
    <t>Egyéb működési célú támogatások államháztartáson belülre</t>
  </si>
  <si>
    <t>055071</t>
  </si>
  <si>
    <t>055081</t>
  </si>
  <si>
    <t>055091</t>
  </si>
  <si>
    <t>Árkiegészítések, ártámogatások</t>
  </si>
  <si>
    <t>055101</t>
  </si>
  <si>
    <t>Kamattámogatások</t>
  </si>
  <si>
    <t>055111</t>
  </si>
  <si>
    <t>Működési célú támogatások az Európai Uniónak</t>
  </si>
  <si>
    <t>055121</t>
  </si>
  <si>
    <t>Egyéb működési célú támogatások ÁHK</t>
  </si>
  <si>
    <t>055131</t>
  </si>
  <si>
    <t>Tartalékok</t>
  </si>
  <si>
    <t>K6</t>
  </si>
  <si>
    <t>Beruházások</t>
  </si>
  <si>
    <t>05611</t>
  </si>
  <si>
    <t>Immateriális javak beszerzése, létesítése</t>
  </si>
  <si>
    <t>05621</t>
  </si>
  <si>
    <t>Ingatlanok beszerzése, létesítése</t>
  </si>
  <si>
    <t>05631</t>
  </si>
  <si>
    <t>Informatikai eszközök beszerzése, létesítése</t>
  </si>
  <si>
    <t>05641</t>
  </si>
  <si>
    <t>Egyéb tárgyi eszközök beszerzése, létesítése</t>
  </si>
  <si>
    <t>05651</t>
  </si>
  <si>
    <t>Részesedések beszerzése</t>
  </si>
  <si>
    <t>05661</t>
  </si>
  <si>
    <t>Meglévő részesedések növelése</t>
  </si>
  <si>
    <t>05671</t>
  </si>
  <si>
    <t>Beruházási célú előzetesen felszámított általános forgalmi adó</t>
  </si>
  <si>
    <t>K7</t>
  </si>
  <si>
    <t>Felújítások</t>
  </si>
  <si>
    <t>05711</t>
  </si>
  <si>
    <t>Ingatlanok felújítása</t>
  </si>
  <si>
    <t>05721</t>
  </si>
  <si>
    <t>05731</t>
  </si>
  <si>
    <t>Egyéb tárgyi eszközök felújítása</t>
  </si>
  <si>
    <t>05741</t>
  </si>
  <si>
    <t>K8</t>
  </si>
  <si>
    <t>Egyéb felhalmozási célú kiadások</t>
  </si>
  <si>
    <t>05811</t>
  </si>
  <si>
    <t>05821</t>
  </si>
  <si>
    <t>05831</t>
  </si>
  <si>
    <t>05841</t>
  </si>
  <si>
    <t>Egyéb felhalmozási célú támogatások államháztartáson belülre</t>
  </si>
  <si>
    <t>05851</t>
  </si>
  <si>
    <t>05861</t>
  </si>
  <si>
    <t>05871</t>
  </si>
  <si>
    <t>Lakástámogatás</t>
  </si>
  <si>
    <t>05881</t>
  </si>
  <si>
    <t>Felhalmozási célú támogatások az Európai Uniónak</t>
  </si>
  <si>
    <t>05891</t>
  </si>
  <si>
    <t>Egyéb felhalmozási célú támogatások államháztartáson kívülre</t>
  </si>
  <si>
    <t>K9</t>
  </si>
  <si>
    <t>Finanszírozási kiadások</t>
  </si>
  <si>
    <t>Belföldi finanszírozás kiadásai</t>
  </si>
  <si>
    <t>Hitel-, kölcsöntörlesztés államháztartáson kívülre</t>
  </si>
  <si>
    <t>0591111</t>
  </si>
  <si>
    <t>0591121</t>
  </si>
  <si>
    <t>0591131</t>
  </si>
  <si>
    <t>Belföldi értékpapírok kiadásai</t>
  </si>
  <si>
    <t>0591211</t>
  </si>
  <si>
    <t>0591221</t>
  </si>
  <si>
    <t>0591241</t>
  </si>
  <si>
    <t>Éven belüli belföldi értékpapír beváltás</t>
  </si>
  <si>
    <t>0591251</t>
  </si>
  <si>
    <t>Belföldi kötvények beváltása</t>
  </si>
  <si>
    <t>059141</t>
  </si>
  <si>
    <t>Államháztartáson belüli megelőlegezések visszafizetése</t>
  </si>
  <si>
    <t>059151</t>
  </si>
  <si>
    <t>059161</t>
  </si>
  <si>
    <t>059171</t>
  </si>
  <si>
    <t>Pénzügyi lízing kiadásai</t>
  </si>
  <si>
    <t>Külföldi finanszírozás kiadásai</t>
  </si>
  <si>
    <t>059211</t>
  </si>
  <si>
    <t>059221</t>
  </si>
  <si>
    <t>059231</t>
  </si>
  <si>
    <t>Külföldi értékpapírok beváltása</t>
  </si>
  <si>
    <t>059241</t>
  </si>
  <si>
    <t>Hitelek, kölcsönök törlesztése külföldre</t>
  </si>
  <si>
    <t>059251</t>
  </si>
  <si>
    <t>Adóssághoz nem kapcsolódó származékos ügyletek kiadásai</t>
  </si>
  <si>
    <t>05931</t>
  </si>
  <si>
    <t>KIADÁSOK ÖSSZESEN</t>
  </si>
  <si>
    <t>Magánszemélyek jövedelemadói</t>
  </si>
  <si>
    <t>Építményadó</t>
  </si>
  <si>
    <t>Idegenforgalmi adó épület után</t>
  </si>
  <si>
    <t>Magánszemélyek kommunális adója</t>
  </si>
  <si>
    <t>Telekadó</t>
  </si>
  <si>
    <t>Idegenforgalmi adó tartózkodás után</t>
  </si>
  <si>
    <t>Talajterhelési díj</t>
  </si>
  <si>
    <t>Igazgatási szolgáltatási díj</t>
  </si>
  <si>
    <t>Felügyeleti díj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</si>
  <si>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</si>
  <si>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</si>
  <si>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</si>
  <si>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</si>
  <si>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</si>
  <si>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Helyszíni és szabálysértési bírság</t>
  </si>
  <si>
    <t>Egyéb bírság</t>
  </si>
  <si>
    <t>Egyéb különféle közhatalmi bevételek</t>
  </si>
  <si>
    <t>Tárgyi eszközök bérbeadása</t>
  </si>
  <si>
    <t>Út használati díj</t>
  </si>
  <si>
    <t>Vadászati jog bérbeadása</t>
  </si>
  <si>
    <t>Egyéb önkormányzati osztalékbevétel</t>
  </si>
  <si>
    <t>Fedezeti ügyletek kamatbevétele</t>
  </si>
  <si>
    <t>Költségek visszatérítései</t>
  </si>
  <si>
    <t>Egyéb különféle működési bevételek</t>
  </si>
  <si>
    <t>Termőföld értékesítés</t>
  </si>
  <si>
    <t>Egyéb ingatlanok értékesítése</t>
  </si>
  <si>
    <t>Privatizációs bevételek</t>
  </si>
  <si>
    <t>Egyéb részesedések értékesítése</t>
  </si>
  <si>
    <t>Állami gondozottak pénzbeli juttatásai</t>
  </si>
  <si>
    <t>Oktatásban részt vevők pénzb.juttatásai</t>
  </si>
  <si>
    <t>Egyéb pénzbeli juttatások</t>
  </si>
  <si>
    <t>Köztemetés</t>
  </si>
  <si>
    <t>Európai Uniós kötelezettségek</t>
  </si>
  <si>
    <t>Egyéb nemzetközi kötelezettségek</t>
  </si>
  <si>
    <t>Termőföld beszerzés</t>
  </si>
  <si>
    <t>Működési célú garancia- és kezességvállalásból származó megtérülések ÁHB</t>
  </si>
  <si>
    <t>Készenlét, ügyelet, helyettesítés, túlóra</t>
  </si>
  <si>
    <t>Pénzbeli kárpótlások, kártérítések</t>
  </si>
  <si>
    <t>Működési célú garancia- és kezességvállalásból származó kifizetés ÁHB</t>
  </si>
  <si>
    <t>Egyháznak visszatérítendő működési támogatás nyújtás</t>
  </si>
  <si>
    <t>Háztartásnak visszatérítendő működési támogatás nyújtás</t>
  </si>
  <si>
    <t>EU-nak visszatérítendő működési támogatás nyújtás</t>
  </si>
  <si>
    <t>Nonprofit társaságnak visszatérítendő működési támogatás nyújtás</t>
  </si>
  <si>
    <t>Civil szervezetnek visszatérítendő működési támogatás nyújtás</t>
  </si>
  <si>
    <t>Egyháznak egyéb működési támogatás nyújtás</t>
  </si>
  <si>
    <t>Nonprofit társaságnak egyéb működési támogatás nyújtás</t>
  </si>
  <si>
    <t>Civil szervezetnek egyéb működési támogatás nyújtás</t>
  </si>
  <si>
    <t>Háztartásnak egyéb működési támogatás nyújtás</t>
  </si>
  <si>
    <t>Pénzügyi vállalkozásnak egyéb működési támogatás nyújtás</t>
  </si>
  <si>
    <t>Egyéb vállalkozásnak visszatérítendő működési támogatás nyújtás</t>
  </si>
  <si>
    <t>Egyéb vállalkozásnak egyéb működési támogatás nyújtás</t>
  </si>
  <si>
    <t>Felújítási célú előzetesen felszámított ÁFA</t>
  </si>
  <si>
    <t>Felhalmozási célú garancia- és kezességvállalásból származó kifizetés ÁHB</t>
  </si>
  <si>
    <t>Központi költségvetési szervnek egyéb működési támogatás</t>
  </si>
  <si>
    <t>Központi költségvetési szervnek működési támogatás törlesztés</t>
  </si>
  <si>
    <t>Központi költségvetési szervnek működési támogatás nyújtás</t>
  </si>
  <si>
    <t>Központi költségvetési szervnek egyéb felhalmozási támogatás</t>
  </si>
  <si>
    <t>Egyháznak visszatérítendő felhalmozási támogatás nyújtás</t>
  </si>
  <si>
    <t>Háztartásnak visszatérítendő felhalmozási támogatás nyújtás</t>
  </si>
  <si>
    <t>EU-nak visszatérítendő felhalmozási támogatás nyújtás</t>
  </si>
  <si>
    <t>Civil szervezetnek visszatérítendő felhalmozási támogatás nyújtás</t>
  </si>
  <si>
    <t>Egyháznak egyéb felhalmozási támogatás nyújtás</t>
  </si>
  <si>
    <t>Nonprofit társaságnak egyéb felhalmozási támogatás nyújtás</t>
  </si>
  <si>
    <t>Civil szervezetnek egyéb felhalmozási támogatás nyújtás</t>
  </si>
  <si>
    <t>Háztartásnak egyéb felhalmozási támogatás nyújtás</t>
  </si>
  <si>
    <t>Pénzügyi vállalkozásnak egyéb felhalmozási támogatás nyújtás</t>
  </si>
  <si>
    <t>Egyéb vállalkozásnak egyéb felhalmozási támogatás nyújtás</t>
  </si>
  <si>
    <t>Nemzetközi szervezetnek egyéb felhalmozási támogatás nyújtás</t>
  </si>
  <si>
    <t>Forgatási célú belföldi értékpapír vásárlás</t>
  </si>
  <si>
    <t>Befektetési célú belföldi értékpapírok vásárlása</t>
  </si>
  <si>
    <t>Forgatási célú külföldi értékpapír vásárlás</t>
  </si>
  <si>
    <t>Befektetési célú külföldi értékpapír vásárlás</t>
  </si>
  <si>
    <t>Hitelek, kölcsönök törlesztése külföldi pénzintézetnek</t>
  </si>
  <si>
    <t>Külföldi értékpapírok kibocsátása</t>
  </si>
  <si>
    <t>Lekötött bankbetétek megszüntetése</t>
  </si>
  <si>
    <t>Államháztartáson belüli megelőlegezések</t>
  </si>
  <si>
    <t>Forgatási célú belföldi befektetési jegy beváltása</t>
  </si>
  <si>
    <t>Forgatási célú belföldi kárpótlási jegy beváltása</t>
  </si>
  <si>
    <t>Elvonások és befizetések bevételei</t>
  </si>
  <si>
    <t>TB pénzügyi alaptól kapott működési támogatás</t>
  </si>
  <si>
    <t xml:space="preserve">Felhalmozási célú önkormányzati támogatások                                                                </t>
  </si>
  <si>
    <t>TB pénzügyi alaptól felhalmozási támogatás visszatérülése</t>
  </si>
  <si>
    <t>TB pénzügyi alaptól felhalmozási visszatérítendő támogatás igénybevétele</t>
  </si>
  <si>
    <t>TB pényzügyi alaptól kapott felhalmozási támogatás</t>
  </si>
  <si>
    <t>Állandó jellegű tevékenység iparűzési adó</t>
  </si>
  <si>
    <t>Ideiglenes jellegű tevékenység iparűzési adó</t>
  </si>
  <si>
    <t>Korábbi évek adónemeiből áthúzódó befizetések</t>
  </si>
  <si>
    <t>Készletértékesítés</t>
  </si>
  <si>
    <t>Egyéb szolgáltatások nyújtása miatti bevételek</t>
  </si>
  <si>
    <t>ÁHB továbbszámlázott közvetített szolgáltatás</t>
  </si>
  <si>
    <t>ÁHK továbbszámlázott közvetített szolgáltatás</t>
  </si>
  <si>
    <t>Állami többségi tulajdonú vállalkozástól kapott osztalék</t>
  </si>
  <si>
    <t>Önkormányzati többségi tulajdonú vállalkozástól kapott osztalék</t>
  </si>
  <si>
    <t>Egyéb önkormányzati tulajdonosi bevételek</t>
  </si>
  <si>
    <t>Ellátási díjak</t>
  </si>
  <si>
    <t>Kiszámlázott ÁFA</t>
  </si>
  <si>
    <t>Kártérítés, biztosíték, szerződés szegés bevétele</t>
  </si>
  <si>
    <t>Immateriális javak értékesítése</t>
  </si>
  <si>
    <t>Egyéb tárgyi eszközök értékesítése</t>
  </si>
  <si>
    <t>Részesedések megszűnéséhez kapcsolódó bevételek</t>
  </si>
  <si>
    <t>Működési célú garancia- és kezességvállalásból származó megtérülések ÁHK</t>
  </si>
  <si>
    <t>Egyháztól működési támogatás visszatérülése</t>
  </si>
  <si>
    <t>Háztartástól működési támogatás visszatérülése</t>
  </si>
  <si>
    <t>Nonprofit társaságtól működési támogatás visszatérülése</t>
  </si>
  <si>
    <t>Civil szervezettől működési támogatás visszatérülése</t>
  </si>
  <si>
    <t>Pénzügyi vállalkozástól működési támogatás visszatérülése</t>
  </si>
  <si>
    <t>Egyéb vállalkozástól működési támogatás visszatérülése</t>
  </si>
  <si>
    <t>Egyháztól működési célú átvett pénzeszközök</t>
  </si>
  <si>
    <t>Háztartástól működési célú átvett pénzeszközök</t>
  </si>
  <si>
    <t>EU-tól működési célú átvett pénzeszközök</t>
  </si>
  <si>
    <t>Nonprofit társaságtól működési célú átvett pénzeszközök</t>
  </si>
  <si>
    <t>Civil szervezettől működési célú átvett pénzeszközök</t>
  </si>
  <si>
    <t>Pénzügyi vállalkozástól működési célú átvett pénzeszközök</t>
  </si>
  <si>
    <t>Egyéb vállalkozástól működési célú átvett pénzeszközök</t>
  </si>
  <si>
    <t>Egyháztól felhalmozási támogatás visszatérülése</t>
  </si>
  <si>
    <t>Háztartástól felhalmozási támogatás visszatérülése</t>
  </si>
  <si>
    <t>Nonprofit társaságtól felhalmozási támogatás visszatérülése</t>
  </si>
  <si>
    <t>Civil szervezettől felhalmozási támogatás visszatérülése</t>
  </si>
  <si>
    <t>Pénzügyi vállalkozástól felhalmozási támogatás visszatérülése</t>
  </si>
  <si>
    <t>Egyéb vállalkozástól felhalmozási támogatás visszatérülése</t>
  </si>
  <si>
    <t>Egyháztól felhalmozási célú átvett pénzeszközök</t>
  </si>
  <si>
    <t>Háztartástól felhalmozási célú átvett pénzeszközök</t>
  </si>
  <si>
    <t>EU-tól felhalmozási célú átvett pénzeszközök</t>
  </si>
  <si>
    <t>Nonprofit társaságtól felhalmozási célú átvett pénzeszközök</t>
  </si>
  <si>
    <t>Civil szervezettől felhalmozási célú átvett pénzeszközök</t>
  </si>
  <si>
    <t>Pénzügyi vállalkozástól felhalmozási célú átvett pénzeszközök</t>
  </si>
  <si>
    <t>Egyéb vállalkozástól felhalmozási célú átvett pénzeszközök</t>
  </si>
  <si>
    <t>Forgatási célú belföldi egyéb értékpapírok beváltása</t>
  </si>
  <si>
    <t>Központi költségvetési szervtől működési célú visszatérítendő támogatás</t>
  </si>
  <si>
    <t>EU-s programok miatt működési célú visszatérítendő támogatás</t>
  </si>
  <si>
    <t>Egyéb fejezeti kezelésű előirányzatoktól működési célú visszatérítendő támogatás</t>
  </si>
  <si>
    <t>TB pénzügyi alapjaitól működési célú visszatérítendő támogatás</t>
  </si>
  <si>
    <t>Helyi önkormányzattól és költségvetési szervétől működési célú visszatérítendő támogatás</t>
  </si>
  <si>
    <t>Társulástól és költségvetési szervétől működési célú visszatérítendő támogatás</t>
  </si>
  <si>
    <t>Nemzetiségi önkormányzattól és költségvetési szervétől működési célú visszatérítendő támogatás</t>
  </si>
  <si>
    <t>Térségi fejlesztési tanácstól és költségvetési szervétől működési célú visszatérítendő támogatás</t>
  </si>
  <si>
    <t>Központi költségvetési szervtől működési visszatérítendő támogatás igénybevétele</t>
  </si>
  <si>
    <t>Központi költségvetési szervtől kapott működési támogatás</t>
  </si>
  <si>
    <t>Központi költségvetési szervtől felhalmozási visszatérítendő támogatás igénybevétele</t>
  </si>
  <si>
    <t>Központi költségvetési szervtől kapott felhalmozási támogatás</t>
  </si>
  <si>
    <t>Központi kezelésű előirányzattól működési visszatérítendő támogatás igénybevétele</t>
  </si>
  <si>
    <t>Központi kezelésű előirányzattól kapott működési támogatás</t>
  </si>
  <si>
    <t>Központi kezelésű előirányzattól felhalmozási visszatérítendő támogatás igénybevétele</t>
  </si>
  <si>
    <t>Központi kezelésű előirányzattól kapott felhalmozási támogatás</t>
  </si>
  <si>
    <t>EU-s programok miatt kapott működési támogatás</t>
  </si>
  <si>
    <t>EU-s programok miatt felhalmozási támogatás visszatérülése</t>
  </si>
  <si>
    <t>EU-s programok miatt felhalmozási visszatérítendő támogatás igénybevétele</t>
  </si>
  <si>
    <t>Egyéb fejezeti kezelésű előirányzatoktól működési visszatérítendő támogatás igénybevétele</t>
  </si>
  <si>
    <t>Egyéb fejezeti kezelésű előirányzatoktól kapott működési támogatás</t>
  </si>
  <si>
    <t>Egyéb fejezeti kezelésű előirányzatoktól felhalmozási támogatás visszatérülése</t>
  </si>
  <si>
    <t>Egyéb fejezeti kezelésű előirányzatoktól felhalmozási visszatérítendő támogatás igénybevétele</t>
  </si>
  <si>
    <t>Központi kezelésű előirányzattól működési célú visszatérítendő tám.</t>
  </si>
  <si>
    <t>Elkülönített állami pénzalaptól működési visszatérítendő támogatás igénybevétele</t>
  </si>
  <si>
    <t>Elkülönített állami pénzalaptól kapott működési támogatás</t>
  </si>
  <si>
    <t>Elkülönített állami pénzalaptól felhalmozási visszatérítendő támogatás igénybevétele</t>
  </si>
  <si>
    <t>Elkülönített állami pénzalaptól kapott felhalmozási támogatás</t>
  </si>
  <si>
    <t>Helyi önkormányzattól és költségvetési szervétől működési visszatérítendő támogatás igénybevétele</t>
  </si>
  <si>
    <t>Helyi önkormányzattól és költségvetési szervétől kapott működési támogatás</t>
  </si>
  <si>
    <t>Helyi önkormányzattól és költségvetési szervétől felhalmozási támogatás visszatérülése</t>
  </si>
  <si>
    <t>Helyi önkormányzattól és költségvetési szervétől felhalmozási visszatérítendő támogatás igénybevétele</t>
  </si>
  <si>
    <t xml:space="preserve">Helyi önkormányzattól és költségvetési szervétől kapott felhalmozási támogatás  </t>
  </si>
  <si>
    <t>Társulástól és költségvetési szervétől működési visszatérítendő támogatás igénybevétele</t>
  </si>
  <si>
    <t>Társulástól és költségvetési szervétől kapott működési támogatás</t>
  </si>
  <si>
    <t>Társulástól és költségvetési szervétől felhalmozási támogatás visszatérülése</t>
  </si>
  <si>
    <t>Társulástól és költségvetési szervétől felhalmozási visszatérítendő támogatás igénybevétele</t>
  </si>
  <si>
    <t>Nemzetiségi önkormányzattól és költségvetési szervétől működési visszatérítendő támogatás igénybevétele</t>
  </si>
  <si>
    <t>Nemzetiségi önkormányzattól és költségvetési szervétől kapott működési támogatás</t>
  </si>
  <si>
    <t>Nemzetiségi önkormányzattól és költségvetési szervétől felhalmozási támogatás visszatérülése</t>
  </si>
  <si>
    <t>Nemzetiségi önkormányzattól és költségvetési szervétől felhalmozási visszatérítendő támogatás igénybevétele</t>
  </si>
  <si>
    <t>Nemzetiségi önkormányzattól és költségvetési szervétől kapott felhalmozási támogatás</t>
  </si>
  <si>
    <t>Térségi fejlesztési tanácstól és költségvetési szervétől működési visszatérítendő támogatás igénybevétele</t>
  </si>
  <si>
    <t>Térségi fejlesztési tanácstól és költségvetési szervétől kapott működési támogatás</t>
  </si>
  <si>
    <t>Térségi fejlesztési tanácstól és költségvetési szervétől felhalmozási támogatás visszatérülése</t>
  </si>
  <si>
    <t>Térségi fejlesztési tanácstól és költségvetési szervétől felhalmozási visszatérítendő támogatás igénybevétele</t>
  </si>
  <si>
    <t>Térségi fejlesztési tanácstól és költségvetési szervétől kapott felhalmozási támogatás</t>
  </si>
  <si>
    <t>Önkormányzati vagyon üzemeltetéséből, koncesszióból származó bevétel</t>
  </si>
  <si>
    <t>Állami többségi tulajdonú nem pénzügyi vállalkozástól működési támogatás visszatérülése</t>
  </si>
  <si>
    <t>Önkormányzati többségi tulajdonú nem pénzügyi vállalkozástól működési támogatás visszatérülése</t>
  </si>
  <si>
    <t>Külföldi szervezetektől, személyektől működési támogatás visszatérülése</t>
  </si>
  <si>
    <t>Állami többségi tulajdonú nem pénzügyi vállalkozástól működési célú átvett pénzeszközök</t>
  </si>
  <si>
    <t>Önkormányzati többségi tulajdonú nem pénzügyi vállalkozástól működési célú átvett pénzeszközök</t>
  </si>
  <si>
    <t>Kormányoktól, nemzetközi szervezetektől működési célú átvett pénzeszközök</t>
  </si>
  <si>
    <t>Egyéb külföldiektől működési célú átvett pénzeszközök</t>
  </si>
  <si>
    <t>Állami többségi tulajdonú nem pénzügyi vállalkozástól felhalmozási támogatás visszatérülése</t>
  </si>
  <si>
    <t>Önkormányzati többségi tulajdonú nem pénzügyi vállalkozástól felhalmozási támogatás visszatérülése</t>
  </si>
  <si>
    <t>Egyéb külföldiektől felhalmozási támogatás visszatérülése</t>
  </si>
  <si>
    <t>Állami többségi tulajdonú nem pénzügyi vállalkozástól felhalmozási célú átvett pénzeszközök</t>
  </si>
  <si>
    <t>Önkormányzati többségi tulajdonú nem pénzügyi vállalkozástól felhalmozási célú átvett pénzeszközök</t>
  </si>
  <si>
    <t>Kormányoktól, nemzetközi szervezetektől felhalmozási célú átvett pénzeszközök</t>
  </si>
  <si>
    <t>Egyéb külföldiektől felhalmozási célú átvett pénzeszközök</t>
  </si>
  <si>
    <t>Központi kezelésű előirányzatnak működési támogatás nyújtás</t>
  </si>
  <si>
    <t>EU-s programok miatti működési támogatás nyújtás</t>
  </si>
  <si>
    <t>Egyéb fejezeti kezelésű előirányzatnak működési támogatás nyújtás</t>
  </si>
  <si>
    <t>TB pénzügyi alapjainak működési támogatás nyújtás</t>
  </si>
  <si>
    <t>Elkülönített állami pénzalapnak működési támogatás nyújtás</t>
  </si>
  <si>
    <t>Helyi önkormányzatnak és költségvetési szervének működési támogatás nyújtás</t>
  </si>
  <si>
    <t>Nemzetiségi önkormányzatnak és költségvetési szervének működési támogatás nyújtás</t>
  </si>
  <si>
    <t>Térségi fejlesztési tanácsnak és költségvetési szervének működési támogatás nyújtás</t>
  </si>
  <si>
    <t>Központi kezelésű előirányzatnak működési támogatás törlesztés</t>
  </si>
  <si>
    <t>Központi kezelésű előirányzatnak egyéb működési támogatás</t>
  </si>
  <si>
    <t>EU-s programok miatti működési támogatás törlesztés</t>
  </si>
  <si>
    <t>EU-s programok miatti egyéb működési támogatás</t>
  </si>
  <si>
    <t>Egyéb fejezeti kezelésű előirányzatnak egyéb működési támogatás</t>
  </si>
  <si>
    <t>Elkülönített állami pénzalapnak működési támogatás törlesztés</t>
  </si>
  <si>
    <t>Elkülönített állami pénzalapnak egyéb működési támogatás</t>
  </si>
  <si>
    <t>TB pénzügyi alapjainak működési támogatás törlesztés</t>
  </si>
  <si>
    <t>TB pénzügyi alapjainak egyéb működési támogatás</t>
  </si>
  <si>
    <t>Helyi önkormányzatnak és költségvetési szervének működési támogatás törlesztés</t>
  </si>
  <si>
    <t>Helyi önkormányzatnak és költségvetési szervének egyéb működési támogatás</t>
  </si>
  <si>
    <t>Társulásnak és költségvetési szervének egyéb működési támogatás</t>
  </si>
  <si>
    <t>Nemzetiségi önkormányzatnak és költségvetési szervének működési támogatás törlesztés</t>
  </si>
  <si>
    <t>Nemzetiségi önkormányzatnak és költségvetési szervének egyéb működési támogatás</t>
  </si>
  <si>
    <t>Térségi fejlesztési tanácsnak és költségvetési szervének működési támogatás törlesztés</t>
  </si>
  <si>
    <t>Térségi fejlesztési tanácsnak és költségvetési szervének egyéb működési támogatás</t>
  </si>
  <si>
    <t>Egyéb működési célú garancia- és kezességvállalásból származó kifizetés</t>
  </si>
  <si>
    <t>Működési célú garancia- és kezességvállalásból származó kifizetés</t>
  </si>
  <si>
    <t>Állami többségi tulajdonú nem pénzügyi vállalkozásnak visszatérítendő működési támogatás nyújtás</t>
  </si>
  <si>
    <t>Önkormányzati többségi tulajdonú nem pénzügyi vállalkozásnak visszatérítendő működési támogatás nyújtás</t>
  </si>
  <si>
    <t>Kormányoknak és nemzetközi szervezeteknek visszatérítendő működési támogatás nyújtás</t>
  </si>
  <si>
    <t>Egyéb külföldieknek visszatérítendő működési támogatás nyújtás</t>
  </si>
  <si>
    <t>Állami többségi tulajdonú nem pénzügyi vállalkozásnak egyéb működési támogatás nyújtás</t>
  </si>
  <si>
    <t>Állami többségi tulajdonú nem pénzügyi vállalkozásnak visszatérítendő felhalmozási támogatás nyújtás</t>
  </si>
  <si>
    <t>Állami többségi tulajdonú nem pénzügyi vállalkozásnak egyéb felhalmozási támogatás nyújtás</t>
  </si>
  <si>
    <t>Önkormányzati többségi tulajdonú nem pénzügyi vállalkozásnak egyéb működési támogatás nyújtás</t>
  </si>
  <si>
    <t>Önkormányzati többségi tulajdonú nem pénzügyi vállalkozásnak visszatérítendő felhalmozási támogatás nyújtás</t>
  </si>
  <si>
    <t>Önkormányzati többségi tulajdonú nem pénzügyi vállalkozásnak egyéb felhalmozási támogatás nyújtás</t>
  </si>
  <si>
    <t>Kormányoknak és nemzetközi szervezeteknek egyéb működési támogatás nyújtás</t>
  </si>
  <si>
    <t>Egyéb külföldieknek egyéb működési támogatás nyújtás</t>
  </si>
  <si>
    <t>Központi kezelésű előirányzatnak egyéb felhalmozási támogatás</t>
  </si>
  <si>
    <t>EU-s programok miatti felhalmozási célú támogatás nyújtás</t>
  </si>
  <si>
    <t>EU-s programok miatti felhalmozási célú támogatás törlesztés</t>
  </si>
  <si>
    <t>EU-s programok miatti egyéb felhalmozási támogatás</t>
  </si>
  <si>
    <t>Egyéb fejezeti kezelésű előirányzatnak felhalmozási célú támogatás nyújtás</t>
  </si>
  <si>
    <t>Egyéb fejezeti kezelésű előirányzatnak felhalmozási célú támogatás törlesztés</t>
  </si>
  <si>
    <t>TB pénzügyi alapjainak felhalmozási célú támogatás nyújtás</t>
  </si>
  <si>
    <t>Elkülönített állami pénzalapnak felhalmozási célú támogatás nyújtás</t>
  </si>
  <si>
    <t>TB pénzügyi alapjainak felhalmozási célú támogatás törlesztés</t>
  </si>
  <si>
    <t>Elkülönített állami pénzalapnak egyéb felhalmozási támogatás</t>
  </si>
  <si>
    <t>TB pénzügyi alapjainak egyéb felhalmozási támogatás</t>
  </si>
  <si>
    <t>Helyi önkormányzatnak és költségvetési szervének felhalmozási célú támogatás nyújtás</t>
  </si>
  <si>
    <t>Helyi önkormányzatnak és költségvetési szervének felhalmozási célú támogatás törlesztés</t>
  </si>
  <si>
    <t>Helyi önkormányzatnak és költségvetési szervének egyéb felhalmozási támogatás</t>
  </si>
  <si>
    <t>Társulásnak és költségvetési szervének felhalmozási célú támogatás nyújtás</t>
  </si>
  <si>
    <t>Társulásnak és költségvetési szervének felhalmozási célú támogatás törlesztés</t>
  </si>
  <si>
    <t>Nemzetiségi önkormányzatnak és költségvetési szervének felhalmozási célú támogatás nyújtás</t>
  </si>
  <si>
    <t>Nemzetiségi önkormányzatnak és költségvetési szervének felhalmozási célú támogatás törlesztés</t>
  </si>
  <si>
    <t>Nemzetiségi önkormányzatnak és költségvetési szervének egyéb felhalmozási támogatás</t>
  </si>
  <si>
    <t>Térségi fejlesztési tanácsnak és költségvetési szervének felhalmozási célú támogatás nyújtás</t>
  </si>
  <si>
    <t>Térségi fejlesztési tanácsnak és költségvetési szervének felhalmozási célú támogatás törlesztés</t>
  </si>
  <si>
    <t>Térségi fejlesztési tanácsnak és költségvetési szervének egyéb felhalmozási támogatás</t>
  </si>
  <si>
    <t>Egyéb külföldieknek visszatérítendő felhalmozási támogatás nyújtás</t>
  </si>
  <si>
    <t>Egyéb külföldieknek egyéb felhalmozási támogatás nyújtás</t>
  </si>
  <si>
    <t>Állami vagy önkormányzati tulajdonban lévő gazdasági társaságok tartozásai miatti kifizetések kiadásai</t>
  </si>
  <si>
    <t>Egyéb felhalmozási célú garancia- és kezességvállalásból származó kifizetés</t>
  </si>
  <si>
    <t>Költségvetési maradvány</t>
  </si>
  <si>
    <t>Összesen</t>
  </si>
  <si>
    <t>Működési kiadások</t>
  </si>
  <si>
    <t>Felhalmozási kiadások</t>
  </si>
  <si>
    <t>KÖLTSÉGVETÉSI BEVÉTELEK</t>
  </si>
  <si>
    <t>KÖLTSÉGVETÉSI KIADÁSOK</t>
  </si>
  <si>
    <t>Bevételi előirányzatok</t>
  </si>
  <si>
    <t>Kiadási előirányzatok</t>
  </si>
  <si>
    <t>Ellátottak pénzbeli jutattásai</t>
  </si>
  <si>
    <t>Működési bevételek összesen</t>
  </si>
  <si>
    <t>Működési kiadások összesen</t>
  </si>
  <si>
    <t>Egyéb felhalmozási kiadások</t>
  </si>
  <si>
    <t>Felhalmozási bevételek összesen</t>
  </si>
  <si>
    <t>Felhalmozási kiadások összesen</t>
  </si>
  <si>
    <t>Költségvetési bevételek összesen</t>
  </si>
  <si>
    <t>Költségvetési kiadások összesen</t>
  </si>
  <si>
    <t>HIÁNY BELSŐ FINANSZÍROZÁSÁRA SZOLGÁLÓ KÖLTSÉGVETÉSI MARADVÁNY</t>
  </si>
  <si>
    <t>Maradvánnyal korrigált költségvetési bevételek összesen</t>
  </si>
  <si>
    <t>FINANSZÍROZÁSI BEVÉTELEK</t>
  </si>
  <si>
    <t>FINANSZÍROZÁSI KIADÁSOK</t>
  </si>
  <si>
    <t>BEVÉTELEK MINDÖSSZESEN</t>
  </si>
  <si>
    <t>KIADÁSOK MINDÖSSZESEN</t>
  </si>
  <si>
    <t>1. hó</t>
  </si>
  <si>
    <t>2. hó</t>
  </si>
  <si>
    <t>3. hó</t>
  </si>
  <si>
    <t>4. hó</t>
  </si>
  <si>
    <t>5. hó</t>
  </si>
  <si>
    <t>6. hó</t>
  </si>
  <si>
    <t>7. hó</t>
  </si>
  <si>
    <t>8. hó</t>
  </si>
  <si>
    <t>9. hó</t>
  </si>
  <si>
    <t>10. hó</t>
  </si>
  <si>
    <t>11. hó</t>
  </si>
  <si>
    <t>12. hó</t>
  </si>
  <si>
    <t>Működési célú visszatérítendő támogatások, kölcsönök visszatérülése államháztartáson kívülről</t>
  </si>
  <si>
    <t>Felhalmozási célú visszatérítendő támogatások, kölcsönök törlesztése államháztartáson belülre</t>
  </si>
  <si>
    <t>Felhalmozási célú garancia- és kezességvállalásból származó kifizetés államháztartáson kívülre</t>
  </si>
  <si>
    <t>Működési célú visszatérítendő támogatások, kölcsönök visszatérülése államháztartáson belülről</t>
  </si>
  <si>
    <t>K11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</si>
  <si>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</si>
  <si>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</si>
  <si>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</si>
  <si>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</si>
  <si>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</si>
  <si>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</si>
  <si>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</si>
  <si>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</si>
  <si>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</si>
  <si>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</si>
  <si>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</si>
  <si>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</si>
  <si>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</si>
  <si>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K12</t>
  </si>
  <si>
    <t>K121</t>
  </si>
  <si>
    <t>K122</t>
  </si>
  <si>
    <t>K123</t>
  </si>
  <si>
    <t>K31</t>
  </si>
  <si>
    <t>K311</t>
  </si>
  <si>
    <t>K312</t>
  </si>
  <si>
    <t>K313</t>
  </si>
  <si>
    <t>K32</t>
  </si>
  <si>
    <t>K321</t>
  </si>
  <si>
    <t>K322</t>
  </si>
  <si>
    <t>K33</t>
  </si>
  <si>
    <t>K331</t>
  </si>
  <si>
    <t>K332</t>
  </si>
  <si>
    <t>K333</t>
  </si>
  <si>
    <t>K334</t>
  </si>
  <si>
    <t>K335</t>
  </si>
  <si>
    <t>K336</t>
  </si>
  <si>
    <t>K337</t>
  </si>
  <si>
    <t>K34</t>
  </si>
  <si>
    <t>K341</t>
  </si>
  <si>
    <t>K342</t>
  </si>
  <si>
    <t>K35</t>
  </si>
  <si>
    <t>K351</t>
  </si>
  <si>
    <t>K352</t>
  </si>
  <si>
    <t>K353</t>
  </si>
  <si>
    <t>K354</t>
  </si>
  <si>
    <t>K355</t>
  </si>
  <si>
    <t>K42</t>
  </si>
  <si>
    <t>K43</t>
  </si>
  <si>
    <t>K44</t>
  </si>
  <si>
    <t>K45</t>
  </si>
  <si>
    <t>K46</t>
  </si>
  <si>
    <t>K47</t>
  </si>
  <si>
    <t>K48</t>
  </si>
  <si>
    <t>K501</t>
  </si>
  <si>
    <t>K5022</t>
  </si>
  <si>
    <t>K5023</t>
  </si>
  <si>
    <t>K503</t>
  </si>
  <si>
    <t>K504</t>
  </si>
  <si>
    <t>K505</t>
  </si>
  <si>
    <t>K506</t>
  </si>
  <si>
    <t>K507</t>
  </si>
  <si>
    <t>K509</t>
  </si>
  <si>
    <t>K508</t>
  </si>
  <si>
    <t>K510</t>
  </si>
  <si>
    <t>K511</t>
  </si>
  <si>
    <t>K512</t>
  </si>
  <si>
    <t>K513</t>
  </si>
  <si>
    <t>K61</t>
  </si>
  <si>
    <t>K62</t>
  </si>
  <si>
    <t>K63</t>
  </si>
  <si>
    <t>K64</t>
  </si>
  <si>
    <t>K65</t>
  </si>
  <si>
    <t>K66</t>
  </si>
  <si>
    <t>K67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</si>
  <si>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</si>
  <si>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</si>
  <si>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</si>
  <si>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</si>
  <si>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</si>
  <si>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</si>
  <si>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</si>
  <si>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</si>
  <si>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</si>
  <si>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</si>
  <si>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</si>
  <si>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</si>
  <si>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K89</t>
  </si>
  <si>
    <t>K91</t>
  </si>
  <si>
    <t>K911</t>
  </si>
  <si>
    <t>K9111</t>
  </si>
  <si>
    <t>K9112</t>
  </si>
  <si>
    <t>K9113</t>
  </si>
  <si>
    <t>K912</t>
  </si>
  <si>
    <t>K9121</t>
  </si>
  <si>
    <t>K9122</t>
  </si>
  <si>
    <t>K9124</t>
  </si>
  <si>
    <t>K9125</t>
  </si>
  <si>
    <t>K914</t>
  </si>
  <si>
    <t>K915</t>
  </si>
  <si>
    <t>K916</t>
  </si>
  <si>
    <t>K917</t>
  </si>
  <si>
    <t>Hosszú lejáratú hitelek, kölcsönök törlesztése</t>
  </si>
  <si>
    <t>Likviditási célú hitelek, kölcsönök törlesztése</t>
  </si>
  <si>
    <t>Rövid lejáratú hitelek, kölcsönök törlesztése</t>
  </si>
  <si>
    <t>K92</t>
  </si>
  <si>
    <t>K921</t>
  </si>
  <si>
    <t>K922</t>
  </si>
  <si>
    <t>K923</t>
  </si>
  <si>
    <t>K924</t>
  </si>
  <si>
    <t>K925</t>
  </si>
  <si>
    <t>K93</t>
  </si>
  <si>
    <t>B11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</si>
  <si>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</si>
  <si>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</si>
  <si>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</si>
  <si>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</si>
  <si>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</si>
  <si>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</si>
  <si>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</si>
  <si>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</si>
  <si>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</si>
  <si>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</si>
  <si>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</si>
  <si>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B21</t>
  </si>
  <si>
    <t>B22</t>
  </si>
  <si>
    <t>B23</t>
  </si>
  <si>
    <t>B24</t>
  </si>
  <si>
    <t>B25</t>
  </si>
  <si>
    <t>B31</t>
  </si>
  <si>
    <t>B311</t>
  </si>
  <si>
    <t>B34</t>
  </si>
  <si>
    <t>B35</t>
  </si>
  <si>
    <t>B354</t>
  </si>
  <si>
    <t>B355</t>
  </si>
  <si>
    <t>B36</t>
  </si>
  <si>
    <t>B401</t>
  </si>
  <si>
    <t>B402</t>
  </si>
  <si>
    <t>B403</t>
  </si>
  <si>
    <t>B404</t>
  </si>
  <si>
    <t>B405</t>
  </si>
  <si>
    <t>B406</t>
  </si>
  <si>
    <t>B407</t>
  </si>
  <si>
    <t>B409</t>
  </si>
  <si>
    <t>B410</t>
  </si>
  <si>
    <t>B411</t>
  </si>
  <si>
    <t>B51</t>
  </si>
  <si>
    <t>B52</t>
  </si>
  <si>
    <t>B53</t>
  </si>
  <si>
    <t>B54</t>
  </si>
  <si>
    <t>B55</t>
  </si>
  <si>
    <t>B61</t>
  </si>
  <si>
    <t>B62</t>
  </si>
  <si>
    <t>B63</t>
  </si>
  <si>
    <t>B64</t>
  </si>
  <si>
    <t>B65</t>
  </si>
  <si>
    <t>B71</t>
  </si>
  <si>
    <t>B72</t>
  </si>
  <si>
    <t>B73</t>
  </si>
  <si>
    <t>B74</t>
  </si>
  <si>
    <t>B75</t>
  </si>
  <si>
    <t>B81</t>
  </si>
  <si>
    <t>B811</t>
  </si>
  <si>
    <t>Előző év költségvetési maradványának igénybevétele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</si>
  <si>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</si>
  <si>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</si>
  <si>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</si>
  <si>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</si>
  <si>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</si>
  <si>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</si>
  <si>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</si>
  <si>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</si>
  <si>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</si>
  <si>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</si>
  <si>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</si>
  <si>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Előző év vállalkozási maradványának igénybevétele</t>
  </si>
  <si>
    <t>B814</t>
  </si>
  <si>
    <t>B816</t>
  </si>
  <si>
    <t>B817</t>
  </si>
  <si>
    <t>B82</t>
  </si>
  <si>
    <t>B821</t>
  </si>
  <si>
    <t>B822</t>
  </si>
  <si>
    <t>B823</t>
  </si>
  <si>
    <t>B824</t>
  </si>
  <si>
    <t>B825</t>
  </si>
  <si>
    <t>B83</t>
  </si>
  <si>
    <t>Települési önkormányzatok egyes köznevelési feladatainak tám.</t>
  </si>
  <si>
    <t>Működési célú költségvetési támogatások és kiegészítő tám.</t>
  </si>
  <si>
    <t>Elkülönített állami pénzalaptól működési célú visszatérítendő tám.</t>
  </si>
  <si>
    <t>Működési célú visszatérítendő tám., kölcsönök igénybevétele ÁHB</t>
  </si>
  <si>
    <t>TB pénzügyialaptól működési visszatérítendő tám. igénybevétele</t>
  </si>
  <si>
    <t>EU-s programok miatt működési visszatérítendő tám. igénybevétele</t>
  </si>
  <si>
    <t>Központi költségvetési szervtől felhalmozási tám. visszatérülése</t>
  </si>
  <si>
    <t>Központi kezelésű előirányzattól felhalmozási tám. visszatérülése</t>
  </si>
  <si>
    <t>Elkülönített állami pénzalaptól felhalmozási tám. visszatérülése</t>
  </si>
  <si>
    <t>Egyéb felhalmozási célú tám. bevételei államháztartáson belülről</t>
  </si>
  <si>
    <t>Egyéb fejezeti kezelésű előirányzatoktól kapott felhalmozási tám.</t>
  </si>
  <si>
    <t>Társulástól és költségvetési szervétől kapott felhalmozási tám.</t>
  </si>
  <si>
    <t>Önkormányzati vagyon vagyonkezelésbe adásából származó bev.</t>
  </si>
  <si>
    <t>Munkaadókat terhelő járulékok és szoc. hozzájárulási adó</t>
  </si>
  <si>
    <t>Működési célú visszatérítendő tám., kölcsönök nyújtása ÁHB</t>
  </si>
  <si>
    <t>Társulásnak és költségvetési szervének működési tám. nyújtás</t>
  </si>
  <si>
    <t>Működési célú visszatérítendő tám., kölcsönök törlesztése ÁHB</t>
  </si>
  <si>
    <t>Társulásnak és költségvetési szervének működési tám. törlesztés</t>
  </si>
  <si>
    <t>Egyéb fejezeti kezelésű előirányzatnak működési tám. törlesztés</t>
  </si>
  <si>
    <t>Működési célú garancia- és kezességvállalásból származó kifizetés államháztartáson kívülre</t>
  </si>
  <si>
    <t>Működési célú visszatérítendő tám., kölcsönök nyújtása ÁHK</t>
  </si>
  <si>
    <t>Pénzügyi vállalkozásnak visszatérítendő működési tám. nyújtás</t>
  </si>
  <si>
    <t>Felhalmozási célú visszatérítendő tám., kölcsönök nyújtása ÁHB</t>
  </si>
  <si>
    <t>Központi költségvetési szervnek felhalmozási célú tám. nyújtás</t>
  </si>
  <si>
    <t>Központi kezelésű előirányzatnak felhalmozási célú tám. nyújtás</t>
  </si>
  <si>
    <t>Központi költségvetési szervnek felhalmozási célú tám. törlesztés</t>
  </si>
  <si>
    <t>Központi kezelésű előirányzatnak felhalmozási célú tám. törlesztés</t>
  </si>
  <si>
    <t>Elkülönített állami pénzalapnak felhalmozási célú tám. törlesztés</t>
  </si>
  <si>
    <t>Egyéb fejezeti kezelésű előirányzatnak egyéb felhalmozási tám.</t>
  </si>
  <si>
    <t>Társulásnak és költségvetési szervének egyéb felhalmozási tám.</t>
  </si>
  <si>
    <t>Felhalmozási célú visszatérítendő tám., kölcsönök nyújtása ÁHK</t>
  </si>
  <si>
    <t>Nonprofit társaságnak visszatérítendő felhalmozási tám. nyújtás</t>
  </si>
  <si>
    <t>Pénzügyi vállalkozásnak visszatérítendő felhalmozási tám. nyújtás</t>
  </si>
  <si>
    <t>Egyéb vállalkozásnak visszatérítendő felhalmozási tám. nyújtás</t>
  </si>
  <si>
    <t>Nemzetközi szervezetnek visszatérítendő felhalmozási tám. nyújtás</t>
  </si>
  <si>
    <t>KÖLTSÉGVETÉSI EGYENLEG
(Költségvetési bevételek - Költségvetési kiadások)
("+" egyenleg többlet;
"-" egyenleg hiány)</t>
  </si>
  <si>
    <t>Módosítás</t>
  </si>
  <si>
    <t>018010 Önk. elszámolásai a közp. ktgvetéssel</t>
  </si>
  <si>
    <t>Ft</t>
  </si>
  <si>
    <t>0940821</t>
  </si>
  <si>
    <t>Egyéb kapott (járó) kamatok és kamatjellegű bevételek</t>
  </si>
  <si>
    <t>ÁHB-ről kapott kamatbevételek</t>
  </si>
  <si>
    <t>ÁHK egyéb kamatok és kamatjellegű bevételek</t>
  </si>
  <si>
    <t>0940921</t>
  </si>
  <si>
    <t>Más egyéb pénzügyi műveletek bevételei</t>
  </si>
  <si>
    <t>Önkormányzat által saját hatáskörben adott más ellátás kiadásai</t>
  </si>
  <si>
    <t>Egyéb, az önkormányzat rendeletében megállapított juttatás</t>
  </si>
  <si>
    <t>Települési támogatás</t>
  </si>
  <si>
    <t>K502</t>
  </si>
  <si>
    <t>Elvonások és befizetések</t>
  </si>
  <si>
    <t>011130 Igazgatás</t>
  </si>
  <si>
    <t>013320 Köztemető</t>
  </si>
  <si>
    <t>013350 Vagyongazd.</t>
  </si>
  <si>
    <t>064010 Közvilágítás</t>
  </si>
  <si>
    <t>900020 Adó</t>
  </si>
  <si>
    <t>Kötelező feladat</t>
  </si>
  <si>
    <t>Önként vállalt feladat</t>
  </si>
  <si>
    <t>018030 Támogatási célú fin. műveletek</t>
  </si>
  <si>
    <t>Zöldterület-gazdálkodással kapcsolatos közfeladatok</t>
  </si>
  <si>
    <t>Közvilágítás fenntartásának támogatása</t>
  </si>
  <si>
    <t>Köztemető fenntartása</t>
  </si>
  <si>
    <t>Közutak fenntartása</t>
  </si>
  <si>
    <t>Egyéb önkormányzati feladatok támogatása</t>
  </si>
  <si>
    <t>Lakott külterülettel kapcsolatos támogatás</t>
  </si>
  <si>
    <t>Tájház közüzemi költségek</t>
  </si>
  <si>
    <t>Tájház egyéb költségek</t>
  </si>
  <si>
    <t>köztemető közüzemi költségek</t>
  </si>
  <si>
    <t>orvosi rendelő közüzemi költségek</t>
  </si>
  <si>
    <t>közterület használat</t>
  </si>
  <si>
    <t>terembérlet</t>
  </si>
  <si>
    <t>B4082</t>
  </si>
  <si>
    <t>Jövedelmi típusú települési adók bevétele</t>
  </si>
  <si>
    <t>Egyéb települési adók bevétel (földadó)</t>
  </si>
  <si>
    <t>Munkavégzésre irányuló egyéb jogviszonyban nem saját foglalkoztatottnak fizetett juttatások</t>
  </si>
  <si>
    <t>Működési célú előzetesen felszámított ÁFA</t>
  </si>
  <si>
    <t>05411</t>
  </si>
  <si>
    <t>K41</t>
  </si>
  <si>
    <t>Társadalombiztosítási ellátások</t>
  </si>
  <si>
    <t>Betegséggel kapcsolatos (nem társadalombiztosítási) ellátások</t>
  </si>
  <si>
    <t>Foglalkoztatással, munkanélküliséggel kapcsolatos ellátások</t>
  </si>
  <si>
    <t>0550211</t>
  </si>
  <si>
    <t>K5021</t>
  </si>
  <si>
    <t>Informatikai eszközök felújítása</t>
  </si>
  <si>
    <t>0591231</t>
  </si>
  <si>
    <t>K9123</t>
  </si>
  <si>
    <t>Kincstárjegyek beváltása</t>
  </si>
  <si>
    <t>0591261</t>
  </si>
  <si>
    <t>K9126</t>
  </si>
  <si>
    <t>Éven túli lejáratú belföldi értékpapírok beváltása</t>
  </si>
  <si>
    <t>059131</t>
  </si>
  <si>
    <t>K913</t>
  </si>
  <si>
    <t>Államháztartáson belüli megelőlegezések folyósítása</t>
  </si>
  <si>
    <t>Központi, irányító szervi támogatás folyósítása</t>
  </si>
  <si>
    <t>Pénzeszközök lekötött bankbetétként elhelyezése</t>
  </si>
  <si>
    <t>059181</t>
  </si>
  <si>
    <t>K918</t>
  </si>
  <si>
    <t>K919</t>
  </si>
  <si>
    <t>Központi költségvetés sajátos finanszírozási kiadásai</t>
  </si>
  <si>
    <t>Tulajdonosi kölcsönök kiadásai</t>
  </si>
  <si>
    <t>K9191</t>
  </si>
  <si>
    <t>0591911</t>
  </si>
  <si>
    <t>0591921</t>
  </si>
  <si>
    <t>K9192</t>
  </si>
  <si>
    <t>Hosszú lejáratú tulajdonosi kölcsönök kiadásai</t>
  </si>
  <si>
    <t>Rövid lejáratú tulajdonosi kölcsönök kiadásai</t>
  </si>
  <si>
    <t>05941</t>
  </si>
  <si>
    <t>K94</t>
  </si>
  <si>
    <t>Váltókiadások</t>
  </si>
  <si>
    <t>093121</t>
  </si>
  <si>
    <t>B312</t>
  </si>
  <si>
    <t>Társaságok jövedelemadói</t>
  </si>
  <si>
    <t>09321</t>
  </si>
  <si>
    <t>09331</t>
  </si>
  <si>
    <t>B32</t>
  </si>
  <si>
    <t>B33</t>
  </si>
  <si>
    <t>Szociális hozzájárulási adó és járulékok</t>
  </si>
  <si>
    <t>Bérhez és foglalkoztatáshoz kapcsolódó adók</t>
  </si>
  <si>
    <t>B351</t>
  </si>
  <si>
    <t>Értékesítési és forgalmi adók</t>
  </si>
  <si>
    <t>093521</t>
  </si>
  <si>
    <t>B352</t>
  </si>
  <si>
    <t>B353</t>
  </si>
  <si>
    <t>093531</t>
  </si>
  <si>
    <t>Fogyasztási adók</t>
  </si>
  <si>
    <t>Pénzügyi monopóliumok nyereségét terhelő adók</t>
  </si>
  <si>
    <t>Gépjárműadók</t>
  </si>
  <si>
    <t>ÁFA visszatérítése</t>
  </si>
  <si>
    <t>B408</t>
  </si>
  <si>
    <t>Kamatbevételek és más nyereségjellegű bevételek</t>
  </si>
  <si>
    <t>0940811</t>
  </si>
  <si>
    <t>B4081</t>
  </si>
  <si>
    <t>Befektetett pénzügyi eszközökből származó bevételek</t>
  </si>
  <si>
    <t>Egyéb pénzügyi műveletek bevételei</t>
  </si>
  <si>
    <t>Részesedésekből származó pénzügyi műveletek bevételei</t>
  </si>
  <si>
    <t>B4091</t>
  </si>
  <si>
    <t>B4092</t>
  </si>
  <si>
    <t>0940911</t>
  </si>
  <si>
    <t>Biztosító által fizetett kártérítés</t>
  </si>
  <si>
    <t>Felhalm. célú visszatérítendő tám., kölcsönök visszatérülése az EU-tól</t>
  </si>
  <si>
    <t>Felhalmozási célú visszatérítendő támogatások, kölcsönök visszatérülése kormányoktól és más nemzetközi szervezetektől</t>
  </si>
  <si>
    <t>098151</t>
  </si>
  <si>
    <t>B815</t>
  </si>
  <si>
    <t>Államháztartáson belüli megelőlegezések törlesztése</t>
  </si>
  <si>
    <t>Központi, irányító szervi támogatás</t>
  </si>
  <si>
    <t>098181</t>
  </si>
  <si>
    <t>B818</t>
  </si>
  <si>
    <t>B819</t>
  </si>
  <si>
    <t>Központi költségvetés sajátos finanszírozási bevételei</t>
  </si>
  <si>
    <t>Tulajdonosi kölcsönök bevételei</t>
  </si>
  <si>
    <t>Hosszú lejáratú tulajdonosi kölcsönök bevételei</t>
  </si>
  <si>
    <t>Rövid lejáratú tulajdonosi kölcsönök bevételei</t>
  </si>
  <si>
    <t>0981911</t>
  </si>
  <si>
    <t>0981921</t>
  </si>
  <si>
    <t>B8191</t>
  </si>
  <si>
    <t>B8192</t>
  </si>
  <si>
    <t>Forgatási célú külföldi értékpapírok beváltása, értékesítése</t>
  </si>
  <si>
    <t>Befektetési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</si>
  <si>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</si>
  <si>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</si>
  <si>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09841</t>
  </si>
  <si>
    <t>B84</t>
  </si>
  <si>
    <t>Váltóbevételek</t>
  </si>
  <si>
    <t>0521</t>
  </si>
  <si>
    <t>Kiegészítő támogatás</t>
  </si>
  <si>
    <t>Hosszú lejáratú hitelek, kölcsönök felvétele pü-i vállalkozástól</t>
  </si>
  <si>
    <t>Likviditási célú hitelek, kölcsönök felvétele pü-i vállalkozástól</t>
  </si>
  <si>
    <t>Rövid lejáratú hitelek, kölcsönök felvétele pü-i vállalkozástól</t>
  </si>
  <si>
    <t>A helyi önk. előző évi elszámolásából származó kiadások</t>
  </si>
  <si>
    <t>066020 Város-, községgaz-dálkodás</t>
  </si>
  <si>
    <t>082044 Könyvtári szolg.</t>
  </si>
  <si>
    <t>082092 Közműve-lődés</t>
  </si>
  <si>
    <t>084031 Civil szervezetek támogatása</t>
  </si>
  <si>
    <t>018010 Önkormányzatok elszám. a közp. költségvetéssel</t>
  </si>
  <si>
    <t>104042 Család és gyermekjóléti szolg.</t>
  </si>
  <si>
    <t>107060 Egyéb szociális ellátások</t>
  </si>
  <si>
    <t>szemeteszsák</t>
  </si>
  <si>
    <t>bankköltség</t>
  </si>
  <si>
    <t>egyéb kiadások</t>
  </si>
  <si>
    <t>felelősségbiztosítás</t>
  </si>
  <si>
    <t>gyepmester</t>
  </si>
  <si>
    <t>belső ellenőrzés</t>
  </si>
  <si>
    <t>ingatlan kataszter negyedéves zárása</t>
  </si>
  <si>
    <t>orvosi ügyelet</t>
  </si>
  <si>
    <t>üzemorvos</t>
  </si>
  <si>
    <t>vérvétel</t>
  </si>
  <si>
    <t>internet</t>
  </si>
  <si>
    <t>netbank</t>
  </si>
  <si>
    <t>webtárhely</t>
  </si>
  <si>
    <t>066020 Város-, községgazdálkodás</t>
  </si>
  <si>
    <t>áram - Tájház</t>
  </si>
  <si>
    <t>gáz - Tájház</t>
  </si>
  <si>
    <t>víz - Tájház</t>
  </si>
  <si>
    <t>áram</t>
  </si>
  <si>
    <t>gáz</t>
  </si>
  <si>
    <t>víz</t>
  </si>
  <si>
    <t>082044 Könyvtári szolgáltatások</t>
  </si>
  <si>
    <t>082092 Közművelődés</t>
  </si>
  <si>
    <t>áram - temető</t>
  </si>
  <si>
    <t>áram - közvilágítás</t>
  </si>
  <si>
    <t>víz - közpark, közkút</t>
  </si>
  <si>
    <t>víz - temető</t>
  </si>
  <si>
    <t>Kisbíró újság</t>
  </si>
  <si>
    <t>igazgatás</t>
  </si>
  <si>
    <t>polgárőrség</t>
  </si>
  <si>
    <t>adóhátralék miatti tartalék (kevés eséllyel behajtható)</t>
  </si>
  <si>
    <t>általános tartalék</t>
  </si>
  <si>
    <t>céltartalék</t>
  </si>
  <si>
    <t>vagyonbiztosítás - Tájház</t>
  </si>
  <si>
    <t>fogorvosi ellátás</t>
  </si>
  <si>
    <t>Szár Községi Önkormányzat - hivatal</t>
  </si>
  <si>
    <t>Szár Községi Önkormányzat - óvoda</t>
  </si>
  <si>
    <t>Duna-Vértes Köze Regionális Társulás</t>
  </si>
  <si>
    <t>Települési Önkormányzatok Országos Szövetsége</t>
  </si>
  <si>
    <t>Vértes-Gerecse Vidékfejlesztési Közösség</t>
  </si>
  <si>
    <t>Szári Örökség Közhasznú Egyesület - tánc</t>
  </si>
  <si>
    <t>Újbaroki Sportegyesület</t>
  </si>
  <si>
    <t>ÁH belüli közvetített szolgáltatások (Esély Alapítvány)</t>
  </si>
  <si>
    <t>Csákvári Önkormányzati Társulás</t>
  </si>
  <si>
    <t>településrendezés</t>
  </si>
  <si>
    <t>gyógyszer támogatás</t>
  </si>
  <si>
    <t>születési támogatás</t>
  </si>
  <si>
    <t>Egyéb külső személyi juttatások (repi)</t>
  </si>
  <si>
    <t>Újbarok Sportegyesület</t>
  </si>
  <si>
    <t>Településképi arculati kézikönyv elkészítésének támogatása</t>
  </si>
  <si>
    <t>kerekítési különbözet</t>
  </si>
  <si>
    <t>egyéb bevételek</t>
  </si>
  <si>
    <t>búcsúbál belépőjegyek</t>
  </si>
  <si>
    <t>haszonbérleti díj</t>
  </si>
  <si>
    <t>106010 Lakóingatlan szociális célú bérbeadása, üzemeltetése</t>
  </si>
  <si>
    <t>082092 Közművelődés - támogatás</t>
  </si>
  <si>
    <t>Bicske Város Önkormányzata</t>
  </si>
  <si>
    <t>támogatás</t>
  </si>
  <si>
    <t>önerő</t>
  </si>
  <si>
    <t>900060 Forgatási és befektetési célú finanszírozási műveletek</t>
  </si>
  <si>
    <t>Polgármesteri illetmény támogatása</t>
  </si>
  <si>
    <t>Módosított előirányzat</t>
  </si>
  <si>
    <t>Módosított előirányzat havi ütemezése</t>
  </si>
  <si>
    <t>Módosított előirányzat kormányzati funkciónként</t>
  </si>
  <si>
    <t>3/2018. (II.12.) önk. rend.</t>
  </si>
  <si>
    <t xml:space="preserve"> </t>
  </si>
  <si>
    <t>4/2018. (III.12.) önk. rend.</t>
  </si>
  <si>
    <t>Teljesítések</t>
  </si>
  <si>
    <t>5/2018. (V.7.) önk. rend.</t>
  </si>
  <si>
    <t>Szári Német Nemzetiségi Önkormányzat</t>
  </si>
  <si>
    <t>ASP</t>
  </si>
  <si>
    <t>Előirányzat módosítás</t>
  </si>
  <si>
    <t xml:space="preserve"> önk. rend.</t>
  </si>
  <si>
    <t>önk. rend.</t>
  </si>
  <si>
    <t>2018. évről áthúzódó bérkompenzáció támogatása</t>
  </si>
  <si>
    <t>EU-s felhalmozási támogatás (Műv.ház vissza)</t>
  </si>
  <si>
    <t>EU-s  felhalmozási támogatás (szennyvíztelep)</t>
  </si>
  <si>
    <t>Újbarok Községi Önkormányzat költségvetési összesítő - 2019. év</t>
  </si>
  <si>
    <t>Kötelezettség megnevezése, azonosító adatai</t>
  </si>
  <si>
    <t>I. Hitelek:</t>
  </si>
  <si>
    <t>II. Értékpapír forgalomba hozatal:</t>
  </si>
  <si>
    <t>III: Váltó kibocsátása</t>
  </si>
  <si>
    <t>IV: Pénzügyi lizing</t>
  </si>
  <si>
    <t>V. Legalább 365 nap időtartamú halasztott fizetés</t>
  </si>
  <si>
    <t>Adósságot keletkeztető ügylet összesen:</t>
  </si>
  <si>
    <t>A figyelembe vehető saját bevételek:</t>
  </si>
  <si>
    <t>Saját bevétel megnevezése, azonosító adatai</t>
  </si>
  <si>
    <t>1. Helyi adók</t>
  </si>
  <si>
    <t>2. Települési adó</t>
  </si>
  <si>
    <t>2. Gépjárműadó</t>
  </si>
  <si>
    <t>3. Kamatbevételek</t>
  </si>
  <si>
    <t>4. Bírság</t>
  </si>
  <si>
    <t xml:space="preserve">5. Vagyon bérbeadásából, hasznobérbeadásából, üzemeltetéséből származó díjbevétel (kivétel viziközművek bérleti díja) </t>
  </si>
  <si>
    <t>Egyéb sajátos bevételek</t>
  </si>
  <si>
    <t>Költségvetési szerv megnevezése</t>
  </si>
  <si>
    <t>Engedélyezett létszám (fő)</t>
  </si>
  <si>
    <t>Kormányzati funkció</t>
  </si>
  <si>
    <t>Polgármester</t>
  </si>
  <si>
    <t>011130</t>
  </si>
  <si>
    <t>Karbantartó</t>
  </si>
  <si>
    <t>066020</t>
  </si>
  <si>
    <t>Községi művelődési ház</t>
  </si>
  <si>
    <t>082044, 082092</t>
  </si>
  <si>
    <t>Egyéb foglalkoztatott</t>
  </si>
  <si>
    <t>Újbarok Községi Önkormányzat</t>
  </si>
  <si>
    <t>Mindösszesen</t>
  </si>
  <si>
    <t>Előirányzat havi ütemezése</t>
  </si>
  <si>
    <t>Előirányzat funkciónként</t>
  </si>
  <si>
    <t>Az Önkormányzat Gst. 3. § (1) bekezdése szerinti adósságot keletkeztető ügyletekről és kezességvállalásokból fennálló kötelezettségeiről az adósságot keletkeztető ügyletek futamidejének végéig, illetve a kezesség érvényesíthetőségéig</t>
  </si>
  <si>
    <t>futamidő/kezesség</t>
  </si>
  <si>
    <t>kötelezettség</t>
  </si>
  <si>
    <t xml:space="preserve">2019. 01.01-jén  </t>
  </si>
  <si>
    <t xml:space="preserve">2019. évi </t>
  </si>
  <si>
    <t xml:space="preserve">2020. évi </t>
  </si>
  <si>
    <t xml:space="preserve">2021. évi </t>
  </si>
  <si>
    <t xml:space="preserve">2022. évi </t>
  </si>
  <si>
    <t>érvényesíthetőségi</t>
  </si>
  <si>
    <t>összesen</t>
  </si>
  <si>
    <t>fennálló tartozás</t>
  </si>
  <si>
    <t>törlesztés</t>
  </si>
  <si>
    <t>határideje</t>
  </si>
  <si>
    <t>összesen (Ezer forintban)</t>
  </si>
  <si>
    <t>összege</t>
  </si>
  <si>
    <t>Rendszeressége,</t>
  </si>
  <si>
    <t>Bevétel összege (Ezer forintban)</t>
  </si>
  <si>
    <t>esedékessége</t>
  </si>
  <si>
    <t>évente 03. és 09. hóban</t>
  </si>
  <si>
    <t>havonta</t>
  </si>
  <si>
    <t>1/2019 (II.22.) önkorm.rend.</t>
  </si>
  <si>
    <t>Előirányzat havi teljesítése</t>
  </si>
  <si>
    <t>Módosított előirányzat tervezett teljesítése</t>
  </si>
  <si>
    <t>Módosított előir. tervezett teljesítése</t>
  </si>
  <si>
    <t>Módosított előir.terveztt teljesítése</t>
  </si>
  <si>
    <t>Módosított előir.tervezett teljesítése</t>
  </si>
  <si>
    <t xml:space="preserve"> Előirányzat havi teljesítése</t>
  </si>
  <si>
    <t>Eredeti előirányzat havi teljesítése</t>
  </si>
  <si>
    <t>Bursa Hungarica</t>
  </si>
  <si>
    <t>Bicskei Önkorm. Tűzoltóság</t>
  </si>
  <si>
    <t>062020 Telep.fejl.projektek és támogatásuk</t>
  </si>
  <si>
    <t>052020 Szennyvíz gyűjtése, tisztítása,elhelyezése</t>
  </si>
  <si>
    <t>104051 Gyermekvéd. Pénzbeli és term.ellátások</t>
  </si>
  <si>
    <t xml:space="preserve">informatikai szolgáltatás </t>
  </si>
  <si>
    <t>052020 Szennyvíz gyűjtés ,karbant.</t>
  </si>
  <si>
    <t>egyéb kiadások ( iratrendezés)</t>
  </si>
  <si>
    <t>KEIOK</t>
  </si>
  <si>
    <t>Települési támogatás (+ közüzemi,étkezés )</t>
  </si>
  <si>
    <t>Hírdetőtábla</t>
  </si>
  <si>
    <t>1/2019.(II.22.) önkorm.rend.</t>
  </si>
  <si>
    <t>Gyermekvédelmi támogatás</t>
  </si>
  <si>
    <t>Bérkompenzáció KKV fin.kör</t>
  </si>
  <si>
    <t>104051 Gyermekvédelmi pénzbeli és term.beni ellátások</t>
  </si>
  <si>
    <t>Mária Nyugdíjas Klub (Segítő szívvel, jó szándékkal…)</t>
  </si>
  <si>
    <t>1/2019 (II.22.) önkorm. rend.</t>
  </si>
  <si>
    <t>rendezvények (gyereknap, falunap, Vidékf.népsz.)</t>
  </si>
  <si>
    <t>Újbarok Községi Önkormányzat-2019
2018. évi létszámadatok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</si>
</sst>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  <font>
      <i/>
      <sz val="11"/>
      <color rgb="FFFF0000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1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7" fillId="0" borderId="0"/>
  </cellStyleXfs>
  <cellXfs count="894">
    <xf numFmtId="0" fontId="0" fillId="0" borderId="0" xfId="0"/>
    <xf numFmtId="3" fontId="2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3" fontId="11" fillId="0" borderId="21" xfId="0" applyNumberFormat="1" applyFont="1" applyBorder="1" applyAlignment="1">
      <alignment vertical="center" wrapText="1"/>
    </xf>
    <xf numFmtId="3" fontId="11" fillId="0" borderId="22" xfId="0" applyNumberFormat="1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3" fontId="11" fillId="0" borderId="6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10" fillId="0" borderId="0" xfId="0" applyFont="1"/>
    <xf numFmtId="0" fontId="13" fillId="0" borderId="0" xfId="0" applyFont="1"/>
    <xf numFmtId="49" fontId="2" fillId="0" borderId="0" xfId="1" applyNumberFormat="1" applyFont="1" applyAlignment="1">
      <alignment vertical="center"/>
    </xf>
    <xf numFmtId="0" fontId="6" fillId="0" borderId="8" xfId="0" applyFont="1" applyBorder="1" applyAlignment="1">
      <alignment horizontal="left" vertical="center"/>
    </xf>
    <xf numFmtId="49" fontId="2" fillId="0" borderId="0" xfId="1" applyNumberFormat="1" applyFont="1" applyAlignment="1">
      <alignment horizontal="left" vertical="center"/>
    </xf>
    <xf numFmtId="49" fontId="9" fillId="0" borderId="0" xfId="0" applyNumberFormat="1" applyFont="1" applyAlignment="1">
      <alignment vertical="center"/>
    </xf>
    <xf numFmtId="0" fontId="9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1" applyFont="1" applyAlignment="1">
      <alignment vertical="center"/>
    </xf>
    <xf numFmtId="49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4" fillId="0" borderId="0" xfId="1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49" fontId="8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14" fillId="0" borderId="0" xfId="0" applyFont="1"/>
    <xf numFmtId="3" fontId="2" fillId="0" borderId="3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0" fontId="6" fillId="0" borderId="2" xfId="1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41" xfId="0" applyNumberFormat="1" applyFont="1" applyBorder="1" applyAlignment="1">
      <alignment vertical="center"/>
    </xf>
    <xf numFmtId="49" fontId="7" fillId="0" borderId="5" xfId="1" applyNumberFormat="1" applyFont="1" applyBorder="1" applyAlignment="1">
      <alignment vertical="center"/>
    </xf>
    <xf numFmtId="49" fontId="6" fillId="0" borderId="5" xfId="1" applyNumberFormat="1" applyFont="1" applyBorder="1" applyAlignment="1">
      <alignment vertical="center"/>
    </xf>
    <xf numFmtId="49" fontId="6" fillId="0" borderId="7" xfId="1" applyNumberFormat="1" applyFont="1" applyBorder="1" applyAlignment="1">
      <alignment vertical="center"/>
    </xf>
    <xf numFmtId="0" fontId="17" fillId="0" borderId="0" xfId="0" applyFont="1"/>
    <xf numFmtId="3" fontId="3" fillId="0" borderId="0" xfId="0" applyNumberFormat="1" applyFont="1" applyAlignment="1">
      <alignment vertical="center"/>
    </xf>
    <xf numFmtId="49" fontId="6" fillId="0" borderId="23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vertical="center"/>
    </xf>
    <xf numFmtId="3" fontId="11" fillId="0" borderId="21" xfId="0" applyNumberFormat="1" applyFont="1" applyBorder="1" applyAlignment="1">
      <alignment horizontal="right" vertical="center" wrapText="1"/>
    </xf>
    <xf numFmtId="0" fontId="3" fillId="0" borderId="38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2" fillId="0" borderId="6" xfId="0" applyNumberFormat="1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3" fontId="19" fillId="0" borderId="1" xfId="0" applyNumberFormat="1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vertical="center" wrapText="1"/>
    </xf>
    <xf numFmtId="3" fontId="19" fillId="0" borderId="6" xfId="0" applyNumberFormat="1" applyFont="1" applyBorder="1" applyAlignment="1">
      <alignment vertical="center" wrapText="1"/>
    </xf>
    <xf numFmtId="3" fontId="2" fillId="0" borderId="54" xfId="0" applyNumberFormat="1" applyFont="1" applyBorder="1" applyAlignment="1">
      <alignment vertical="center"/>
    </xf>
    <xf numFmtId="3" fontId="2" fillId="0" borderId="55" xfId="0" applyNumberFormat="1" applyFont="1" applyBorder="1" applyAlignment="1">
      <alignment vertical="center"/>
    </xf>
    <xf numFmtId="3" fontId="8" fillId="0" borderId="54" xfId="0" applyNumberFormat="1" applyFont="1" applyBorder="1" applyAlignment="1">
      <alignment vertical="center"/>
    </xf>
    <xf numFmtId="3" fontId="8" fillId="0" borderId="55" xfId="0" applyNumberFormat="1" applyFont="1" applyBorder="1" applyAlignment="1">
      <alignment vertical="center"/>
    </xf>
    <xf numFmtId="3" fontId="2" fillId="0" borderId="60" xfId="0" applyNumberFormat="1" applyFont="1" applyBorder="1" applyAlignment="1">
      <alignment vertical="center"/>
    </xf>
    <xf numFmtId="3" fontId="8" fillId="0" borderId="60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vertical="center"/>
    </xf>
    <xf numFmtId="3" fontId="3" fillId="3" borderId="50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3" fillId="3" borderId="51" xfId="0" applyNumberFormat="1" applyFont="1" applyFill="1" applyBorder="1" applyAlignment="1">
      <alignment vertical="center"/>
    </xf>
    <xf numFmtId="3" fontId="3" fillId="3" borderId="14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49" fontId="9" fillId="4" borderId="5" xfId="1" applyNumberFormat="1" applyFont="1" applyFill="1" applyBorder="1" applyAlignment="1">
      <alignment vertical="center"/>
    </xf>
    <xf numFmtId="3" fontId="3" fillId="4" borderId="54" xfId="0" applyNumberFormat="1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3" fontId="3" fillId="4" borderId="55" xfId="0" applyNumberFormat="1" applyFont="1" applyFill="1" applyBorder="1" applyAlignment="1">
      <alignment vertical="center"/>
    </xf>
    <xf numFmtId="3" fontId="3" fillId="4" borderId="3" xfId="0" applyNumberFormat="1" applyFont="1" applyFill="1" applyBorder="1" applyAlignment="1">
      <alignment vertical="center"/>
    </xf>
    <xf numFmtId="3" fontId="3" fillId="4" borderId="2" xfId="0" applyNumberFormat="1" applyFont="1" applyFill="1" applyBorder="1" applyAlignment="1">
      <alignment vertical="center"/>
    </xf>
    <xf numFmtId="3" fontId="3" fillId="4" borderId="30" xfId="0" applyNumberFormat="1" applyFont="1" applyFill="1" applyBorder="1" applyAlignment="1">
      <alignment vertical="center"/>
    </xf>
    <xf numFmtId="49" fontId="3" fillId="3" borderId="12" xfId="1" applyNumberFormat="1" applyFont="1" applyFill="1" applyBorder="1" applyAlignment="1">
      <alignment vertical="center"/>
    </xf>
    <xf numFmtId="3" fontId="16" fillId="3" borderId="50" xfId="0" applyNumberFormat="1" applyFont="1" applyFill="1" applyBorder="1" applyAlignment="1">
      <alignment vertical="center"/>
    </xf>
    <xf numFmtId="3" fontId="16" fillId="3" borderId="15" xfId="0" applyNumberFormat="1" applyFont="1" applyFill="1" applyBorder="1" applyAlignment="1">
      <alignment vertical="center"/>
    </xf>
    <xf numFmtId="3" fontId="16" fillId="3" borderId="14" xfId="0" applyNumberFormat="1" applyFont="1" applyFill="1" applyBorder="1" applyAlignment="1">
      <alignment vertical="center"/>
    </xf>
    <xf numFmtId="49" fontId="7" fillId="4" borderId="5" xfId="1" applyNumberFormat="1" applyFont="1" applyFill="1" applyBorder="1" applyAlignment="1">
      <alignment vertical="center"/>
    </xf>
    <xf numFmtId="3" fontId="8" fillId="4" borderId="54" xfId="0" applyNumberFormat="1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3" fontId="8" fillId="4" borderId="55" xfId="0" applyNumberFormat="1" applyFont="1" applyFill="1" applyBorder="1" applyAlignment="1">
      <alignment vertical="center"/>
    </xf>
    <xf numFmtId="3" fontId="8" fillId="4" borderId="3" xfId="0" applyNumberFormat="1" applyFont="1" applyFill="1" applyBorder="1" applyAlignment="1">
      <alignment vertical="center"/>
    </xf>
    <xf numFmtId="3" fontId="8" fillId="4" borderId="2" xfId="0" applyNumberFormat="1" applyFont="1" applyFill="1" applyBorder="1" applyAlignment="1">
      <alignment vertical="center"/>
    </xf>
    <xf numFmtId="3" fontId="8" fillId="4" borderId="30" xfId="0" applyNumberFormat="1" applyFont="1" applyFill="1" applyBorder="1" applyAlignment="1">
      <alignment vertical="center"/>
    </xf>
    <xf numFmtId="49" fontId="9" fillId="4" borderId="23" xfId="1" applyNumberFormat="1" applyFont="1" applyFill="1" applyBorder="1" applyAlignment="1">
      <alignment vertical="center"/>
    </xf>
    <xf numFmtId="3" fontId="3" fillId="4" borderId="52" xfId="0" applyNumberFormat="1" applyFont="1" applyFill="1" applyBorder="1" applyAlignment="1">
      <alignment vertical="center"/>
    </xf>
    <xf numFmtId="3" fontId="3" fillId="4" borderId="18" xfId="0" applyNumberFormat="1" applyFont="1" applyFill="1" applyBorder="1" applyAlignment="1">
      <alignment vertical="center"/>
    </xf>
    <xf numFmtId="3" fontId="3" fillId="4" borderId="53" xfId="0" applyNumberFormat="1" applyFont="1" applyFill="1" applyBorder="1" applyAlignment="1">
      <alignment vertical="center"/>
    </xf>
    <xf numFmtId="3" fontId="3" fillId="4" borderId="33" xfId="0" applyNumberFormat="1" applyFont="1" applyFill="1" applyBorder="1" applyAlignment="1">
      <alignment vertical="center"/>
    </xf>
    <xf numFmtId="3" fontId="3" fillId="4" borderId="24" xfId="0" applyNumberFormat="1" applyFont="1" applyFill="1" applyBorder="1" applyAlignment="1">
      <alignment vertical="center"/>
    </xf>
    <xf numFmtId="3" fontId="3" fillId="4" borderId="19" xfId="0" applyNumberFormat="1" applyFont="1" applyFill="1" applyBorder="1" applyAlignment="1">
      <alignment vertical="center"/>
    </xf>
    <xf numFmtId="49" fontId="9" fillId="4" borderId="23" xfId="0" applyNumberFormat="1" applyFont="1" applyFill="1" applyBorder="1" applyAlignment="1">
      <alignment vertical="center"/>
    </xf>
    <xf numFmtId="49" fontId="7" fillId="4" borderId="23" xfId="1" applyNumberFormat="1" applyFont="1" applyFill="1" applyBorder="1" applyAlignment="1">
      <alignment vertical="center"/>
    </xf>
    <xf numFmtId="49" fontId="9" fillId="4" borderId="7" xfId="1" applyNumberFormat="1" applyFont="1" applyFill="1" applyBorder="1" applyAlignment="1">
      <alignment vertical="center"/>
    </xf>
    <xf numFmtId="49" fontId="6" fillId="0" borderId="0" xfId="0" applyNumberFormat="1" applyFont="1"/>
    <xf numFmtId="49" fontId="15" fillId="0" borderId="0" xfId="0" applyNumberFormat="1" applyFont="1"/>
    <xf numFmtId="49" fontId="10" fillId="0" borderId="0" xfId="0" applyNumberFormat="1" applyFont="1"/>
    <xf numFmtId="49" fontId="6" fillId="0" borderId="0" xfId="0" applyNumberFormat="1" applyFont="1" applyAlignment="1">
      <alignment vertical="center"/>
    </xf>
    <xf numFmtId="0" fontId="3" fillId="0" borderId="49" xfId="0" applyFont="1" applyBorder="1" applyAlignment="1">
      <alignment horizontal="center" vertical="center" wrapText="1"/>
    </xf>
    <xf numFmtId="3" fontId="8" fillId="4" borderId="33" xfId="0" applyNumberFormat="1" applyFont="1" applyFill="1" applyBorder="1" applyAlignment="1">
      <alignment vertical="center"/>
    </xf>
    <xf numFmtId="3" fontId="8" fillId="4" borderId="18" xfId="0" applyNumberFormat="1" applyFont="1" applyFill="1" applyBorder="1" applyAlignment="1">
      <alignment vertical="center"/>
    </xf>
    <xf numFmtId="3" fontId="8" fillId="4" borderId="24" xfId="0" applyNumberFormat="1" applyFont="1" applyFill="1" applyBorder="1" applyAlignment="1">
      <alignment vertical="center"/>
    </xf>
    <xf numFmtId="3" fontId="8" fillId="4" borderId="19" xfId="0" applyNumberFormat="1" applyFont="1" applyFill="1" applyBorder="1" applyAlignment="1">
      <alignment vertical="center"/>
    </xf>
    <xf numFmtId="49" fontId="7" fillId="4" borderId="7" xfId="1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3" fontId="3" fillId="3" borderId="13" xfId="0" applyNumberFormat="1" applyFont="1" applyFill="1" applyBorder="1" applyAlignment="1">
      <alignment horizontal="right" vertical="center"/>
    </xf>
    <xf numFmtId="3" fontId="3" fillId="4" borderId="24" xfId="1" applyNumberFormat="1" applyFont="1" applyFill="1" applyBorder="1" applyAlignment="1">
      <alignment horizontal="right" vertical="center"/>
    </xf>
    <xf numFmtId="3" fontId="2" fillId="0" borderId="2" xfId="1" applyNumberFormat="1" applyFont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2" fillId="0" borderId="8" xfId="1" applyNumberFormat="1" applyFont="1" applyBorder="1" applyAlignment="1">
      <alignment horizontal="right" vertical="center"/>
    </xf>
    <xf numFmtId="3" fontId="3" fillId="3" borderId="13" xfId="1" applyNumberFormat="1" applyFont="1" applyFill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8" fillId="0" borderId="2" xfId="1" applyNumberFormat="1" applyFont="1" applyBorder="1" applyAlignment="1">
      <alignment horizontal="right" vertical="center"/>
    </xf>
    <xf numFmtId="3" fontId="8" fillId="4" borderId="24" xfId="1" applyNumberFormat="1" applyFont="1" applyFill="1" applyBorder="1" applyAlignment="1">
      <alignment horizontal="right" vertical="center"/>
    </xf>
    <xf numFmtId="3" fontId="8" fillId="4" borderId="2" xfId="1" applyNumberFormat="1" applyFont="1" applyFill="1" applyBorder="1" applyAlignment="1">
      <alignment horizontal="right" vertical="center" wrapText="1"/>
    </xf>
    <xf numFmtId="3" fontId="2" fillId="0" borderId="2" xfId="1" applyNumberFormat="1" applyFont="1" applyBorder="1" applyAlignment="1">
      <alignment horizontal="right" vertical="center" wrapText="1"/>
    </xf>
    <xf numFmtId="3" fontId="8" fillId="4" borderId="2" xfId="1" applyNumberFormat="1" applyFont="1" applyFill="1" applyBorder="1" applyAlignment="1">
      <alignment horizontal="right" vertical="center"/>
    </xf>
    <xf numFmtId="3" fontId="8" fillId="4" borderId="8" xfId="1" applyNumberFormat="1" applyFont="1" applyFill="1" applyBorder="1" applyAlignment="1">
      <alignment horizontal="right" vertical="center"/>
    </xf>
    <xf numFmtId="3" fontId="3" fillId="4" borderId="8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 wrapText="1"/>
    </xf>
    <xf numFmtId="3" fontId="3" fillId="3" borderId="74" xfId="0" applyNumberFormat="1" applyFont="1" applyFill="1" applyBorder="1" applyAlignment="1">
      <alignment vertical="center"/>
    </xf>
    <xf numFmtId="3" fontId="3" fillId="4" borderId="75" xfId="0" applyNumberFormat="1" applyFont="1" applyFill="1" applyBorder="1" applyAlignment="1">
      <alignment vertical="center"/>
    </xf>
    <xf numFmtId="3" fontId="3" fillId="4" borderId="76" xfId="0" applyNumberFormat="1" applyFont="1" applyFill="1" applyBorder="1" applyAlignment="1">
      <alignment vertical="center"/>
    </xf>
    <xf numFmtId="3" fontId="2" fillId="0" borderId="76" xfId="0" applyNumberFormat="1" applyFont="1" applyBorder="1" applyAlignment="1">
      <alignment vertical="center"/>
    </xf>
    <xf numFmtId="3" fontId="8" fillId="0" borderId="76" xfId="0" applyNumberFormat="1" applyFont="1" applyBorder="1" applyAlignment="1">
      <alignment vertical="center"/>
    </xf>
    <xf numFmtId="3" fontId="8" fillId="4" borderId="75" xfId="0" applyNumberFormat="1" applyFont="1" applyFill="1" applyBorder="1" applyAlignment="1">
      <alignment vertical="center"/>
    </xf>
    <xf numFmtId="3" fontId="8" fillId="4" borderId="76" xfId="0" applyNumberFormat="1" applyFont="1" applyFill="1" applyBorder="1" applyAlignment="1">
      <alignment vertical="center"/>
    </xf>
    <xf numFmtId="3" fontId="8" fillId="4" borderId="52" xfId="0" applyNumberFormat="1" applyFont="1" applyFill="1" applyBorder="1" applyAlignment="1">
      <alignment vertical="center"/>
    </xf>
    <xf numFmtId="0" fontId="6" fillId="0" borderId="4" xfId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3" fontId="10" fillId="0" borderId="0" xfId="0" applyNumberFormat="1" applyFont="1"/>
    <xf numFmtId="49" fontId="4" fillId="0" borderId="5" xfId="1" applyNumberFormat="1" applyFont="1" applyBorder="1" applyAlignment="1">
      <alignment vertical="center"/>
    </xf>
    <xf numFmtId="3" fontId="5" fillId="0" borderId="2" xfId="1" applyNumberFormat="1" applyFont="1" applyBorder="1" applyAlignment="1">
      <alignment horizontal="right" vertical="center"/>
    </xf>
    <xf numFmtId="3" fontId="5" fillId="0" borderId="76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49" fontId="7" fillId="0" borderId="7" xfId="1" applyNumberFormat="1" applyFont="1" applyBorder="1" applyAlignment="1">
      <alignment vertical="center"/>
    </xf>
    <xf numFmtId="3" fontId="8" fillId="0" borderId="8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3" fontId="5" fillId="0" borderId="54" xfId="0" applyNumberFormat="1" applyFont="1" applyBorder="1" applyAlignment="1">
      <alignment vertical="center"/>
    </xf>
    <xf numFmtId="3" fontId="5" fillId="0" borderId="55" xfId="0" applyNumberFormat="1" applyFont="1" applyBorder="1" applyAlignment="1">
      <alignment vertical="center"/>
    </xf>
    <xf numFmtId="3" fontId="5" fillId="0" borderId="60" xfId="0" applyNumberFormat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3" fontId="14" fillId="0" borderId="0" xfId="0" applyNumberFormat="1" applyFont="1"/>
    <xf numFmtId="0" fontId="21" fillId="0" borderId="0" xfId="0" applyFont="1"/>
    <xf numFmtId="3" fontId="21" fillId="0" borderId="0" xfId="0" applyNumberFormat="1" applyFont="1"/>
    <xf numFmtId="3" fontId="8" fillId="0" borderId="72" xfId="0" applyNumberFormat="1" applyFont="1" applyBorder="1" applyAlignment="1">
      <alignment vertical="center"/>
    </xf>
    <xf numFmtId="3" fontId="8" fillId="0" borderId="64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3" fontId="0" fillId="0" borderId="0" xfId="0" applyNumberFormat="1"/>
    <xf numFmtId="0" fontId="6" fillId="0" borderId="4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4" fillId="0" borderId="4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3" fontId="3" fillId="3" borderId="12" xfId="0" applyNumberFormat="1" applyFont="1" applyFill="1" applyBorder="1" applyAlignment="1">
      <alignment horizontal="right" vertical="center"/>
    </xf>
    <xf numFmtId="3" fontId="3" fillId="4" borderId="23" xfId="1" applyNumberFormat="1" applyFont="1" applyFill="1" applyBorder="1" applyAlignment="1">
      <alignment horizontal="right" vertical="center"/>
    </xf>
    <xf numFmtId="3" fontId="2" fillId="0" borderId="5" xfId="1" applyNumberFormat="1" applyFont="1" applyBorder="1" applyAlignment="1">
      <alignment horizontal="right" vertical="center"/>
    </xf>
    <xf numFmtId="3" fontId="3" fillId="4" borderId="5" xfId="1" applyNumberFormat="1" applyFont="1" applyFill="1" applyBorder="1" applyAlignment="1">
      <alignment horizontal="right" vertical="center"/>
    </xf>
    <xf numFmtId="3" fontId="2" fillId="0" borderId="7" xfId="1" applyNumberFormat="1" applyFont="1" applyBorder="1" applyAlignment="1">
      <alignment horizontal="right" vertical="center"/>
    </xf>
    <xf numFmtId="3" fontId="3" fillId="3" borderId="12" xfId="1" applyNumberFormat="1" applyFont="1" applyFill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8" fillId="0" borderId="5" xfId="1" applyNumberFormat="1" applyFont="1" applyBorder="1" applyAlignment="1">
      <alignment horizontal="right" vertical="center"/>
    </xf>
    <xf numFmtId="3" fontId="8" fillId="4" borderId="23" xfId="1" applyNumberFormat="1" applyFont="1" applyFill="1" applyBorder="1" applyAlignment="1">
      <alignment horizontal="right" vertical="center"/>
    </xf>
    <xf numFmtId="3" fontId="8" fillId="4" borderId="5" xfId="1" applyNumberFormat="1" applyFont="1" applyFill="1" applyBorder="1" applyAlignment="1">
      <alignment horizontal="right" vertical="center" wrapText="1"/>
    </xf>
    <xf numFmtId="3" fontId="2" fillId="0" borderId="5" xfId="1" applyNumberFormat="1" applyFont="1" applyBorder="1" applyAlignment="1">
      <alignment horizontal="right" vertical="center" wrapText="1"/>
    </xf>
    <xf numFmtId="3" fontId="8" fillId="4" borderId="5" xfId="1" applyNumberFormat="1" applyFont="1" applyFill="1" applyBorder="1" applyAlignment="1">
      <alignment horizontal="right" vertical="center"/>
    </xf>
    <xf numFmtId="3" fontId="8" fillId="4" borderId="7" xfId="1" applyNumberFormat="1" applyFont="1" applyFill="1" applyBorder="1" applyAlignment="1">
      <alignment horizontal="right" vertical="center"/>
    </xf>
    <xf numFmtId="3" fontId="3" fillId="4" borderId="7" xfId="1" applyNumberFormat="1" applyFont="1" applyFill="1" applyBorder="1" applyAlignment="1">
      <alignment horizontal="right" vertical="center"/>
    </xf>
    <xf numFmtId="3" fontId="3" fillId="4" borderId="5" xfId="1" applyNumberFormat="1" applyFont="1" applyFill="1" applyBorder="1" applyAlignment="1">
      <alignment horizontal="right" vertical="center" wrapText="1"/>
    </xf>
    <xf numFmtId="0" fontId="4" fillId="0" borderId="4" xfId="1" applyFont="1" applyBorder="1" applyAlignment="1">
      <alignment vertical="center"/>
    </xf>
    <xf numFmtId="0" fontId="9" fillId="0" borderId="4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3" fontId="5" fillId="0" borderId="5" xfId="1" applyNumberFormat="1" applyFont="1" applyBorder="1" applyAlignment="1">
      <alignment horizontal="right" vertical="center"/>
    </xf>
    <xf numFmtId="3" fontId="8" fillId="0" borderId="7" xfId="1" applyNumberFormat="1" applyFont="1" applyBorder="1" applyAlignment="1">
      <alignment horizontal="right" vertical="center"/>
    </xf>
    <xf numFmtId="49" fontId="9" fillId="0" borderId="23" xfId="1" applyNumberFormat="1" applyFont="1" applyBorder="1" applyAlignment="1">
      <alignment vertical="center"/>
    </xf>
    <xf numFmtId="3" fontId="3" fillId="0" borderId="23" xfId="1" applyNumberFormat="1" applyFont="1" applyBorder="1" applyAlignment="1">
      <alignment horizontal="right" vertical="center"/>
    </xf>
    <xf numFmtId="3" fontId="3" fillId="0" borderId="24" xfId="1" applyNumberFormat="1" applyFont="1" applyBorder="1" applyAlignment="1">
      <alignment horizontal="right" vertical="center"/>
    </xf>
    <xf numFmtId="3" fontId="3" fillId="0" borderId="76" xfId="0" applyNumberFormat="1" applyFont="1" applyBorder="1" applyAlignment="1">
      <alignment vertical="center"/>
    </xf>
    <xf numFmtId="3" fontId="3" fillId="0" borderId="54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49" fontId="9" fillId="0" borderId="5" xfId="1" applyNumberFormat="1" applyFont="1" applyBorder="1" applyAlignment="1">
      <alignment vertical="center"/>
    </xf>
    <xf numFmtId="3" fontId="3" fillId="0" borderId="5" xfId="1" applyNumberFormat="1" applyFont="1" applyBorder="1" applyAlignment="1">
      <alignment horizontal="right" vertical="center"/>
    </xf>
    <xf numFmtId="3" fontId="3" fillId="0" borderId="2" xfId="1" applyNumberFormat="1" applyFont="1" applyBorder="1" applyAlignment="1">
      <alignment horizontal="right" vertical="center"/>
    </xf>
    <xf numFmtId="49" fontId="9" fillId="0" borderId="7" xfId="1" applyNumberFormat="1" applyFont="1" applyBorder="1" applyAlignment="1">
      <alignment vertical="center"/>
    </xf>
    <xf numFmtId="3" fontId="3" fillId="0" borderId="7" xfId="1" applyNumberFormat="1" applyFont="1" applyBorder="1" applyAlignment="1">
      <alignment horizontal="right" vertical="center"/>
    </xf>
    <xf numFmtId="3" fontId="3" fillId="0" borderId="8" xfId="1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0" fontId="6" fillId="0" borderId="4" xfId="1" applyFont="1" applyBorder="1" applyAlignment="1">
      <alignment horizontal="left" vertical="center" wrapText="1"/>
    </xf>
    <xf numFmtId="0" fontId="6" fillId="0" borderId="24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9" fontId="4" fillId="0" borderId="0" xfId="0" applyNumberFormat="1" applyFont="1"/>
    <xf numFmtId="0" fontId="6" fillId="0" borderId="2" xfId="1" applyFont="1" applyBorder="1" applyAlignment="1">
      <alignment vertical="center"/>
    </xf>
    <xf numFmtId="49" fontId="6" fillId="0" borderId="20" xfId="0" applyNumberFormat="1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81" xfId="0" applyFont="1" applyBorder="1" applyAlignment="1">
      <alignment vertical="center"/>
    </xf>
    <xf numFmtId="3" fontId="2" fillId="0" borderId="82" xfId="0" applyNumberFormat="1" applyFont="1" applyBorder="1" applyAlignment="1">
      <alignment vertical="center"/>
    </xf>
    <xf numFmtId="3" fontId="2" fillId="0" borderId="83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68" xfId="0" applyNumberFormat="1" applyFont="1" applyBorder="1" applyAlignment="1">
      <alignment vertical="center"/>
    </xf>
    <xf numFmtId="3" fontId="2" fillId="0" borderId="77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6" fillId="0" borderId="23" xfId="1" applyNumberFormat="1" applyFont="1" applyBorder="1" applyAlignment="1">
      <alignment vertical="center"/>
    </xf>
    <xf numFmtId="0" fontId="6" fillId="0" borderId="24" xfId="1" applyFont="1" applyBorder="1" applyAlignment="1">
      <alignment horizontal="left" vertical="center"/>
    </xf>
    <xf numFmtId="0" fontId="6" fillId="0" borderId="29" xfId="1" applyFont="1" applyBorder="1" applyAlignment="1">
      <alignment horizontal="left" vertical="center"/>
    </xf>
    <xf numFmtId="3" fontId="2" fillId="0" borderId="23" xfId="1" applyNumberFormat="1" applyFont="1" applyBorder="1" applyAlignment="1">
      <alignment horizontal="right" vertical="center"/>
    </xf>
    <xf numFmtId="3" fontId="2" fillId="0" borderId="24" xfId="1" applyNumberFormat="1" applyFont="1" applyBorder="1" applyAlignment="1">
      <alignment horizontal="right" vertical="center"/>
    </xf>
    <xf numFmtId="3" fontId="2" fillId="0" borderId="75" xfId="0" applyNumberFormat="1" applyFont="1" applyBorder="1" applyAlignment="1">
      <alignment vertical="center"/>
    </xf>
    <xf numFmtId="49" fontId="6" fillId="0" borderId="20" xfId="1" applyNumberFormat="1" applyFont="1" applyBorder="1" applyAlignment="1">
      <alignment vertical="center"/>
    </xf>
    <xf numFmtId="0" fontId="6" fillId="0" borderId="68" xfId="1" applyFont="1" applyBorder="1" applyAlignment="1">
      <alignment horizontal="left" vertical="center"/>
    </xf>
    <xf numFmtId="0" fontId="6" fillId="0" borderId="81" xfId="1" applyFont="1" applyBorder="1" applyAlignment="1">
      <alignment horizontal="left" vertical="center"/>
    </xf>
    <xf numFmtId="3" fontId="2" fillId="0" borderId="20" xfId="1" applyNumberFormat="1" applyFont="1" applyBorder="1" applyAlignment="1">
      <alignment horizontal="right" vertical="center"/>
    </xf>
    <xf numFmtId="3" fontId="2" fillId="0" borderId="68" xfId="1" applyNumberFormat="1" applyFont="1" applyBorder="1" applyAlignment="1">
      <alignment horizontal="right" vertical="center"/>
    </xf>
    <xf numFmtId="3" fontId="3" fillId="3" borderId="86" xfId="0" applyNumberFormat="1" applyFont="1" applyFill="1" applyBorder="1" applyAlignment="1">
      <alignment vertical="center"/>
    </xf>
    <xf numFmtId="3" fontId="3" fillId="4" borderId="89" xfId="0" applyNumberFormat="1" applyFont="1" applyFill="1" applyBorder="1" applyAlignment="1">
      <alignment vertical="center"/>
    </xf>
    <xf numFmtId="3" fontId="5" fillId="0" borderId="85" xfId="0" applyNumberFormat="1" applyFont="1" applyBorder="1" applyAlignment="1">
      <alignment vertical="center"/>
    </xf>
    <xf numFmtId="3" fontId="3" fillId="4" borderId="85" xfId="0" applyNumberFormat="1" applyFont="1" applyFill="1" applyBorder="1" applyAlignment="1">
      <alignment vertical="center"/>
    </xf>
    <xf numFmtId="3" fontId="8" fillId="0" borderId="85" xfId="0" applyNumberFormat="1" applyFont="1" applyBorder="1" applyAlignment="1">
      <alignment vertical="center"/>
    </xf>
    <xf numFmtId="3" fontId="2" fillId="0" borderId="85" xfId="0" applyNumberFormat="1" applyFont="1" applyBorder="1" applyAlignment="1">
      <alignment vertical="center"/>
    </xf>
    <xf numFmtId="3" fontId="8" fillId="4" borderId="89" xfId="0" applyNumberFormat="1" applyFont="1" applyFill="1" applyBorder="1" applyAlignment="1">
      <alignment vertical="center"/>
    </xf>
    <xf numFmtId="3" fontId="8" fillId="4" borderId="85" xfId="0" applyNumberFormat="1" applyFont="1" applyFill="1" applyBorder="1" applyAlignment="1">
      <alignment vertical="center"/>
    </xf>
    <xf numFmtId="3" fontId="2" fillId="0" borderId="89" xfId="0" applyNumberFormat="1" applyFont="1" applyBorder="1" applyAlignment="1">
      <alignment vertical="center"/>
    </xf>
    <xf numFmtId="3" fontId="2" fillId="0" borderId="80" xfId="0" applyNumberFormat="1" applyFont="1" applyBorder="1" applyAlignment="1">
      <alignment vertical="center"/>
    </xf>
    <xf numFmtId="3" fontId="3" fillId="0" borderId="85" xfId="0" applyNumberFormat="1" applyFont="1" applyBorder="1" applyAlignment="1">
      <alignment vertical="center"/>
    </xf>
    <xf numFmtId="3" fontId="8" fillId="0" borderId="90" xfId="0" applyNumberFormat="1" applyFont="1" applyBorder="1" applyAlignment="1">
      <alignment vertical="center"/>
    </xf>
    <xf numFmtId="3" fontId="5" fillId="0" borderId="5" xfId="1" applyNumberFormat="1" applyFont="1" applyBorder="1" applyAlignment="1">
      <alignment horizontal="right" vertical="center" wrapText="1"/>
    </xf>
    <xf numFmtId="3" fontId="5" fillId="0" borderId="2" xfId="1" applyNumberFormat="1" applyFont="1" applyBorder="1" applyAlignment="1">
      <alignment horizontal="right" vertical="center" wrapText="1"/>
    </xf>
    <xf numFmtId="3" fontId="3" fillId="4" borderId="92" xfId="1" applyNumberFormat="1" applyFont="1" applyFill="1" applyBorder="1" applyAlignment="1">
      <alignment horizontal="right" vertical="center"/>
    </xf>
    <xf numFmtId="3" fontId="6" fillId="0" borderId="0" xfId="1" applyNumberFormat="1" applyFont="1" applyAlignment="1">
      <alignment vertical="center"/>
    </xf>
    <xf numFmtId="3" fontId="3" fillId="3" borderId="34" xfId="0" applyNumberFormat="1" applyFont="1" applyFill="1" applyBorder="1" applyAlignment="1">
      <alignment vertical="center"/>
    </xf>
    <xf numFmtId="3" fontId="3" fillId="4" borderId="29" xfId="0" applyNumberFormat="1" applyFont="1" applyFill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3" fillId="4" borderId="4" xfId="0" applyNumberFormat="1" applyFont="1" applyFill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8" fillId="4" borderId="29" xfId="0" applyNumberFormat="1" applyFont="1" applyFill="1" applyBorder="1" applyAlignment="1">
      <alignment vertical="center"/>
    </xf>
    <xf numFmtId="3" fontId="8" fillId="4" borderId="4" xfId="0" applyNumberFormat="1" applyFont="1" applyFill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3" fontId="3" fillId="3" borderId="38" xfId="0" applyNumberFormat="1" applyFont="1" applyFill="1" applyBorder="1" applyAlignment="1">
      <alignment vertical="center"/>
    </xf>
    <xf numFmtId="3" fontId="3" fillId="0" borderId="95" xfId="0" applyNumberFormat="1" applyFont="1" applyBorder="1" applyAlignment="1">
      <alignment vertical="center"/>
    </xf>
    <xf numFmtId="3" fontId="3" fillId="3" borderId="66" xfId="1" applyNumberFormat="1" applyFont="1" applyFill="1" applyBorder="1" applyAlignment="1">
      <alignment horizontal="right" vertical="center"/>
    </xf>
    <xf numFmtId="3" fontId="3" fillId="3" borderId="65" xfId="1" applyNumberFormat="1" applyFont="1" applyFill="1" applyBorder="1" applyAlignment="1">
      <alignment horizontal="right" vertical="center"/>
    </xf>
    <xf numFmtId="3" fontId="3" fillId="3" borderId="73" xfId="0" applyNumberFormat="1" applyFont="1" applyFill="1" applyBorder="1" applyAlignment="1">
      <alignment vertical="center"/>
    </xf>
    <xf numFmtId="3" fontId="3" fillId="3" borderId="49" xfId="0" applyNumberFormat="1" applyFont="1" applyFill="1" applyBorder="1" applyAlignment="1">
      <alignment vertical="center"/>
    </xf>
    <xf numFmtId="3" fontId="3" fillId="3" borderId="96" xfId="0" applyNumberFormat="1" applyFont="1" applyFill="1" applyBorder="1" applyAlignment="1">
      <alignment vertical="center"/>
    </xf>
    <xf numFmtId="3" fontId="3" fillId="4" borderId="95" xfId="0" applyNumberFormat="1" applyFont="1" applyFill="1" applyBorder="1" applyAlignment="1">
      <alignment vertical="center"/>
    </xf>
    <xf numFmtId="3" fontId="2" fillId="0" borderId="95" xfId="0" applyNumberFormat="1" applyFont="1" applyBorder="1" applyAlignment="1">
      <alignment vertical="center"/>
    </xf>
    <xf numFmtId="3" fontId="3" fillId="3" borderId="97" xfId="1" applyNumberFormat="1" applyFont="1" applyFill="1" applyBorder="1" applyAlignment="1">
      <alignment horizontal="right" vertical="center"/>
    </xf>
    <xf numFmtId="3" fontId="3" fillId="4" borderId="98" xfId="1" applyNumberFormat="1" applyFont="1" applyFill="1" applyBorder="1" applyAlignment="1">
      <alignment horizontal="right" vertical="center"/>
    </xf>
    <xf numFmtId="3" fontId="2" fillId="0" borderId="92" xfId="1" applyNumberFormat="1" applyFont="1" applyBorder="1" applyAlignment="1">
      <alignment horizontal="right" vertical="center"/>
    </xf>
    <xf numFmtId="3" fontId="3" fillId="0" borderId="98" xfId="1" applyNumberFormat="1" applyFont="1" applyBorder="1" applyAlignment="1">
      <alignment horizontal="right" vertical="center"/>
    </xf>
    <xf numFmtId="3" fontId="3" fillId="0" borderId="92" xfId="1" applyNumberFormat="1" applyFont="1" applyBorder="1" applyAlignment="1">
      <alignment horizontal="right" vertical="center"/>
    </xf>
    <xf numFmtId="3" fontId="5" fillId="0" borderId="23" xfId="1" applyNumberFormat="1" applyFont="1" applyBorder="1" applyAlignment="1">
      <alignment horizontal="right" vertical="center"/>
    </xf>
    <xf numFmtId="3" fontId="5" fillId="0" borderId="98" xfId="1" applyNumberFormat="1" applyFont="1" applyBorder="1" applyAlignment="1">
      <alignment horizontal="right" vertical="center"/>
    </xf>
    <xf numFmtId="3" fontId="5" fillId="0" borderId="95" xfId="0" applyNumberFormat="1" applyFont="1" applyBorder="1" applyAlignment="1">
      <alignment vertical="center"/>
    </xf>
    <xf numFmtId="3" fontId="5" fillId="0" borderId="92" xfId="1" applyNumberFormat="1" applyFont="1" applyBorder="1" applyAlignment="1">
      <alignment horizontal="right" vertical="center"/>
    </xf>
    <xf numFmtId="49" fontId="9" fillId="0" borderId="20" xfId="1" applyNumberFormat="1" applyFont="1" applyBorder="1" applyAlignment="1">
      <alignment vertical="center"/>
    </xf>
    <xf numFmtId="49" fontId="6" fillId="0" borderId="39" xfId="1" applyNumberFormat="1" applyFont="1" applyBorder="1" applyAlignment="1">
      <alignment vertical="center"/>
    </xf>
    <xf numFmtId="0" fontId="6" fillId="0" borderId="9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40" xfId="1" applyFont="1" applyBorder="1" applyAlignment="1">
      <alignment horizontal="left" vertical="center"/>
    </xf>
    <xf numFmtId="3" fontId="2" fillId="0" borderId="99" xfId="0" applyNumberFormat="1" applyFont="1" applyBorder="1" applyAlignment="1">
      <alignment vertical="center"/>
    </xf>
    <xf numFmtId="0" fontId="6" fillId="0" borderId="100" xfId="1" applyFont="1" applyBorder="1" applyAlignment="1">
      <alignment horizontal="left" vertical="center"/>
    </xf>
    <xf numFmtId="3" fontId="2" fillId="0" borderId="94" xfId="0" applyNumberFormat="1" applyFont="1" applyBorder="1" applyAlignment="1">
      <alignment vertical="center"/>
    </xf>
    <xf numFmtId="3" fontId="2" fillId="0" borderId="101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3" fillId="0" borderId="60" xfId="0" applyNumberFormat="1" applyFont="1" applyBorder="1" applyAlignment="1">
      <alignment vertical="center"/>
    </xf>
    <xf numFmtId="3" fontId="3" fillId="0" borderId="55" xfId="0" applyNumberFormat="1" applyFont="1" applyBorder="1" applyAlignment="1">
      <alignment vertical="center"/>
    </xf>
    <xf numFmtId="3" fontId="3" fillId="0" borderId="93" xfId="1" applyNumberFormat="1" applyFont="1" applyBorder="1" applyAlignment="1">
      <alignment horizontal="right" vertical="center"/>
    </xf>
    <xf numFmtId="3" fontId="5" fillId="0" borderId="40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3" fontId="2" fillId="0" borderId="81" xfId="0" applyNumberFormat="1" applyFont="1" applyBorder="1" applyAlignment="1">
      <alignment vertical="center"/>
    </xf>
    <xf numFmtId="0" fontId="6" fillId="0" borderId="32" xfId="1" applyFont="1" applyBorder="1" applyAlignment="1">
      <alignment horizontal="left" vertical="center"/>
    </xf>
    <xf numFmtId="0" fontId="6" fillId="0" borderId="32" xfId="0" applyFont="1" applyBorder="1" applyAlignment="1">
      <alignment vertical="center"/>
    </xf>
    <xf numFmtId="0" fontId="6" fillId="0" borderId="8" xfId="1" applyFont="1" applyBorder="1" applyAlignment="1">
      <alignment horizontal="left" vertical="center"/>
    </xf>
    <xf numFmtId="0" fontId="3" fillId="0" borderId="68" xfId="0" applyFont="1" applyBorder="1" applyAlignment="1">
      <alignment horizontal="center" vertical="center" wrapText="1"/>
    </xf>
    <xf numFmtId="3" fontId="16" fillId="3" borderId="13" xfId="0" applyNumberFormat="1" applyFont="1" applyFill="1" applyBorder="1" applyAlignment="1">
      <alignment vertical="center"/>
    </xf>
    <xf numFmtId="3" fontId="3" fillId="3" borderId="102" xfId="0" applyNumberFormat="1" applyFont="1" applyFill="1" applyBorder="1" applyAlignment="1">
      <alignment vertical="center"/>
    </xf>
    <xf numFmtId="3" fontId="8" fillId="0" borderId="40" xfId="0" applyNumberFormat="1" applyFont="1" applyBorder="1" applyAlignment="1">
      <alignment vertical="center"/>
    </xf>
    <xf numFmtId="3" fontId="3" fillId="4" borderId="40" xfId="0" applyNumberFormat="1" applyFont="1" applyFill="1" applyBorder="1" applyAlignment="1">
      <alignment vertical="center"/>
    </xf>
    <xf numFmtId="3" fontId="8" fillId="0" borderId="104" xfId="0" applyNumberFormat="1" applyFont="1" applyBorder="1" applyAlignment="1">
      <alignment vertical="center"/>
    </xf>
    <xf numFmtId="3" fontId="2" fillId="0" borderId="93" xfId="1" applyNumberFormat="1" applyFont="1" applyBorder="1" applyAlignment="1">
      <alignment horizontal="right" vertical="center"/>
    </xf>
    <xf numFmtId="3" fontId="2" fillId="4" borderId="1" xfId="0" applyNumberFormat="1" applyFont="1" applyFill="1" applyBorder="1" applyAlignment="1">
      <alignment vertical="center"/>
    </xf>
    <xf numFmtId="0" fontId="9" fillId="0" borderId="24" xfId="1" applyFont="1" applyBorder="1" applyAlignment="1">
      <alignment horizontal="left" vertical="center"/>
    </xf>
    <xf numFmtId="0" fontId="4" fillId="0" borderId="29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9" fillId="0" borderId="21" xfId="1" applyFont="1" applyBorder="1" applyAlignment="1">
      <alignment horizontal="left" vertical="center"/>
    </xf>
    <xf numFmtId="0" fontId="4" fillId="0" borderId="21" xfId="1" applyFont="1" applyBorder="1" applyAlignment="1">
      <alignment horizontal="left" vertical="center"/>
    </xf>
    <xf numFmtId="3" fontId="3" fillId="0" borderId="68" xfId="1" applyNumberFormat="1" applyFont="1" applyBorder="1" applyAlignment="1">
      <alignment horizontal="right" vertical="center"/>
    </xf>
    <xf numFmtId="0" fontId="9" fillId="0" borderId="68" xfId="1" applyFont="1" applyBorder="1" applyAlignment="1">
      <alignment horizontal="left" vertical="center"/>
    </xf>
    <xf numFmtId="3" fontId="8" fillId="0" borderId="23" xfId="1" applyNumberFormat="1" applyFont="1" applyBorder="1" applyAlignment="1">
      <alignment horizontal="right" vertical="center"/>
    </xf>
    <xf numFmtId="0" fontId="9" fillId="0" borderId="2" xfId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3" fontId="2" fillId="0" borderId="32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3" fillId="4" borderId="32" xfId="0" applyNumberFormat="1" applyFont="1" applyFill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8" fillId="4" borderId="32" xfId="0" applyNumberFormat="1" applyFont="1" applyFill="1" applyBorder="1" applyAlignment="1">
      <alignment vertical="center"/>
    </xf>
    <xf numFmtId="3" fontId="8" fillId="0" borderId="106" xfId="0" applyNumberFormat="1" applyFont="1" applyBorder="1" applyAlignment="1">
      <alignment vertical="center"/>
    </xf>
    <xf numFmtId="0" fontId="10" fillId="0" borderId="0" xfId="0" applyFont="1" applyAlignment="1">
      <alignment wrapText="1"/>
    </xf>
    <xf numFmtId="3" fontId="8" fillId="4" borderId="67" xfId="0" applyNumberFormat="1" applyFont="1" applyFill="1" applyBorder="1" applyAlignment="1">
      <alignment vertical="center"/>
    </xf>
    <xf numFmtId="3" fontId="2" fillId="0" borderId="90" xfId="0" applyNumberFormat="1" applyFont="1" applyBorder="1" applyAlignment="1">
      <alignment vertical="center"/>
    </xf>
    <xf numFmtId="3" fontId="3" fillId="4" borderId="90" xfId="0" applyNumberFormat="1" applyFont="1" applyFill="1" applyBorder="1" applyAlignment="1">
      <alignment vertical="center"/>
    </xf>
    <xf numFmtId="3" fontId="3" fillId="0" borderId="89" xfId="0" applyNumberFormat="1" applyFont="1" applyBorder="1" applyAlignment="1">
      <alignment vertical="center"/>
    </xf>
    <xf numFmtId="3" fontId="3" fillId="0" borderId="90" xfId="0" applyNumberFormat="1" applyFont="1" applyBorder="1" applyAlignment="1">
      <alignment vertical="center"/>
    </xf>
    <xf numFmtId="3" fontId="8" fillId="4" borderId="90" xfId="0" applyNumberFormat="1" applyFont="1" applyFill="1" applyBorder="1" applyAlignment="1">
      <alignment vertical="center"/>
    </xf>
    <xf numFmtId="0" fontId="6" fillId="0" borderId="107" xfId="1" applyFont="1" applyBorder="1" applyAlignment="1">
      <alignment horizontal="left" vertical="center"/>
    </xf>
    <xf numFmtId="3" fontId="3" fillId="3" borderId="35" xfId="0" applyNumberFormat="1" applyFont="1" applyFill="1" applyBorder="1" applyAlignment="1">
      <alignment vertical="center"/>
    </xf>
    <xf numFmtId="3" fontId="3" fillId="4" borderId="28" xfId="0" applyNumberFormat="1" applyFont="1" applyFill="1" applyBorder="1" applyAlignment="1">
      <alignment vertical="center"/>
    </xf>
    <xf numFmtId="3" fontId="5" fillId="0" borderId="47" xfId="0" applyNumberFormat="1" applyFont="1" applyBorder="1" applyAlignment="1">
      <alignment vertical="center"/>
    </xf>
    <xf numFmtId="3" fontId="3" fillId="4" borderId="47" xfId="0" applyNumberFormat="1" applyFont="1" applyFill="1" applyBorder="1" applyAlignment="1">
      <alignment vertical="center"/>
    </xf>
    <xf numFmtId="3" fontId="8" fillId="0" borderId="47" xfId="0" applyNumberFormat="1" applyFont="1" applyBorder="1" applyAlignment="1">
      <alignment vertical="center"/>
    </xf>
    <xf numFmtId="3" fontId="8" fillId="0" borderId="108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2" fillId="0" borderId="108" xfId="0" applyNumberFormat="1" applyFont="1" applyBorder="1" applyAlignment="1">
      <alignment vertical="center"/>
    </xf>
    <xf numFmtId="3" fontId="8" fillId="4" borderId="28" xfId="0" applyNumberFormat="1" applyFont="1" applyFill="1" applyBorder="1" applyAlignment="1">
      <alignment vertical="center"/>
    </xf>
    <xf numFmtId="3" fontId="8" fillId="4" borderId="47" xfId="0" applyNumberFormat="1" applyFont="1" applyFill="1" applyBorder="1" applyAlignment="1">
      <alignment vertical="center"/>
    </xf>
    <xf numFmtId="3" fontId="3" fillId="0" borderId="47" xfId="0" applyNumberFormat="1" applyFont="1" applyBorder="1" applyAlignment="1">
      <alignment vertical="center"/>
    </xf>
    <xf numFmtId="3" fontId="3" fillId="4" borderId="108" xfId="0" applyNumberFormat="1" applyFont="1" applyFill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3" fillId="0" borderId="108" xfId="0" applyNumberFormat="1" applyFont="1" applyBorder="1" applyAlignment="1">
      <alignment vertical="center"/>
    </xf>
    <xf numFmtId="3" fontId="8" fillId="4" borderId="108" xfId="0" applyNumberFormat="1" applyFont="1" applyFill="1" applyBorder="1" applyAlignment="1">
      <alignment vertical="center"/>
    </xf>
    <xf numFmtId="3" fontId="8" fillId="0" borderId="77" xfId="0" applyNumberFormat="1" applyFont="1" applyBorder="1" applyAlignment="1">
      <alignment vertical="center"/>
    </xf>
    <xf numFmtId="49" fontId="3" fillId="3" borderId="66" xfId="0" applyNumberFormat="1" applyFont="1" applyFill="1" applyBorder="1" applyAlignment="1">
      <alignment vertical="center"/>
    </xf>
    <xf numFmtId="49" fontId="7" fillId="0" borderId="20" xfId="1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8" fillId="0" borderId="77" xfId="1" applyNumberFormat="1" applyFont="1" applyBorder="1" applyAlignment="1">
      <alignment horizontal="right" vertical="center"/>
    </xf>
    <xf numFmtId="3" fontId="8" fillId="0" borderId="94" xfId="0" applyNumberFormat="1" applyFont="1" applyBorder="1" applyAlignment="1">
      <alignment vertical="center"/>
    </xf>
    <xf numFmtId="3" fontId="8" fillId="0" borderId="68" xfId="1" applyNumberFormat="1" applyFont="1" applyBorder="1" applyAlignment="1">
      <alignment horizontal="right" vertical="center"/>
    </xf>
    <xf numFmtId="3" fontId="8" fillId="0" borderId="82" xfId="0" applyNumberFormat="1" applyFont="1" applyBorder="1" applyAlignment="1">
      <alignment vertical="center"/>
    </xf>
    <xf numFmtId="49" fontId="7" fillId="0" borderId="23" xfId="1" applyNumberFormat="1" applyFont="1" applyBorder="1" applyAlignment="1">
      <alignment vertical="center"/>
    </xf>
    <xf numFmtId="3" fontId="8" fillId="0" borderId="33" xfId="1" applyNumberFormat="1" applyFont="1" applyBorder="1" applyAlignment="1">
      <alignment horizontal="right" vertical="center"/>
    </xf>
    <xf numFmtId="3" fontId="8" fillId="0" borderId="24" xfId="1" applyNumberFormat="1" applyFont="1" applyBorder="1" applyAlignment="1">
      <alignment horizontal="right" vertical="center"/>
    </xf>
    <xf numFmtId="3" fontId="8" fillId="0" borderId="75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8" fillId="0" borderId="53" xfId="0" applyNumberFormat="1" applyFont="1" applyBorder="1" applyAlignment="1">
      <alignment vertical="center"/>
    </xf>
    <xf numFmtId="0" fontId="6" fillId="0" borderId="109" xfId="1" applyFont="1" applyBorder="1" applyAlignment="1">
      <alignment horizontal="left" vertical="center"/>
    </xf>
    <xf numFmtId="0" fontId="7" fillId="0" borderId="24" xfId="1" applyFont="1" applyBorder="1" applyAlignment="1">
      <alignment horizontal="left" vertical="center"/>
    </xf>
    <xf numFmtId="0" fontId="7" fillId="0" borderId="68" xfId="1" applyFont="1" applyBorder="1" applyAlignment="1">
      <alignment horizontal="left" vertical="center"/>
    </xf>
    <xf numFmtId="3" fontId="3" fillId="0" borderId="59" xfId="0" applyNumberFormat="1" applyFont="1" applyBorder="1" applyAlignment="1">
      <alignment vertical="center"/>
    </xf>
    <xf numFmtId="3" fontId="3" fillId="0" borderId="74" xfId="0" applyNumberFormat="1" applyFont="1" applyBorder="1" applyAlignment="1">
      <alignment vertical="center"/>
    </xf>
    <xf numFmtId="3" fontId="3" fillId="0" borderId="75" xfId="0" applyNumberFormat="1" applyFont="1" applyBorder="1" applyAlignment="1">
      <alignment vertical="center"/>
    </xf>
    <xf numFmtId="3" fontId="3" fillId="5" borderId="74" xfId="0" applyNumberFormat="1" applyFont="1" applyFill="1" applyBorder="1" applyAlignment="1">
      <alignment vertical="center"/>
    </xf>
    <xf numFmtId="3" fontId="25" fillId="0" borderId="6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9" fillId="0" borderId="12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49" fontId="19" fillId="0" borderId="31" xfId="0" applyNumberFormat="1" applyFont="1" applyBorder="1" applyAlignment="1">
      <alignment horizontal="center" vertical="center"/>
    </xf>
    <xf numFmtId="0" fontId="20" fillId="0" borderId="66" xfId="0" applyFont="1" applyBorder="1" applyAlignment="1">
      <alignment vertical="center"/>
    </xf>
    <xf numFmtId="0" fontId="20" fillId="0" borderId="38" xfId="0" applyFont="1" applyBorder="1" applyAlignment="1">
      <alignment horizontal="center" vertical="center"/>
    </xf>
    <xf numFmtId="49" fontId="20" fillId="0" borderId="43" xfId="0" applyNumberFormat="1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 wrapText="1"/>
    </xf>
    <xf numFmtId="3" fontId="3" fillId="7" borderId="50" xfId="0" applyNumberFormat="1" applyFont="1" applyFill="1" applyBorder="1" applyAlignment="1">
      <alignment vertical="center"/>
    </xf>
    <xf numFmtId="3" fontId="3" fillId="7" borderId="15" xfId="0" applyNumberFormat="1" applyFont="1" applyFill="1" applyBorder="1" applyAlignment="1">
      <alignment vertical="center"/>
    </xf>
    <xf numFmtId="3" fontId="3" fillId="7" borderId="13" xfId="0" applyNumberFormat="1" applyFont="1" applyFill="1" applyBorder="1" applyAlignment="1">
      <alignment vertical="center"/>
    </xf>
    <xf numFmtId="3" fontId="3" fillId="7" borderId="31" xfId="0" applyNumberFormat="1" applyFont="1" applyFill="1" applyBorder="1" applyAlignment="1">
      <alignment vertical="center"/>
    </xf>
    <xf numFmtId="3" fontId="3" fillId="7" borderId="34" xfId="0" applyNumberFormat="1" applyFont="1" applyFill="1" applyBorder="1" applyAlignment="1">
      <alignment vertical="center"/>
    </xf>
    <xf numFmtId="3" fontId="5" fillId="7" borderId="54" xfId="0" applyNumberFormat="1" applyFont="1" applyFill="1" applyBorder="1" applyAlignment="1">
      <alignment vertical="center"/>
    </xf>
    <xf numFmtId="3" fontId="5" fillId="7" borderId="2" xfId="0" applyNumberFormat="1" applyFont="1" applyFill="1" applyBorder="1" applyAlignment="1">
      <alignment vertical="center"/>
    </xf>
    <xf numFmtId="3" fontId="8" fillId="7" borderId="54" xfId="0" applyNumberFormat="1" applyFont="1" applyFill="1" applyBorder="1" applyAlignment="1">
      <alignment vertical="center"/>
    </xf>
    <xf numFmtId="3" fontId="8" fillId="7" borderId="2" xfId="0" applyNumberFormat="1" applyFont="1" applyFill="1" applyBorder="1" applyAlignment="1">
      <alignment vertical="center"/>
    </xf>
    <xf numFmtId="3" fontId="3" fillId="7" borderId="54" xfId="0" applyNumberFormat="1" applyFont="1" applyFill="1" applyBorder="1" applyAlignment="1">
      <alignment vertical="center"/>
    </xf>
    <xf numFmtId="3" fontId="3" fillId="7" borderId="2" xfId="0" applyNumberFormat="1" applyFont="1" applyFill="1" applyBorder="1" applyAlignment="1">
      <alignment vertical="center"/>
    </xf>
    <xf numFmtId="3" fontId="16" fillId="7" borderId="50" xfId="0" applyNumberFormat="1" applyFont="1" applyFill="1" applyBorder="1" applyAlignment="1">
      <alignment vertical="center"/>
    </xf>
    <xf numFmtId="3" fontId="2" fillId="7" borderId="0" xfId="0" applyNumberFormat="1" applyFont="1" applyFill="1" applyAlignment="1">
      <alignment vertical="center"/>
    </xf>
    <xf numFmtId="0" fontId="3" fillId="0" borderId="43" xfId="0" applyFont="1" applyBorder="1" applyAlignment="1">
      <alignment horizontal="center" vertical="center" wrapText="1"/>
    </xf>
    <xf numFmtId="3" fontId="3" fillId="7" borderId="52" xfId="0" applyNumberFormat="1" applyFont="1" applyFill="1" applyBorder="1" applyAlignment="1">
      <alignment vertical="center"/>
    </xf>
    <xf numFmtId="3" fontId="3" fillId="7" borderId="18" xfId="0" applyNumberFormat="1" applyFont="1" applyFill="1" applyBorder="1" applyAlignment="1">
      <alignment vertical="center"/>
    </xf>
    <xf numFmtId="3" fontId="3" fillId="7" borderId="24" xfId="0" applyNumberFormat="1" applyFont="1" applyFill="1" applyBorder="1" applyAlignment="1">
      <alignment vertical="center"/>
    </xf>
    <xf numFmtId="3" fontId="3" fillId="7" borderId="19" xfId="0" applyNumberFormat="1" applyFont="1" applyFill="1" applyBorder="1" applyAlignment="1">
      <alignment vertical="center"/>
    </xf>
    <xf numFmtId="3" fontId="3" fillId="7" borderId="29" xfId="0" applyNumberFormat="1" applyFont="1" applyFill="1" applyBorder="1" applyAlignment="1">
      <alignment vertical="center"/>
    </xf>
    <xf numFmtId="3" fontId="5" fillId="7" borderId="1" xfId="0" applyNumberFormat="1" applyFont="1" applyFill="1" applyBorder="1" applyAlignment="1">
      <alignment vertical="center"/>
    </xf>
    <xf numFmtId="3" fontId="5" fillId="7" borderId="30" xfId="0" applyNumberFormat="1" applyFont="1" applyFill="1" applyBorder="1" applyAlignment="1">
      <alignment vertical="center"/>
    </xf>
    <xf numFmtId="3" fontId="5" fillId="7" borderId="4" xfId="0" applyNumberFormat="1" applyFont="1" applyFill="1" applyBorder="1" applyAlignment="1">
      <alignment vertical="center"/>
    </xf>
    <xf numFmtId="3" fontId="3" fillId="7" borderId="1" xfId="0" applyNumberFormat="1" applyFont="1" applyFill="1" applyBorder="1" applyAlignment="1">
      <alignment vertical="center"/>
    </xf>
    <xf numFmtId="3" fontId="3" fillId="7" borderId="30" xfId="0" applyNumberFormat="1" applyFont="1" applyFill="1" applyBorder="1" applyAlignment="1">
      <alignment vertical="center"/>
    </xf>
    <xf numFmtId="3" fontId="3" fillId="7" borderId="4" xfId="0" applyNumberFormat="1" applyFont="1" applyFill="1" applyBorder="1" applyAlignment="1">
      <alignment vertical="center"/>
    </xf>
    <xf numFmtId="3" fontId="8" fillId="7" borderId="1" xfId="0" applyNumberFormat="1" applyFont="1" applyFill="1" applyBorder="1" applyAlignment="1">
      <alignment vertical="center"/>
    </xf>
    <xf numFmtId="3" fontId="8" fillId="7" borderId="30" xfId="0" applyNumberFormat="1" applyFont="1" applyFill="1" applyBorder="1" applyAlignment="1">
      <alignment vertical="center"/>
    </xf>
    <xf numFmtId="3" fontId="8" fillId="7" borderId="4" xfId="0" applyNumberFormat="1" applyFont="1" applyFill="1" applyBorder="1" applyAlignment="1">
      <alignment vertical="center"/>
    </xf>
    <xf numFmtId="3" fontId="2" fillId="7" borderId="54" xfId="0" applyNumberFormat="1" applyFont="1" applyFill="1" applyBorder="1" applyAlignment="1">
      <alignment vertical="center"/>
    </xf>
    <xf numFmtId="3" fontId="2" fillId="7" borderId="1" xfId="0" applyNumberFormat="1" applyFont="1" applyFill="1" applyBorder="1" applyAlignment="1">
      <alignment vertical="center"/>
    </xf>
    <xf numFmtId="3" fontId="2" fillId="7" borderId="2" xfId="0" applyNumberFormat="1" applyFont="1" applyFill="1" applyBorder="1" applyAlignment="1">
      <alignment vertical="center"/>
    </xf>
    <xf numFmtId="3" fontId="2" fillId="7" borderId="30" xfId="0" applyNumberFormat="1" applyFont="1" applyFill="1" applyBorder="1" applyAlignment="1">
      <alignment vertical="center"/>
    </xf>
    <xf numFmtId="3" fontId="2" fillId="7" borderId="4" xfId="0" applyNumberFormat="1" applyFont="1" applyFill="1" applyBorder="1" applyAlignment="1">
      <alignment vertical="center"/>
    </xf>
    <xf numFmtId="3" fontId="8" fillId="7" borderId="8" xfId="0" applyNumberFormat="1" applyFont="1" applyFill="1" applyBorder="1" applyAlignment="1">
      <alignment vertical="center"/>
    </xf>
    <xf numFmtId="0" fontId="2" fillId="0" borderId="0" xfId="2" applyFont="1"/>
    <xf numFmtId="0" fontId="2" fillId="0" borderId="0" xfId="2" applyFont="1" applyAlignment="1">
      <alignment horizontal="justify"/>
    </xf>
    <xf numFmtId="3" fontId="2" fillId="0" borderId="0" xfId="2" applyNumberFormat="1" applyFont="1"/>
    <xf numFmtId="0" fontId="3" fillId="0" borderId="78" xfId="2" applyFont="1" applyBorder="1" applyAlignment="1">
      <alignment horizontal="center" wrapText="1"/>
    </xf>
    <xf numFmtId="3" fontId="3" fillId="0" borderId="26" xfId="2" applyNumberFormat="1" applyFont="1" applyBorder="1" applyAlignment="1">
      <alignment horizontal="center" wrapText="1"/>
    </xf>
    <xf numFmtId="0" fontId="3" fillId="0" borderId="25" xfId="2" applyFont="1" applyBorder="1"/>
    <xf numFmtId="0" fontId="3" fillId="0" borderId="87" xfId="2" applyFont="1" applyBorder="1"/>
    <xf numFmtId="0" fontId="3" fillId="0" borderId="105" xfId="2" applyFont="1" applyBorder="1" applyAlignment="1">
      <alignment horizontal="center" wrapText="1"/>
    </xf>
    <xf numFmtId="3" fontId="3" fillId="0" borderId="0" xfId="2" applyNumberFormat="1" applyFont="1" applyAlignment="1">
      <alignment horizontal="center" wrapText="1"/>
    </xf>
    <xf numFmtId="0" fontId="3" fillId="0" borderId="41" xfId="2" applyFont="1" applyBorder="1"/>
    <xf numFmtId="0" fontId="3" fillId="0" borderId="88" xfId="2" applyFont="1" applyBorder="1"/>
    <xf numFmtId="0" fontId="3" fillId="0" borderId="100" xfId="2" applyFont="1" applyBorder="1" applyAlignment="1">
      <alignment horizontal="center" wrapText="1"/>
    </xf>
    <xf numFmtId="3" fontId="3" fillId="0" borderId="36" xfId="2" applyNumberFormat="1" applyFont="1" applyBorder="1" applyAlignment="1">
      <alignment wrapText="1"/>
    </xf>
    <xf numFmtId="0" fontId="3" fillId="0" borderId="42" xfId="2" applyFont="1" applyBorder="1" applyAlignment="1">
      <alignment wrapText="1"/>
    </xf>
    <xf numFmtId="0" fontId="3" fillId="0" borderId="84" xfId="2" applyFont="1" applyBorder="1"/>
    <xf numFmtId="0" fontId="2" fillId="0" borderId="84" xfId="2" applyFont="1" applyBorder="1" applyAlignment="1">
      <alignment horizontal="left" wrapText="1"/>
    </xf>
    <xf numFmtId="3" fontId="2" fillId="0" borderId="36" xfId="2" applyNumberFormat="1" applyFont="1" applyBorder="1" applyAlignment="1">
      <alignment wrapText="1"/>
    </xf>
    <xf numFmtId="3" fontId="2" fillId="0" borderId="42" xfId="2" applyNumberFormat="1" applyFont="1" applyBorder="1"/>
    <xf numFmtId="0" fontId="2" fillId="0" borderId="84" xfId="2" applyFont="1" applyBorder="1"/>
    <xf numFmtId="0" fontId="2" fillId="0" borderId="84" xfId="2" applyFont="1" applyBorder="1" applyAlignment="1">
      <alignment horizontal="justify" vertical="top" wrapText="1"/>
    </xf>
    <xf numFmtId="14" fontId="2" fillId="0" borderId="100" xfId="2" applyNumberFormat="1" applyFont="1" applyBorder="1" applyAlignment="1">
      <alignment horizontal="justify" vertical="top" wrapText="1"/>
    </xf>
    <xf numFmtId="3" fontId="2" fillId="0" borderId="100" xfId="2" applyNumberFormat="1" applyFont="1" applyBorder="1" applyAlignment="1">
      <alignment horizontal="right" vertical="top" wrapText="1"/>
    </xf>
    <xf numFmtId="3" fontId="2" fillId="0" borderId="86" xfId="2" applyNumberFormat="1" applyFont="1" applyBorder="1"/>
    <xf numFmtId="0" fontId="2" fillId="0" borderId="86" xfId="2" applyFont="1" applyBorder="1"/>
    <xf numFmtId="0" fontId="2" fillId="0" borderId="5" xfId="4" applyFont="1" applyBorder="1" applyAlignment="1">
      <alignment horizontal="left"/>
    </xf>
    <xf numFmtId="3" fontId="3" fillId="9" borderId="84" xfId="2" applyNumberFormat="1" applyFont="1" applyFill="1" applyBorder="1" applyAlignment="1">
      <alignment horizontal="justify" vertical="center" wrapText="1"/>
    </xf>
    <xf numFmtId="3" fontId="3" fillId="9" borderId="100" xfId="2" applyNumberFormat="1" applyFont="1" applyFill="1" applyBorder="1" applyAlignment="1">
      <alignment horizontal="justify" vertical="top" wrapText="1"/>
    </xf>
    <xf numFmtId="3" fontId="3" fillId="9" borderId="86" xfId="2" applyNumberFormat="1" applyFont="1" applyFill="1" applyBorder="1"/>
    <xf numFmtId="0" fontId="3" fillId="0" borderId="0" xfId="2" applyFont="1" applyAlignment="1">
      <alignment horizontal="justify"/>
    </xf>
    <xf numFmtId="0" fontId="2" fillId="0" borderId="0" xfId="2" applyFont="1" applyAlignment="1">
      <alignment vertical="top"/>
    </xf>
    <xf numFmtId="0" fontId="2" fillId="0" borderId="100" xfId="2" applyFont="1" applyBorder="1" applyAlignment="1">
      <alignment horizontal="justify" vertical="top" wrapText="1"/>
    </xf>
    <xf numFmtId="3" fontId="2" fillId="0" borderId="100" xfId="2" applyNumberFormat="1" applyFont="1" applyBorder="1" applyAlignment="1">
      <alignment horizontal="right" wrapText="1"/>
    </xf>
    <xf numFmtId="0" fontId="2" fillId="0" borderId="84" xfId="2" applyFont="1" applyBorder="1" applyAlignment="1">
      <alignment horizontal="left" vertical="top" wrapText="1"/>
    </xf>
    <xf numFmtId="0" fontId="2" fillId="0" borderId="88" xfId="2" applyFont="1" applyBorder="1" applyAlignment="1">
      <alignment horizontal="justify" vertical="top" wrapText="1"/>
    </xf>
    <xf numFmtId="0" fontId="2" fillId="0" borderId="105" xfId="2" applyFont="1" applyBorder="1" applyAlignment="1">
      <alignment horizontal="justify" vertical="top" wrapText="1"/>
    </xf>
    <xf numFmtId="3" fontId="2" fillId="0" borderId="105" xfId="2" applyNumberFormat="1" applyFont="1" applyBorder="1" applyAlignment="1">
      <alignment horizontal="right" vertical="top" wrapText="1"/>
    </xf>
    <xf numFmtId="9" fontId="8" fillId="0" borderId="86" xfId="2" applyNumberFormat="1" applyFont="1" applyBorder="1"/>
    <xf numFmtId="3" fontId="3" fillId="0" borderId="86" xfId="2" applyNumberFormat="1" applyFont="1" applyBorder="1"/>
    <xf numFmtId="0" fontId="3" fillId="0" borderId="6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4" xfId="1" applyFont="1" applyBorder="1" applyAlignment="1">
      <alignment horizontal="left"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3" fontId="3" fillId="10" borderId="50" xfId="0" applyNumberFormat="1" applyFont="1" applyFill="1" applyBorder="1" applyAlignment="1">
      <alignment vertical="center"/>
    </xf>
    <xf numFmtId="3" fontId="3" fillId="10" borderId="15" xfId="0" applyNumberFormat="1" applyFont="1" applyFill="1" applyBorder="1" applyAlignment="1">
      <alignment vertical="center"/>
    </xf>
    <xf numFmtId="3" fontId="3" fillId="10" borderId="13" xfId="0" applyNumberFormat="1" applyFont="1" applyFill="1" applyBorder="1" applyAlignment="1">
      <alignment vertical="center"/>
    </xf>
    <xf numFmtId="3" fontId="3" fillId="10" borderId="31" xfId="0" applyNumberFormat="1" applyFont="1" applyFill="1" applyBorder="1" applyAlignment="1">
      <alignment vertical="center"/>
    </xf>
    <xf numFmtId="3" fontId="3" fillId="10" borderId="34" xfId="0" applyNumberFormat="1" applyFont="1" applyFill="1" applyBorder="1" applyAlignment="1">
      <alignment vertical="center"/>
    </xf>
    <xf numFmtId="3" fontId="3" fillId="11" borderId="15" xfId="0" applyNumberFormat="1" applyFont="1" applyFill="1" applyBorder="1" applyAlignment="1">
      <alignment vertical="center"/>
    </xf>
    <xf numFmtId="0" fontId="3" fillId="11" borderId="49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horizontal="center" vertical="center" wrapText="1"/>
    </xf>
    <xf numFmtId="0" fontId="3" fillId="11" borderId="65" xfId="0" applyFont="1" applyFill="1" applyBorder="1" applyAlignment="1">
      <alignment horizontal="center" vertical="center" wrapText="1"/>
    </xf>
    <xf numFmtId="0" fontId="3" fillId="11" borderId="43" xfId="0" applyFont="1" applyFill="1" applyBorder="1" applyAlignment="1">
      <alignment horizontal="center" vertical="center" wrapText="1"/>
    </xf>
    <xf numFmtId="0" fontId="3" fillId="11" borderId="36" xfId="0" applyFont="1" applyFill="1" applyBorder="1" applyAlignment="1">
      <alignment horizontal="center" vertical="center" wrapText="1"/>
    </xf>
    <xf numFmtId="3" fontId="3" fillId="11" borderId="50" xfId="0" applyNumberFormat="1" applyFont="1" applyFill="1" applyBorder="1" applyAlignment="1">
      <alignment vertical="center"/>
    </xf>
    <xf numFmtId="3" fontId="3" fillId="11" borderId="13" xfId="0" applyNumberFormat="1" applyFont="1" applyFill="1" applyBorder="1" applyAlignment="1">
      <alignment vertical="center"/>
    </xf>
    <xf numFmtId="3" fontId="3" fillId="11" borderId="31" xfId="0" applyNumberFormat="1" applyFont="1" applyFill="1" applyBorder="1" applyAlignment="1">
      <alignment vertical="center"/>
    </xf>
    <xf numFmtId="3" fontId="3" fillId="11" borderId="34" xfId="0" applyNumberFormat="1" applyFont="1" applyFill="1" applyBorder="1" applyAlignment="1">
      <alignment vertical="center"/>
    </xf>
    <xf numFmtId="3" fontId="2" fillId="7" borderId="76" xfId="0" applyNumberFormat="1" applyFont="1" applyFill="1" applyBorder="1" applyAlignment="1">
      <alignment vertical="center"/>
    </xf>
    <xf numFmtId="3" fontId="3" fillId="3" borderId="115" xfId="0" applyNumberFormat="1" applyFont="1" applyFill="1" applyBorder="1" applyAlignment="1">
      <alignment vertical="center"/>
    </xf>
    <xf numFmtId="3" fontId="3" fillId="4" borderId="116" xfId="0" applyNumberFormat="1" applyFont="1" applyFill="1" applyBorder="1" applyAlignment="1">
      <alignment vertical="center"/>
    </xf>
    <xf numFmtId="3" fontId="5" fillId="0" borderId="106" xfId="0" applyNumberFormat="1" applyFont="1" applyBorder="1" applyAlignment="1">
      <alignment vertical="center"/>
    </xf>
    <xf numFmtId="3" fontId="3" fillId="4" borderId="106" xfId="0" applyNumberFormat="1" applyFont="1" applyFill="1" applyBorder="1" applyAlignment="1">
      <alignment vertical="center"/>
    </xf>
    <xf numFmtId="3" fontId="2" fillId="0" borderId="106" xfId="0" applyNumberFormat="1" applyFont="1" applyBorder="1" applyAlignment="1">
      <alignment vertical="center"/>
    </xf>
    <xf numFmtId="3" fontId="8" fillId="4" borderId="116" xfId="0" applyNumberFormat="1" applyFont="1" applyFill="1" applyBorder="1" applyAlignment="1">
      <alignment vertical="center"/>
    </xf>
    <xf numFmtId="3" fontId="8" fillId="4" borderId="106" xfId="0" applyNumberFormat="1" applyFont="1" applyFill="1" applyBorder="1" applyAlignment="1">
      <alignment vertical="center"/>
    </xf>
    <xf numFmtId="3" fontId="3" fillId="0" borderId="106" xfId="0" applyNumberFormat="1" applyFont="1" applyBorder="1" applyAlignment="1">
      <alignment vertical="center"/>
    </xf>
    <xf numFmtId="3" fontId="8" fillId="0" borderId="110" xfId="0" applyNumberFormat="1" applyFont="1" applyBorder="1" applyAlignment="1">
      <alignment vertical="center"/>
    </xf>
    <xf numFmtId="0" fontId="3" fillId="0" borderId="117" xfId="0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8" fillId="0" borderId="100" xfId="0" applyNumberFormat="1" applyFont="1" applyBorder="1" applyAlignment="1">
      <alignment vertical="center"/>
    </xf>
    <xf numFmtId="3" fontId="8" fillId="4" borderId="102" xfId="0" applyNumberFormat="1" applyFont="1" applyFill="1" applyBorder="1" applyAlignment="1">
      <alignment vertical="center"/>
    </xf>
    <xf numFmtId="3" fontId="3" fillId="4" borderId="117" xfId="0" applyNumberFormat="1" applyFont="1" applyFill="1" applyBorder="1" applyAlignment="1">
      <alignment vertical="center"/>
    </xf>
    <xf numFmtId="3" fontId="3" fillId="4" borderId="9" xfId="0" applyNumberFormat="1" applyFont="1" applyFill="1" applyBorder="1" applyAlignment="1">
      <alignment vertical="center"/>
    </xf>
    <xf numFmtId="3" fontId="3" fillId="3" borderId="3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3" fontId="3" fillId="4" borderId="23" xfId="0" applyNumberFormat="1" applyFont="1" applyFill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3" fillId="4" borderId="5" xfId="0" applyNumberFormat="1" applyFont="1" applyFill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8" fillId="4" borderId="23" xfId="0" applyNumberFormat="1" applyFont="1" applyFill="1" applyBorder="1" applyAlignment="1">
      <alignment vertical="center"/>
    </xf>
    <xf numFmtId="3" fontId="8" fillId="4" borderId="5" xfId="0" applyNumberFormat="1" applyFont="1" applyFill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13" fillId="0" borderId="0" xfId="0" applyNumberFormat="1" applyFont="1"/>
    <xf numFmtId="3" fontId="3" fillId="7" borderId="58" xfId="0" applyNumberFormat="1" applyFont="1" applyFill="1" applyBorder="1" applyAlignment="1">
      <alignment vertical="center"/>
    </xf>
    <xf numFmtId="3" fontId="2" fillId="7" borderId="60" xfId="0" applyNumberFormat="1" applyFont="1" applyFill="1" applyBorder="1" applyAlignment="1">
      <alignment vertical="center"/>
    </xf>
    <xf numFmtId="3" fontId="3" fillId="7" borderId="102" xfId="0" applyNumberFormat="1" applyFont="1" applyFill="1" applyBorder="1" applyAlignment="1">
      <alignment vertical="center"/>
    </xf>
    <xf numFmtId="3" fontId="2" fillId="7" borderId="40" xfId="0" applyNumberFormat="1" applyFont="1" applyFill="1" applyBorder="1" applyAlignment="1">
      <alignment vertical="center"/>
    </xf>
    <xf numFmtId="3" fontId="3" fillId="7" borderId="14" xfId="0" applyNumberFormat="1" applyFont="1" applyFill="1" applyBorder="1" applyAlignment="1">
      <alignment vertical="center"/>
    </xf>
    <xf numFmtId="3" fontId="8" fillId="7" borderId="10" xfId="0" applyNumberFormat="1" applyFont="1" applyFill="1" applyBorder="1" applyAlignment="1">
      <alignment vertical="center"/>
    </xf>
    <xf numFmtId="3" fontId="3" fillId="7" borderId="49" xfId="0" applyNumberFormat="1" applyFont="1" applyFill="1" applyBorder="1" applyAlignment="1">
      <alignment vertical="center"/>
    </xf>
    <xf numFmtId="3" fontId="3" fillId="7" borderId="21" xfId="0" applyNumberFormat="1" applyFont="1" applyFill="1" applyBorder="1" applyAlignment="1">
      <alignment vertical="center"/>
    </xf>
    <xf numFmtId="3" fontId="3" fillId="7" borderId="68" xfId="0" applyNumberFormat="1" applyFont="1" applyFill="1" applyBorder="1" applyAlignment="1">
      <alignment vertical="center"/>
    </xf>
    <xf numFmtId="3" fontId="2" fillId="7" borderId="10" xfId="0" applyNumberFormat="1" applyFont="1" applyFill="1" applyBorder="1" applyAlignment="1">
      <alignment vertical="center"/>
    </xf>
    <xf numFmtId="3" fontId="2" fillId="7" borderId="8" xfId="0" applyNumberFormat="1" applyFont="1" applyFill="1" applyBorder="1" applyAlignment="1">
      <alignment vertical="center"/>
    </xf>
    <xf numFmtId="3" fontId="3" fillId="7" borderId="56" xfId="0" applyNumberFormat="1" applyFont="1" applyFill="1" applyBorder="1" applyAlignment="1">
      <alignment vertical="center"/>
    </xf>
    <xf numFmtId="3" fontId="3" fillId="7" borderId="57" xfId="0" applyNumberFormat="1" applyFont="1" applyFill="1" applyBorder="1" applyAlignment="1">
      <alignment vertical="center"/>
    </xf>
    <xf numFmtId="3" fontId="2" fillId="7" borderId="104" xfId="0" applyNumberFormat="1" applyFont="1" applyFill="1" applyBorder="1" applyAlignment="1">
      <alignment vertical="center"/>
    </xf>
    <xf numFmtId="3" fontId="3" fillId="7" borderId="37" xfId="0" applyNumberFormat="1" applyFont="1" applyFill="1" applyBorder="1" applyAlignment="1">
      <alignment vertical="center"/>
    </xf>
    <xf numFmtId="3" fontId="3" fillId="7" borderId="118" xfId="0" applyNumberFormat="1" applyFont="1" applyFill="1" applyBorder="1" applyAlignment="1">
      <alignment vertical="center"/>
    </xf>
    <xf numFmtId="3" fontId="3" fillId="7" borderId="119" xfId="0" applyNumberFormat="1" applyFont="1" applyFill="1" applyBorder="1" applyAlignment="1">
      <alignment vertical="center"/>
    </xf>
    <xf numFmtId="3" fontId="3" fillId="7" borderId="120" xfId="0" applyNumberFormat="1" applyFont="1" applyFill="1" applyBorder="1" applyAlignment="1">
      <alignment vertical="center"/>
    </xf>
    <xf numFmtId="3" fontId="3" fillId="7" borderId="38" xfId="0" applyNumberFormat="1" applyFont="1" applyFill="1" applyBorder="1" applyAlignment="1">
      <alignment vertical="center"/>
    </xf>
    <xf numFmtId="3" fontId="3" fillId="7" borderId="121" xfId="0" applyNumberFormat="1" applyFont="1" applyFill="1" applyBorder="1" applyAlignment="1">
      <alignment vertical="center"/>
    </xf>
    <xf numFmtId="3" fontId="3" fillId="7" borderId="65" xfId="0" applyNumberFormat="1" applyFont="1" applyFill="1" applyBorder="1" applyAlignment="1">
      <alignment vertical="center"/>
    </xf>
    <xf numFmtId="3" fontId="3" fillId="7" borderId="122" xfId="0" applyNumberFormat="1" applyFont="1" applyFill="1" applyBorder="1" applyAlignment="1">
      <alignment vertical="center"/>
    </xf>
    <xf numFmtId="3" fontId="3" fillId="7" borderId="43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7" borderId="12" xfId="0" applyNumberFormat="1" applyFont="1" applyFill="1" applyBorder="1" applyAlignment="1">
      <alignment vertical="center"/>
    </xf>
    <xf numFmtId="3" fontId="3" fillId="7" borderId="123" xfId="0" applyNumberFormat="1" applyFont="1" applyFill="1" applyBorder="1" applyAlignment="1">
      <alignment vertical="center"/>
    </xf>
    <xf numFmtId="3" fontId="3" fillId="7" borderId="5" xfId="0" applyNumberFormat="1" applyFont="1" applyFill="1" applyBorder="1" applyAlignment="1">
      <alignment vertical="center"/>
    </xf>
    <xf numFmtId="3" fontId="3" fillId="7" borderId="66" xfId="0" applyNumberFormat="1" applyFont="1" applyFill="1" applyBorder="1" applyAlignment="1">
      <alignment vertical="center"/>
    </xf>
    <xf numFmtId="3" fontId="3" fillId="7" borderId="35" xfId="0" applyNumberFormat="1" applyFont="1" applyFill="1" applyBorder="1" applyAlignment="1">
      <alignment vertical="center"/>
    </xf>
    <xf numFmtId="3" fontId="3" fillId="7" borderId="25" xfId="0" applyNumberFormat="1" applyFont="1" applyFill="1" applyBorder="1" applyAlignment="1">
      <alignment vertical="center"/>
    </xf>
    <xf numFmtId="3" fontId="3" fillId="7" borderId="42" xfId="0" applyNumberFormat="1" applyFont="1" applyFill="1" applyBorder="1" applyAlignment="1">
      <alignment vertical="center"/>
    </xf>
    <xf numFmtId="3" fontId="3" fillId="6" borderId="41" xfId="0" applyNumberFormat="1" applyFont="1" applyFill="1" applyBorder="1" applyAlignment="1">
      <alignment vertical="center"/>
    </xf>
    <xf numFmtId="3" fontId="8" fillId="7" borderId="60" xfId="0" applyNumberFormat="1" applyFont="1" applyFill="1" applyBorder="1" applyAlignment="1">
      <alignment vertical="center"/>
    </xf>
    <xf numFmtId="49" fontId="6" fillId="7" borderId="0" xfId="0" applyNumberFormat="1" applyFont="1" applyFill="1"/>
    <xf numFmtId="49" fontId="6" fillId="7" borderId="5" xfId="1" applyNumberFormat="1" applyFont="1" applyFill="1" applyBorder="1" applyAlignment="1">
      <alignment vertical="center"/>
    </xf>
    <xf numFmtId="0" fontId="6" fillId="7" borderId="2" xfId="0" applyFont="1" applyFill="1" applyBorder="1" applyAlignment="1">
      <alignment vertical="center"/>
    </xf>
    <xf numFmtId="0" fontId="6" fillId="7" borderId="4" xfId="1" applyFont="1" applyFill="1" applyBorder="1" applyAlignment="1">
      <alignment horizontal="left" vertical="center"/>
    </xf>
    <xf numFmtId="3" fontId="2" fillId="7" borderId="3" xfId="0" applyNumberFormat="1" applyFont="1" applyFill="1" applyBorder="1" applyAlignment="1">
      <alignment vertical="center"/>
    </xf>
    <xf numFmtId="3" fontId="3" fillId="7" borderId="0" xfId="0" applyNumberFormat="1" applyFont="1" applyFill="1" applyBorder="1" applyAlignment="1">
      <alignment vertical="center"/>
    </xf>
    <xf numFmtId="3" fontId="10" fillId="7" borderId="0" xfId="0" applyNumberFormat="1" applyFont="1" applyFill="1"/>
    <xf numFmtId="0" fontId="10" fillId="7" borderId="0" xfId="0" applyFont="1" applyFill="1"/>
    <xf numFmtId="3" fontId="3" fillId="7" borderId="26" xfId="0" applyNumberFormat="1" applyFont="1" applyFill="1" applyBorder="1" applyAlignment="1">
      <alignment vertical="center"/>
    </xf>
    <xf numFmtId="3" fontId="3" fillId="7" borderId="36" xfId="0" applyNumberFormat="1" applyFont="1" applyFill="1" applyBorder="1" applyAlignment="1">
      <alignment vertical="center"/>
    </xf>
    <xf numFmtId="3" fontId="3" fillId="7" borderId="86" xfId="0" applyNumberFormat="1" applyFont="1" applyFill="1" applyBorder="1" applyAlignment="1">
      <alignment vertical="center"/>
    </xf>
    <xf numFmtId="3" fontId="3" fillId="6" borderId="0" xfId="0" applyNumberFormat="1" applyFont="1" applyFill="1" applyBorder="1" applyAlignment="1">
      <alignment vertical="center"/>
    </xf>
    <xf numFmtId="0" fontId="6" fillId="0" borderId="4" xfId="1" applyFont="1" applyBorder="1" applyAlignment="1">
      <alignment horizontal="left" vertical="center"/>
    </xf>
    <xf numFmtId="3" fontId="3" fillId="7" borderId="41" xfId="0" applyNumberFormat="1" applyFont="1" applyFill="1" applyBorder="1" applyAlignment="1">
      <alignment vertical="center"/>
    </xf>
    <xf numFmtId="3" fontId="5" fillId="7" borderId="76" xfId="0" applyNumberFormat="1" applyFont="1" applyFill="1" applyBorder="1" applyAlignment="1">
      <alignment vertical="center"/>
    </xf>
    <xf numFmtId="3" fontId="2" fillId="7" borderId="32" xfId="0" applyNumberFormat="1" applyFont="1" applyFill="1" applyBorder="1" applyAlignment="1">
      <alignment vertical="center"/>
    </xf>
    <xf numFmtId="3" fontId="2" fillId="7" borderId="5" xfId="1" applyNumberFormat="1" applyFont="1" applyFill="1" applyBorder="1" applyAlignment="1">
      <alignment horizontal="right" vertical="center"/>
    </xf>
    <xf numFmtId="3" fontId="3" fillId="3" borderId="126" xfId="0" applyNumberFormat="1" applyFont="1" applyFill="1" applyBorder="1" applyAlignment="1">
      <alignment vertical="center"/>
    </xf>
    <xf numFmtId="3" fontId="3" fillId="4" borderId="27" xfId="0" applyNumberFormat="1" applyFont="1" applyFill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3" fillId="4" borderId="6" xfId="0" applyNumberFormat="1" applyFont="1" applyFill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8" fillId="4" borderId="27" xfId="0" applyNumberFormat="1" applyFont="1" applyFill="1" applyBorder="1" applyAlignment="1">
      <alignment vertical="center"/>
    </xf>
    <xf numFmtId="3" fontId="8" fillId="4" borderId="6" xfId="0" applyNumberFormat="1" applyFont="1" applyFill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3" fillId="0" borderId="37" xfId="0" applyFont="1" applyBorder="1" applyAlignment="1">
      <alignment horizontal="center" vertical="center" wrapText="1"/>
    </xf>
    <xf numFmtId="3" fontId="0" fillId="12" borderId="0" xfId="0" applyNumberFormat="1" applyFill="1"/>
    <xf numFmtId="3" fontId="3" fillId="7" borderId="33" xfId="0" applyNumberFormat="1" applyFont="1" applyFill="1" applyBorder="1" applyAlignment="1">
      <alignment vertical="center"/>
    </xf>
    <xf numFmtId="0" fontId="6" fillId="0" borderId="4" xfId="1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49" fontId="9" fillId="7" borderId="23" xfId="1" applyNumberFormat="1" applyFont="1" applyFill="1" applyBorder="1" applyAlignment="1">
      <alignment vertical="center"/>
    </xf>
    <xf numFmtId="3" fontId="3" fillId="7" borderId="76" xfId="0" applyNumberFormat="1" applyFont="1" applyFill="1" applyBorder="1" applyAlignment="1">
      <alignment vertical="center"/>
    </xf>
    <xf numFmtId="0" fontId="13" fillId="7" borderId="0" xfId="0" applyFont="1" applyFill="1"/>
    <xf numFmtId="0" fontId="9" fillId="7" borderId="24" xfId="1" applyFont="1" applyFill="1" applyBorder="1" applyAlignment="1">
      <alignment horizontal="left" vertical="center"/>
    </xf>
    <xf numFmtId="0" fontId="9" fillId="7" borderId="29" xfId="1" applyFont="1" applyFill="1" applyBorder="1" applyAlignment="1">
      <alignment horizontal="left" vertical="center"/>
    </xf>
    <xf numFmtId="3" fontId="3" fillId="7" borderId="89" xfId="0" applyNumberFormat="1" applyFont="1" applyFill="1" applyBorder="1" applyAlignment="1">
      <alignment vertical="center"/>
    </xf>
    <xf numFmtId="3" fontId="3" fillId="7" borderId="28" xfId="0" applyNumberFormat="1" applyFont="1" applyFill="1" applyBorder="1" applyAlignment="1">
      <alignment vertical="center"/>
    </xf>
    <xf numFmtId="3" fontId="3" fillId="7" borderId="23" xfId="1" applyNumberFormat="1" applyFont="1" applyFill="1" applyBorder="1" applyAlignment="1">
      <alignment horizontal="right" vertical="center"/>
    </xf>
    <xf numFmtId="3" fontId="3" fillId="7" borderId="24" xfId="1" applyNumberFormat="1" applyFont="1" applyFill="1" applyBorder="1" applyAlignment="1">
      <alignment horizontal="right" vertical="center"/>
    </xf>
    <xf numFmtId="3" fontId="3" fillId="7" borderId="3" xfId="0" applyNumberFormat="1" applyFont="1" applyFill="1" applyBorder="1" applyAlignment="1">
      <alignment vertical="center"/>
    </xf>
    <xf numFmtId="0" fontId="6" fillId="7" borderId="24" xfId="1" applyFont="1" applyFill="1" applyBorder="1" applyAlignment="1">
      <alignment horizontal="left" vertical="center"/>
    </xf>
    <xf numFmtId="0" fontId="6" fillId="7" borderId="29" xfId="1" applyFont="1" applyFill="1" applyBorder="1" applyAlignment="1">
      <alignment horizontal="left" vertical="center"/>
    </xf>
    <xf numFmtId="3" fontId="3" fillId="13" borderId="60" xfId="0" applyNumberFormat="1" applyFont="1" applyFill="1" applyBorder="1" applyAlignment="1">
      <alignment vertical="center"/>
    </xf>
    <xf numFmtId="3" fontId="2" fillId="13" borderId="60" xfId="0" applyNumberFormat="1" applyFont="1" applyFill="1" applyBorder="1" applyAlignment="1">
      <alignment vertical="center"/>
    </xf>
    <xf numFmtId="3" fontId="3" fillId="4" borderId="60" xfId="0" applyNumberFormat="1" applyFont="1" applyFill="1" applyBorder="1" applyAlignment="1">
      <alignment vertical="center"/>
    </xf>
    <xf numFmtId="3" fontId="2" fillId="4" borderId="60" xfId="0" applyNumberFormat="1" applyFont="1" applyFill="1" applyBorder="1" applyAlignment="1">
      <alignment vertical="center"/>
    </xf>
    <xf numFmtId="3" fontId="3" fillId="4" borderId="59" xfId="0" applyNumberFormat="1" applyFont="1" applyFill="1" applyBorder="1" applyAlignment="1">
      <alignment vertical="center"/>
    </xf>
    <xf numFmtId="3" fontId="3" fillId="13" borderId="58" xfId="0" applyNumberFormat="1" applyFont="1" applyFill="1" applyBorder="1" applyAlignment="1">
      <alignment vertical="center"/>
    </xf>
    <xf numFmtId="3" fontId="3" fillId="3" borderId="58" xfId="0" applyNumberFormat="1" applyFont="1" applyFill="1" applyBorder="1" applyAlignment="1">
      <alignment vertical="center"/>
    </xf>
    <xf numFmtId="3" fontId="8" fillId="4" borderId="60" xfId="0" applyNumberFormat="1" applyFont="1" applyFill="1" applyBorder="1" applyAlignment="1">
      <alignment vertical="center"/>
    </xf>
    <xf numFmtId="3" fontId="8" fillId="4" borderId="124" xfId="0" applyNumberFormat="1" applyFont="1" applyFill="1" applyBorder="1" applyAlignment="1">
      <alignment vertical="center"/>
    </xf>
    <xf numFmtId="3" fontId="3" fillId="13" borderId="86" xfId="0" applyNumberFormat="1" applyFont="1" applyFill="1" applyBorder="1" applyAlignment="1">
      <alignment vertical="center"/>
    </xf>
    <xf numFmtId="3" fontId="16" fillId="13" borderId="58" xfId="0" applyNumberFormat="1" applyFont="1" applyFill="1" applyBorder="1" applyAlignment="1">
      <alignment vertical="center"/>
    </xf>
    <xf numFmtId="3" fontId="3" fillId="13" borderId="74" xfId="0" applyNumberFormat="1" applyFont="1" applyFill="1" applyBorder="1" applyAlignment="1">
      <alignment vertical="center"/>
    </xf>
    <xf numFmtId="3" fontId="3" fillId="13" borderId="50" xfId="0" applyNumberFormat="1" applyFont="1" applyFill="1" applyBorder="1" applyAlignment="1">
      <alignment vertical="center"/>
    </xf>
    <xf numFmtId="3" fontId="3" fillId="13" borderId="15" xfId="0" applyNumberFormat="1" applyFont="1" applyFill="1" applyBorder="1" applyAlignment="1">
      <alignment vertical="center"/>
    </xf>
    <xf numFmtId="3" fontId="3" fillId="13" borderId="13" xfId="0" applyNumberFormat="1" applyFont="1" applyFill="1" applyBorder="1" applyAlignment="1">
      <alignment vertical="center"/>
    </xf>
    <xf numFmtId="3" fontId="3" fillId="13" borderId="31" xfId="0" applyNumberFormat="1" applyFont="1" applyFill="1" applyBorder="1" applyAlignment="1">
      <alignment vertical="center"/>
    </xf>
    <xf numFmtId="3" fontId="3" fillId="13" borderId="34" xfId="0" applyNumberFormat="1" applyFont="1" applyFill="1" applyBorder="1" applyAlignment="1">
      <alignment vertical="center"/>
    </xf>
    <xf numFmtId="3" fontId="8" fillId="7" borderId="3" xfId="0" applyNumberFormat="1" applyFont="1" applyFill="1" applyBorder="1" applyAlignment="1">
      <alignment vertical="center"/>
    </xf>
    <xf numFmtId="3" fontId="2" fillId="7" borderId="5" xfId="1" applyNumberFormat="1" applyFont="1" applyFill="1" applyBorder="1" applyAlignment="1">
      <alignment horizontal="right" vertical="center" wrapText="1"/>
    </xf>
    <xf numFmtId="3" fontId="8" fillId="7" borderId="5" xfId="1" applyNumberFormat="1" applyFont="1" applyFill="1" applyBorder="1" applyAlignment="1">
      <alignment horizontal="right" vertical="center"/>
    </xf>
    <xf numFmtId="3" fontId="3" fillId="7" borderId="5" xfId="1" applyNumberFormat="1" applyFont="1" applyFill="1" applyBorder="1" applyAlignment="1">
      <alignment horizontal="right" vertical="center"/>
    </xf>
    <xf numFmtId="3" fontId="5" fillId="7" borderId="5" xfId="1" applyNumberFormat="1" applyFont="1" applyFill="1" applyBorder="1" applyAlignment="1">
      <alignment horizontal="right" vertical="center"/>
    </xf>
    <xf numFmtId="3" fontId="2" fillId="4" borderId="5" xfId="1" applyNumberFormat="1" applyFont="1" applyFill="1" applyBorder="1" applyAlignment="1">
      <alignment horizontal="right" vertical="center"/>
    </xf>
    <xf numFmtId="3" fontId="12" fillId="7" borderId="1" xfId="0" applyNumberFormat="1" applyFont="1" applyFill="1" applyBorder="1" applyAlignment="1">
      <alignment vertical="center" wrapText="1"/>
    </xf>
    <xf numFmtId="3" fontId="12" fillId="7" borderId="1" xfId="0" applyNumberFormat="1" applyFont="1" applyFill="1" applyBorder="1" applyAlignment="1">
      <alignment horizontal="right" vertical="center" wrapText="1"/>
    </xf>
    <xf numFmtId="3" fontId="19" fillId="7" borderId="1" xfId="0" applyNumberFormat="1" applyFont="1" applyFill="1" applyBorder="1" applyAlignment="1">
      <alignment horizontal="right" vertical="center" wrapText="1"/>
    </xf>
    <xf numFmtId="49" fontId="7" fillId="7" borderId="5" xfId="1" applyNumberFormat="1" applyFont="1" applyFill="1" applyBorder="1" applyAlignment="1">
      <alignment vertical="center"/>
    </xf>
    <xf numFmtId="49" fontId="7" fillId="7" borderId="7" xfId="1" applyNumberFormat="1" applyFont="1" applyFill="1" applyBorder="1" applyAlignment="1">
      <alignment vertical="center"/>
    </xf>
    <xf numFmtId="0" fontId="6" fillId="7" borderId="0" xfId="1" applyFont="1" applyFill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3" fontId="2" fillId="7" borderId="23" xfId="1" applyNumberFormat="1" applyFont="1" applyFill="1" applyBorder="1" applyAlignment="1">
      <alignment horizontal="right" vertical="center"/>
    </xf>
    <xf numFmtId="3" fontId="21" fillId="7" borderId="0" xfId="0" applyNumberFormat="1" applyFont="1" applyFill="1"/>
    <xf numFmtId="3" fontId="14" fillId="7" borderId="0" xfId="0" applyNumberFormat="1" applyFont="1" applyFill="1"/>
    <xf numFmtId="0" fontId="10" fillId="7" borderId="0" xfId="0" applyFont="1" applyFill="1" applyBorder="1"/>
    <xf numFmtId="3" fontId="10" fillId="7" borderId="0" xfId="0" applyNumberFormat="1" applyFont="1" applyFill="1" applyBorder="1"/>
    <xf numFmtId="0" fontId="21" fillId="7" borderId="0" xfId="0" applyFont="1" applyFill="1" applyBorder="1"/>
    <xf numFmtId="3" fontId="21" fillId="7" borderId="0" xfId="0" applyNumberFormat="1" applyFont="1" applyFill="1" applyBorder="1"/>
    <xf numFmtId="3" fontId="14" fillId="7" borderId="0" xfId="0" applyNumberFormat="1" applyFont="1" applyFill="1" applyBorder="1"/>
    <xf numFmtId="0" fontId="14" fillId="7" borderId="0" xfId="0" applyFont="1" applyFill="1" applyBorder="1"/>
    <xf numFmtId="3" fontId="13" fillId="7" borderId="0" xfId="0" applyNumberFormat="1" applyFont="1" applyFill="1" applyBorder="1"/>
    <xf numFmtId="0" fontId="13" fillId="7" borderId="0" xfId="0" applyFont="1" applyFill="1" applyBorder="1"/>
    <xf numFmtId="49" fontId="2" fillId="7" borderId="0" xfId="1" applyNumberFormat="1" applyFont="1" applyFill="1" applyBorder="1" applyAlignment="1">
      <alignment horizontal="left" vertical="center"/>
    </xf>
    <xf numFmtId="0" fontId="2" fillId="7" borderId="0" xfId="0" applyFont="1" applyFill="1" applyBorder="1" applyAlignment="1">
      <alignment vertical="center"/>
    </xf>
    <xf numFmtId="3" fontId="3" fillId="7" borderId="10" xfId="0" applyNumberFormat="1" applyFont="1" applyFill="1" applyBorder="1" applyAlignment="1">
      <alignment vertical="center"/>
    </xf>
    <xf numFmtId="3" fontId="3" fillId="7" borderId="9" xfId="0" applyNumberFormat="1" applyFont="1" applyFill="1" applyBorder="1" applyAlignment="1">
      <alignment vertical="center"/>
    </xf>
    <xf numFmtId="3" fontId="3" fillId="7" borderId="8" xfId="0" applyNumberFormat="1" applyFont="1" applyFill="1" applyBorder="1" applyAlignment="1">
      <alignment vertical="center"/>
    </xf>
    <xf numFmtId="3" fontId="10" fillId="0" borderId="0" xfId="0" applyNumberFormat="1" applyFont="1" applyBorder="1"/>
    <xf numFmtId="3" fontId="10" fillId="14" borderId="0" xfId="0" applyNumberFormat="1" applyFont="1" applyFill="1"/>
    <xf numFmtId="3" fontId="0" fillId="14" borderId="0" xfId="0" applyNumberFormat="1" applyFill="1"/>
    <xf numFmtId="3" fontId="10" fillId="14" borderId="0" xfId="0" applyNumberFormat="1" applyFont="1" applyFill="1" applyBorder="1"/>
    <xf numFmtId="0" fontId="21" fillId="7" borderId="0" xfId="0" applyFont="1" applyFill="1"/>
    <xf numFmtId="0" fontId="14" fillId="7" borderId="0" xfId="0" applyFont="1" applyFill="1"/>
    <xf numFmtId="3" fontId="3" fillId="7" borderId="7" xfId="1" applyNumberFormat="1" applyFont="1" applyFill="1" applyBorder="1" applyAlignment="1">
      <alignment horizontal="right" vertical="center"/>
    </xf>
    <xf numFmtId="3" fontId="13" fillId="7" borderId="0" xfId="0" applyNumberFormat="1" applyFont="1" applyFill="1"/>
    <xf numFmtId="3" fontId="0" fillId="7" borderId="0" xfId="0" applyNumberFormat="1" applyFill="1"/>
    <xf numFmtId="0" fontId="0" fillId="7" borderId="0" xfId="0" applyFill="1"/>
    <xf numFmtId="0" fontId="10" fillId="0" borderId="0" xfId="0" applyFont="1" applyBorder="1"/>
    <xf numFmtId="0" fontId="21" fillId="0" borderId="0" xfId="0" applyFont="1" applyBorder="1"/>
    <xf numFmtId="3" fontId="10" fillId="7" borderId="41" xfId="0" applyNumberFormat="1" applyFont="1" applyFill="1" applyBorder="1" applyAlignment="1">
      <alignment wrapText="1"/>
    </xf>
    <xf numFmtId="49" fontId="2" fillId="7" borderId="0" xfId="1" applyNumberFormat="1" applyFont="1" applyFill="1" applyAlignment="1">
      <alignment horizontal="left" vertical="center"/>
    </xf>
    <xf numFmtId="3" fontId="2" fillId="6" borderId="60" xfId="0" applyNumberFormat="1" applyFont="1" applyFill="1" applyBorder="1" applyAlignment="1">
      <alignment vertical="center"/>
    </xf>
    <xf numFmtId="3" fontId="2" fillId="6" borderId="2" xfId="0" applyNumberFormat="1" applyFont="1" applyFill="1" applyBorder="1" applyAlignment="1">
      <alignment vertical="center"/>
    </xf>
    <xf numFmtId="3" fontId="8" fillId="6" borderId="2" xfId="0" applyNumberFormat="1" applyFont="1" applyFill="1" applyBorder="1" applyAlignment="1">
      <alignment vertical="center"/>
    </xf>
    <xf numFmtId="3" fontId="8" fillId="6" borderId="60" xfId="0" applyNumberFormat="1" applyFont="1" applyFill="1" applyBorder="1" applyAlignment="1">
      <alignment vertical="center"/>
    </xf>
    <xf numFmtId="3" fontId="2" fillId="6" borderId="5" xfId="1" applyNumberFormat="1" applyFont="1" applyFill="1" applyBorder="1" applyAlignment="1">
      <alignment horizontal="right" vertical="center"/>
    </xf>
    <xf numFmtId="3" fontId="2" fillId="6" borderId="76" xfId="0" applyNumberFormat="1" applyFont="1" applyFill="1" applyBorder="1" applyAlignment="1">
      <alignment vertical="center"/>
    </xf>
    <xf numFmtId="3" fontId="3" fillId="6" borderId="5" xfId="1" applyNumberFormat="1" applyFont="1" applyFill="1" applyBorder="1" applyAlignment="1">
      <alignment horizontal="right" vertical="center"/>
    </xf>
    <xf numFmtId="3" fontId="3" fillId="6" borderId="7" xfId="1" applyNumberFormat="1" applyFont="1" applyFill="1" applyBorder="1" applyAlignment="1">
      <alignment horizontal="right" vertical="center"/>
    </xf>
    <xf numFmtId="3" fontId="14" fillId="6" borderId="0" xfId="0" applyNumberFormat="1" applyFont="1" applyFill="1" applyBorder="1"/>
    <xf numFmtId="3" fontId="2" fillId="15" borderId="5" xfId="1" applyNumberFormat="1" applyFont="1" applyFill="1" applyBorder="1" applyAlignment="1">
      <alignment horizontal="right" vertical="center"/>
    </xf>
    <xf numFmtId="3" fontId="2" fillId="15" borderId="23" xfId="1" applyNumberFormat="1" applyFont="1" applyFill="1" applyBorder="1" applyAlignment="1">
      <alignment horizontal="right" vertical="center"/>
    </xf>
    <xf numFmtId="3" fontId="2" fillId="15" borderId="5" xfId="1" applyNumberFormat="1" applyFont="1" applyFill="1" applyBorder="1" applyAlignment="1">
      <alignment horizontal="right" vertical="center" wrapText="1"/>
    </xf>
    <xf numFmtId="3" fontId="8" fillId="15" borderId="7" xfId="1" applyNumberFormat="1" applyFont="1" applyFill="1" applyBorder="1" applyAlignment="1">
      <alignment horizontal="right" vertical="center"/>
    </xf>
    <xf numFmtId="3" fontId="2" fillId="16" borderId="5" xfId="1" applyNumberFormat="1" applyFont="1" applyFill="1" applyBorder="1" applyAlignment="1">
      <alignment horizontal="right" vertical="center"/>
    </xf>
    <xf numFmtId="3" fontId="2" fillId="15" borderId="23" xfId="0" applyNumberFormat="1" applyFont="1" applyFill="1" applyBorder="1" applyAlignment="1">
      <alignment horizontal="right" vertical="center"/>
    </xf>
    <xf numFmtId="3" fontId="8" fillId="15" borderId="5" xfId="1" applyNumberFormat="1" applyFont="1" applyFill="1" applyBorder="1" applyAlignment="1">
      <alignment horizontal="right" vertical="center"/>
    </xf>
    <xf numFmtId="0" fontId="16" fillId="0" borderId="36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1" fillId="0" borderId="11" xfId="0" applyNumberFormat="1" applyFont="1" applyBorder="1" applyAlignment="1">
      <alignment horizontal="right" vertical="center" wrapText="1"/>
    </xf>
    <xf numFmtId="3" fontId="11" fillId="0" borderId="27" xfId="0" applyNumberFormat="1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18" xfId="0" applyNumberFormat="1" applyFont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3" fontId="11" fillId="0" borderId="19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39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3" fontId="12" fillId="0" borderId="18" xfId="0" applyNumberFormat="1" applyFont="1" applyBorder="1" applyAlignment="1">
      <alignment horizontal="right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9" fillId="0" borderId="91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4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3" fillId="0" borderId="111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 wrapText="1"/>
    </xf>
    <xf numFmtId="0" fontId="3" fillId="3" borderId="15" xfId="1" applyFont="1" applyFill="1" applyBorder="1" applyAlignment="1">
      <alignment vertical="center"/>
    </xf>
    <xf numFmtId="0" fontId="3" fillId="3" borderId="13" xfId="1" applyFont="1" applyFill="1" applyBorder="1" applyAlignment="1">
      <alignment vertical="center"/>
    </xf>
    <xf numFmtId="0" fontId="9" fillId="4" borderId="24" xfId="1" applyFont="1" applyFill="1" applyBorder="1" applyAlignment="1">
      <alignment vertical="center"/>
    </xf>
    <xf numFmtId="0" fontId="9" fillId="4" borderId="29" xfId="1" applyFont="1" applyFill="1" applyBorder="1" applyAlignment="1">
      <alignment vertical="center"/>
    </xf>
    <xf numFmtId="0" fontId="9" fillId="4" borderId="2" xfId="1" applyFont="1" applyFill="1" applyBorder="1" applyAlignment="1">
      <alignment vertical="center"/>
    </xf>
    <xf numFmtId="0" fontId="9" fillId="4" borderId="4" xfId="1" applyFont="1" applyFill="1" applyBorder="1" applyAlignment="1">
      <alignment vertical="center"/>
    </xf>
    <xf numFmtId="0" fontId="9" fillId="4" borderId="2" xfId="1" applyFont="1" applyFill="1" applyBorder="1" applyAlignment="1">
      <alignment vertical="center" wrapText="1"/>
    </xf>
    <xf numFmtId="0" fontId="9" fillId="4" borderId="4" xfId="1" applyFont="1" applyFill="1" applyBorder="1" applyAlignment="1">
      <alignment vertical="center" wrapText="1"/>
    </xf>
    <xf numFmtId="0" fontId="6" fillId="0" borderId="32" xfId="1" applyFont="1" applyBorder="1" applyAlignment="1">
      <alignment horizontal="left" vertical="center" wrapText="1"/>
    </xf>
    <xf numFmtId="0" fontId="9" fillId="4" borderId="2" xfId="1" applyFont="1" applyFill="1" applyBorder="1" applyAlignment="1">
      <alignment horizontal="left" vertical="center"/>
    </xf>
    <xf numFmtId="0" fontId="9" fillId="4" borderId="4" xfId="1" applyFont="1" applyFill="1" applyBorder="1" applyAlignment="1">
      <alignment horizontal="left" vertical="center"/>
    </xf>
    <xf numFmtId="0" fontId="3" fillId="3" borderId="34" xfId="1" applyFont="1" applyFill="1" applyBorder="1" applyAlignment="1">
      <alignment vertical="center"/>
    </xf>
    <xf numFmtId="0" fontId="6" fillId="0" borderId="32" xfId="1" applyFont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34" xfId="1" applyFont="1" applyFill="1" applyBorder="1" applyAlignment="1">
      <alignment horizontal="left" vertical="center"/>
    </xf>
    <xf numFmtId="0" fontId="7" fillId="4" borderId="24" xfId="1" applyFont="1" applyFill="1" applyBorder="1" applyAlignment="1">
      <alignment horizontal="left" vertical="center"/>
    </xf>
    <xf numFmtId="0" fontId="7" fillId="4" borderId="29" xfId="1" applyFont="1" applyFill="1" applyBorder="1" applyAlignment="1">
      <alignment horizontal="left" vertical="center"/>
    </xf>
    <xf numFmtId="0" fontId="7" fillId="4" borderId="2" xfId="1" applyFont="1" applyFill="1" applyBorder="1" applyAlignment="1">
      <alignment horizontal="left" vertical="center"/>
    </xf>
    <xf numFmtId="0" fontId="7" fillId="4" borderId="4" xfId="1" applyFont="1" applyFill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9" fillId="4" borderId="8" xfId="1" applyFont="1" applyFill="1" applyBorder="1" applyAlignment="1">
      <alignment vertical="center"/>
    </xf>
    <xf numFmtId="0" fontId="9" fillId="4" borderId="32" xfId="1" applyFont="1" applyFill="1" applyBorder="1" applyAlignment="1">
      <alignment vertical="center"/>
    </xf>
    <xf numFmtId="0" fontId="4" fillId="0" borderId="95" xfId="1" applyFont="1" applyBorder="1" applyAlignment="1">
      <alignment horizontal="left" vertical="center"/>
    </xf>
    <xf numFmtId="0" fontId="9" fillId="4" borderId="24" xfId="1" applyFont="1" applyFill="1" applyBorder="1" applyAlignment="1">
      <alignment vertical="center" wrapText="1"/>
    </xf>
    <xf numFmtId="0" fontId="9" fillId="4" borderId="29" xfId="1" applyFont="1" applyFill="1" applyBorder="1" applyAlignment="1">
      <alignment vertical="center" wrapText="1"/>
    </xf>
    <xf numFmtId="49" fontId="16" fillId="3" borderId="35" xfId="1" applyNumberFormat="1" applyFont="1" applyFill="1" applyBorder="1" applyAlignment="1">
      <alignment vertical="center"/>
    </xf>
    <xf numFmtId="49" fontId="16" fillId="3" borderId="34" xfId="1" applyNumberFormat="1" applyFont="1" applyFill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2" xfId="1" applyFont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7" fillId="0" borderId="2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9" fillId="4" borderId="24" xfId="1" applyFont="1" applyFill="1" applyBorder="1" applyAlignment="1">
      <alignment horizontal="left" vertical="center"/>
    </xf>
    <xf numFmtId="0" fontId="9" fillId="4" borderId="29" xfId="1" applyFont="1" applyFill="1" applyBorder="1" applyAlignment="1">
      <alignment horizontal="left" vertical="center"/>
    </xf>
    <xf numFmtId="0" fontId="16" fillId="0" borderId="3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9" fillId="4" borderId="2" xfId="1" applyFont="1" applyFill="1" applyBorder="1" applyAlignment="1">
      <alignment horizontal="left" vertical="center" wrapText="1"/>
    </xf>
    <xf numFmtId="0" fontId="9" fillId="4" borderId="4" xfId="1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7" fillId="0" borderId="32" xfId="1" applyFont="1" applyBorder="1" applyAlignment="1">
      <alignment horizontal="left" vertical="center"/>
    </xf>
    <xf numFmtId="49" fontId="3" fillId="3" borderId="35" xfId="0" applyNumberFormat="1" applyFont="1" applyFill="1" applyBorder="1" applyAlignment="1">
      <alignment vertical="center"/>
    </xf>
    <xf numFmtId="49" fontId="3" fillId="3" borderId="34" xfId="0" applyNumberFormat="1" applyFont="1" applyFill="1" applyBorder="1" applyAlignment="1">
      <alignment vertical="center"/>
    </xf>
    <xf numFmtId="0" fontId="9" fillId="0" borderId="2" xfId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  <xf numFmtId="0" fontId="9" fillId="0" borderId="8" xfId="1" applyFont="1" applyBorder="1" applyAlignment="1">
      <alignment horizontal="left" vertical="center"/>
    </xf>
    <xf numFmtId="0" fontId="9" fillId="0" borderId="32" xfId="1" applyFont="1" applyBorder="1" applyAlignment="1">
      <alignment horizontal="left" vertical="center"/>
    </xf>
    <xf numFmtId="0" fontId="9" fillId="4" borderId="8" xfId="1" applyFont="1" applyFill="1" applyBorder="1" applyAlignment="1">
      <alignment horizontal="left" vertical="center"/>
    </xf>
    <xf numFmtId="0" fontId="9" fillId="4" borderId="32" xfId="1" applyFont="1" applyFill="1" applyBorder="1" applyAlignment="1">
      <alignment horizontal="left" vertical="center"/>
    </xf>
    <xf numFmtId="0" fontId="9" fillId="0" borderId="24" xfId="1" applyFont="1" applyBorder="1" applyAlignment="1">
      <alignment horizontal="left" vertical="center"/>
    </xf>
    <xf numFmtId="0" fontId="9" fillId="0" borderId="29" xfId="1" applyFont="1" applyBorder="1" applyAlignment="1">
      <alignment horizontal="left" vertical="center"/>
    </xf>
    <xf numFmtId="0" fontId="7" fillId="4" borderId="8" xfId="1" applyFont="1" applyFill="1" applyBorder="1" applyAlignment="1">
      <alignment horizontal="left" vertical="center"/>
    </xf>
    <xf numFmtId="0" fontId="7" fillId="4" borderId="32" xfId="1" applyFont="1" applyFill="1" applyBorder="1" applyAlignment="1">
      <alignment horizontal="left" vertical="center"/>
    </xf>
    <xf numFmtId="0" fontId="7" fillId="4" borderId="2" xfId="1" applyFont="1" applyFill="1" applyBorder="1" applyAlignment="1">
      <alignment horizontal="left" vertical="center" wrapText="1"/>
    </xf>
    <xf numFmtId="0" fontId="7" fillId="4" borderId="4" xfId="1" applyFont="1" applyFill="1" applyBorder="1" applyAlignment="1">
      <alignment horizontal="left" vertical="center" wrapText="1"/>
    </xf>
    <xf numFmtId="0" fontId="6" fillId="0" borderId="24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32" xfId="1" applyFont="1" applyBorder="1" applyAlignment="1">
      <alignment vertical="center"/>
    </xf>
    <xf numFmtId="0" fontId="3" fillId="0" borderId="78" xfId="0" applyFont="1" applyBorder="1" applyAlignment="1">
      <alignment horizontal="center" vertical="center" wrapText="1"/>
    </xf>
    <xf numFmtId="0" fontId="3" fillId="0" borderId="105" xfId="0" applyFont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3" fillId="0" borderId="110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3" fillId="3" borderId="65" xfId="1" applyFont="1" applyFill="1" applyBorder="1" applyAlignment="1">
      <alignment horizontal="left" vertical="center"/>
    </xf>
    <xf numFmtId="0" fontId="3" fillId="3" borderId="36" xfId="1" applyFont="1" applyFill="1" applyBorder="1" applyAlignment="1">
      <alignment horizontal="left" vertical="center"/>
    </xf>
    <xf numFmtId="0" fontId="3" fillId="11" borderId="25" xfId="0" applyFont="1" applyFill="1" applyBorder="1" applyAlignment="1">
      <alignment horizontal="center" vertical="center"/>
    </xf>
    <xf numFmtId="0" fontId="3" fillId="11" borderId="26" xfId="0" applyFont="1" applyFill="1" applyBorder="1" applyAlignment="1">
      <alignment horizontal="center" vertical="center"/>
    </xf>
    <xf numFmtId="0" fontId="3" fillId="11" borderId="78" xfId="0" applyFont="1" applyFill="1" applyBorder="1" applyAlignment="1">
      <alignment horizontal="center" vertical="center"/>
    </xf>
    <xf numFmtId="0" fontId="3" fillId="11" borderId="42" xfId="0" applyFont="1" applyFill="1" applyBorder="1" applyAlignment="1">
      <alignment horizontal="center" vertical="center"/>
    </xf>
    <xf numFmtId="0" fontId="3" fillId="11" borderId="36" xfId="0" applyFont="1" applyFill="1" applyBorder="1" applyAlignment="1">
      <alignment horizontal="center" vertical="center"/>
    </xf>
    <xf numFmtId="0" fontId="3" fillId="11" borderId="100" xfId="0" applyFont="1" applyFill="1" applyBorder="1" applyAlignment="1">
      <alignment horizontal="center" vertical="center"/>
    </xf>
    <xf numFmtId="0" fontId="11" fillId="11" borderId="25" xfId="0" applyFont="1" applyFill="1" applyBorder="1" applyAlignment="1">
      <alignment horizontal="center" vertical="center"/>
    </xf>
    <xf numFmtId="0" fontId="0" fillId="11" borderId="26" xfId="0" applyFill="1" applyBorder="1" applyAlignment="1">
      <alignment horizontal="center" vertical="center"/>
    </xf>
    <xf numFmtId="0" fontId="0" fillId="11" borderId="78" xfId="0" applyFill="1" applyBorder="1" applyAlignment="1">
      <alignment horizontal="center" vertical="center"/>
    </xf>
    <xf numFmtId="0" fontId="0" fillId="11" borderId="42" xfId="0" applyFill="1" applyBorder="1" applyAlignment="1">
      <alignment horizontal="center" vertical="center"/>
    </xf>
    <xf numFmtId="0" fontId="0" fillId="11" borderId="36" xfId="0" applyFill="1" applyBorder="1" applyAlignment="1">
      <alignment horizontal="center" vertical="center"/>
    </xf>
    <xf numFmtId="0" fontId="0" fillId="11" borderId="100" xfId="0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10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5" xfId="0" applyFont="1" applyBorder="1" applyAlignment="1">
      <alignment horizontal="center" vertical="center" wrapText="1"/>
    </xf>
    <xf numFmtId="0" fontId="3" fillId="0" borderId="114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/>
    </xf>
    <xf numFmtId="0" fontId="7" fillId="0" borderId="29" xfId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4" fillId="0" borderId="4" xfId="1" applyFont="1" applyBorder="1" applyAlignment="1">
      <alignment horizontal="left" vertical="center" wrapText="1"/>
    </xf>
    <xf numFmtId="0" fontId="26" fillId="8" borderId="0" xfId="3" applyFont="1" applyFill="1" applyAlignment="1">
      <alignment horizontal="right"/>
    </xf>
    <xf numFmtId="0" fontId="3" fillId="0" borderId="0" xfId="2" applyFont="1" applyAlignment="1">
      <alignment horizontal="center" vertical="top" wrapText="1"/>
    </xf>
    <xf numFmtId="0" fontId="3" fillId="0" borderId="87" xfId="2" applyFont="1" applyBorder="1" applyAlignment="1">
      <alignment horizontal="center" vertical="center" wrapText="1"/>
    </xf>
    <xf numFmtId="0" fontId="3" fillId="0" borderId="88" xfId="2" applyFont="1" applyBorder="1" applyAlignment="1">
      <alignment horizontal="center" vertical="center" wrapText="1"/>
    </xf>
    <xf numFmtId="0" fontId="3" fillId="0" borderId="84" xfId="2" applyFont="1" applyBorder="1" applyAlignment="1">
      <alignment horizontal="center" vertical="center" wrapText="1"/>
    </xf>
    <xf numFmtId="0" fontId="3" fillId="0" borderId="87" xfId="2" applyFont="1" applyBorder="1" applyAlignment="1">
      <alignment horizontal="center" wrapText="1"/>
    </xf>
    <xf numFmtId="0" fontId="3" fillId="0" borderId="84" xfId="2" applyFont="1" applyBorder="1" applyAlignment="1">
      <alignment horizontal="center" wrapText="1"/>
    </xf>
    <xf numFmtId="3" fontId="3" fillId="0" borderId="87" xfId="2" applyNumberFormat="1" applyFont="1" applyBorder="1" applyAlignment="1">
      <alignment horizontal="center" wrapText="1"/>
    </xf>
    <xf numFmtId="3" fontId="3" fillId="0" borderId="84" xfId="2" applyNumberFormat="1" applyFont="1" applyBorder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</cellXfs>
  <cellStyles count="5">
    <cellStyle name="Default" xfId="1" xr:uid="{00000000-0005-0000-0000-000000000000}"/>
    <cellStyle name="Normál" xfId="0" builtinId="0"/>
    <cellStyle name="Normál 2" xfId="4" xr:uid="{4A61623D-1C05-4477-BE0A-D40DA03E5B30}"/>
    <cellStyle name="Normál 3" xfId="2" xr:uid="{00000000-0005-0000-0000-000002000000}"/>
    <cellStyle name="Normál_Szár 2011. III. negyedév  2. melléklet  kiadások" xfId="3" xr:uid="{E1209A89-E29A-4C50-BED2-070A992A33AD}"/>
  </cellStyles>
  <dxfs count="0"/>
  <tableStyles count="0" defaultTableStyle="TableStyleMedium2" defaultPivotStyle="PivotStyleLight16"/>
  <colors>
    <mruColors>
      <color rgb="FF99FF99"/>
      <color rgb="FF66FF66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7"/>
  <sheetViews>
    <sheetView view="pageLayout" zoomScale="93" zoomScaleNormal="70" zoomScalePageLayoutView="93" workbookViewId="0">
      <selection activeCell="A25" sqref="A25:XFD27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3" width="15.7109375" customWidth="1"/>
    <col min="4" max="4" width="17.140625" customWidth="1"/>
    <col min="5" max="5" width="3.28515625" customWidth="1"/>
    <col min="6" max="6" width="31.28515625" customWidth="1"/>
    <col min="7" max="7" width="18.140625" customWidth="1"/>
    <col min="8" max="8" width="14.42578125" customWidth="1"/>
    <col min="9" max="9" width="19.85546875" customWidth="1"/>
  </cols>
  <sheetData>
    <row r="1" spans="1:25" ht="15.75" x14ac:dyDescent="0.25">
      <c r="A1" s="703" t="s">
        <v>1039</v>
      </c>
      <c r="B1" s="703"/>
      <c r="C1" s="703"/>
      <c r="D1" s="703"/>
      <c r="E1" s="703"/>
      <c r="F1" s="703"/>
      <c r="G1" s="703"/>
      <c r="H1" s="703"/>
      <c r="I1" s="703"/>
    </row>
    <row r="2" spans="1:25" ht="15.75" thickBot="1" x14ac:dyDescent="0.3">
      <c r="A2" s="3"/>
      <c r="B2" s="3"/>
      <c r="C2" s="3"/>
      <c r="D2" s="3"/>
      <c r="E2" s="3"/>
      <c r="F2" s="3"/>
      <c r="G2" s="3"/>
      <c r="H2" s="3"/>
      <c r="I2" s="4" t="s">
        <v>826</v>
      </c>
    </row>
    <row r="3" spans="1:25" ht="51.75" customHeight="1" x14ac:dyDescent="0.25">
      <c r="A3" s="711" t="s">
        <v>573</v>
      </c>
      <c r="B3" s="712"/>
      <c r="C3" s="712"/>
      <c r="D3" s="713"/>
      <c r="E3" s="711" t="s">
        <v>574</v>
      </c>
      <c r="F3" s="712"/>
      <c r="G3" s="712"/>
      <c r="H3" s="714"/>
      <c r="I3" s="715" t="s">
        <v>823</v>
      </c>
    </row>
    <row r="4" spans="1:25" ht="55.5" customHeight="1" x14ac:dyDescent="0.25">
      <c r="A4" s="717" t="s">
        <v>575</v>
      </c>
      <c r="B4" s="718"/>
      <c r="C4" s="120" t="s">
        <v>1109</v>
      </c>
      <c r="D4" s="120" t="s">
        <v>824</v>
      </c>
      <c r="E4" s="717" t="s">
        <v>576</v>
      </c>
      <c r="F4" s="718"/>
      <c r="G4" s="633" t="s">
        <v>1109</v>
      </c>
      <c r="H4" s="120" t="s">
        <v>824</v>
      </c>
      <c r="I4" s="716"/>
      <c r="L4" s="681"/>
      <c r="M4" s="682"/>
      <c r="N4" s="682"/>
      <c r="O4" s="682"/>
      <c r="P4" s="682"/>
      <c r="Q4" s="682"/>
      <c r="R4" s="682"/>
      <c r="S4" s="682"/>
      <c r="T4" s="682"/>
      <c r="U4" s="682"/>
      <c r="V4" s="682"/>
      <c r="W4" s="682"/>
      <c r="X4" s="682"/>
      <c r="Y4" s="682"/>
    </row>
    <row r="5" spans="1:25" ht="30" x14ac:dyDescent="0.25">
      <c r="A5" s="704" t="s">
        <v>44</v>
      </c>
      <c r="B5" s="59" t="s">
        <v>2</v>
      </c>
      <c r="C5" s="60">
        <f>Bevételek!G5</f>
        <v>19004612</v>
      </c>
      <c r="D5" s="60">
        <f>Bevételek!H5</f>
        <v>36159044</v>
      </c>
      <c r="E5" s="704" t="s">
        <v>571</v>
      </c>
      <c r="F5" s="59" t="s">
        <v>119</v>
      </c>
      <c r="G5" s="60">
        <f>Kiadások!L5</f>
        <v>10352664</v>
      </c>
      <c r="H5" s="627">
        <f>Kiadások!AA5</f>
        <v>10768518</v>
      </c>
      <c r="I5" s="61"/>
      <c r="L5" s="682"/>
      <c r="M5" s="682"/>
      <c r="N5" s="682"/>
      <c r="O5" s="682"/>
      <c r="P5" s="682"/>
      <c r="Q5" s="682"/>
      <c r="R5" s="682"/>
      <c r="S5" s="682"/>
      <c r="T5" s="682"/>
      <c r="U5" s="682"/>
      <c r="V5" s="682"/>
      <c r="W5" s="682"/>
      <c r="X5" s="682"/>
      <c r="Y5" s="682"/>
    </row>
    <row r="6" spans="1:25" ht="30" x14ac:dyDescent="0.25">
      <c r="A6" s="705"/>
      <c r="B6" s="59" t="s">
        <v>31</v>
      </c>
      <c r="C6" s="60">
        <f>Bevételek!G97</f>
        <v>9640000</v>
      </c>
      <c r="D6" s="60">
        <f>Bevételek!H97</f>
        <v>13046658</v>
      </c>
      <c r="E6" s="705"/>
      <c r="F6" s="59" t="s">
        <v>153</v>
      </c>
      <c r="G6" s="60">
        <f>Kiadások!L24</f>
        <v>2004297</v>
      </c>
      <c r="H6" s="627">
        <f>Kiadások!AA24</f>
        <v>2056657</v>
      </c>
      <c r="I6" s="61"/>
      <c r="L6" s="682"/>
      <c r="M6" s="682"/>
      <c r="N6" s="682"/>
      <c r="O6" s="682"/>
      <c r="P6" s="682"/>
      <c r="Q6" s="682"/>
      <c r="R6" s="682"/>
      <c r="S6" s="682"/>
      <c r="T6" s="682"/>
      <c r="U6" s="682"/>
      <c r="V6" s="682"/>
      <c r="W6" s="682"/>
      <c r="X6" s="682"/>
      <c r="Y6" s="682"/>
    </row>
    <row r="7" spans="1:25" x14ac:dyDescent="0.25">
      <c r="A7" s="705"/>
      <c r="B7" s="707" t="s">
        <v>44</v>
      </c>
      <c r="C7" s="709">
        <f>Bevételek!G132</f>
        <v>594620</v>
      </c>
      <c r="D7" s="709">
        <f>Bevételek!H132</f>
        <v>1361359</v>
      </c>
      <c r="E7" s="705"/>
      <c r="F7" s="59" t="s">
        <v>162</v>
      </c>
      <c r="G7" s="60">
        <f>Kiadások!L32</f>
        <v>12121461</v>
      </c>
      <c r="H7" s="627">
        <f>SUM(Kiadások!AA32)</f>
        <v>14171720</v>
      </c>
      <c r="I7" s="61"/>
      <c r="L7" s="682"/>
      <c r="M7" s="682"/>
      <c r="N7" s="682"/>
      <c r="O7" s="682"/>
      <c r="P7" s="682"/>
      <c r="Q7" s="682"/>
      <c r="R7" s="682"/>
      <c r="S7" s="682"/>
      <c r="T7" s="682"/>
      <c r="U7" s="682"/>
      <c r="V7" s="682"/>
      <c r="W7" s="682"/>
      <c r="X7" s="682"/>
      <c r="Y7" s="682"/>
    </row>
    <row r="8" spans="1:25" x14ac:dyDescent="0.25">
      <c r="A8" s="705"/>
      <c r="B8" s="708"/>
      <c r="C8" s="710"/>
      <c r="D8" s="710"/>
      <c r="E8" s="705"/>
      <c r="F8" s="59" t="s">
        <v>577</v>
      </c>
      <c r="G8" s="60">
        <f>Kiadások!L59</f>
        <v>2060000</v>
      </c>
      <c r="H8" s="627">
        <f>SUM(Kiadások!AA59)</f>
        <v>1979500</v>
      </c>
      <c r="I8" s="61"/>
      <c r="L8" s="682"/>
      <c r="M8" s="682"/>
      <c r="N8" s="682"/>
      <c r="O8" s="682"/>
      <c r="P8" s="682"/>
      <c r="Q8" s="682"/>
      <c r="R8" s="682"/>
      <c r="S8" s="682"/>
      <c r="T8" s="682"/>
      <c r="U8" s="682"/>
      <c r="V8" s="682"/>
      <c r="W8" s="682"/>
      <c r="X8" s="682"/>
      <c r="Y8" s="682"/>
    </row>
    <row r="9" spans="1:25" x14ac:dyDescent="0.25">
      <c r="A9" s="705"/>
      <c r="B9" s="59" t="s">
        <v>68</v>
      </c>
      <c r="C9" s="60">
        <f>Bevételek!G188</f>
        <v>0</v>
      </c>
      <c r="D9" s="60">
        <f>Bevételek!H188</f>
        <v>0</v>
      </c>
      <c r="E9" s="705"/>
      <c r="F9" s="59" t="s">
        <v>221</v>
      </c>
      <c r="G9" s="60">
        <f>Kiadások!L76</f>
        <v>9075066</v>
      </c>
      <c r="H9" s="628">
        <f>Kiadások!AA76</f>
        <v>11662665</v>
      </c>
      <c r="I9" s="61"/>
      <c r="L9" s="682"/>
      <c r="M9" s="682"/>
      <c r="N9" s="682"/>
      <c r="O9" s="682"/>
      <c r="P9" s="682"/>
      <c r="Q9" s="682"/>
      <c r="R9" s="682"/>
      <c r="S9" s="682"/>
      <c r="T9" s="682"/>
      <c r="U9" s="682"/>
      <c r="V9" s="682"/>
      <c r="W9" s="682"/>
      <c r="X9" s="682"/>
      <c r="Y9" s="682"/>
    </row>
    <row r="10" spans="1:25" x14ac:dyDescent="0.25">
      <c r="A10" s="706"/>
      <c r="B10" s="62" t="s">
        <v>578</v>
      </c>
      <c r="C10" s="63">
        <f>SUM(C5:C9)</f>
        <v>29239232</v>
      </c>
      <c r="D10" s="63">
        <f>SUM(D5:D9)</f>
        <v>50567061</v>
      </c>
      <c r="E10" s="706"/>
      <c r="F10" s="62" t="s">
        <v>579</v>
      </c>
      <c r="G10" s="63">
        <f>SUM(G5:G9)</f>
        <v>35613488</v>
      </c>
      <c r="H10" s="629">
        <f>SUM(H5:H9)</f>
        <v>40639060</v>
      </c>
      <c r="I10" s="65">
        <f>D10-H10</f>
        <v>9928001</v>
      </c>
      <c r="L10" s="682"/>
      <c r="M10" s="682"/>
      <c r="N10" s="682"/>
      <c r="O10" s="682"/>
      <c r="P10" s="682"/>
      <c r="Q10" s="682"/>
      <c r="R10" s="682"/>
      <c r="S10" s="682"/>
      <c r="T10" s="682"/>
      <c r="U10" s="682"/>
      <c r="V10" s="682"/>
      <c r="W10" s="682"/>
      <c r="X10" s="682"/>
      <c r="Y10" s="682"/>
    </row>
    <row r="11" spans="1:25" ht="30" x14ac:dyDescent="0.25">
      <c r="A11" s="685" t="s">
        <v>59</v>
      </c>
      <c r="B11" s="59" t="s">
        <v>21</v>
      </c>
      <c r="C11" s="60">
        <f>Bevételek!G60</f>
        <v>71265389</v>
      </c>
      <c r="D11" s="60">
        <f>Bevételek!H60</f>
        <v>71265389</v>
      </c>
      <c r="E11" s="685" t="s">
        <v>572</v>
      </c>
      <c r="F11" s="59" t="s">
        <v>246</v>
      </c>
      <c r="G11" s="60">
        <f>Kiadások!L148</f>
        <v>89896284</v>
      </c>
      <c r="H11" s="627">
        <f>SUM(Kiadások!AA148)</f>
        <v>104999698</v>
      </c>
      <c r="I11" s="61"/>
      <c r="L11" s="682"/>
      <c r="M11" s="682"/>
      <c r="N11" s="682"/>
      <c r="O11" s="682"/>
      <c r="P11" s="682"/>
      <c r="Q11" s="682"/>
      <c r="R11" s="682"/>
      <c r="S11" s="682"/>
      <c r="T11" s="682"/>
      <c r="U11" s="682"/>
      <c r="V11" s="682"/>
      <c r="W11" s="682"/>
      <c r="X11" s="682"/>
      <c r="Y11" s="682"/>
    </row>
    <row r="12" spans="1:25" x14ac:dyDescent="0.25">
      <c r="A12" s="685"/>
      <c r="B12" s="59" t="s">
        <v>59</v>
      </c>
      <c r="C12" s="60">
        <f>Bevételek!G178</f>
        <v>1250000</v>
      </c>
      <c r="D12" s="60">
        <f>Bevételek!H178</f>
        <v>1250000</v>
      </c>
      <c r="E12" s="685"/>
      <c r="F12" s="59" t="s">
        <v>262</v>
      </c>
      <c r="G12" s="60">
        <f>Kiadások!L158</f>
        <v>10811898</v>
      </c>
      <c r="H12" s="627">
        <f>SUM(Kiadások!AA158)</f>
        <v>10949016</v>
      </c>
      <c r="I12" s="61"/>
      <c r="L12" s="682"/>
      <c r="M12" s="682"/>
      <c r="N12" s="682"/>
      <c r="O12" s="682"/>
      <c r="P12" s="682"/>
      <c r="Q12" s="682"/>
      <c r="R12" s="682"/>
      <c r="S12" s="682"/>
      <c r="T12" s="682"/>
      <c r="U12" s="682"/>
      <c r="V12" s="682"/>
      <c r="W12" s="682"/>
      <c r="X12" s="682"/>
      <c r="Y12" s="682"/>
    </row>
    <row r="13" spans="1:25" ht="30" x14ac:dyDescent="0.25">
      <c r="A13" s="685"/>
      <c r="B13" s="59" t="s">
        <v>78</v>
      </c>
      <c r="C13" s="60">
        <f>Bevételek!G214</f>
        <v>0</v>
      </c>
      <c r="D13" s="60">
        <f>Bevételek!H214</f>
        <v>0</v>
      </c>
      <c r="E13" s="685"/>
      <c r="F13" s="59" t="s">
        <v>580</v>
      </c>
      <c r="G13" s="60">
        <f>Kiadások!L163</f>
        <v>50000</v>
      </c>
      <c r="H13" s="627">
        <f>SUM(Kiadások!AA163)</f>
        <v>140989</v>
      </c>
      <c r="I13" s="61"/>
      <c r="L13" s="682"/>
      <c r="M13" s="682"/>
      <c r="N13" s="682"/>
      <c r="O13" s="682"/>
      <c r="P13" s="682"/>
      <c r="Q13" s="682"/>
      <c r="R13" s="682"/>
      <c r="S13" s="682"/>
      <c r="T13" s="682"/>
      <c r="U13" s="682"/>
      <c r="V13" s="682"/>
      <c r="W13" s="682"/>
      <c r="X13" s="682"/>
      <c r="Y13" s="682"/>
    </row>
    <row r="14" spans="1:25" x14ac:dyDescent="0.25">
      <c r="A14" s="685"/>
      <c r="B14" s="62" t="s">
        <v>581</v>
      </c>
      <c r="C14" s="63">
        <f>SUM(C11:C13)</f>
        <v>72515389</v>
      </c>
      <c r="D14" s="63">
        <f>SUM(D11:D13)</f>
        <v>72515389</v>
      </c>
      <c r="E14" s="685"/>
      <c r="F14" s="62" t="s">
        <v>582</v>
      </c>
      <c r="G14" s="63">
        <f>SUM(G11:G13)</f>
        <v>100758182</v>
      </c>
      <c r="H14" s="64">
        <f>SUM(H11:H13)</f>
        <v>116089703</v>
      </c>
      <c r="I14" s="65">
        <f>D14-H14</f>
        <v>-43574314</v>
      </c>
      <c r="L14" s="682"/>
      <c r="M14" s="682"/>
      <c r="N14" s="682"/>
      <c r="O14" s="682"/>
      <c r="P14" s="682"/>
      <c r="Q14" s="682"/>
      <c r="R14" s="682"/>
      <c r="S14" s="682"/>
      <c r="T14" s="682"/>
      <c r="U14" s="682"/>
      <c r="V14" s="682"/>
      <c r="W14" s="682"/>
      <c r="X14" s="682"/>
      <c r="Y14" s="682"/>
    </row>
    <row r="15" spans="1:25" ht="15.75" thickBot="1" x14ac:dyDescent="0.3">
      <c r="A15" s="686" t="s">
        <v>583</v>
      </c>
      <c r="B15" s="687"/>
      <c r="C15" s="57">
        <f>C10+C14</f>
        <v>101754621</v>
      </c>
      <c r="D15" s="57">
        <f>D10+D14</f>
        <v>123082450</v>
      </c>
      <c r="E15" s="688" t="s">
        <v>584</v>
      </c>
      <c r="F15" s="689"/>
      <c r="G15" s="57">
        <f t="shared" ref="G15:I15" si="0">G10+G14</f>
        <v>136371670</v>
      </c>
      <c r="H15" s="5">
        <f>SUM(H10+H14)</f>
        <v>156728763</v>
      </c>
      <c r="I15" s="6">
        <f t="shared" si="0"/>
        <v>-33646313</v>
      </c>
      <c r="L15" s="682"/>
      <c r="M15" s="682"/>
      <c r="N15" s="682"/>
      <c r="O15" s="682"/>
      <c r="P15" s="682"/>
      <c r="Q15" s="682"/>
      <c r="R15" s="682"/>
      <c r="S15" s="682"/>
      <c r="T15" s="682"/>
      <c r="U15" s="682"/>
      <c r="V15" s="682"/>
      <c r="W15" s="682"/>
      <c r="X15" s="682"/>
      <c r="Y15" s="682"/>
    </row>
    <row r="16" spans="1:25" x14ac:dyDescent="0.25">
      <c r="A16" s="690" t="s">
        <v>585</v>
      </c>
      <c r="B16" s="691"/>
      <c r="C16" s="691"/>
      <c r="D16" s="691"/>
      <c r="E16" s="692"/>
      <c r="F16" s="693"/>
      <c r="G16" s="693"/>
      <c r="H16" s="693"/>
      <c r="I16" s="7"/>
      <c r="L16" s="682"/>
      <c r="M16" s="682"/>
      <c r="N16" s="682"/>
      <c r="O16" s="682"/>
      <c r="P16" s="682"/>
      <c r="Q16" s="682"/>
      <c r="R16" s="682"/>
      <c r="S16" s="682"/>
      <c r="T16" s="682"/>
      <c r="U16" s="682"/>
      <c r="V16" s="682"/>
      <c r="W16" s="682"/>
      <c r="X16" s="682"/>
      <c r="Y16" s="682"/>
    </row>
    <row r="17" spans="1:25" x14ac:dyDescent="0.25">
      <c r="A17" s="696" t="s">
        <v>569</v>
      </c>
      <c r="B17" s="697"/>
      <c r="C17" s="121">
        <f>SUM(Bevételek!G255)</f>
        <v>38854079</v>
      </c>
      <c r="D17" s="121">
        <f>SUM(Bevételek!H255)</f>
        <v>38205969</v>
      </c>
      <c r="E17" s="694"/>
      <c r="F17" s="695"/>
      <c r="G17" s="695"/>
      <c r="H17" s="695"/>
      <c r="I17" s="9"/>
      <c r="L17" s="682"/>
      <c r="M17" s="682"/>
      <c r="N17" s="682"/>
      <c r="O17" s="682"/>
      <c r="P17" s="682"/>
      <c r="Q17" s="682"/>
      <c r="R17" s="682"/>
      <c r="S17" s="682"/>
      <c r="T17" s="682"/>
      <c r="U17" s="682"/>
      <c r="V17" s="682"/>
      <c r="W17" s="682"/>
      <c r="X17" s="682"/>
      <c r="Y17" s="682"/>
    </row>
    <row r="18" spans="1:25" x14ac:dyDescent="0.25">
      <c r="A18" s="696" t="s">
        <v>586</v>
      </c>
      <c r="B18" s="697"/>
      <c r="C18" s="698">
        <f>C15+C17</f>
        <v>140608700</v>
      </c>
      <c r="D18" s="701">
        <f>D15+D17</f>
        <v>161288419</v>
      </c>
      <c r="E18" s="696"/>
      <c r="F18" s="697"/>
      <c r="G18" s="698"/>
      <c r="H18" s="698"/>
      <c r="I18" s="683"/>
      <c r="L18" s="682"/>
      <c r="M18" s="682"/>
      <c r="N18" s="682"/>
      <c r="O18" s="682"/>
      <c r="P18" s="682"/>
      <c r="Q18" s="682"/>
      <c r="R18" s="682"/>
      <c r="S18" s="682"/>
      <c r="T18" s="682"/>
      <c r="U18" s="682"/>
      <c r="V18" s="682"/>
      <c r="W18" s="682"/>
      <c r="X18" s="682"/>
      <c r="Y18" s="682"/>
    </row>
    <row r="19" spans="1:25" x14ac:dyDescent="0.25">
      <c r="A19" s="696"/>
      <c r="B19" s="697"/>
      <c r="C19" s="699"/>
      <c r="D19" s="702"/>
      <c r="E19" s="696"/>
      <c r="F19" s="697"/>
      <c r="G19" s="700"/>
      <c r="H19" s="699"/>
      <c r="I19" s="684"/>
      <c r="L19" s="682"/>
      <c r="M19" s="682"/>
      <c r="N19" s="682"/>
      <c r="O19" s="682"/>
      <c r="P19" s="682"/>
      <c r="Q19" s="682"/>
      <c r="R19" s="682"/>
      <c r="S19" s="682"/>
      <c r="T19" s="682"/>
      <c r="U19" s="682"/>
      <c r="V19" s="682"/>
      <c r="W19" s="682"/>
      <c r="X19" s="682"/>
      <c r="Y19" s="682"/>
    </row>
    <row r="20" spans="1:25" x14ac:dyDescent="0.25">
      <c r="A20" s="719" t="s">
        <v>587</v>
      </c>
      <c r="B20" s="720"/>
      <c r="C20" s="720"/>
      <c r="D20" s="720"/>
      <c r="E20" s="719" t="s">
        <v>588</v>
      </c>
      <c r="F20" s="720"/>
      <c r="G20" s="720"/>
      <c r="H20" s="720"/>
      <c r="I20" s="10"/>
      <c r="L20" s="682"/>
      <c r="M20" s="682"/>
      <c r="N20" s="682"/>
      <c r="O20" s="682"/>
      <c r="P20" s="682"/>
      <c r="Q20" s="682"/>
      <c r="R20" s="682"/>
      <c r="S20" s="682"/>
      <c r="T20" s="682"/>
      <c r="U20" s="682"/>
      <c r="V20" s="682"/>
      <c r="W20" s="682"/>
      <c r="X20" s="682"/>
      <c r="Y20" s="682"/>
    </row>
    <row r="21" spans="1:25" x14ac:dyDescent="0.25">
      <c r="A21" s="696" t="s">
        <v>88</v>
      </c>
      <c r="B21" s="697"/>
      <c r="C21" s="121">
        <f>SUM(Bevételek!G240)</f>
        <v>38854079</v>
      </c>
      <c r="D21" s="121">
        <f>SUM(Bevételek!H240)</f>
        <v>38205969</v>
      </c>
      <c r="E21" s="696" t="s">
        <v>285</v>
      </c>
      <c r="F21" s="697"/>
      <c r="G21" s="121">
        <f>Kiadások!L226</f>
        <v>4237030</v>
      </c>
      <c r="H21" s="8">
        <f>SUM(Kiadások!AA226)</f>
        <v>4559656</v>
      </c>
      <c r="I21" s="9">
        <f>C21-G21</f>
        <v>34617049</v>
      </c>
      <c r="L21" s="682"/>
      <c r="M21" s="682"/>
      <c r="N21" s="682"/>
      <c r="O21" s="682"/>
      <c r="P21" s="682"/>
      <c r="Q21" s="682"/>
      <c r="R21" s="682"/>
      <c r="S21" s="682"/>
      <c r="T21" s="682"/>
      <c r="U21" s="682"/>
      <c r="V21" s="682"/>
      <c r="W21" s="682"/>
      <c r="X21" s="682"/>
      <c r="Y21" s="682"/>
    </row>
    <row r="22" spans="1:25" x14ac:dyDescent="0.25">
      <c r="A22" s="719" t="s">
        <v>589</v>
      </c>
      <c r="B22" s="720"/>
      <c r="C22" s="720"/>
      <c r="D22" s="720"/>
      <c r="E22" s="719" t="s">
        <v>590</v>
      </c>
      <c r="F22" s="720"/>
      <c r="G22" s="720"/>
      <c r="H22" s="720"/>
      <c r="I22" s="10"/>
      <c r="L22" s="682"/>
      <c r="M22" s="682"/>
      <c r="N22" s="682"/>
      <c r="O22" s="682"/>
      <c r="P22" s="682"/>
      <c r="Q22" s="682"/>
      <c r="R22" s="682"/>
      <c r="S22" s="682"/>
      <c r="T22" s="682"/>
      <c r="U22" s="682"/>
      <c r="V22" s="682"/>
      <c r="W22" s="682"/>
      <c r="X22" s="682"/>
      <c r="Y22" s="682"/>
    </row>
    <row r="23" spans="1:25" ht="15.75" thickBot="1" x14ac:dyDescent="0.3">
      <c r="A23" s="688" t="s">
        <v>570</v>
      </c>
      <c r="B23" s="689"/>
      <c r="C23" s="57">
        <f>C15+C21</f>
        <v>140608700</v>
      </c>
      <c r="D23" s="57">
        <f>D15+D21</f>
        <v>161288419</v>
      </c>
      <c r="E23" s="688" t="s">
        <v>570</v>
      </c>
      <c r="F23" s="689"/>
      <c r="G23" s="57">
        <f>G15+G21</f>
        <v>140608700</v>
      </c>
      <c r="H23" s="57">
        <f>H15+H21</f>
        <v>161288419</v>
      </c>
      <c r="I23" s="6">
        <f>C23-G23</f>
        <v>0</v>
      </c>
    </row>
    <row r="25" spans="1:25" hidden="1" x14ac:dyDescent="0.25">
      <c r="D25" s="174">
        <f>SUM(D23-C23)</f>
        <v>20679719</v>
      </c>
      <c r="G25" s="174"/>
      <c r="H25" s="174">
        <f>SUM(H23-G23)</f>
        <v>20679719</v>
      </c>
    </row>
    <row r="26" spans="1:25" hidden="1" x14ac:dyDescent="0.25">
      <c r="C26" s="174"/>
      <c r="G26" s="174"/>
      <c r="H26" s="174"/>
    </row>
    <row r="27" spans="1:25" hidden="1" x14ac:dyDescent="0.25">
      <c r="H27" s="174">
        <f>SUM(D23-H23)</f>
        <v>0</v>
      </c>
    </row>
  </sheetData>
  <mergeCells count="34">
    <mergeCell ref="A23:B23"/>
    <mergeCell ref="E23:F23"/>
    <mergeCell ref="A22:D22"/>
    <mergeCell ref="E22:H22"/>
    <mergeCell ref="A20:D20"/>
    <mergeCell ref="E20:H20"/>
    <mergeCell ref="A21:B21"/>
    <mergeCell ref="E21:F21"/>
    <mergeCell ref="A1:I1"/>
    <mergeCell ref="A5:A10"/>
    <mergeCell ref="E5:E10"/>
    <mergeCell ref="B7:B8"/>
    <mergeCell ref="C7:C8"/>
    <mergeCell ref="D7:D8"/>
    <mergeCell ref="A3:D3"/>
    <mergeCell ref="E3:H3"/>
    <mergeCell ref="I3:I4"/>
    <mergeCell ref="A4:B4"/>
    <mergeCell ref="E4:F4"/>
    <mergeCell ref="L4:Y22"/>
    <mergeCell ref="I18:I19"/>
    <mergeCell ref="A11:A14"/>
    <mergeCell ref="E11:E14"/>
    <mergeCell ref="A15:B15"/>
    <mergeCell ref="E15:F15"/>
    <mergeCell ref="A16:D16"/>
    <mergeCell ref="E16:H17"/>
    <mergeCell ref="A17:B17"/>
    <mergeCell ref="H18:H19"/>
    <mergeCell ref="E18:F19"/>
    <mergeCell ref="G18:G19"/>
    <mergeCell ref="A18:B19"/>
    <mergeCell ref="C18:C19"/>
    <mergeCell ref="D18:D1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7" orientation="landscape" horizontalDpi="4294967293" r:id="rId1"/>
  <headerFooter>
    <oddHeader>&amp;L&amp;"Times New Roman,Félkövér"&amp;10&amp;K000000 1. melléklet a 6 /2019. ( XI.14. 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A770"/>
  <sheetViews>
    <sheetView view="pageLayout" topLeftCell="C93" zoomScale="78" zoomScaleNormal="79" zoomScaleSheetLayoutView="100" zoomScalePageLayoutView="78" workbookViewId="0">
      <selection activeCell="C308" sqref="A308:XFD308"/>
    </sheetView>
  </sheetViews>
  <sheetFormatPr defaultColWidth="9.140625" defaultRowHeight="15" x14ac:dyDescent="0.25"/>
  <cols>
    <col min="1" max="1" width="7.85546875" style="110" bestFit="1" customWidth="1"/>
    <col min="2" max="2" width="6.85546875" style="15" hidden="1" customWidth="1"/>
    <col min="3" max="4" width="3.28515625" style="12" customWidth="1"/>
    <col min="5" max="5" width="48.85546875" style="12" customWidth="1"/>
    <col min="6" max="6" width="12" style="12" customWidth="1"/>
    <col min="7" max="7" width="11.140625" style="12" customWidth="1"/>
    <col min="8" max="8" width="11.7109375" style="47" customWidth="1"/>
    <col min="9" max="9" width="12" style="12" customWidth="1"/>
    <col min="10" max="10" width="11.140625" style="12" customWidth="1"/>
    <col min="11" max="11" width="11.7109375" style="47" customWidth="1"/>
    <col min="12" max="12" width="11.85546875" style="12" customWidth="1"/>
    <col min="13" max="13" width="12" style="12" bestFit="1" customWidth="1"/>
    <col min="14" max="14" width="12.28515625" style="12" customWidth="1"/>
    <col min="15" max="16" width="10.140625" style="12" bestFit="1" customWidth="1"/>
    <col min="17" max="17" width="12" style="12" bestFit="1" customWidth="1"/>
    <col min="18" max="18" width="12.5703125" style="12" customWidth="1"/>
    <col min="19" max="19" width="11.85546875" style="12" bestFit="1" customWidth="1"/>
    <col min="20" max="20" width="12" style="12" customWidth="1"/>
    <col min="21" max="21" width="11.28515625" style="12" customWidth="1"/>
    <col min="22" max="22" width="10.140625" style="12" bestFit="1" customWidth="1"/>
    <col min="23" max="23" width="10.7109375" style="12" bestFit="1" customWidth="1"/>
    <col min="24" max="24" width="10.140625" style="12" bestFit="1" customWidth="1"/>
    <col min="25" max="25" width="12" style="12" customWidth="1"/>
    <col min="26" max="26" width="11.85546875" style="16" hidden="1" customWidth="1"/>
    <col min="27" max="16384" width="9.140625" style="16"/>
  </cols>
  <sheetData>
    <row r="1" spans="1:26" ht="15.75" thickBot="1" x14ac:dyDescent="0.3">
      <c r="Y1" s="11" t="s">
        <v>826</v>
      </c>
    </row>
    <row r="2" spans="1:26" ht="15" customHeight="1" x14ac:dyDescent="0.25">
      <c r="B2" s="733" t="s">
        <v>0</v>
      </c>
      <c r="C2" s="734"/>
      <c r="D2" s="734"/>
      <c r="E2" s="734"/>
      <c r="F2" s="794" t="s">
        <v>1090</v>
      </c>
      <c r="G2" s="740"/>
      <c r="H2" s="795"/>
      <c r="I2" s="794" t="s">
        <v>1023</v>
      </c>
      <c r="J2" s="740"/>
      <c r="K2" s="795"/>
      <c r="L2" s="750" t="s">
        <v>1025</v>
      </c>
      <c r="M2" s="734"/>
      <c r="N2" s="733" t="s">
        <v>1097</v>
      </c>
      <c r="O2" s="734"/>
      <c r="P2" s="734"/>
      <c r="Q2" s="734"/>
      <c r="R2" s="734"/>
      <c r="S2" s="734"/>
      <c r="T2" s="734"/>
      <c r="U2" s="829"/>
      <c r="V2" s="734" t="s">
        <v>1095</v>
      </c>
      <c r="W2" s="734"/>
      <c r="X2" s="734"/>
      <c r="Y2" s="829"/>
    </row>
    <row r="3" spans="1:26" ht="27.75" customHeight="1" thickBot="1" x14ac:dyDescent="0.3">
      <c r="B3" s="735"/>
      <c r="C3" s="736"/>
      <c r="D3" s="736"/>
      <c r="E3" s="736"/>
      <c r="F3" s="796" t="s">
        <v>843</v>
      </c>
      <c r="G3" s="798" t="s">
        <v>844</v>
      </c>
      <c r="H3" s="800" t="s">
        <v>570</v>
      </c>
      <c r="I3" s="796" t="s">
        <v>843</v>
      </c>
      <c r="J3" s="798" t="s">
        <v>844</v>
      </c>
      <c r="K3" s="800" t="s">
        <v>570</v>
      </c>
      <c r="L3" s="834"/>
      <c r="M3" s="832"/>
      <c r="N3" s="737"/>
      <c r="O3" s="738"/>
      <c r="P3" s="738"/>
      <c r="Q3" s="738"/>
      <c r="R3" s="738"/>
      <c r="S3" s="738"/>
      <c r="T3" s="738"/>
      <c r="U3" s="831"/>
      <c r="V3" s="738"/>
      <c r="W3" s="738"/>
      <c r="X3" s="738"/>
      <c r="Y3" s="831"/>
    </row>
    <row r="4" spans="1:26" ht="39" thickBot="1" x14ac:dyDescent="0.3">
      <c r="B4" s="737"/>
      <c r="C4" s="738"/>
      <c r="D4" s="738"/>
      <c r="E4" s="738"/>
      <c r="F4" s="797"/>
      <c r="G4" s="799"/>
      <c r="H4" s="801"/>
      <c r="I4" s="797"/>
      <c r="J4" s="799"/>
      <c r="K4" s="801"/>
      <c r="L4" s="198" t="s">
        <v>957</v>
      </c>
      <c r="M4" s="199" t="s">
        <v>958</v>
      </c>
      <c r="N4" s="114" t="s">
        <v>591</v>
      </c>
      <c r="O4" s="58" t="s">
        <v>592</v>
      </c>
      <c r="P4" s="403" t="s">
        <v>593</v>
      </c>
      <c r="Q4" s="403" t="s">
        <v>594</v>
      </c>
      <c r="R4" s="58" t="s">
        <v>595</v>
      </c>
      <c r="S4" s="403" t="s">
        <v>596</v>
      </c>
      <c r="T4" s="403" t="s">
        <v>597</v>
      </c>
      <c r="U4" s="417" t="s">
        <v>598</v>
      </c>
      <c r="V4" s="305" t="s">
        <v>599</v>
      </c>
      <c r="W4" s="403" t="s">
        <v>600</v>
      </c>
      <c r="X4" s="403" t="s">
        <v>601</v>
      </c>
      <c r="Y4" s="417" t="s">
        <v>602</v>
      </c>
    </row>
    <row r="5" spans="1:26" ht="15.75" thickBot="1" x14ac:dyDescent="0.3">
      <c r="B5" s="75" t="s">
        <v>118</v>
      </c>
      <c r="C5" s="835" t="s">
        <v>119</v>
      </c>
      <c r="D5" s="836"/>
      <c r="E5" s="836"/>
      <c r="F5" s="180">
        <f>F6+F32</f>
        <v>1799500</v>
      </c>
      <c r="G5" s="122">
        <f>G6+G32</f>
        <v>0</v>
      </c>
      <c r="H5" s="139">
        <f>SUM(F5:G5)</f>
        <v>1799500</v>
      </c>
      <c r="I5" s="180">
        <f>I6+I32</f>
        <v>2378500</v>
      </c>
      <c r="J5" s="122">
        <f>J6+J32</f>
        <v>0</v>
      </c>
      <c r="K5" s="139">
        <f>SUM(I5:J5)</f>
        <v>2378500</v>
      </c>
      <c r="L5" s="76">
        <f>L6+L32</f>
        <v>919985</v>
      </c>
      <c r="M5" s="77">
        <f>M6+M32</f>
        <v>1458515</v>
      </c>
      <c r="N5" s="404">
        <f t="shared" ref="N5:Y5" si="0">SUM(N29+N28+N27+N26+N22+N19+N14+N10+N7)</f>
        <v>180500</v>
      </c>
      <c r="O5" s="404">
        <f t="shared" si="0"/>
        <v>195000</v>
      </c>
      <c r="P5" s="404">
        <f t="shared" si="0"/>
        <v>325000</v>
      </c>
      <c r="Q5" s="404">
        <f t="shared" si="0"/>
        <v>210000</v>
      </c>
      <c r="R5" s="404">
        <f t="shared" si="0"/>
        <v>70350</v>
      </c>
      <c r="S5" s="404">
        <f t="shared" si="0"/>
        <v>210000</v>
      </c>
      <c r="T5" s="404">
        <f t="shared" si="0"/>
        <v>210000</v>
      </c>
      <c r="U5" s="404">
        <f t="shared" si="0"/>
        <v>445300</v>
      </c>
      <c r="V5" s="404">
        <f t="shared" si="0"/>
        <v>69662</v>
      </c>
      <c r="W5" s="404">
        <f t="shared" si="0"/>
        <v>208312</v>
      </c>
      <c r="X5" s="404">
        <f t="shared" si="0"/>
        <v>184713</v>
      </c>
      <c r="Y5" s="404">
        <f t="shared" si="0"/>
        <v>69663</v>
      </c>
      <c r="Z5" s="150">
        <f t="shared" ref="Z5:Z12" si="1">SUM(N5:Y5)</f>
        <v>2378500</v>
      </c>
    </row>
    <row r="6" spans="1:26" ht="15.75" thickBot="1" x14ac:dyDescent="0.3">
      <c r="B6" s="107" t="s">
        <v>607</v>
      </c>
      <c r="C6" s="760" t="s">
        <v>120</v>
      </c>
      <c r="D6" s="761"/>
      <c r="E6" s="761"/>
      <c r="F6" s="181">
        <f>F7+F10+F13+F14+F17+F18+F19+F22+F25+F26+F27+F28+F29</f>
        <v>1799500</v>
      </c>
      <c r="G6" s="123">
        <f t="shared" ref="G6" si="2">G7+G10+G13+G14+G17+G18+G19+G22+G25+G26+G27+G28+G29</f>
        <v>0</v>
      </c>
      <c r="H6" s="140">
        <f t="shared" ref="H6:H110" si="3">SUM(F6:G6)</f>
        <v>1799500</v>
      </c>
      <c r="I6" s="181">
        <f>SUM(I29+I28+I27+I26+I25+I22+I19+I14+I10+I7)</f>
        <v>2378500</v>
      </c>
      <c r="J6" s="123">
        <f t="shared" ref="J6" si="4">J7+J10+J13+J14+J17+J18+J19+J22+J25+J26+J27+J28+J29</f>
        <v>0</v>
      </c>
      <c r="K6" s="140">
        <f t="shared" ref="K6" si="5">SUM(I6:J6)</f>
        <v>2378500</v>
      </c>
      <c r="L6" s="101">
        <f>L7+L10+L13+L14+L17+L18+L19+L22+L25+L26+L27+L28+L29</f>
        <v>919985</v>
      </c>
      <c r="M6" s="105">
        <f>M7+M10+M13+M14+M17+M18+M19+M22+M25+M26+M27+M28+M29</f>
        <v>1458515</v>
      </c>
      <c r="N6" s="404">
        <f t="shared" ref="N6:Y6" si="6">SUM(N29+N28+N27+N26+N25+N22+N19+N14+N10+N7)</f>
        <v>180500</v>
      </c>
      <c r="O6" s="404">
        <f t="shared" si="6"/>
        <v>195000</v>
      </c>
      <c r="P6" s="404">
        <f t="shared" si="6"/>
        <v>325000</v>
      </c>
      <c r="Q6" s="404">
        <f t="shared" si="6"/>
        <v>210000</v>
      </c>
      <c r="R6" s="404">
        <f t="shared" si="6"/>
        <v>70350</v>
      </c>
      <c r="S6" s="404">
        <f t="shared" si="6"/>
        <v>210000</v>
      </c>
      <c r="T6" s="404">
        <f t="shared" si="6"/>
        <v>210000</v>
      </c>
      <c r="U6" s="404">
        <f t="shared" si="6"/>
        <v>445300</v>
      </c>
      <c r="V6" s="404">
        <f t="shared" si="6"/>
        <v>69662</v>
      </c>
      <c r="W6" s="404">
        <f t="shared" si="6"/>
        <v>208312</v>
      </c>
      <c r="X6" s="404">
        <f t="shared" si="6"/>
        <v>184713</v>
      </c>
      <c r="Y6" s="404">
        <f t="shared" si="6"/>
        <v>69663</v>
      </c>
      <c r="Z6" s="150">
        <f t="shared" si="1"/>
        <v>2378500</v>
      </c>
    </row>
    <row r="7" spans="1:26" s="166" customFormat="1" ht="15.75" thickBot="1" x14ac:dyDescent="0.3">
      <c r="A7" s="110" t="s">
        <v>121</v>
      </c>
      <c r="B7" s="151" t="s">
        <v>608</v>
      </c>
      <c r="C7" s="164"/>
      <c r="D7" s="197" t="s">
        <v>122</v>
      </c>
      <c r="E7" s="197"/>
      <c r="F7" s="200">
        <f>SUM(F8:F9)</f>
        <v>1486800</v>
      </c>
      <c r="G7" s="152">
        <f>SUM(G8:G9)</f>
        <v>0</v>
      </c>
      <c r="H7" s="153">
        <f t="shared" si="3"/>
        <v>1486800</v>
      </c>
      <c r="I7" s="200">
        <f t="shared" ref="I7:Y7" si="7">SUM(I8:I9)</f>
        <v>1789500</v>
      </c>
      <c r="J7" s="152">
        <f t="shared" si="7"/>
        <v>0</v>
      </c>
      <c r="K7" s="153">
        <f t="shared" si="7"/>
        <v>1789500</v>
      </c>
      <c r="L7" s="161">
        <f t="shared" si="7"/>
        <v>769485</v>
      </c>
      <c r="M7" s="156">
        <f t="shared" si="7"/>
        <v>1020015</v>
      </c>
      <c r="N7" s="404">
        <f t="shared" si="7"/>
        <v>180500</v>
      </c>
      <c r="O7" s="404">
        <f t="shared" si="7"/>
        <v>195000</v>
      </c>
      <c r="P7" s="404">
        <f t="shared" si="7"/>
        <v>225000</v>
      </c>
      <c r="Q7" s="404">
        <f t="shared" si="7"/>
        <v>210000</v>
      </c>
      <c r="R7" s="404">
        <f t="shared" si="7"/>
        <v>70350</v>
      </c>
      <c r="S7" s="404">
        <f t="shared" si="7"/>
        <v>210000</v>
      </c>
      <c r="T7" s="404">
        <f t="shared" si="7"/>
        <v>210000</v>
      </c>
      <c r="U7" s="404">
        <f t="shared" si="7"/>
        <v>210000</v>
      </c>
      <c r="V7" s="404">
        <f t="shared" si="7"/>
        <v>69662</v>
      </c>
      <c r="W7" s="404">
        <f t="shared" si="7"/>
        <v>69662</v>
      </c>
      <c r="X7" s="404">
        <f t="shared" si="7"/>
        <v>69663</v>
      </c>
      <c r="Y7" s="404">
        <f t="shared" si="7"/>
        <v>69663</v>
      </c>
      <c r="Z7" s="167">
        <f t="shared" si="1"/>
        <v>1789500</v>
      </c>
    </row>
    <row r="8" spans="1:26" ht="15.75" thickBot="1" x14ac:dyDescent="0.3">
      <c r="B8" s="50"/>
      <c r="C8" s="224"/>
      <c r="D8" s="175"/>
      <c r="E8" s="175" t="s">
        <v>983</v>
      </c>
      <c r="F8" s="182">
        <v>630000</v>
      </c>
      <c r="G8" s="124"/>
      <c r="H8" s="142">
        <f>SUM(F8:G8)</f>
        <v>630000</v>
      </c>
      <c r="I8" s="182">
        <v>769485</v>
      </c>
      <c r="J8" s="124"/>
      <c r="K8" s="142">
        <v>769485</v>
      </c>
      <c r="L8" s="66">
        <v>769485</v>
      </c>
      <c r="M8" s="72"/>
      <c r="N8" s="404">
        <v>77615</v>
      </c>
      <c r="O8" s="405">
        <v>83850</v>
      </c>
      <c r="P8" s="406">
        <v>96750</v>
      </c>
      <c r="Q8" s="406">
        <v>90300</v>
      </c>
      <c r="R8" s="405">
        <v>30250</v>
      </c>
      <c r="S8" s="406">
        <v>90300</v>
      </c>
      <c r="T8" s="406">
        <v>90300</v>
      </c>
      <c r="U8" s="407">
        <v>90300</v>
      </c>
      <c r="V8" s="408">
        <v>29955</v>
      </c>
      <c r="W8" s="406">
        <v>29955</v>
      </c>
      <c r="X8" s="406">
        <v>29955</v>
      </c>
      <c r="Y8" s="407">
        <v>29955</v>
      </c>
      <c r="Z8" s="150">
        <f t="shared" si="1"/>
        <v>769485</v>
      </c>
    </row>
    <row r="9" spans="1:26" ht="15.75" thickBot="1" x14ac:dyDescent="0.3">
      <c r="B9" s="50"/>
      <c r="C9" s="224"/>
      <c r="D9" s="175"/>
      <c r="E9" s="175" t="s">
        <v>984</v>
      </c>
      <c r="F9" s="182">
        <v>856800</v>
      </c>
      <c r="G9" s="124"/>
      <c r="H9" s="142">
        <f>SUM(F9:G9)</f>
        <v>856800</v>
      </c>
      <c r="I9" s="182">
        <v>1020015</v>
      </c>
      <c r="J9" s="124"/>
      <c r="K9" s="142">
        <v>1020015</v>
      </c>
      <c r="L9" s="66"/>
      <c r="M9" s="72">
        <v>1020015</v>
      </c>
      <c r="N9" s="404">
        <v>102885</v>
      </c>
      <c r="O9" s="405">
        <v>111150</v>
      </c>
      <c r="P9" s="406">
        <v>128250</v>
      </c>
      <c r="Q9" s="406">
        <v>119700</v>
      </c>
      <c r="R9" s="405">
        <v>40100</v>
      </c>
      <c r="S9" s="406">
        <v>119700</v>
      </c>
      <c r="T9" s="406">
        <v>119700</v>
      </c>
      <c r="U9" s="407">
        <v>119700</v>
      </c>
      <c r="V9" s="408">
        <v>39707</v>
      </c>
      <c r="W9" s="406">
        <v>39707</v>
      </c>
      <c r="X9" s="406">
        <v>39708</v>
      </c>
      <c r="Y9" s="407">
        <v>39708</v>
      </c>
      <c r="Z9" s="150">
        <f t="shared" si="1"/>
        <v>1020015</v>
      </c>
    </row>
    <row r="10" spans="1:26" s="166" customFormat="1" ht="15.75" thickBot="1" x14ac:dyDescent="0.3">
      <c r="A10" s="110" t="s">
        <v>123</v>
      </c>
      <c r="B10" s="151" t="s">
        <v>609</v>
      </c>
      <c r="C10" s="164"/>
      <c r="D10" s="197" t="s">
        <v>124</v>
      </c>
      <c r="E10" s="197"/>
      <c r="F10" s="200">
        <f>SUM(F11:F12)</f>
        <v>115050</v>
      </c>
      <c r="G10" s="152">
        <f>SUM(G11:G12)</f>
        <v>0</v>
      </c>
      <c r="H10" s="153">
        <f>SUM(F10:G10)</f>
        <v>115050</v>
      </c>
      <c r="I10" s="200">
        <f>SUM(I11:I12)</f>
        <v>115050</v>
      </c>
      <c r="J10" s="152">
        <f>SUM(J11:J12)</f>
        <v>0</v>
      </c>
      <c r="K10" s="153">
        <f>SUM(I10:J10)</f>
        <v>115050</v>
      </c>
      <c r="L10" s="161">
        <f t="shared" ref="L10:M10" si="8">SUM(L11:L12)</f>
        <v>48750</v>
      </c>
      <c r="M10" s="156">
        <f t="shared" si="8"/>
        <v>66300</v>
      </c>
      <c r="N10" s="404">
        <f t="shared" ref="N10:Y10" si="9">SUM(N11:N12)</f>
        <v>0</v>
      </c>
      <c r="O10" s="404">
        <f t="shared" si="9"/>
        <v>0</v>
      </c>
      <c r="P10" s="404">
        <f t="shared" si="9"/>
        <v>0</v>
      </c>
      <c r="Q10" s="404">
        <f t="shared" si="9"/>
        <v>0</v>
      </c>
      <c r="R10" s="404">
        <f t="shared" si="9"/>
        <v>0</v>
      </c>
      <c r="S10" s="404">
        <f t="shared" si="9"/>
        <v>0</v>
      </c>
      <c r="T10" s="404">
        <f t="shared" si="9"/>
        <v>0</v>
      </c>
      <c r="U10" s="404">
        <f t="shared" si="9"/>
        <v>0</v>
      </c>
      <c r="V10" s="404">
        <f t="shared" si="9"/>
        <v>0</v>
      </c>
      <c r="W10" s="404">
        <f t="shared" si="9"/>
        <v>0</v>
      </c>
      <c r="X10" s="404">
        <f t="shared" si="9"/>
        <v>115050</v>
      </c>
      <c r="Y10" s="404">
        <f t="shared" si="9"/>
        <v>0</v>
      </c>
      <c r="Z10" s="167">
        <f t="shared" si="1"/>
        <v>115050</v>
      </c>
    </row>
    <row r="11" spans="1:26" ht="15.75" thickBot="1" x14ac:dyDescent="0.3">
      <c r="B11" s="50"/>
      <c r="C11" s="224"/>
      <c r="D11" s="175"/>
      <c r="E11" s="175" t="s">
        <v>983</v>
      </c>
      <c r="F11" s="182">
        <v>48750</v>
      </c>
      <c r="G11" s="124"/>
      <c r="H11" s="142">
        <f>SUM(F11:G11)</f>
        <v>48750</v>
      </c>
      <c r="I11" s="182">
        <v>48750</v>
      </c>
      <c r="J11" s="124"/>
      <c r="K11" s="142">
        <f>SUM(I11:J11)</f>
        <v>48750</v>
      </c>
      <c r="L11" s="66">
        <f>H11</f>
        <v>48750</v>
      </c>
      <c r="M11" s="72"/>
      <c r="N11" s="404">
        <v>0</v>
      </c>
      <c r="O11" s="405">
        <v>0</v>
      </c>
      <c r="P11" s="406">
        <v>0</v>
      </c>
      <c r="Q11" s="406">
        <v>0</v>
      </c>
      <c r="R11" s="405">
        <v>0</v>
      </c>
      <c r="S11" s="406">
        <v>0</v>
      </c>
      <c r="T11" s="406">
        <v>0</v>
      </c>
      <c r="U11" s="407">
        <v>0</v>
      </c>
      <c r="V11" s="408">
        <v>0</v>
      </c>
      <c r="W11" s="406">
        <v>0</v>
      </c>
      <c r="X11" s="406">
        <v>48750</v>
      </c>
      <c r="Y11" s="407">
        <v>0</v>
      </c>
      <c r="Z11" s="150">
        <f t="shared" si="1"/>
        <v>48750</v>
      </c>
    </row>
    <row r="12" spans="1:26" ht="15.75" thickBot="1" x14ac:dyDescent="0.3">
      <c r="B12" s="50"/>
      <c r="C12" s="224"/>
      <c r="D12" s="175"/>
      <c r="E12" s="175" t="s">
        <v>984</v>
      </c>
      <c r="F12" s="182">
        <v>66300</v>
      </c>
      <c r="G12" s="124"/>
      <c r="H12" s="142">
        <f>SUM(F12:G12)</f>
        <v>66300</v>
      </c>
      <c r="I12" s="182">
        <v>66300</v>
      </c>
      <c r="J12" s="124"/>
      <c r="K12" s="142">
        <f>SUM(I12:J12)</f>
        <v>66300</v>
      </c>
      <c r="L12" s="66"/>
      <c r="M12" s="1">
        <f>H12</f>
        <v>66300</v>
      </c>
      <c r="N12" s="404">
        <v>0</v>
      </c>
      <c r="O12" s="405">
        <v>0</v>
      </c>
      <c r="P12" s="406">
        <v>0</v>
      </c>
      <c r="Q12" s="406">
        <v>0</v>
      </c>
      <c r="R12" s="405">
        <v>0</v>
      </c>
      <c r="S12" s="406">
        <v>0</v>
      </c>
      <c r="T12" s="406">
        <v>0</v>
      </c>
      <c r="U12" s="407">
        <v>0</v>
      </c>
      <c r="V12" s="408">
        <v>0</v>
      </c>
      <c r="W12" s="406">
        <v>0</v>
      </c>
      <c r="X12" s="406">
        <v>66300</v>
      </c>
      <c r="Y12" s="407">
        <v>0</v>
      </c>
      <c r="Z12" s="150">
        <f t="shared" si="1"/>
        <v>66300</v>
      </c>
    </row>
    <row r="13" spans="1:26" s="166" customFormat="1" ht="15" hidden="1" customHeight="1" x14ac:dyDescent="0.25">
      <c r="A13" s="110" t="s">
        <v>125</v>
      </c>
      <c r="B13" s="151" t="s">
        <v>610</v>
      </c>
      <c r="C13" s="164"/>
      <c r="D13" s="197" t="s">
        <v>126</v>
      </c>
      <c r="E13" s="197"/>
      <c r="F13" s="200">
        <f>SUM(N13:Y13)</f>
        <v>0</v>
      </c>
      <c r="G13" s="152"/>
      <c r="H13" s="153">
        <f t="shared" si="3"/>
        <v>0</v>
      </c>
      <c r="I13" s="200">
        <f>SUM(Q13:AB13)</f>
        <v>0</v>
      </c>
      <c r="J13" s="152"/>
      <c r="K13" s="153">
        <f t="shared" ref="K13" si="10">SUM(I13:J13)</f>
        <v>0</v>
      </c>
      <c r="L13" s="161"/>
      <c r="M13" s="155"/>
      <c r="N13" s="404"/>
      <c r="O13" s="405"/>
      <c r="P13" s="406"/>
      <c r="Q13" s="406"/>
      <c r="R13" s="405"/>
      <c r="S13" s="406"/>
      <c r="T13" s="406"/>
      <c r="U13" s="407"/>
      <c r="V13" s="408"/>
      <c r="W13" s="406"/>
      <c r="X13" s="406"/>
      <c r="Y13" s="407"/>
    </row>
    <row r="14" spans="1:26" s="166" customFormat="1" ht="15.75" thickBot="1" x14ac:dyDescent="0.3">
      <c r="A14" s="110" t="s">
        <v>127</v>
      </c>
      <c r="B14" s="151" t="s">
        <v>611</v>
      </c>
      <c r="C14" s="164"/>
      <c r="D14" s="197" t="s">
        <v>351</v>
      </c>
      <c r="E14" s="197"/>
      <c r="F14" s="200">
        <f>SUM(F15:F16)</f>
        <v>123900</v>
      </c>
      <c r="G14" s="152">
        <f>SUM(G15:G16)</f>
        <v>0</v>
      </c>
      <c r="H14" s="153">
        <f>SUM(F14:G14)</f>
        <v>123900</v>
      </c>
      <c r="I14" s="200">
        <f>SUM(I15:I16)</f>
        <v>123900</v>
      </c>
      <c r="J14" s="152">
        <f>SUM(J15:J16)</f>
        <v>0</v>
      </c>
      <c r="K14" s="153">
        <f>SUM(I14:J14)</f>
        <v>123900</v>
      </c>
      <c r="L14" s="161">
        <f t="shared" ref="L14:M14" si="11">SUM(L15:L16)</f>
        <v>52500</v>
      </c>
      <c r="M14" s="155">
        <f t="shared" si="11"/>
        <v>71400</v>
      </c>
      <c r="N14" s="404">
        <f t="shared" ref="N14:Y14" si="12">SUM(N15:N16)</f>
        <v>0</v>
      </c>
      <c r="O14" s="404">
        <f t="shared" si="12"/>
        <v>0</v>
      </c>
      <c r="P14" s="404">
        <f t="shared" si="12"/>
        <v>0</v>
      </c>
      <c r="Q14" s="404">
        <f t="shared" si="12"/>
        <v>0</v>
      </c>
      <c r="R14" s="404">
        <f t="shared" si="12"/>
        <v>0</v>
      </c>
      <c r="S14" s="404">
        <f t="shared" si="12"/>
        <v>0</v>
      </c>
      <c r="T14" s="404">
        <f t="shared" si="12"/>
        <v>0</v>
      </c>
      <c r="U14" s="404">
        <f t="shared" si="12"/>
        <v>0</v>
      </c>
      <c r="V14" s="404">
        <f t="shared" si="12"/>
        <v>0</v>
      </c>
      <c r="W14" s="404">
        <f t="shared" si="12"/>
        <v>123900</v>
      </c>
      <c r="X14" s="404">
        <f t="shared" si="12"/>
        <v>0</v>
      </c>
      <c r="Y14" s="404">
        <f t="shared" si="12"/>
        <v>0</v>
      </c>
      <c r="Z14" s="167">
        <f>SUM(N14:Y14)</f>
        <v>123900</v>
      </c>
    </row>
    <row r="15" spans="1:26" ht="15.75" thickBot="1" x14ac:dyDescent="0.3">
      <c r="B15" s="50"/>
      <c r="C15" s="224"/>
      <c r="D15" s="175"/>
      <c r="E15" s="175" t="s">
        <v>983</v>
      </c>
      <c r="F15" s="182">
        <v>52500</v>
      </c>
      <c r="G15" s="124"/>
      <c r="H15" s="142">
        <f>SUM(F15:G15)</f>
        <v>52500</v>
      </c>
      <c r="I15" s="182">
        <v>52500</v>
      </c>
      <c r="J15" s="124"/>
      <c r="K15" s="142">
        <f>SUM(I15:J15)</f>
        <v>52500</v>
      </c>
      <c r="L15" s="66">
        <f>H15</f>
        <v>52500</v>
      </c>
      <c r="M15" s="1"/>
      <c r="N15" s="404">
        <v>0</v>
      </c>
      <c r="O15" s="405">
        <v>0</v>
      </c>
      <c r="P15" s="406">
        <v>0</v>
      </c>
      <c r="Q15" s="406">
        <v>0</v>
      </c>
      <c r="R15" s="405">
        <v>0</v>
      </c>
      <c r="S15" s="406">
        <v>0</v>
      </c>
      <c r="T15" s="406">
        <v>0</v>
      </c>
      <c r="U15" s="407">
        <v>0</v>
      </c>
      <c r="V15" s="408">
        <v>0</v>
      </c>
      <c r="W15" s="406">
        <v>52500</v>
      </c>
      <c r="X15" s="406">
        <v>0</v>
      </c>
      <c r="Y15" s="407">
        <v>0</v>
      </c>
      <c r="Z15" s="150">
        <f>SUM(N15:Y15)</f>
        <v>52500</v>
      </c>
    </row>
    <row r="16" spans="1:26" ht="15.75" thickBot="1" x14ac:dyDescent="0.3">
      <c r="B16" s="50"/>
      <c r="C16" s="224"/>
      <c r="D16" s="175"/>
      <c r="E16" s="175" t="s">
        <v>984</v>
      </c>
      <c r="F16" s="182">
        <v>71400</v>
      </c>
      <c r="G16" s="124"/>
      <c r="H16" s="142">
        <f>SUM(F16:G16)</f>
        <v>71400</v>
      </c>
      <c r="I16" s="182">
        <v>71400</v>
      </c>
      <c r="J16" s="124"/>
      <c r="K16" s="142">
        <f>SUM(I16:J16)</f>
        <v>71400</v>
      </c>
      <c r="L16" s="66"/>
      <c r="M16" s="1">
        <f>H16</f>
        <v>71400</v>
      </c>
      <c r="N16" s="404">
        <v>0</v>
      </c>
      <c r="O16" s="405">
        <v>0</v>
      </c>
      <c r="P16" s="406">
        <v>0</v>
      </c>
      <c r="Q16" s="406">
        <v>0</v>
      </c>
      <c r="R16" s="405">
        <v>0</v>
      </c>
      <c r="S16" s="406">
        <v>0</v>
      </c>
      <c r="T16" s="406">
        <v>0</v>
      </c>
      <c r="U16" s="407">
        <v>0</v>
      </c>
      <c r="V16" s="408">
        <v>0</v>
      </c>
      <c r="W16" s="406">
        <v>71400</v>
      </c>
      <c r="X16" s="406">
        <v>0</v>
      </c>
      <c r="Y16" s="407">
        <v>0</v>
      </c>
      <c r="Z16" s="16">
        <f>SUM(N16:Y16)</f>
        <v>71400</v>
      </c>
    </row>
    <row r="17" spans="1:27" s="166" customFormat="1" ht="15" hidden="1" customHeight="1" x14ac:dyDescent="0.25">
      <c r="A17" s="110" t="s">
        <v>128</v>
      </c>
      <c r="B17" s="151" t="s">
        <v>612</v>
      </c>
      <c r="C17" s="164"/>
      <c r="D17" s="197" t="s">
        <v>129</v>
      </c>
      <c r="E17" s="197"/>
      <c r="F17" s="200">
        <f>SUM(N17:Y17)</f>
        <v>0</v>
      </c>
      <c r="G17" s="152"/>
      <c r="H17" s="153">
        <f t="shared" si="3"/>
        <v>0</v>
      </c>
      <c r="I17" s="200">
        <f>SUM(Q17:AB17)</f>
        <v>0</v>
      </c>
      <c r="J17" s="152"/>
      <c r="K17" s="153">
        <f t="shared" ref="K17:K18" si="13">SUM(I17:J17)</f>
        <v>0</v>
      </c>
      <c r="L17" s="161"/>
      <c r="M17" s="155"/>
      <c r="N17" s="404"/>
      <c r="O17" s="405"/>
      <c r="P17" s="406"/>
      <c r="Q17" s="406"/>
      <c r="R17" s="405"/>
      <c r="S17" s="406"/>
      <c r="T17" s="406"/>
      <c r="U17" s="407"/>
      <c r="V17" s="408"/>
      <c r="W17" s="406"/>
      <c r="X17" s="406"/>
      <c r="Y17" s="407"/>
    </row>
    <row r="18" spans="1:27" s="166" customFormat="1" ht="15" hidden="1" customHeight="1" x14ac:dyDescent="0.25">
      <c r="A18" s="110" t="s">
        <v>130</v>
      </c>
      <c r="B18" s="151" t="s">
        <v>613</v>
      </c>
      <c r="C18" s="164"/>
      <c r="D18" s="197" t="s">
        <v>131</v>
      </c>
      <c r="E18" s="197"/>
      <c r="F18" s="200">
        <f>SUM(N18:Y18)</f>
        <v>0</v>
      </c>
      <c r="G18" s="152"/>
      <c r="H18" s="153">
        <f t="shared" si="3"/>
        <v>0</v>
      </c>
      <c r="I18" s="200">
        <f>SUM(Q18:AB18)</f>
        <v>0</v>
      </c>
      <c r="J18" s="152"/>
      <c r="K18" s="153">
        <f t="shared" si="13"/>
        <v>0</v>
      </c>
      <c r="L18" s="161"/>
      <c r="M18" s="155"/>
      <c r="N18" s="404"/>
      <c r="O18" s="405"/>
      <c r="P18" s="406"/>
      <c r="Q18" s="406"/>
      <c r="R18" s="405"/>
      <c r="S18" s="406"/>
      <c r="T18" s="406"/>
      <c r="U18" s="407"/>
      <c r="V18" s="408"/>
      <c r="W18" s="406"/>
      <c r="X18" s="406"/>
      <c r="Y18" s="407"/>
    </row>
    <row r="19" spans="1:27" s="166" customFormat="1" ht="15.75" thickBot="1" x14ac:dyDescent="0.3">
      <c r="A19" s="110" t="s">
        <v>132</v>
      </c>
      <c r="B19" s="151" t="s">
        <v>614</v>
      </c>
      <c r="C19" s="164"/>
      <c r="D19" s="197" t="s">
        <v>133</v>
      </c>
      <c r="E19" s="197"/>
      <c r="F19" s="200">
        <f>SUM(F20:F21)</f>
        <v>59000</v>
      </c>
      <c r="G19" s="152">
        <f>SUM(G20:G21)</f>
        <v>0</v>
      </c>
      <c r="H19" s="153">
        <f>SUM(F19:G19)</f>
        <v>59000</v>
      </c>
      <c r="I19" s="200">
        <f>SUM(I20:I21)</f>
        <v>100000</v>
      </c>
      <c r="J19" s="152">
        <f>SUM(J20:J21)</f>
        <v>0</v>
      </c>
      <c r="K19" s="153">
        <f>SUM(I19:J19)</f>
        <v>100000</v>
      </c>
      <c r="L19" s="161">
        <f t="shared" ref="L19:M19" si="14">SUM(L20:L21)</f>
        <v>43000</v>
      </c>
      <c r="M19" s="155">
        <f t="shared" si="14"/>
        <v>57000</v>
      </c>
      <c r="N19" s="404">
        <f t="shared" ref="N19:Y19" si="15">SUM(N20:N21)</f>
        <v>0</v>
      </c>
      <c r="O19" s="404">
        <f t="shared" si="15"/>
        <v>0</v>
      </c>
      <c r="P19" s="404">
        <f t="shared" si="15"/>
        <v>100000</v>
      </c>
      <c r="Q19" s="404">
        <f t="shared" si="15"/>
        <v>0</v>
      </c>
      <c r="R19" s="404">
        <f t="shared" si="15"/>
        <v>0</v>
      </c>
      <c r="S19" s="404">
        <f t="shared" si="15"/>
        <v>0</v>
      </c>
      <c r="T19" s="404">
        <f t="shared" si="15"/>
        <v>0</v>
      </c>
      <c r="U19" s="404">
        <f t="shared" si="15"/>
        <v>0</v>
      </c>
      <c r="V19" s="404">
        <f t="shared" si="15"/>
        <v>0</v>
      </c>
      <c r="W19" s="404">
        <f t="shared" si="15"/>
        <v>0</v>
      </c>
      <c r="X19" s="404">
        <f t="shared" si="15"/>
        <v>0</v>
      </c>
      <c r="Y19" s="404">
        <f t="shared" si="15"/>
        <v>0</v>
      </c>
      <c r="Z19" s="635">
        <f t="shared" ref="Z19:Z24" si="16">SUM(N19:Y19)</f>
        <v>100000</v>
      </c>
    </row>
    <row r="20" spans="1:27" ht="15.75" thickBot="1" x14ac:dyDescent="0.3">
      <c r="B20" s="50"/>
      <c r="C20" s="224"/>
      <c r="D20" s="175"/>
      <c r="E20" s="175" t="s">
        <v>983</v>
      </c>
      <c r="F20" s="182">
        <v>25000</v>
      </c>
      <c r="G20" s="124"/>
      <c r="H20" s="142">
        <f t="shared" si="3"/>
        <v>25000</v>
      </c>
      <c r="I20" s="182">
        <v>43000</v>
      </c>
      <c r="J20" s="124"/>
      <c r="K20" s="142">
        <f t="shared" ref="K20:K21" si="17">SUM(I20:J20)</f>
        <v>43000</v>
      </c>
      <c r="L20" s="66">
        <v>43000</v>
      </c>
      <c r="M20" s="1"/>
      <c r="N20" s="404">
        <v>0</v>
      </c>
      <c r="O20" s="405">
        <v>0</v>
      </c>
      <c r="P20" s="406">
        <v>43000</v>
      </c>
      <c r="Q20" s="406">
        <v>0</v>
      </c>
      <c r="R20" s="405">
        <v>0</v>
      </c>
      <c r="S20" s="406">
        <v>0</v>
      </c>
      <c r="T20" s="406">
        <v>0</v>
      </c>
      <c r="U20" s="407">
        <v>0</v>
      </c>
      <c r="V20" s="408">
        <v>0</v>
      </c>
      <c r="W20" s="406">
        <v>0</v>
      </c>
      <c r="X20" s="406">
        <v>0</v>
      </c>
      <c r="Y20" s="407">
        <v>0</v>
      </c>
      <c r="Z20" s="566">
        <f t="shared" si="16"/>
        <v>43000</v>
      </c>
    </row>
    <row r="21" spans="1:27" ht="15.75" thickBot="1" x14ac:dyDescent="0.3">
      <c r="B21" s="50"/>
      <c r="C21" s="224"/>
      <c r="D21" s="175"/>
      <c r="E21" s="175" t="s">
        <v>984</v>
      </c>
      <c r="F21" s="182">
        <v>34000</v>
      </c>
      <c r="G21" s="124"/>
      <c r="H21" s="142">
        <f t="shared" si="3"/>
        <v>34000</v>
      </c>
      <c r="I21" s="182">
        <v>57000</v>
      </c>
      <c r="J21" s="124"/>
      <c r="K21" s="142">
        <f t="shared" si="17"/>
        <v>57000</v>
      </c>
      <c r="L21" s="66"/>
      <c r="M21" s="1">
        <v>57000</v>
      </c>
      <c r="N21" s="404">
        <v>0</v>
      </c>
      <c r="O21" s="405">
        <v>0</v>
      </c>
      <c r="P21" s="406">
        <v>57000</v>
      </c>
      <c r="Q21" s="406">
        <v>0</v>
      </c>
      <c r="R21" s="405">
        <v>0</v>
      </c>
      <c r="S21" s="406">
        <v>0</v>
      </c>
      <c r="T21" s="406">
        <v>0</v>
      </c>
      <c r="U21" s="407">
        <v>0</v>
      </c>
      <c r="V21" s="408">
        <v>0</v>
      </c>
      <c r="W21" s="406">
        <v>0</v>
      </c>
      <c r="X21" s="406">
        <v>0</v>
      </c>
      <c r="Y21" s="407">
        <v>0</v>
      </c>
      <c r="Z21" s="566">
        <f t="shared" si="16"/>
        <v>57000</v>
      </c>
    </row>
    <row r="22" spans="1:27" s="166" customFormat="1" ht="15.75" thickBot="1" x14ac:dyDescent="0.3">
      <c r="A22" s="110" t="s">
        <v>134</v>
      </c>
      <c r="B22" s="151" t="s">
        <v>615</v>
      </c>
      <c r="C22" s="164"/>
      <c r="D22" s="197" t="s">
        <v>135</v>
      </c>
      <c r="E22" s="197"/>
      <c r="F22" s="200">
        <f>SUM(F23:F24)</f>
        <v>14750</v>
      </c>
      <c r="G22" s="152">
        <f>SUM(G23:G24)</f>
        <v>0</v>
      </c>
      <c r="H22" s="153">
        <f>SUM(F22:G22)</f>
        <v>14750</v>
      </c>
      <c r="I22" s="200">
        <f>SUM(I23:I24)</f>
        <v>14750</v>
      </c>
      <c r="J22" s="152">
        <f>SUM(J23:J24)</f>
        <v>0</v>
      </c>
      <c r="K22" s="153">
        <f>SUM(I22:J22)</f>
        <v>14750</v>
      </c>
      <c r="L22" s="161">
        <f>SUM(L23:L24)</f>
        <v>6250</v>
      </c>
      <c r="M22" s="155">
        <f t="shared" ref="M22" si="18">SUM(M23:M24)</f>
        <v>8500</v>
      </c>
      <c r="N22" s="404">
        <f t="shared" ref="N22:Y22" si="19">SUM(N23:N24)</f>
        <v>0</v>
      </c>
      <c r="O22" s="404">
        <f t="shared" si="19"/>
        <v>0</v>
      </c>
      <c r="P22" s="404">
        <f t="shared" si="19"/>
        <v>0</v>
      </c>
      <c r="Q22" s="404">
        <f t="shared" si="19"/>
        <v>0</v>
      </c>
      <c r="R22" s="404">
        <f t="shared" si="19"/>
        <v>0</v>
      </c>
      <c r="S22" s="404">
        <f t="shared" si="19"/>
        <v>0</v>
      </c>
      <c r="T22" s="404">
        <f t="shared" si="19"/>
        <v>0</v>
      </c>
      <c r="U22" s="404">
        <f t="shared" si="19"/>
        <v>0</v>
      </c>
      <c r="V22" s="404">
        <f t="shared" si="19"/>
        <v>0</v>
      </c>
      <c r="W22" s="404">
        <f t="shared" si="19"/>
        <v>14750</v>
      </c>
      <c r="X22" s="404">
        <f t="shared" si="19"/>
        <v>0</v>
      </c>
      <c r="Y22" s="404">
        <f t="shared" si="19"/>
        <v>0</v>
      </c>
      <c r="Z22" s="635">
        <f t="shared" si="16"/>
        <v>14750</v>
      </c>
    </row>
    <row r="23" spans="1:27" ht="15.75" thickBot="1" x14ac:dyDescent="0.3">
      <c r="B23" s="50"/>
      <c r="C23" s="224"/>
      <c r="D23" s="175"/>
      <c r="E23" s="175" t="s">
        <v>983</v>
      </c>
      <c r="F23" s="182">
        <v>6250</v>
      </c>
      <c r="G23" s="124"/>
      <c r="H23" s="142">
        <f>SUM(F23:G23)</f>
        <v>6250</v>
      </c>
      <c r="I23" s="182">
        <v>6250</v>
      </c>
      <c r="J23" s="124"/>
      <c r="K23" s="142">
        <f>SUM(I23:J23)</f>
        <v>6250</v>
      </c>
      <c r="L23" s="66">
        <f>H23</f>
        <v>6250</v>
      </c>
      <c r="M23" s="1"/>
      <c r="N23" s="404">
        <v>0</v>
      </c>
      <c r="O23" s="405">
        <v>0</v>
      </c>
      <c r="P23" s="406">
        <v>0</v>
      </c>
      <c r="Q23" s="406">
        <v>0</v>
      </c>
      <c r="R23" s="405">
        <v>0</v>
      </c>
      <c r="S23" s="406">
        <v>0</v>
      </c>
      <c r="T23" s="406">
        <v>0</v>
      </c>
      <c r="U23" s="407">
        <v>0</v>
      </c>
      <c r="V23" s="408">
        <v>0</v>
      </c>
      <c r="W23" s="406">
        <v>6250</v>
      </c>
      <c r="X23" s="406">
        <v>0</v>
      </c>
      <c r="Y23" s="407">
        <v>0</v>
      </c>
      <c r="Z23" s="566">
        <f t="shared" si="16"/>
        <v>6250</v>
      </c>
    </row>
    <row r="24" spans="1:27" ht="15.75" thickBot="1" x14ac:dyDescent="0.3">
      <c r="B24" s="50"/>
      <c r="C24" s="224"/>
      <c r="D24" s="175"/>
      <c r="E24" s="175" t="s">
        <v>984</v>
      </c>
      <c r="F24" s="182">
        <v>8500</v>
      </c>
      <c r="G24" s="124"/>
      <c r="H24" s="142">
        <f>SUM(F24:G24)</f>
        <v>8500</v>
      </c>
      <c r="I24" s="182">
        <v>8500</v>
      </c>
      <c r="J24" s="124"/>
      <c r="K24" s="142">
        <f>SUM(I24:J24)</f>
        <v>8500</v>
      </c>
      <c r="L24" s="66"/>
      <c r="M24" s="1">
        <f>H24</f>
        <v>8500</v>
      </c>
      <c r="N24" s="404">
        <v>0</v>
      </c>
      <c r="O24" s="405">
        <v>0</v>
      </c>
      <c r="P24" s="406">
        <v>0</v>
      </c>
      <c r="Q24" s="406">
        <v>0</v>
      </c>
      <c r="R24" s="405">
        <v>0</v>
      </c>
      <c r="S24" s="406">
        <v>0</v>
      </c>
      <c r="T24" s="406">
        <v>0</v>
      </c>
      <c r="U24" s="407">
        <v>0</v>
      </c>
      <c r="V24" s="408">
        <v>0</v>
      </c>
      <c r="W24" s="406">
        <v>8500</v>
      </c>
      <c r="X24" s="406">
        <v>0</v>
      </c>
      <c r="Y24" s="407">
        <v>0</v>
      </c>
      <c r="Z24" s="150">
        <f t="shared" si="16"/>
        <v>8500</v>
      </c>
    </row>
    <row r="25" spans="1:27" s="166" customFormat="1" ht="15" hidden="1" customHeight="1" thickBot="1" x14ac:dyDescent="0.3">
      <c r="A25" s="110" t="s">
        <v>136</v>
      </c>
      <c r="B25" s="151" t="s">
        <v>616</v>
      </c>
      <c r="C25" s="164"/>
      <c r="D25" s="197" t="s">
        <v>137</v>
      </c>
      <c r="E25" s="197"/>
      <c r="F25" s="200">
        <f t="shared" ref="F25:F28" si="20">SUM(N25:Y25)</f>
        <v>0</v>
      </c>
      <c r="G25" s="152"/>
      <c r="H25" s="153">
        <f t="shared" si="3"/>
        <v>0</v>
      </c>
      <c r="I25" s="200">
        <f t="shared" ref="I25:I28" si="21">SUM(Q25:AB25)</f>
        <v>0</v>
      </c>
      <c r="J25" s="152"/>
      <c r="K25" s="153">
        <f t="shared" ref="K25:K28" si="22">SUM(I25:J25)</f>
        <v>0</v>
      </c>
      <c r="L25" s="161"/>
      <c r="M25" s="155"/>
      <c r="N25" s="404">
        <f t="shared" ref="N25:N35" si="23">Z25*0.083</f>
        <v>0</v>
      </c>
      <c r="O25" s="405">
        <f t="shared" ref="O25:O35" si="24">Z25*0.083</f>
        <v>0</v>
      </c>
      <c r="P25" s="406">
        <f t="shared" ref="P25:P35" si="25">Z25*0.083</f>
        <v>0</v>
      </c>
      <c r="Q25" s="406">
        <f t="shared" ref="Q25:Q35" si="26">Z25*0.083</f>
        <v>0</v>
      </c>
      <c r="R25" s="405">
        <f t="shared" ref="R25:R35" si="27">Z25*0.083</f>
        <v>0</v>
      </c>
      <c r="S25" s="406">
        <f t="shared" ref="S25:S35" si="28">Z25*0.083</f>
        <v>0</v>
      </c>
      <c r="T25" s="406">
        <f t="shared" ref="T25:T35" si="29">Z25*0.083</f>
        <v>0</v>
      </c>
      <c r="U25" s="407">
        <f t="shared" ref="U25:U35" si="30">Z25*0.083</f>
        <v>0</v>
      </c>
      <c r="V25" s="408">
        <f t="shared" ref="V25:V35" si="31">Z25*0.083</f>
        <v>0</v>
      </c>
      <c r="W25" s="406">
        <f t="shared" ref="W25:W35" si="32">Z25*0.083</f>
        <v>0</v>
      </c>
      <c r="X25" s="406">
        <f t="shared" ref="X25:X35" si="33">Z25*0.085</f>
        <v>0</v>
      </c>
      <c r="Y25" s="407">
        <f t="shared" ref="Y25:Y35" si="34">Z25*0.085</f>
        <v>0</v>
      </c>
      <c r="Z25" s="166">
        <v>0</v>
      </c>
    </row>
    <row r="26" spans="1:27" s="166" customFormat="1" ht="15" hidden="1" customHeight="1" thickBot="1" x14ac:dyDescent="0.3">
      <c r="A26" s="110" t="s">
        <v>138</v>
      </c>
      <c r="B26" s="151" t="s">
        <v>617</v>
      </c>
      <c r="C26" s="164"/>
      <c r="D26" s="197" t="s">
        <v>139</v>
      </c>
      <c r="E26" s="197"/>
      <c r="F26" s="200">
        <f t="shared" si="20"/>
        <v>0</v>
      </c>
      <c r="G26" s="152"/>
      <c r="H26" s="153">
        <f t="shared" si="3"/>
        <v>0</v>
      </c>
      <c r="I26" s="200">
        <f t="shared" si="21"/>
        <v>0</v>
      </c>
      <c r="J26" s="152"/>
      <c r="K26" s="153">
        <f t="shared" si="22"/>
        <v>0</v>
      </c>
      <c r="L26" s="161"/>
      <c r="M26" s="155"/>
      <c r="N26" s="404">
        <f t="shared" si="23"/>
        <v>0</v>
      </c>
      <c r="O26" s="405">
        <f t="shared" si="24"/>
        <v>0</v>
      </c>
      <c r="P26" s="406">
        <f t="shared" si="25"/>
        <v>0</v>
      </c>
      <c r="Q26" s="406">
        <f t="shared" si="26"/>
        <v>0</v>
      </c>
      <c r="R26" s="405">
        <f t="shared" si="27"/>
        <v>0</v>
      </c>
      <c r="S26" s="406">
        <f t="shared" si="28"/>
        <v>0</v>
      </c>
      <c r="T26" s="406">
        <f t="shared" si="29"/>
        <v>0</v>
      </c>
      <c r="U26" s="407">
        <f t="shared" si="30"/>
        <v>0</v>
      </c>
      <c r="V26" s="408">
        <f t="shared" si="31"/>
        <v>0</v>
      </c>
      <c r="W26" s="406">
        <f t="shared" si="32"/>
        <v>0</v>
      </c>
      <c r="X26" s="406">
        <f t="shared" si="33"/>
        <v>0</v>
      </c>
      <c r="Y26" s="407">
        <f t="shared" si="34"/>
        <v>0</v>
      </c>
      <c r="Z26" s="166">
        <v>0</v>
      </c>
    </row>
    <row r="27" spans="1:27" s="166" customFormat="1" ht="15" hidden="1" customHeight="1" thickBot="1" x14ac:dyDescent="0.3">
      <c r="A27" s="110" t="s">
        <v>140</v>
      </c>
      <c r="B27" s="151" t="s">
        <v>618</v>
      </c>
      <c r="C27" s="164"/>
      <c r="D27" s="197" t="s">
        <v>141</v>
      </c>
      <c r="E27" s="197"/>
      <c r="F27" s="200">
        <f t="shared" si="20"/>
        <v>0</v>
      </c>
      <c r="G27" s="152"/>
      <c r="H27" s="153">
        <f t="shared" si="3"/>
        <v>0</v>
      </c>
      <c r="I27" s="200">
        <f t="shared" si="21"/>
        <v>0</v>
      </c>
      <c r="J27" s="152"/>
      <c r="K27" s="153">
        <f t="shared" si="22"/>
        <v>0</v>
      </c>
      <c r="L27" s="161"/>
      <c r="M27" s="155"/>
      <c r="N27" s="404">
        <f t="shared" si="23"/>
        <v>0</v>
      </c>
      <c r="O27" s="405">
        <f t="shared" si="24"/>
        <v>0</v>
      </c>
      <c r="P27" s="406">
        <f t="shared" si="25"/>
        <v>0</v>
      </c>
      <c r="Q27" s="406">
        <f t="shared" si="26"/>
        <v>0</v>
      </c>
      <c r="R27" s="405">
        <f t="shared" si="27"/>
        <v>0</v>
      </c>
      <c r="S27" s="406">
        <f t="shared" si="28"/>
        <v>0</v>
      </c>
      <c r="T27" s="406">
        <f t="shared" si="29"/>
        <v>0</v>
      </c>
      <c r="U27" s="407">
        <f t="shared" si="30"/>
        <v>0</v>
      </c>
      <c r="V27" s="408">
        <f t="shared" si="31"/>
        <v>0</v>
      </c>
      <c r="W27" s="406">
        <f t="shared" si="32"/>
        <v>0</v>
      </c>
      <c r="X27" s="406">
        <f t="shared" si="33"/>
        <v>0</v>
      </c>
      <c r="Y27" s="407">
        <f t="shared" si="34"/>
        <v>0</v>
      </c>
      <c r="Z27" s="166">
        <v>0</v>
      </c>
    </row>
    <row r="28" spans="1:27" s="166" customFormat="1" ht="15" hidden="1" customHeight="1" thickBot="1" x14ac:dyDescent="0.3">
      <c r="A28" s="110" t="s">
        <v>142</v>
      </c>
      <c r="B28" s="151" t="s">
        <v>619</v>
      </c>
      <c r="C28" s="164"/>
      <c r="D28" s="197" t="s">
        <v>143</v>
      </c>
      <c r="E28" s="197"/>
      <c r="F28" s="200">
        <f t="shared" si="20"/>
        <v>0</v>
      </c>
      <c r="G28" s="152"/>
      <c r="H28" s="153">
        <f t="shared" si="3"/>
        <v>0</v>
      </c>
      <c r="I28" s="200">
        <f t="shared" si="21"/>
        <v>0</v>
      </c>
      <c r="J28" s="152"/>
      <c r="K28" s="153">
        <f t="shared" si="22"/>
        <v>0</v>
      </c>
      <c r="L28" s="161"/>
      <c r="M28" s="155"/>
      <c r="N28" s="404">
        <f t="shared" si="23"/>
        <v>0</v>
      </c>
      <c r="O28" s="405">
        <f t="shared" si="24"/>
        <v>0</v>
      </c>
      <c r="P28" s="406">
        <f t="shared" si="25"/>
        <v>0</v>
      </c>
      <c r="Q28" s="406">
        <f t="shared" si="26"/>
        <v>0</v>
      </c>
      <c r="R28" s="405">
        <f t="shared" si="27"/>
        <v>0</v>
      </c>
      <c r="S28" s="406">
        <f t="shared" si="28"/>
        <v>0</v>
      </c>
      <c r="T28" s="406">
        <f t="shared" si="29"/>
        <v>0</v>
      </c>
      <c r="U28" s="407">
        <f t="shared" si="30"/>
        <v>0</v>
      </c>
      <c r="V28" s="408">
        <f t="shared" si="31"/>
        <v>0</v>
      </c>
      <c r="W28" s="406">
        <f t="shared" si="32"/>
        <v>0</v>
      </c>
      <c r="X28" s="406">
        <f t="shared" si="33"/>
        <v>0</v>
      </c>
      <c r="Y28" s="407">
        <f t="shared" si="34"/>
        <v>0</v>
      </c>
      <c r="Z28" s="166">
        <v>0</v>
      </c>
    </row>
    <row r="29" spans="1:27" s="166" customFormat="1" ht="15" customHeight="1" thickBot="1" x14ac:dyDescent="0.3">
      <c r="A29" s="110" t="s">
        <v>144</v>
      </c>
      <c r="B29" s="151" t="s">
        <v>620</v>
      </c>
      <c r="C29" s="164"/>
      <c r="D29" s="197" t="s">
        <v>145</v>
      </c>
      <c r="E29" s="197"/>
      <c r="F29" s="200">
        <v>0</v>
      </c>
      <c r="G29" s="152"/>
      <c r="H29" s="153">
        <f>SUM(F29:G29)</f>
        <v>0</v>
      </c>
      <c r="I29" s="200">
        <f>SUM(I30:I31)</f>
        <v>235300</v>
      </c>
      <c r="J29" s="152"/>
      <c r="K29" s="153">
        <f>SUM(I29:J29)</f>
        <v>235300</v>
      </c>
      <c r="L29" s="161">
        <f>L30+L31</f>
        <v>0</v>
      </c>
      <c r="M29" s="154">
        <f>M30+M31</f>
        <v>235300</v>
      </c>
      <c r="N29" s="404">
        <f t="shared" ref="N29:Y29" si="35">SUM(N30:N31)</f>
        <v>0</v>
      </c>
      <c r="O29" s="404">
        <f t="shared" si="35"/>
        <v>0</v>
      </c>
      <c r="P29" s="404">
        <f t="shared" si="35"/>
        <v>0</v>
      </c>
      <c r="Q29" s="404">
        <f t="shared" si="35"/>
        <v>0</v>
      </c>
      <c r="R29" s="404">
        <f t="shared" si="35"/>
        <v>0</v>
      </c>
      <c r="S29" s="404">
        <f t="shared" si="35"/>
        <v>0</v>
      </c>
      <c r="T29" s="404">
        <f t="shared" si="35"/>
        <v>0</v>
      </c>
      <c r="U29" s="404">
        <f t="shared" si="35"/>
        <v>235300</v>
      </c>
      <c r="V29" s="404">
        <f t="shared" si="35"/>
        <v>0</v>
      </c>
      <c r="W29" s="404">
        <f t="shared" si="35"/>
        <v>0</v>
      </c>
      <c r="X29" s="404">
        <f t="shared" si="35"/>
        <v>0</v>
      </c>
      <c r="Y29" s="404">
        <f t="shared" si="35"/>
        <v>0</v>
      </c>
      <c r="Z29" s="167">
        <f>SUM(N29:Y29)</f>
        <v>235300</v>
      </c>
    </row>
    <row r="30" spans="1:27" s="166" customFormat="1" ht="15" customHeight="1" thickBot="1" x14ac:dyDescent="0.3">
      <c r="A30" s="110"/>
      <c r="B30" s="151"/>
      <c r="C30" s="224"/>
      <c r="D30" s="175"/>
      <c r="E30" s="175" t="s">
        <v>983</v>
      </c>
      <c r="F30" s="182">
        <f t="shared" ref="F30:F35" si="36">SUM(N30:Y30)</f>
        <v>0</v>
      </c>
      <c r="G30" s="152"/>
      <c r="H30" s="142">
        <f>SUM(F30:G30)</f>
        <v>0</v>
      </c>
      <c r="I30" s="576">
        <f t="shared" ref="I30:I35" si="37">SUM(Q30:AB30)</f>
        <v>0</v>
      </c>
      <c r="J30" s="152"/>
      <c r="K30" s="142">
        <f>SUM(I30:J30)</f>
        <v>0</v>
      </c>
      <c r="L30" s="161">
        <f>H30</f>
        <v>0</v>
      </c>
      <c r="M30" s="155"/>
      <c r="N30" s="404">
        <f t="shared" si="23"/>
        <v>0</v>
      </c>
      <c r="O30" s="405">
        <f t="shared" si="24"/>
        <v>0</v>
      </c>
      <c r="P30" s="406">
        <f t="shared" si="25"/>
        <v>0</v>
      </c>
      <c r="Q30" s="406">
        <f t="shared" si="26"/>
        <v>0</v>
      </c>
      <c r="R30" s="405">
        <f t="shared" si="27"/>
        <v>0</v>
      </c>
      <c r="S30" s="406">
        <f t="shared" si="28"/>
        <v>0</v>
      </c>
      <c r="T30" s="406">
        <f t="shared" si="29"/>
        <v>0</v>
      </c>
      <c r="U30" s="407">
        <f t="shared" si="30"/>
        <v>0</v>
      </c>
      <c r="V30" s="408">
        <f t="shared" si="31"/>
        <v>0</v>
      </c>
      <c r="W30" s="406">
        <f t="shared" si="32"/>
        <v>0</v>
      </c>
      <c r="X30" s="406">
        <f t="shared" si="33"/>
        <v>0</v>
      </c>
      <c r="Y30" s="407">
        <f t="shared" si="34"/>
        <v>0</v>
      </c>
      <c r="Z30" s="166">
        <v>0</v>
      </c>
      <c r="AA30" s="661"/>
    </row>
    <row r="31" spans="1:27" s="166" customFormat="1" ht="15" customHeight="1" thickBot="1" x14ac:dyDescent="0.3">
      <c r="A31" s="110"/>
      <c r="B31" s="151"/>
      <c r="C31" s="224"/>
      <c r="D31" s="175"/>
      <c r="E31" s="175" t="s">
        <v>984</v>
      </c>
      <c r="F31" s="182">
        <v>0</v>
      </c>
      <c r="G31" s="152"/>
      <c r="H31" s="142">
        <f>SUM(F31:G31)</f>
        <v>0</v>
      </c>
      <c r="I31" s="576">
        <v>235300</v>
      </c>
      <c r="J31" s="152"/>
      <c r="K31" s="142">
        <f>SUM(I31:J31)</f>
        <v>235300</v>
      </c>
      <c r="L31" s="161"/>
      <c r="M31" s="155">
        <v>235300</v>
      </c>
      <c r="N31" s="404">
        <v>0</v>
      </c>
      <c r="O31" s="405">
        <v>0</v>
      </c>
      <c r="P31" s="406">
        <v>0</v>
      </c>
      <c r="Q31" s="406">
        <v>0</v>
      </c>
      <c r="R31" s="405">
        <v>0</v>
      </c>
      <c r="S31" s="406">
        <v>0</v>
      </c>
      <c r="T31" s="406">
        <v>0</v>
      </c>
      <c r="U31" s="407">
        <v>235300</v>
      </c>
      <c r="V31" s="408">
        <v>0</v>
      </c>
      <c r="W31" s="406">
        <v>0</v>
      </c>
      <c r="X31" s="406">
        <v>0</v>
      </c>
      <c r="Y31" s="407">
        <v>0</v>
      </c>
      <c r="Z31" s="167">
        <f>SUM(N31:Y31)</f>
        <v>235300</v>
      </c>
      <c r="AA31" s="654"/>
    </row>
    <row r="32" spans="1:27" ht="15" hidden="1" customHeight="1" thickBot="1" x14ac:dyDescent="0.3">
      <c r="B32" s="82" t="s">
        <v>621</v>
      </c>
      <c r="C32" s="762" t="s">
        <v>146</v>
      </c>
      <c r="D32" s="763"/>
      <c r="E32" s="763"/>
      <c r="F32" s="626">
        <f t="shared" si="36"/>
        <v>0</v>
      </c>
      <c r="G32" s="125">
        <f t="shared" ref="G32" si="38">G33+G34+G35</f>
        <v>0</v>
      </c>
      <c r="H32" s="141">
        <f t="shared" si="3"/>
        <v>0</v>
      </c>
      <c r="I32" s="626">
        <f t="shared" si="37"/>
        <v>0</v>
      </c>
      <c r="J32" s="125">
        <f t="shared" ref="J32" si="39">J33+J34+J35</f>
        <v>0</v>
      </c>
      <c r="K32" s="141">
        <f t="shared" ref="K32:K54" si="40">SUM(I32:J32)</f>
        <v>0</v>
      </c>
      <c r="L32" s="83">
        <f>L33+L34+L35</f>
        <v>0</v>
      </c>
      <c r="M32" s="84">
        <f>M33+M34+M35</f>
        <v>0</v>
      </c>
      <c r="N32" s="404">
        <f t="shared" si="23"/>
        <v>0</v>
      </c>
      <c r="O32" s="405">
        <f t="shared" si="24"/>
        <v>0</v>
      </c>
      <c r="P32" s="406">
        <f t="shared" si="25"/>
        <v>0</v>
      </c>
      <c r="Q32" s="406">
        <f t="shared" si="26"/>
        <v>0</v>
      </c>
      <c r="R32" s="405">
        <f t="shared" si="27"/>
        <v>0</v>
      </c>
      <c r="S32" s="406">
        <f t="shared" si="28"/>
        <v>0</v>
      </c>
      <c r="T32" s="406">
        <f t="shared" si="29"/>
        <v>0</v>
      </c>
      <c r="U32" s="407">
        <f t="shared" si="30"/>
        <v>0</v>
      </c>
      <c r="V32" s="408">
        <f t="shared" si="31"/>
        <v>0</v>
      </c>
      <c r="W32" s="406">
        <f t="shared" si="32"/>
        <v>0</v>
      </c>
      <c r="X32" s="406">
        <f t="shared" si="33"/>
        <v>0</v>
      </c>
      <c r="Y32" s="407">
        <f t="shared" si="34"/>
        <v>0</v>
      </c>
      <c r="Z32" s="16">
        <v>0</v>
      </c>
    </row>
    <row r="33" spans="1:27" s="39" customFormat="1" ht="15" hidden="1" customHeight="1" thickBot="1" x14ac:dyDescent="0.3">
      <c r="A33" s="110" t="s">
        <v>147</v>
      </c>
      <c r="B33" s="49" t="s">
        <v>622</v>
      </c>
      <c r="C33" s="785" t="s">
        <v>148</v>
      </c>
      <c r="D33" s="786"/>
      <c r="E33" s="786"/>
      <c r="F33" s="182">
        <f t="shared" si="36"/>
        <v>0</v>
      </c>
      <c r="G33" s="131"/>
      <c r="H33" s="143">
        <f t="shared" si="3"/>
        <v>0</v>
      </c>
      <c r="I33" s="182">
        <f t="shared" si="37"/>
        <v>0</v>
      </c>
      <c r="J33" s="131"/>
      <c r="K33" s="143">
        <f t="shared" si="40"/>
        <v>0</v>
      </c>
      <c r="L33" s="68"/>
      <c r="M33" s="13"/>
      <c r="N33" s="404">
        <f t="shared" si="23"/>
        <v>0</v>
      </c>
      <c r="O33" s="405">
        <f t="shared" si="24"/>
        <v>0</v>
      </c>
      <c r="P33" s="406">
        <f t="shared" si="25"/>
        <v>0</v>
      </c>
      <c r="Q33" s="406">
        <f t="shared" si="26"/>
        <v>0</v>
      </c>
      <c r="R33" s="405">
        <f t="shared" si="27"/>
        <v>0</v>
      </c>
      <c r="S33" s="406">
        <f t="shared" si="28"/>
        <v>0</v>
      </c>
      <c r="T33" s="406">
        <f t="shared" si="29"/>
        <v>0</v>
      </c>
      <c r="U33" s="407">
        <f t="shared" si="30"/>
        <v>0</v>
      </c>
      <c r="V33" s="408">
        <f t="shared" si="31"/>
        <v>0</v>
      </c>
      <c r="W33" s="406">
        <f t="shared" si="32"/>
        <v>0</v>
      </c>
      <c r="X33" s="406">
        <f t="shared" si="33"/>
        <v>0</v>
      </c>
      <c r="Y33" s="407">
        <f t="shared" si="34"/>
        <v>0</v>
      </c>
      <c r="Z33" s="39">
        <v>0</v>
      </c>
    </row>
    <row r="34" spans="1:27" s="39" customFormat="1" ht="25.5" hidden="1" customHeight="1" thickBot="1" x14ac:dyDescent="0.3">
      <c r="A34" s="110" t="s">
        <v>149</v>
      </c>
      <c r="B34" s="49" t="s">
        <v>623</v>
      </c>
      <c r="C34" s="787" t="s">
        <v>861</v>
      </c>
      <c r="D34" s="788"/>
      <c r="E34" s="788"/>
      <c r="F34" s="182">
        <f t="shared" si="36"/>
        <v>0</v>
      </c>
      <c r="G34" s="131"/>
      <c r="H34" s="143">
        <f t="shared" si="3"/>
        <v>0</v>
      </c>
      <c r="I34" s="182">
        <f t="shared" si="37"/>
        <v>0</v>
      </c>
      <c r="J34" s="131"/>
      <c r="K34" s="143">
        <f t="shared" si="40"/>
        <v>0</v>
      </c>
      <c r="L34" s="68"/>
      <c r="M34" s="13"/>
      <c r="N34" s="404">
        <f t="shared" si="23"/>
        <v>0</v>
      </c>
      <c r="O34" s="405">
        <f t="shared" si="24"/>
        <v>0</v>
      </c>
      <c r="P34" s="406">
        <f t="shared" si="25"/>
        <v>0</v>
      </c>
      <c r="Q34" s="406">
        <f t="shared" si="26"/>
        <v>0</v>
      </c>
      <c r="R34" s="405">
        <f t="shared" si="27"/>
        <v>0</v>
      </c>
      <c r="S34" s="406">
        <f t="shared" si="28"/>
        <v>0</v>
      </c>
      <c r="T34" s="406">
        <f t="shared" si="29"/>
        <v>0</v>
      </c>
      <c r="U34" s="407">
        <f t="shared" si="30"/>
        <v>0</v>
      </c>
      <c r="V34" s="408">
        <f t="shared" si="31"/>
        <v>0</v>
      </c>
      <c r="W34" s="406">
        <f t="shared" si="32"/>
        <v>0</v>
      </c>
      <c r="X34" s="406">
        <f t="shared" si="33"/>
        <v>0</v>
      </c>
      <c r="Y34" s="407">
        <f t="shared" si="34"/>
        <v>0</v>
      </c>
      <c r="Z34" s="39">
        <v>0</v>
      </c>
    </row>
    <row r="35" spans="1:27" s="39" customFormat="1" ht="15.75" hidden="1" customHeight="1" thickBot="1" x14ac:dyDescent="0.3">
      <c r="A35" s="110" t="s">
        <v>150</v>
      </c>
      <c r="B35" s="158" t="s">
        <v>624</v>
      </c>
      <c r="C35" s="827" t="s">
        <v>151</v>
      </c>
      <c r="D35" s="828"/>
      <c r="E35" s="828"/>
      <c r="F35" s="201">
        <f t="shared" si="36"/>
        <v>0</v>
      </c>
      <c r="G35" s="159"/>
      <c r="H35" s="143">
        <f t="shared" si="3"/>
        <v>0</v>
      </c>
      <c r="I35" s="201">
        <f t="shared" si="37"/>
        <v>0</v>
      </c>
      <c r="J35" s="159"/>
      <c r="K35" s="143">
        <f t="shared" si="40"/>
        <v>0</v>
      </c>
      <c r="L35" s="68"/>
      <c r="M35" s="13"/>
      <c r="N35" s="404">
        <f t="shared" si="23"/>
        <v>0</v>
      </c>
      <c r="O35" s="405">
        <f t="shared" si="24"/>
        <v>0</v>
      </c>
      <c r="P35" s="406">
        <f t="shared" si="25"/>
        <v>0</v>
      </c>
      <c r="Q35" s="406">
        <f t="shared" si="26"/>
        <v>0</v>
      </c>
      <c r="R35" s="405">
        <f t="shared" si="27"/>
        <v>0</v>
      </c>
      <c r="S35" s="406">
        <f t="shared" si="28"/>
        <v>0</v>
      </c>
      <c r="T35" s="406">
        <f t="shared" si="29"/>
        <v>0</v>
      </c>
      <c r="U35" s="407">
        <f t="shared" si="30"/>
        <v>0</v>
      </c>
      <c r="V35" s="408">
        <f t="shared" si="31"/>
        <v>0</v>
      </c>
      <c r="W35" s="406">
        <f t="shared" si="32"/>
        <v>0</v>
      </c>
      <c r="X35" s="406">
        <f t="shared" si="33"/>
        <v>0</v>
      </c>
      <c r="Y35" s="407">
        <f t="shared" si="34"/>
        <v>0</v>
      </c>
      <c r="Z35" s="39">
        <v>0</v>
      </c>
    </row>
    <row r="36" spans="1:27" ht="15.75" thickBot="1" x14ac:dyDescent="0.3">
      <c r="A36" s="110" t="s">
        <v>950</v>
      </c>
      <c r="B36" s="75" t="s">
        <v>152</v>
      </c>
      <c r="C36" s="758" t="s">
        <v>801</v>
      </c>
      <c r="D36" s="758"/>
      <c r="E36" s="759"/>
      <c r="F36" s="185">
        <f>F37+F40+F41+F42+F45+F46+F47</f>
        <v>347585</v>
      </c>
      <c r="G36" s="127">
        <f t="shared" ref="G36" si="41">G37+G40+G41+G42+G45+G46+G47</f>
        <v>0</v>
      </c>
      <c r="H36" s="139">
        <f t="shared" si="3"/>
        <v>347585</v>
      </c>
      <c r="I36" s="185">
        <f>I37+I40+I41+I42+I45+I46+I47</f>
        <v>430076</v>
      </c>
      <c r="J36" s="127">
        <f t="shared" ref="J36" si="42">J37+J40+J41+J42+J45+J46+J47</f>
        <v>0</v>
      </c>
      <c r="K36" s="139">
        <f t="shared" si="40"/>
        <v>430076</v>
      </c>
      <c r="L36" s="76">
        <f>L37+L40+L41+L42+L45+L46+L47</f>
        <v>187105</v>
      </c>
      <c r="M36" s="77">
        <f>M37+M40+M41+M42+M45+M46+M47</f>
        <v>242971</v>
      </c>
      <c r="N36" s="404">
        <f t="shared" ref="N36:Y36" si="43">SUM(N47+N42+N37)</f>
        <v>35198</v>
      </c>
      <c r="O36" s="404">
        <f t="shared" si="43"/>
        <v>38025</v>
      </c>
      <c r="P36" s="404">
        <f t="shared" si="43"/>
        <v>43875</v>
      </c>
      <c r="Q36" s="404">
        <f t="shared" si="43"/>
        <v>75450</v>
      </c>
      <c r="R36" s="404">
        <f t="shared" si="43"/>
        <v>40950</v>
      </c>
      <c r="S36" s="404">
        <f t="shared" si="43"/>
        <v>40950</v>
      </c>
      <c r="T36" s="404">
        <f t="shared" si="43"/>
        <v>40950</v>
      </c>
      <c r="U36" s="404">
        <f t="shared" si="43"/>
        <v>77928</v>
      </c>
      <c r="V36" s="404">
        <f t="shared" si="43"/>
        <v>36750</v>
      </c>
      <c r="W36" s="404">
        <f t="shared" si="43"/>
        <v>0</v>
      </c>
      <c r="X36" s="404">
        <f t="shared" si="43"/>
        <v>0</v>
      </c>
      <c r="Y36" s="404">
        <f t="shared" si="43"/>
        <v>0</v>
      </c>
      <c r="Z36" s="150">
        <f>SUM(N36:Y36)</f>
        <v>430076</v>
      </c>
      <c r="AA36" s="660"/>
    </row>
    <row r="37" spans="1:27" s="166" customFormat="1" ht="15.75" thickBot="1" x14ac:dyDescent="0.3">
      <c r="A37" s="223"/>
      <c r="B37" s="233"/>
      <c r="C37" s="875" t="s">
        <v>154</v>
      </c>
      <c r="D37" s="876"/>
      <c r="E37" s="876"/>
      <c r="F37" s="200">
        <f>SUM(F38:F39)</f>
        <v>336522</v>
      </c>
      <c r="G37" s="152">
        <f>SUM(G38:G39)</f>
        <v>0</v>
      </c>
      <c r="H37" s="153">
        <f t="shared" si="3"/>
        <v>336522</v>
      </c>
      <c r="I37" s="200">
        <v>415076</v>
      </c>
      <c r="J37" s="152">
        <f>SUM(J38:J39)</f>
        <v>0</v>
      </c>
      <c r="K37" s="574">
        <v>415076</v>
      </c>
      <c r="L37" s="161">
        <f t="shared" ref="L37:M37" si="44">SUM(L38:L39)</f>
        <v>178480</v>
      </c>
      <c r="M37" s="155">
        <f t="shared" si="44"/>
        <v>236596</v>
      </c>
      <c r="N37" s="404">
        <f t="shared" ref="N37:V37" si="45">SUM(N38:N39)</f>
        <v>35198</v>
      </c>
      <c r="O37" s="404">
        <f t="shared" si="45"/>
        <v>38025</v>
      </c>
      <c r="P37" s="404">
        <f t="shared" si="45"/>
        <v>43875</v>
      </c>
      <c r="Q37" s="404">
        <f t="shared" si="45"/>
        <v>60450</v>
      </c>
      <c r="R37" s="404">
        <f t="shared" si="45"/>
        <v>40950</v>
      </c>
      <c r="S37" s="404">
        <f t="shared" si="45"/>
        <v>40950</v>
      </c>
      <c r="T37" s="404">
        <f t="shared" si="45"/>
        <v>40950</v>
      </c>
      <c r="U37" s="404">
        <f t="shared" si="45"/>
        <v>77928</v>
      </c>
      <c r="V37" s="404">
        <f t="shared" si="45"/>
        <v>36750</v>
      </c>
      <c r="W37" s="406">
        <v>0</v>
      </c>
      <c r="X37" s="406">
        <v>0</v>
      </c>
      <c r="Y37" s="407">
        <v>0</v>
      </c>
      <c r="Z37" s="635">
        <f>SUM(N37:Y37)</f>
        <v>415076</v>
      </c>
    </row>
    <row r="38" spans="1:27" ht="15.75" thickBot="1" x14ac:dyDescent="0.3">
      <c r="B38" s="54"/>
      <c r="C38" s="220"/>
      <c r="D38" s="221" t="s">
        <v>983</v>
      </c>
      <c r="E38" s="221"/>
      <c r="F38" s="182">
        <v>142594</v>
      </c>
      <c r="G38" s="124"/>
      <c r="H38" s="142">
        <f t="shared" si="3"/>
        <v>142594</v>
      </c>
      <c r="I38" s="182">
        <v>142594</v>
      </c>
      <c r="J38" s="124"/>
      <c r="K38" s="142">
        <v>178480</v>
      </c>
      <c r="L38" s="66">
        <v>178480</v>
      </c>
      <c r="M38" s="1"/>
      <c r="N38" s="404">
        <v>15135</v>
      </c>
      <c r="O38" s="405">
        <v>16351</v>
      </c>
      <c r="P38" s="406">
        <v>18866</v>
      </c>
      <c r="Q38" s="406">
        <v>25993</v>
      </c>
      <c r="R38" s="405">
        <v>17608</v>
      </c>
      <c r="S38" s="406">
        <v>17608</v>
      </c>
      <c r="T38" s="406">
        <v>17608</v>
      </c>
      <c r="U38" s="407">
        <v>33509</v>
      </c>
      <c r="V38" s="408">
        <v>15802</v>
      </c>
      <c r="W38" s="406">
        <v>0</v>
      </c>
      <c r="X38" s="406">
        <v>0</v>
      </c>
      <c r="Y38" s="407">
        <v>0</v>
      </c>
      <c r="Z38" s="150">
        <f>SUM(N38:Y38)</f>
        <v>178480</v>
      </c>
    </row>
    <row r="39" spans="1:27" ht="15.75" thickBot="1" x14ac:dyDescent="0.3">
      <c r="B39" s="54"/>
      <c r="C39" s="220"/>
      <c r="D39" s="221" t="s">
        <v>984</v>
      </c>
      <c r="E39" s="221"/>
      <c r="F39" s="182">
        <v>193928</v>
      </c>
      <c r="G39" s="124"/>
      <c r="H39" s="142">
        <f t="shared" si="3"/>
        <v>193928</v>
      </c>
      <c r="I39" s="182">
        <v>193928</v>
      </c>
      <c r="J39" s="124"/>
      <c r="K39" s="142">
        <v>236596</v>
      </c>
      <c r="L39" s="66"/>
      <c r="M39" s="1">
        <v>236596</v>
      </c>
      <c r="N39" s="404">
        <v>20063</v>
      </c>
      <c r="O39" s="405">
        <v>21674</v>
      </c>
      <c r="P39" s="406">
        <v>25009</v>
      </c>
      <c r="Q39" s="406">
        <v>34457</v>
      </c>
      <c r="R39" s="405">
        <v>23342</v>
      </c>
      <c r="S39" s="406">
        <v>23342</v>
      </c>
      <c r="T39" s="406">
        <v>23342</v>
      </c>
      <c r="U39" s="407">
        <v>44419</v>
      </c>
      <c r="V39" s="408">
        <v>20948</v>
      </c>
      <c r="W39" s="406">
        <v>0</v>
      </c>
      <c r="X39" s="406">
        <v>0</v>
      </c>
      <c r="Y39" s="407">
        <v>0</v>
      </c>
      <c r="Z39" s="150">
        <f>SUM(N39:Y39)</f>
        <v>236596</v>
      </c>
    </row>
    <row r="40" spans="1:27" ht="15" hidden="1" customHeight="1" x14ac:dyDescent="0.25">
      <c r="B40" s="55"/>
      <c r="C40" s="823" t="s">
        <v>155</v>
      </c>
      <c r="D40" s="824"/>
      <c r="E40" s="824"/>
      <c r="F40" s="187">
        <f t="shared" ref="F40:F46" si="46">SUM(N40:Y40)</f>
        <v>0</v>
      </c>
      <c r="G40" s="129"/>
      <c r="H40" s="142">
        <f t="shared" si="3"/>
        <v>0</v>
      </c>
      <c r="I40" s="187">
        <f t="shared" ref="I40:I41" si="47">SUM(Q40:AB40)</f>
        <v>0</v>
      </c>
      <c r="J40" s="129"/>
      <c r="K40" s="142">
        <f t="shared" si="40"/>
        <v>0</v>
      </c>
      <c r="L40" s="66"/>
      <c r="M40" s="1"/>
      <c r="N40" s="404"/>
      <c r="O40" s="405"/>
      <c r="P40" s="406"/>
      <c r="Q40" s="406"/>
      <c r="R40" s="405"/>
      <c r="S40" s="406"/>
      <c r="T40" s="406"/>
      <c r="U40" s="407"/>
      <c r="V40" s="408"/>
      <c r="W40" s="406"/>
      <c r="X40" s="406"/>
      <c r="Y40" s="407"/>
    </row>
    <row r="41" spans="1:27" ht="15" hidden="1" customHeight="1" x14ac:dyDescent="0.25">
      <c r="B41" s="55"/>
      <c r="C41" s="823" t="s">
        <v>156</v>
      </c>
      <c r="D41" s="824"/>
      <c r="E41" s="824"/>
      <c r="F41" s="187">
        <f t="shared" si="46"/>
        <v>0</v>
      </c>
      <c r="G41" s="129"/>
      <c r="H41" s="142">
        <f t="shared" si="3"/>
        <v>0</v>
      </c>
      <c r="I41" s="187">
        <f t="shared" si="47"/>
        <v>0</v>
      </c>
      <c r="J41" s="129"/>
      <c r="K41" s="142">
        <f t="shared" si="40"/>
        <v>0</v>
      </c>
      <c r="L41" s="66"/>
      <c r="M41" s="1"/>
      <c r="N41" s="404"/>
      <c r="O41" s="405"/>
      <c r="P41" s="406"/>
      <c r="Q41" s="406"/>
      <c r="R41" s="405"/>
      <c r="S41" s="406"/>
      <c r="T41" s="406"/>
      <c r="U41" s="407"/>
      <c r="V41" s="408"/>
      <c r="W41" s="406"/>
      <c r="X41" s="406"/>
      <c r="Y41" s="407"/>
    </row>
    <row r="42" spans="1:27" s="166" customFormat="1" ht="15.75" thickBot="1" x14ac:dyDescent="0.3">
      <c r="A42" s="223"/>
      <c r="B42" s="234"/>
      <c r="C42" s="877" t="s">
        <v>157</v>
      </c>
      <c r="D42" s="878"/>
      <c r="E42" s="878"/>
      <c r="F42" s="200">
        <f>SUM(F43:F44)</f>
        <v>0</v>
      </c>
      <c r="G42" s="152">
        <f>SUM(G43:G44)</f>
        <v>0</v>
      </c>
      <c r="H42" s="153">
        <f t="shared" si="3"/>
        <v>0</v>
      </c>
      <c r="I42" s="200">
        <f>SUM(I43:I44)</f>
        <v>0</v>
      </c>
      <c r="J42" s="152">
        <f>SUM(J43:J44)</f>
        <v>0</v>
      </c>
      <c r="K42" s="153">
        <f t="shared" si="40"/>
        <v>0</v>
      </c>
      <c r="L42" s="161">
        <f t="shared" ref="L42:M42" si="48">SUM(L43:L44)</f>
        <v>0</v>
      </c>
      <c r="M42" s="155">
        <f t="shared" si="48"/>
        <v>0</v>
      </c>
      <c r="N42" s="404">
        <f t="shared" ref="N42:Y42" si="49">SUM(N43:N44)</f>
        <v>0</v>
      </c>
      <c r="O42" s="404">
        <f t="shared" si="49"/>
        <v>0</v>
      </c>
      <c r="P42" s="404">
        <f t="shared" si="49"/>
        <v>0</v>
      </c>
      <c r="Q42" s="404">
        <f t="shared" si="49"/>
        <v>0</v>
      </c>
      <c r="R42" s="404">
        <f t="shared" si="49"/>
        <v>0</v>
      </c>
      <c r="S42" s="404">
        <f t="shared" si="49"/>
        <v>0</v>
      </c>
      <c r="T42" s="404">
        <f t="shared" si="49"/>
        <v>0</v>
      </c>
      <c r="U42" s="404">
        <f t="shared" si="49"/>
        <v>0</v>
      </c>
      <c r="V42" s="404">
        <f t="shared" si="49"/>
        <v>0</v>
      </c>
      <c r="W42" s="404">
        <f t="shared" si="49"/>
        <v>0</v>
      </c>
      <c r="X42" s="404">
        <f t="shared" si="49"/>
        <v>0</v>
      </c>
      <c r="Y42" s="404">
        <f t="shared" si="49"/>
        <v>0</v>
      </c>
      <c r="Z42" s="167">
        <f>SUM(N42:Y42)</f>
        <v>0</v>
      </c>
    </row>
    <row r="43" spans="1:27" ht="15.75" thickBot="1" x14ac:dyDescent="0.3">
      <c r="B43" s="55"/>
      <c r="C43" s="45"/>
      <c r="D43" s="222" t="s">
        <v>983</v>
      </c>
      <c r="E43" s="222"/>
      <c r="F43" s="182">
        <v>0</v>
      </c>
      <c r="G43" s="124"/>
      <c r="H43" s="142">
        <f t="shared" si="3"/>
        <v>0</v>
      </c>
      <c r="I43" s="182">
        <v>0</v>
      </c>
      <c r="J43" s="124"/>
      <c r="K43" s="142">
        <f t="shared" si="40"/>
        <v>0</v>
      </c>
      <c r="L43" s="66">
        <f>H43</f>
        <v>0</v>
      </c>
      <c r="M43" s="1"/>
      <c r="N43" s="404">
        <v>0</v>
      </c>
      <c r="O43" s="405">
        <v>0</v>
      </c>
      <c r="P43" s="406">
        <v>0</v>
      </c>
      <c r="Q43" s="406">
        <v>0</v>
      </c>
      <c r="R43" s="405">
        <v>0</v>
      </c>
      <c r="S43" s="406">
        <v>0</v>
      </c>
      <c r="T43" s="406">
        <v>0</v>
      </c>
      <c r="U43" s="407">
        <v>0</v>
      </c>
      <c r="V43" s="408">
        <v>0</v>
      </c>
      <c r="W43" s="406">
        <v>0</v>
      </c>
      <c r="X43" s="406">
        <v>0</v>
      </c>
      <c r="Y43" s="407">
        <v>0</v>
      </c>
      <c r="Z43" s="150">
        <f>SUM(N43:Y43)</f>
        <v>0</v>
      </c>
    </row>
    <row r="44" spans="1:27" ht="15.75" thickBot="1" x14ac:dyDescent="0.3">
      <c r="B44" s="55"/>
      <c r="C44" s="45"/>
      <c r="D44" s="222" t="s">
        <v>984</v>
      </c>
      <c r="E44" s="222"/>
      <c r="F44" s="182">
        <v>0</v>
      </c>
      <c r="G44" s="124"/>
      <c r="H44" s="142">
        <f t="shared" si="3"/>
        <v>0</v>
      </c>
      <c r="I44" s="182">
        <v>0</v>
      </c>
      <c r="J44" s="124"/>
      <c r="K44" s="142">
        <f t="shared" si="40"/>
        <v>0</v>
      </c>
      <c r="L44" s="66"/>
      <c r="M44" s="1">
        <f>H44</f>
        <v>0</v>
      </c>
      <c r="N44" s="404">
        <v>0</v>
      </c>
      <c r="O44" s="405">
        <v>0</v>
      </c>
      <c r="P44" s="406">
        <v>0</v>
      </c>
      <c r="Q44" s="406">
        <v>0</v>
      </c>
      <c r="R44" s="405">
        <v>0</v>
      </c>
      <c r="S44" s="406">
        <v>0</v>
      </c>
      <c r="T44" s="406">
        <v>0</v>
      </c>
      <c r="U44" s="407">
        <v>0</v>
      </c>
      <c r="V44" s="408">
        <v>0</v>
      </c>
      <c r="W44" s="406">
        <v>0</v>
      </c>
      <c r="X44" s="406">
        <v>0</v>
      </c>
      <c r="Y44" s="407">
        <v>0</v>
      </c>
      <c r="Z44" s="150">
        <f>SUM(N44:Y44)</f>
        <v>0</v>
      </c>
    </row>
    <row r="45" spans="1:27" ht="15" hidden="1" customHeight="1" x14ac:dyDescent="0.25">
      <c r="B45" s="55"/>
      <c r="C45" s="823" t="s">
        <v>158</v>
      </c>
      <c r="D45" s="824"/>
      <c r="E45" s="824"/>
      <c r="F45" s="187">
        <f t="shared" si="46"/>
        <v>0</v>
      </c>
      <c r="G45" s="129"/>
      <c r="H45" s="142">
        <f t="shared" si="3"/>
        <v>0</v>
      </c>
      <c r="I45" s="187">
        <f t="shared" ref="I45:I46" si="50">SUM(Q45:AB45)</f>
        <v>0</v>
      </c>
      <c r="J45" s="129"/>
      <c r="K45" s="142">
        <f t="shared" si="40"/>
        <v>0</v>
      </c>
      <c r="L45" s="66"/>
      <c r="M45" s="1"/>
      <c r="N45" s="404"/>
      <c r="O45" s="405"/>
      <c r="P45" s="406"/>
      <c r="Q45" s="406"/>
      <c r="R45" s="405"/>
      <c r="S45" s="406"/>
      <c r="T45" s="406"/>
      <c r="U45" s="407"/>
      <c r="V45" s="408"/>
      <c r="W45" s="406"/>
      <c r="X45" s="406"/>
      <c r="Y45" s="407"/>
    </row>
    <row r="46" spans="1:27" ht="15" hidden="1" customHeight="1" x14ac:dyDescent="0.25">
      <c r="B46" s="55"/>
      <c r="C46" s="823" t="s">
        <v>159</v>
      </c>
      <c r="D46" s="824"/>
      <c r="E46" s="824"/>
      <c r="F46" s="187">
        <f t="shared" si="46"/>
        <v>0</v>
      </c>
      <c r="G46" s="129"/>
      <c r="H46" s="142">
        <f t="shared" si="3"/>
        <v>0</v>
      </c>
      <c r="I46" s="187">
        <f t="shared" si="50"/>
        <v>0</v>
      </c>
      <c r="J46" s="129"/>
      <c r="K46" s="142">
        <f t="shared" si="40"/>
        <v>0</v>
      </c>
      <c r="L46" s="66"/>
      <c r="M46" s="1"/>
      <c r="N46" s="404"/>
      <c r="O46" s="405"/>
      <c r="P46" s="406"/>
      <c r="Q46" s="406"/>
      <c r="R46" s="405"/>
      <c r="S46" s="406"/>
      <c r="T46" s="406"/>
      <c r="U46" s="407"/>
      <c r="V46" s="408"/>
      <c r="W46" s="406"/>
      <c r="X46" s="406"/>
      <c r="Y46" s="407"/>
    </row>
    <row r="47" spans="1:27" s="166" customFormat="1" ht="15.75" thickBot="1" x14ac:dyDescent="0.3">
      <c r="A47" s="223"/>
      <c r="B47" s="234"/>
      <c r="C47" s="877" t="s">
        <v>160</v>
      </c>
      <c r="D47" s="878"/>
      <c r="E47" s="878"/>
      <c r="F47" s="200">
        <f>SUM(F48:F49)</f>
        <v>11063</v>
      </c>
      <c r="G47" s="152">
        <f>SUM(G48:G49)</f>
        <v>0</v>
      </c>
      <c r="H47" s="153">
        <f t="shared" si="3"/>
        <v>11063</v>
      </c>
      <c r="I47" s="200">
        <f>SUM(I48:I49)</f>
        <v>15000</v>
      </c>
      <c r="J47" s="152">
        <f>SUM(J48:J49)</f>
        <v>0</v>
      </c>
      <c r="K47" s="153">
        <f>SUM(K48:K49)</f>
        <v>15000</v>
      </c>
      <c r="L47" s="161">
        <f t="shared" ref="L47:M47" si="51">SUM(L48:L49)</f>
        <v>8625</v>
      </c>
      <c r="M47" s="155">
        <f t="shared" si="51"/>
        <v>6375</v>
      </c>
      <c r="N47" s="404">
        <f t="shared" ref="N47:Y47" si="52">SUM(N48:N49)</f>
        <v>0</v>
      </c>
      <c r="O47" s="404">
        <f t="shared" si="52"/>
        <v>0</v>
      </c>
      <c r="P47" s="404">
        <f t="shared" si="52"/>
        <v>0</v>
      </c>
      <c r="Q47" s="404">
        <f t="shared" si="52"/>
        <v>15000</v>
      </c>
      <c r="R47" s="404">
        <f t="shared" si="52"/>
        <v>0</v>
      </c>
      <c r="S47" s="404">
        <f t="shared" si="52"/>
        <v>0</v>
      </c>
      <c r="T47" s="404">
        <f t="shared" si="52"/>
        <v>0</v>
      </c>
      <c r="U47" s="404">
        <f t="shared" si="52"/>
        <v>0</v>
      </c>
      <c r="V47" s="404">
        <f t="shared" si="52"/>
        <v>0</v>
      </c>
      <c r="W47" s="404">
        <f t="shared" si="52"/>
        <v>0</v>
      </c>
      <c r="X47" s="404">
        <f t="shared" si="52"/>
        <v>0</v>
      </c>
      <c r="Y47" s="404">
        <f t="shared" si="52"/>
        <v>0</v>
      </c>
      <c r="Z47" s="167">
        <f>SUM(N47:Y47)</f>
        <v>15000</v>
      </c>
    </row>
    <row r="48" spans="1:27" ht="15.75" thickBot="1" x14ac:dyDescent="0.3">
      <c r="B48" s="55"/>
      <c r="C48" s="45"/>
      <c r="D48" s="222" t="s">
        <v>983</v>
      </c>
      <c r="E48" s="222"/>
      <c r="F48" s="182">
        <v>4688</v>
      </c>
      <c r="G48" s="124"/>
      <c r="H48" s="142">
        <f t="shared" si="3"/>
        <v>4688</v>
      </c>
      <c r="I48" s="182">
        <v>8625</v>
      </c>
      <c r="J48" s="124"/>
      <c r="K48" s="142">
        <v>8625</v>
      </c>
      <c r="L48" s="66">
        <v>8625</v>
      </c>
      <c r="M48" s="1"/>
      <c r="N48" s="404">
        <v>0</v>
      </c>
      <c r="O48" s="405">
        <v>0</v>
      </c>
      <c r="P48" s="406">
        <v>0</v>
      </c>
      <c r="Q48" s="406">
        <v>8625</v>
      </c>
      <c r="R48" s="405">
        <v>0</v>
      </c>
      <c r="S48" s="406">
        <v>0</v>
      </c>
      <c r="T48" s="406">
        <v>0</v>
      </c>
      <c r="U48" s="407">
        <v>0</v>
      </c>
      <c r="V48" s="408">
        <v>0</v>
      </c>
      <c r="W48" s="406">
        <v>0</v>
      </c>
      <c r="X48" s="406">
        <v>0</v>
      </c>
      <c r="Y48" s="407">
        <v>0</v>
      </c>
      <c r="Z48" s="150">
        <f>SUM(N48:Y48)</f>
        <v>8625</v>
      </c>
    </row>
    <row r="49" spans="1:27" ht="15.75" thickBot="1" x14ac:dyDescent="0.3">
      <c r="B49" s="225"/>
      <c r="C49" s="226"/>
      <c r="D49" s="227" t="s">
        <v>984</v>
      </c>
      <c r="E49" s="227"/>
      <c r="F49" s="182">
        <v>6375</v>
      </c>
      <c r="G49" s="124"/>
      <c r="H49" s="142">
        <f t="shared" si="3"/>
        <v>6375</v>
      </c>
      <c r="I49" s="182">
        <v>6375</v>
      </c>
      <c r="J49" s="124"/>
      <c r="K49" s="142">
        <f t="shared" si="40"/>
        <v>6375</v>
      </c>
      <c r="L49" s="66"/>
      <c r="M49" s="1">
        <f>H49</f>
        <v>6375</v>
      </c>
      <c r="N49" s="404">
        <v>0</v>
      </c>
      <c r="O49" s="405">
        <v>0</v>
      </c>
      <c r="P49" s="406">
        <v>0</v>
      </c>
      <c r="Q49" s="406">
        <v>6375</v>
      </c>
      <c r="R49" s="405">
        <v>0</v>
      </c>
      <c r="S49" s="406">
        <v>0</v>
      </c>
      <c r="T49" s="406">
        <v>0</v>
      </c>
      <c r="U49" s="407">
        <v>0</v>
      </c>
      <c r="V49" s="408">
        <v>0</v>
      </c>
      <c r="W49" s="406">
        <v>0</v>
      </c>
      <c r="X49" s="406">
        <v>0</v>
      </c>
      <c r="Y49" s="407">
        <v>0</v>
      </c>
      <c r="Z49" s="150">
        <f>SUM(N49:Y49)</f>
        <v>6375</v>
      </c>
    </row>
    <row r="50" spans="1:27" ht="15.75" thickBot="1" x14ac:dyDescent="0.3">
      <c r="B50" s="75" t="s">
        <v>161</v>
      </c>
      <c r="C50" s="759" t="s">
        <v>162</v>
      </c>
      <c r="D50" s="769"/>
      <c r="E50" s="769"/>
      <c r="F50" s="185">
        <f>F51+F58+F61+F85+F90</f>
        <v>3103807</v>
      </c>
      <c r="G50" s="127">
        <f t="shared" ref="G50" si="53">G51+G58+G61+G85+G90</f>
        <v>0</v>
      </c>
      <c r="H50" s="139">
        <f t="shared" si="3"/>
        <v>3103807</v>
      </c>
      <c r="I50" s="185">
        <f>I51+I58+I61+I85+I90</f>
        <v>3123536</v>
      </c>
      <c r="J50" s="127">
        <f t="shared" ref="J50" si="54">J51+J58+J61+J85+J90</f>
        <v>0</v>
      </c>
      <c r="K50" s="139">
        <f t="shared" si="40"/>
        <v>3123536</v>
      </c>
      <c r="L50" s="76">
        <f>L51+L58+L61+L85+L90</f>
        <v>877308</v>
      </c>
      <c r="M50" s="77">
        <f>M51+M58+M61+M85+M90</f>
        <v>2446228</v>
      </c>
      <c r="N50" s="404">
        <f t="shared" ref="N50:Y50" si="55">SUM(N51+N61+N85+N90)</f>
        <v>171825</v>
      </c>
      <c r="O50" s="404">
        <f t="shared" si="55"/>
        <v>125289</v>
      </c>
      <c r="P50" s="404">
        <f t="shared" si="55"/>
        <v>199836</v>
      </c>
      <c r="Q50" s="404">
        <f t="shared" si="55"/>
        <v>125865</v>
      </c>
      <c r="R50" s="404">
        <f t="shared" si="55"/>
        <v>102602</v>
      </c>
      <c r="S50" s="404">
        <f t="shared" si="55"/>
        <v>139612</v>
      </c>
      <c r="T50" s="404">
        <f t="shared" si="55"/>
        <v>63726</v>
      </c>
      <c r="U50" s="404">
        <f t="shared" si="55"/>
        <v>64123</v>
      </c>
      <c r="V50" s="404">
        <f t="shared" si="55"/>
        <v>664969</v>
      </c>
      <c r="W50" s="404">
        <f t="shared" si="55"/>
        <v>368716</v>
      </c>
      <c r="X50" s="404">
        <f t="shared" si="55"/>
        <v>735881</v>
      </c>
      <c r="Y50" s="404">
        <f t="shared" si="55"/>
        <v>361092</v>
      </c>
      <c r="Z50" s="566">
        <f>SUM(N50:Y50)</f>
        <v>3123536</v>
      </c>
    </row>
    <row r="51" spans="1:27" ht="15.75" thickBot="1" x14ac:dyDescent="0.3">
      <c r="B51" s="107" t="s">
        <v>625</v>
      </c>
      <c r="C51" s="760" t="s">
        <v>163</v>
      </c>
      <c r="D51" s="761"/>
      <c r="E51" s="761"/>
      <c r="F51" s="181">
        <f>F52+F54+F57</f>
        <v>335000</v>
      </c>
      <c r="G51" s="123">
        <f t="shared" ref="G51" si="56">G52+G54+G57</f>
        <v>0</v>
      </c>
      <c r="H51" s="140">
        <f t="shared" si="3"/>
        <v>335000</v>
      </c>
      <c r="I51" s="181">
        <f>I52+I54+I57</f>
        <v>335000</v>
      </c>
      <c r="J51" s="123">
        <f t="shared" ref="J51" si="57">J52+J54+J57</f>
        <v>0</v>
      </c>
      <c r="K51" s="140">
        <f t="shared" si="40"/>
        <v>335000</v>
      </c>
      <c r="L51" s="101">
        <f>L52+L54+L57</f>
        <v>85000</v>
      </c>
      <c r="M51" s="102">
        <f>M52+M54+M57</f>
        <v>250000</v>
      </c>
      <c r="N51" s="404">
        <f t="shared" ref="N51:Y51" si="58">SUM(N54+N52)</f>
        <v>58199</v>
      </c>
      <c r="O51" s="404">
        <f t="shared" si="58"/>
        <v>24477</v>
      </c>
      <c r="P51" s="404">
        <f t="shared" si="58"/>
        <v>22102</v>
      </c>
      <c r="Q51" s="404">
        <f t="shared" si="58"/>
        <v>45182</v>
      </c>
      <c r="R51" s="404">
        <f t="shared" si="58"/>
        <v>27921</v>
      </c>
      <c r="S51" s="404">
        <f t="shared" si="58"/>
        <v>26510</v>
      </c>
      <c r="T51" s="404">
        <f t="shared" si="58"/>
        <v>12501</v>
      </c>
      <c r="U51" s="404">
        <f t="shared" si="58"/>
        <v>12484</v>
      </c>
      <c r="V51" s="404">
        <f t="shared" si="58"/>
        <v>25156</v>
      </c>
      <c r="W51" s="404">
        <f t="shared" si="58"/>
        <v>30157</v>
      </c>
      <c r="X51" s="404">
        <f t="shared" si="58"/>
        <v>25155</v>
      </c>
      <c r="Y51" s="404">
        <f t="shared" si="58"/>
        <v>25156</v>
      </c>
      <c r="Z51" s="566">
        <f t="shared" ref="Z51:Z56" si="59">SUM(N51:Y51)</f>
        <v>335000</v>
      </c>
    </row>
    <row r="52" spans="1:27" s="39" customFormat="1" ht="15" customHeight="1" thickBot="1" x14ac:dyDescent="0.3">
      <c r="A52" s="110" t="s">
        <v>164</v>
      </c>
      <c r="B52" s="49" t="s">
        <v>626</v>
      </c>
      <c r="C52" s="785" t="s">
        <v>165</v>
      </c>
      <c r="D52" s="786"/>
      <c r="E52" s="786"/>
      <c r="F52" s="189">
        <f>F53</f>
        <v>5000</v>
      </c>
      <c r="G52" s="131"/>
      <c r="H52" s="143">
        <f t="shared" si="3"/>
        <v>5000</v>
      </c>
      <c r="I52" s="189">
        <f>I53</f>
        <v>5000</v>
      </c>
      <c r="J52" s="131"/>
      <c r="K52" s="143">
        <f t="shared" si="40"/>
        <v>5000</v>
      </c>
      <c r="L52" s="68">
        <f>L53</f>
        <v>5000</v>
      </c>
      <c r="M52" s="13"/>
      <c r="N52" s="404">
        <f t="shared" ref="N52:Y52" si="60">N53</f>
        <v>0</v>
      </c>
      <c r="O52" s="404">
        <f t="shared" si="60"/>
        <v>0</v>
      </c>
      <c r="P52" s="404">
        <f t="shared" si="60"/>
        <v>0</v>
      </c>
      <c r="Q52" s="404">
        <f t="shared" si="60"/>
        <v>0</v>
      </c>
      <c r="R52" s="404">
        <f t="shared" si="60"/>
        <v>0</v>
      </c>
      <c r="S52" s="404">
        <f t="shared" si="60"/>
        <v>0</v>
      </c>
      <c r="T52" s="404">
        <f t="shared" si="60"/>
        <v>0</v>
      </c>
      <c r="U52" s="404">
        <f t="shared" si="60"/>
        <v>0</v>
      </c>
      <c r="V52" s="404">
        <f t="shared" si="60"/>
        <v>0</v>
      </c>
      <c r="W52" s="404">
        <f t="shared" si="60"/>
        <v>5000</v>
      </c>
      <c r="X52" s="404">
        <f t="shared" si="60"/>
        <v>0</v>
      </c>
      <c r="Y52" s="404">
        <f t="shared" si="60"/>
        <v>0</v>
      </c>
      <c r="Z52" s="636">
        <f t="shared" si="59"/>
        <v>5000</v>
      </c>
    </row>
    <row r="53" spans="1:27" s="39" customFormat="1" ht="15" customHeight="1" thickBot="1" x14ac:dyDescent="0.3">
      <c r="A53" s="110"/>
      <c r="B53" s="49"/>
      <c r="C53" s="176"/>
      <c r="D53" s="175" t="s">
        <v>983</v>
      </c>
      <c r="E53" s="177"/>
      <c r="F53" s="200">
        <v>5000</v>
      </c>
      <c r="G53" s="152"/>
      <c r="H53" s="153">
        <f t="shared" si="3"/>
        <v>5000</v>
      </c>
      <c r="I53" s="200">
        <v>5000</v>
      </c>
      <c r="J53" s="152"/>
      <c r="K53" s="153">
        <f t="shared" si="40"/>
        <v>5000</v>
      </c>
      <c r="L53" s="161">
        <f>H53</f>
        <v>5000</v>
      </c>
      <c r="M53" s="155"/>
      <c r="N53" s="404">
        <v>0</v>
      </c>
      <c r="O53" s="405">
        <v>0</v>
      </c>
      <c r="P53" s="406">
        <v>0</v>
      </c>
      <c r="Q53" s="406">
        <v>0</v>
      </c>
      <c r="R53" s="405">
        <v>0</v>
      </c>
      <c r="S53" s="406">
        <v>0</v>
      </c>
      <c r="T53" s="406">
        <v>0</v>
      </c>
      <c r="U53" s="407">
        <v>0</v>
      </c>
      <c r="V53" s="408">
        <v>0</v>
      </c>
      <c r="W53" s="406">
        <v>5000</v>
      </c>
      <c r="X53" s="406">
        <v>0</v>
      </c>
      <c r="Y53" s="407">
        <v>0</v>
      </c>
      <c r="Z53" s="636">
        <f t="shared" si="59"/>
        <v>5000</v>
      </c>
    </row>
    <row r="54" spans="1:27" s="39" customFormat="1" ht="15.75" thickBot="1" x14ac:dyDescent="0.3">
      <c r="A54" s="110" t="s">
        <v>166</v>
      </c>
      <c r="B54" s="49" t="s">
        <v>627</v>
      </c>
      <c r="C54" s="785" t="s">
        <v>167</v>
      </c>
      <c r="D54" s="786"/>
      <c r="E54" s="786"/>
      <c r="F54" s="189">
        <f>SUM(F55:F56)</f>
        <v>330000</v>
      </c>
      <c r="G54" s="131">
        <f>SUM(G55:G56)</f>
        <v>0</v>
      </c>
      <c r="H54" s="143">
        <f t="shared" si="3"/>
        <v>330000</v>
      </c>
      <c r="I54" s="189">
        <f>SUM(I55:I56)</f>
        <v>330000</v>
      </c>
      <c r="J54" s="131">
        <f>SUM(J55:J56)</f>
        <v>0</v>
      </c>
      <c r="K54" s="143">
        <f t="shared" si="40"/>
        <v>330000</v>
      </c>
      <c r="L54" s="68">
        <f t="shared" ref="L54:M54" si="61">SUM(L55:L56)</f>
        <v>80000</v>
      </c>
      <c r="M54" s="13">
        <f t="shared" si="61"/>
        <v>250000</v>
      </c>
      <c r="N54" s="404">
        <f t="shared" ref="N54:Y54" si="62">SUM(N55:N56)</f>
        <v>58199</v>
      </c>
      <c r="O54" s="404">
        <f t="shared" si="62"/>
        <v>24477</v>
      </c>
      <c r="P54" s="404">
        <f t="shared" si="62"/>
        <v>22102</v>
      </c>
      <c r="Q54" s="404">
        <f t="shared" si="62"/>
        <v>45182</v>
      </c>
      <c r="R54" s="404">
        <f t="shared" si="62"/>
        <v>27921</v>
      </c>
      <c r="S54" s="404">
        <f t="shared" si="62"/>
        <v>26510</v>
      </c>
      <c r="T54" s="404">
        <f t="shared" si="62"/>
        <v>12501</v>
      </c>
      <c r="U54" s="404">
        <f t="shared" si="62"/>
        <v>12484</v>
      </c>
      <c r="V54" s="404">
        <f t="shared" si="62"/>
        <v>25156</v>
      </c>
      <c r="W54" s="404">
        <f t="shared" si="62"/>
        <v>25157</v>
      </c>
      <c r="X54" s="404">
        <f t="shared" si="62"/>
        <v>25155</v>
      </c>
      <c r="Y54" s="404">
        <f t="shared" si="62"/>
        <v>25156</v>
      </c>
      <c r="Z54" s="636">
        <f t="shared" si="59"/>
        <v>330000</v>
      </c>
    </row>
    <row r="55" spans="1:27" ht="15.75" thickBot="1" x14ac:dyDescent="0.3">
      <c r="B55" s="50"/>
      <c r="C55" s="224"/>
      <c r="D55" s="222" t="s">
        <v>983</v>
      </c>
      <c r="E55" s="175"/>
      <c r="F55" s="182">
        <v>80000</v>
      </c>
      <c r="G55" s="124"/>
      <c r="H55" s="142">
        <f>SUM(F55:G55)</f>
        <v>80000</v>
      </c>
      <c r="I55" s="182">
        <v>80000</v>
      </c>
      <c r="J55" s="124"/>
      <c r="K55" s="142">
        <f>SUM(I55:J55)</f>
        <v>80000</v>
      </c>
      <c r="L55" s="66">
        <f>H55</f>
        <v>80000</v>
      </c>
      <c r="M55" s="1"/>
      <c r="N55" s="404">
        <v>4622</v>
      </c>
      <c r="O55" s="405">
        <v>2795</v>
      </c>
      <c r="P55" s="406">
        <v>4349</v>
      </c>
      <c r="Q55" s="406">
        <v>16627</v>
      </c>
      <c r="R55" s="405">
        <v>1008</v>
      </c>
      <c r="S55" s="406">
        <v>10024</v>
      </c>
      <c r="T55" s="406">
        <v>5142</v>
      </c>
      <c r="U55" s="407">
        <v>0</v>
      </c>
      <c r="V55" s="408">
        <v>8858</v>
      </c>
      <c r="W55" s="406">
        <v>8859</v>
      </c>
      <c r="X55" s="406">
        <v>8858</v>
      </c>
      <c r="Y55" s="407">
        <v>8858</v>
      </c>
      <c r="Z55" s="566">
        <f t="shared" si="59"/>
        <v>80000</v>
      </c>
    </row>
    <row r="56" spans="1:27" ht="15.75" thickBot="1" x14ac:dyDescent="0.3">
      <c r="B56" s="50"/>
      <c r="C56" s="224"/>
      <c r="D56" s="222" t="s">
        <v>984</v>
      </c>
      <c r="E56" s="175"/>
      <c r="F56" s="182">
        <v>250000</v>
      </c>
      <c r="G56" s="124"/>
      <c r="H56" s="142">
        <f>SUM(F56:G56)</f>
        <v>250000</v>
      </c>
      <c r="I56" s="182">
        <v>250000</v>
      </c>
      <c r="J56" s="124"/>
      <c r="K56" s="142">
        <f>SUM(I56:J56)</f>
        <v>250000</v>
      </c>
      <c r="L56" s="66"/>
      <c r="M56" s="1">
        <f>H56</f>
        <v>250000</v>
      </c>
      <c r="N56" s="404">
        <v>53577</v>
      </c>
      <c r="O56" s="405">
        <v>21682</v>
      </c>
      <c r="P56" s="406">
        <v>17753</v>
      </c>
      <c r="Q56" s="406">
        <v>28555</v>
      </c>
      <c r="R56" s="405">
        <v>26913</v>
      </c>
      <c r="S56" s="406">
        <v>16486</v>
      </c>
      <c r="T56" s="406">
        <v>7359</v>
      </c>
      <c r="U56" s="407">
        <v>12484</v>
      </c>
      <c r="V56" s="408">
        <v>16298</v>
      </c>
      <c r="W56" s="406">
        <v>16298</v>
      </c>
      <c r="X56" s="406">
        <v>16297</v>
      </c>
      <c r="Y56" s="407">
        <v>16298</v>
      </c>
      <c r="Z56" s="566">
        <f t="shared" si="59"/>
        <v>250000</v>
      </c>
    </row>
    <row r="57" spans="1:27" s="39" customFormat="1" ht="15" hidden="1" customHeight="1" x14ac:dyDescent="0.25">
      <c r="A57" s="110" t="s">
        <v>168</v>
      </c>
      <c r="B57" s="49" t="s">
        <v>628</v>
      </c>
      <c r="C57" s="785" t="s">
        <v>169</v>
      </c>
      <c r="D57" s="874"/>
      <c r="E57" s="786"/>
      <c r="F57" s="189">
        <f>SUM(N57:Y57)</f>
        <v>0</v>
      </c>
      <c r="G57" s="131"/>
      <c r="H57" s="143">
        <f t="shared" si="3"/>
        <v>0</v>
      </c>
      <c r="I57" s="189">
        <f>SUM(Q57:AB57)</f>
        <v>0</v>
      </c>
      <c r="J57" s="131"/>
      <c r="K57" s="143">
        <f t="shared" ref="K57:K60" si="63">SUM(I57:J57)</f>
        <v>0</v>
      </c>
      <c r="L57" s="68"/>
      <c r="M57" s="13"/>
      <c r="N57" s="404"/>
      <c r="O57" s="405"/>
      <c r="P57" s="406"/>
      <c r="Q57" s="406"/>
      <c r="R57" s="405"/>
      <c r="S57" s="406"/>
      <c r="T57" s="406"/>
      <c r="U57" s="407"/>
      <c r="V57" s="408"/>
      <c r="W57" s="406"/>
      <c r="X57" s="406"/>
      <c r="Y57" s="407"/>
      <c r="Z57" s="655"/>
    </row>
    <row r="58" spans="1:27" ht="15" hidden="1" customHeight="1" x14ac:dyDescent="0.25">
      <c r="B58" s="82" t="s">
        <v>629</v>
      </c>
      <c r="C58" s="762" t="s">
        <v>170</v>
      </c>
      <c r="D58" s="763"/>
      <c r="E58" s="763"/>
      <c r="F58" s="183">
        <f>F59+F60</f>
        <v>0</v>
      </c>
      <c r="G58" s="125">
        <f t="shared" ref="G58" si="64">G59+G60</f>
        <v>0</v>
      </c>
      <c r="H58" s="141">
        <f t="shared" si="3"/>
        <v>0</v>
      </c>
      <c r="I58" s="183">
        <f>I59+I60</f>
        <v>0</v>
      </c>
      <c r="J58" s="125">
        <f t="shared" ref="J58" si="65">J59+J60</f>
        <v>0</v>
      </c>
      <c r="K58" s="141">
        <f t="shared" si="63"/>
        <v>0</v>
      </c>
      <c r="L58" s="83">
        <f>L59+L60</f>
        <v>0</v>
      </c>
      <c r="M58" s="84">
        <f>M59+M60</f>
        <v>0</v>
      </c>
      <c r="N58" s="404"/>
      <c r="O58" s="405"/>
      <c r="P58" s="406"/>
      <c r="Q58" s="406"/>
      <c r="R58" s="405"/>
      <c r="S58" s="406"/>
      <c r="T58" s="406"/>
      <c r="U58" s="407"/>
      <c r="V58" s="408"/>
      <c r="W58" s="406"/>
      <c r="X58" s="406"/>
      <c r="Y58" s="407"/>
      <c r="Z58" s="567"/>
    </row>
    <row r="59" spans="1:27" s="39" customFormat="1" ht="15" hidden="1" customHeight="1" x14ac:dyDescent="0.25">
      <c r="A59" s="110" t="s">
        <v>171</v>
      </c>
      <c r="B59" s="49" t="s">
        <v>630</v>
      </c>
      <c r="C59" s="785" t="s">
        <v>172</v>
      </c>
      <c r="D59" s="786"/>
      <c r="E59" s="786"/>
      <c r="F59" s="189">
        <f>SUM(N59:Y59)</f>
        <v>0</v>
      </c>
      <c r="G59" s="131"/>
      <c r="H59" s="143">
        <f t="shared" si="3"/>
        <v>0</v>
      </c>
      <c r="I59" s="189">
        <f>SUM(Q59:AB59)</f>
        <v>0</v>
      </c>
      <c r="J59" s="131"/>
      <c r="K59" s="143">
        <f t="shared" si="63"/>
        <v>0</v>
      </c>
      <c r="L59" s="68"/>
      <c r="M59" s="13"/>
      <c r="N59" s="404"/>
      <c r="O59" s="405"/>
      <c r="P59" s="406"/>
      <c r="Q59" s="406"/>
      <c r="R59" s="405"/>
      <c r="S59" s="406"/>
      <c r="T59" s="406"/>
      <c r="U59" s="407"/>
      <c r="V59" s="408"/>
      <c r="W59" s="406"/>
      <c r="X59" s="406"/>
      <c r="Y59" s="407"/>
      <c r="Z59" s="655"/>
    </row>
    <row r="60" spans="1:27" s="39" customFormat="1" ht="15" hidden="1" customHeight="1" x14ac:dyDescent="0.25">
      <c r="A60" s="110" t="s">
        <v>173</v>
      </c>
      <c r="B60" s="49" t="s">
        <v>631</v>
      </c>
      <c r="C60" s="785" t="s">
        <v>174</v>
      </c>
      <c r="D60" s="786"/>
      <c r="E60" s="786"/>
      <c r="F60" s="189">
        <f>SUM(N60:Y60)</f>
        <v>0</v>
      </c>
      <c r="G60" s="131"/>
      <c r="H60" s="143">
        <f t="shared" si="3"/>
        <v>0</v>
      </c>
      <c r="I60" s="189">
        <f>SUM(Q60:AB60)</f>
        <v>0</v>
      </c>
      <c r="J60" s="131"/>
      <c r="K60" s="143">
        <f t="shared" si="63"/>
        <v>0</v>
      </c>
      <c r="L60" s="68"/>
      <c r="M60" s="13"/>
      <c r="N60" s="404"/>
      <c r="O60" s="405"/>
      <c r="P60" s="406"/>
      <c r="Q60" s="406"/>
      <c r="R60" s="405"/>
      <c r="S60" s="406"/>
      <c r="T60" s="406"/>
      <c r="U60" s="407"/>
      <c r="V60" s="408"/>
      <c r="W60" s="406"/>
      <c r="X60" s="406"/>
      <c r="Y60" s="407"/>
      <c r="Z60" s="655"/>
    </row>
    <row r="61" spans="1:27" ht="15.75" thickBot="1" x14ac:dyDescent="0.3">
      <c r="B61" s="82" t="s">
        <v>632</v>
      </c>
      <c r="C61" s="762" t="s">
        <v>175</v>
      </c>
      <c r="D61" s="763"/>
      <c r="E61" s="763"/>
      <c r="F61" s="183">
        <f>F62+F72+F73+F74+F77+F80+F82</f>
        <v>1735200</v>
      </c>
      <c r="G61" s="125">
        <f t="shared" ref="G61" si="66">G62+G72+G73+G74+G77+G80+G82</f>
        <v>0</v>
      </c>
      <c r="H61" s="141">
        <f>SUM(F61:G61)</f>
        <v>1735200</v>
      </c>
      <c r="I61" s="183">
        <f>I62+I72+I73+I74+I77+I80+I82</f>
        <v>1484929</v>
      </c>
      <c r="J61" s="125">
        <f t="shared" ref="J61" si="67">J62+J72+J73+J74+J77+J80+J82</f>
        <v>0</v>
      </c>
      <c r="K61" s="141">
        <f>SUM(I61:J61)</f>
        <v>1484929</v>
      </c>
      <c r="L61" s="83">
        <f>L62+L72+L73+L74+L77+L80+L82</f>
        <v>653216</v>
      </c>
      <c r="M61" s="84">
        <f>M62+M72+M73+M74+M77+M80+M82</f>
        <v>1031713</v>
      </c>
      <c r="N61" s="404">
        <f t="shared" ref="N61:Y61" si="68">SUM(N82+N74+N62)</f>
        <v>74988</v>
      </c>
      <c r="O61" s="404">
        <f t="shared" si="68"/>
        <v>72245</v>
      </c>
      <c r="P61" s="404">
        <f t="shared" si="68"/>
        <v>90047</v>
      </c>
      <c r="Q61" s="404">
        <f t="shared" si="68"/>
        <v>45323</v>
      </c>
      <c r="R61" s="404">
        <f t="shared" si="68"/>
        <v>37678</v>
      </c>
      <c r="S61" s="404">
        <f t="shared" si="68"/>
        <v>82746</v>
      </c>
      <c r="T61" s="404">
        <f t="shared" si="68"/>
        <v>34737</v>
      </c>
      <c r="U61" s="404">
        <f t="shared" si="68"/>
        <v>34692</v>
      </c>
      <c r="V61" s="404">
        <f t="shared" si="68"/>
        <v>245619</v>
      </c>
      <c r="W61" s="404">
        <f t="shared" si="68"/>
        <v>255619</v>
      </c>
      <c r="X61" s="404">
        <f t="shared" si="68"/>
        <v>255616</v>
      </c>
      <c r="Y61" s="404">
        <f t="shared" si="68"/>
        <v>255619</v>
      </c>
      <c r="Z61" s="566">
        <f>SUM(N61:Y61)</f>
        <v>1484929</v>
      </c>
    </row>
    <row r="62" spans="1:27" s="39" customFormat="1" ht="15.75" thickBot="1" x14ac:dyDescent="0.3">
      <c r="A62" s="110" t="s">
        <v>176</v>
      </c>
      <c r="B62" s="49" t="s">
        <v>633</v>
      </c>
      <c r="C62" s="785" t="s">
        <v>177</v>
      </c>
      <c r="D62" s="786"/>
      <c r="E62" s="786"/>
      <c r="F62" s="189">
        <f>F63+F66+F69</f>
        <v>865200</v>
      </c>
      <c r="G62" s="131">
        <f>G63+G66+G69</f>
        <v>0</v>
      </c>
      <c r="H62" s="143">
        <f t="shared" si="3"/>
        <v>865200</v>
      </c>
      <c r="I62" s="189">
        <f>I63+I66+I69</f>
        <v>865200</v>
      </c>
      <c r="J62" s="131">
        <f>J63+J66+J69</f>
        <v>0</v>
      </c>
      <c r="K62" s="143">
        <f t="shared" ref="K62" si="69">SUM(I62:J62)</f>
        <v>865200</v>
      </c>
      <c r="L62" s="68">
        <f>L63+L66+L69</f>
        <v>264538</v>
      </c>
      <c r="M62" s="13">
        <f>M63+M66+M69</f>
        <v>600662</v>
      </c>
      <c r="N62" s="404">
        <f t="shared" ref="N62:Y62" si="70">SUM(N69+N66+N63)</f>
        <v>39240</v>
      </c>
      <c r="O62" s="404">
        <f t="shared" si="70"/>
        <v>72245</v>
      </c>
      <c r="P62" s="404">
        <f t="shared" si="70"/>
        <v>37210</v>
      </c>
      <c r="Q62" s="404">
        <f t="shared" si="70"/>
        <v>45323</v>
      </c>
      <c r="R62" s="404">
        <f t="shared" si="70"/>
        <v>37678</v>
      </c>
      <c r="S62" s="404">
        <f t="shared" si="70"/>
        <v>82746</v>
      </c>
      <c r="T62" s="404">
        <f t="shared" si="70"/>
        <v>34737</v>
      </c>
      <c r="U62" s="404">
        <f t="shared" si="70"/>
        <v>34692</v>
      </c>
      <c r="V62" s="404">
        <f t="shared" si="70"/>
        <v>120332</v>
      </c>
      <c r="W62" s="404">
        <f t="shared" si="70"/>
        <v>120333</v>
      </c>
      <c r="X62" s="404">
        <f t="shared" si="70"/>
        <v>120331</v>
      </c>
      <c r="Y62" s="404">
        <f t="shared" si="70"/>
        <v>120333</v>
      </c>
      <c r="Z62" s="636">
        <f>SUM(N62:Y62)</f>
        <v>865200</v>
      </c>
    </row>
    <row r="63" spans="1:27" s="166" customFormat="1" ht="15.75" thickBot="1" x14ac:dyDescent="0.3">
      <c r="A63" s="223"/>
      <c r="B63" s="151"/>
      <c r="C63" s="164"/>
      <c r="D63" s="197" t="s">
        <v>980</v>
      </c>
      <c r="E63" s="197"/>
      <c r="F63" s="200">
        <f>SUM(F64:F65)</f>
        <v>128100</v>
      </c>
      <c r="G63" s="152">
        <f>SUM(G64:G65)</f>
        <v>0</v>
      </c>
      <c r="H63" s="153">
        <f>SUM(F63:G63)</f>
        <v>128100</v>
      </c>
      <c r="I63" s="200">
        <f>SUM(I64:I65)</f>
        <v>128100</v>
      </c>
      <c r="J63" s="152">
        <f>SUM(J64:J65)</f>
        <v>0</v>
      </c>
      <c r="K63" s="153">
        <f>SUM(I63:J63)</f>
        <v>128100</v>
      </c>
      <c r="L63" s="161">
        <f t="shared" ref="L63:M63" si="71">SUM(L64:L65)</f>
        <v>33538</v>
      </c>
      <c r="M63" s="155">
        <f t="shared" si="71"/>
        <v>94562</v>
      </c>
      <c r="N63" s="404">
        <f t="shared" ref="N63:Y63" si="72">SUM(N64:N65)</f>
        <v>5548</v>
      </c>
      <c r="O63" s="404">
        <f t="shared" si="72"/>
        <v>39927</v>
      </c>
      <c r="P63" s="404">
        <f t="shared" si="72"/>
        <v>5207</v>
      </c>
      <c r="Q63" s="404">
        <f t="shared" si="72"/>
        <v>5857</v>
      </c>
      <c r="R63" s="404">
        <f t="shared" si="72"/>
        <v>5675</v>
      </c>
      <c r="S63" s="404">
        <f t="shared" si="72"/>
        <v>39053</v>
      </c>
      <c r="T63" s="404">
        <f t="shared" si="72"/>
        <v>8230</v>
      </c>
      <c r="U63" s="404">
        <f t="shared" si="72"/>
        <v>8395</v>
      </c>
      <c r="V63" s="404">
        <f t="shared" si="72"/>
        <v>2552</v>
      </c>
      <c r="W63" s="404">
        <f t="shared" si="72"/>
        <v>2552</v>
      </c>
      <c r="X63" s="404">
        <f t="shared" si="72"/>
        <v>2552</v>
      </c>
      <c r="Y63" s="404">
        <f t="shared" si="72"/>
        <v>2552</v>
      </c>
      <c r="Z63" s="635">
        <f t="shared" ref="Z63:Z71" si="73">SUM(N63:Y63)</f>
        <v>128100</v>
      </c>
    </row>
    <row r="64" spans="1:27" ht="15.75" thickBot="1" x14ac:dyDescent="0.3">
      <c r="B64" s="50"/>
      <c r="C64" s="224"/>
      <c r="D64" s="175"/>
      <c r="E64" s="175" t="s">
        <v>983</v>
      </c>
      <c r="F64" s="182">
        <v>33600</v>
      </c>
      <c r="G64" s="124"/>
      <c r="H64" s="142">
        <f t="shared" ref="H64:H71" si="74">SUM(F64:G64)</f>
        <v>33600</v>
      </c>
      <c r="I64" s="182">
        <v>33600</v>
      </c>
      <c r="J64" s="124"/>
      <c r="K64" s="142">
        <v>33538</v>
      </c>
      <c r="L64" s="66">
        <v>33538</v>
      </c>
      <c r="M64" s="1"/>
      <c r="N64" s="404">
        <v>1386</v>
      </c>
      <c r="O64" s="405">
        <v>0</v>
      </c>
      <c r="P64" s="406">
        <v>1302</v>
      </c>
      <c r="Q64" s="406">
        <v>1464</v>
      </c>
      <c r="R64" s="405">
        <v>5258</v>
      </c>
      <c r="S64" s="406">
        <v>9763</v>
      </c>
      <c r="T64" s="406">
        <v>2058</v>
      </c>
      <c r="U64" s="407">
        <v>2099</v>
      </c>
      <c r="V64" s="408">
        <v>2552</v>
      </c>
      <c r="W64" s="406">
        <v>2552</v>
      </c>
      <c r="X64" s="406">
        <v>2552</v>
      </c>
      <c r="Y64" s="407">
        <v>2552</v>
      </c>
      <c r="Z64" s="566">
        <f t="shared" si="73"/>
        <v>33538</v>
      </c>
      <c r="AA64" s="150"/>
    </row>
    <row r="65" spans="1:26" ht="15.75" thickBot="1" x14ac:dyDescent="0.3">
      <c r="B65" s="50"/>
      <c r="C65" s="224"/>
      <c r="D65" s="175"/>
      <c r="E65" s="175" t="s">
        <v>984</v>
      </c>
      <c r="F65" s="182">
        <v>94500</v>
      </c>
      <c r="G65" s="124"/>
      <c r="H65" s="142">
        <f t="shared" si="74"/>
        <v>94500</v>
      </c>
      <c r="I65" s="182">
        <v>94500</v>
      </c>
      <c r="J65" s="124"/>
      <c r="K65" s="142">
        <v>94562</v>
      </c>
      <c r="L65" s="66"/>
      <c r="M65" s="1">
        <v>94562</v>
      </c>
      <c r="N65" s="404">
        <v>4162</v>
      </c>
      <c r="O65" s="405">
        <v>39927</v>
      </c>
      <c r="P65" s="406">
        <v>3905</v>
      </c>
      <c r="Q65" s="406">
        <v>4393</v>
      </c>
      <c r="R65" s="405">
        <v>417</v>
      </c>
      <c r="S65" s="406">
        <v>29290</v>
      </c>
      <c r="T65" s="406">
        <v>6172</v>
      </c>
      <c r="U65" s="407">
        <v>6296</v>
      </c>
      <c r="V65" s="408">
        <v>0</v>
      </c>
      <c r="W65" s="406">
        <v>0</v>
      </c>
      <c r="X65" s="406">
        <v>0</v>
      </c>
      <c r="Y65" s="407">
        <v>0</v>
      </c>
      <c r="Z65" s="566">
        <f t="shared" si="73"/>
        <v>94562</v>
      </c>
    </row>
    <row r="66" spans="1:26" s="166" customFormat="1" ht="15.75" thickBot="1" x14ac:dyDescent="0.3">
      <c r="A66" s="223"/>
      <c r="B66" s="151"/>
      <c r="C66" s="164"/>
      <c r="D66" s="197" t="s">
        <v>981</v>
      </c>
      <c r="E66" s="197"/>
      <c r="F66" s="200">
        <f>SUM(F67:F68)</f>
        <v>630000</v>
      </c>
      <c r="G66" s="152">
        <f>SUM(G67:G68)</f>
        <v>0</v>
      </c>
      <c r="H66" s="153">
        <f t="shared" si="74"/>
        <v>630000</v>
      </c>
      <c r="I66" s="200">
        <f>SUM(I67:I68)</f>
        <v>630000</v>
      </c>
      <c r="J66" s="152">
        <f>SUM(J67:J68)</f>
        <v>0</v>
      </c>
      <c r="K66" s="153">
        <f t="shared" ref="K66:K71" si="75">SUM(I66:J66)</f>
        <v>630000</v>
      </c>
      <c r="L66" s="161">
        <f t="shared" ref="L66:M66" si="76">SUM(L67:L68)</f>
        <v>157500</v>
      </c>
      <c r="M66" s="155">
        <f t="shared" si="76"/>
        <v>472500</v>
      </c>
      <c r="N66" s="404">
        <f t="shared" ref="N66:Y66" si="77">SUM(N67:N68)</f>
        <v>33692</v>
      </c>
      <c r="O66" s="404">
        <f t="shared" si="77"/>
        <v>32318</v>
      </c>
      <c r="P66" s="404">
        <f t="shared" si="77"/>
        <v>32003</v>
      </c>
      <c r="Q66" s="404">
        <f t="shared" si="77"/>
        <v>32160</v>
      </c>
      <c r="R66" s="404">
        <f t="shared" si="77"/>
        <v>32003</v>
      </c>
      <c r="S66" s="404">
        <f t="shared" si="77"/>
        <v>43693</v>
      </c>
      <c r="T66" s="404">
        <f t="shared" si="77"/>
        <v>26507</v>
      </c>
      <c r="U66" s="404">
        <f t="shared" si="77"/>
        <v>26297</v>
      </c>
      <c r="V66" s="404">
        <f t="shared" si="77"/>
        <v>92832</v>
      </c>
      <c r="W66" s="404">
        <f t="shared" si="77"/>
        <v>92832</v>
      </c>
      <c r="X66" s="404">
        <f t="shared" si="77"/>
        <v>92831</v>
      </c>
      <c r="Y66" s="404">
        <f t="shared" si="77"/>
        <v>92832</v>
      </c>
      <c r="Z66" s="635">
        <f t="shared" si="73"/>
        <v>630000</v>
      </c>
    </row>
    <row r="67" spans="1:26" ht="15.75" thickBot="1" x14ac:dyDescent="0.3">
      <c r="B67" s="50"/>
      <c r="C67" s="224"/>
      <c r="D67" s="175"/>
      <c r="E67" s="175" t="s">
        <v>983</v>
      </c>
      <c r="F67" s="182">
        <v>157500</v>
      </c>
      <c r="G67" s="124"/>
      <c r="H67" s="142">
        <f t="shared" si="74"/>
        <v>157500</v>
      </c>
      <c r="I67" s="182">
        <v>157500</v>
      </c>
      <c r="J67" s="124"/>
      <c r="K67" s="142">
        <f t="shared" si="75"/>
        <v>157500</v>
      </c>
      <c r="L67" s="66">
        <f>H67</f>
        <v>157500</v>
      </c>
      <c r="M67" s="1"/>
      <c r="N67" s="404">
        <v>0</v>
      </c>
      <c r="O67" s="405">
        <v>8080</v>
      </c>
      <c r="P67" s="406">
        <v>8000</v>
      </c>
      <c r="Q67" s="406">
        <v>8040</v>
      </c>
      <c r="R67" s="405">
        <v>8000</v>
      </c>
      <c r="S67" s="406">
        <v>10882</v>
      </c>
      <c r="T67" s="406">
        <v>6628</v>
      </c>
      <c r="U67" s="407">
        <v>6574</v>
      </c>
      <c r="V67" s="408">
        <v>25324</v>
      </c>
      <c r="W67" s="406">
        <v>25324</v>
      </c>
      <c r="X67" s="406">
        <v>25324</v>
      </c>
      <c r="Y67" s="407">
        <v>25324</v>
      </c>
      <c r="Z67" s="566">
        <f t="shared" si="73"/>
        <v>157500</v>
      </c>
    </row>
    <row r="68" spans="1:26" ht="15.75" thickBot="1" x14ac:dyDescent="0.3">
      <c r="B68" s="50"/>
      <c r="C68" s="224"/>
      <c r="D68" s="175"/>
      <c r="E68" s="175" t="s">
        <v>984</v>
      </c>
      <c r="F68" s="182">
        <v>472500</v>
      </c>
      <c r="G68" s="124"/>
      <c r="H68" s="142">
        <f t="shared" si="74"/>
        <v>472500</v>
      </c>
      <c r="I68" s="182">
        <v>472500</v>
      </c>
      <c r="J68" s="124"/>
      <c r="K68" s="142">
        <f t="shared" si="75"/>
        <v>472500</v>
      </c>
      <c r="L68" s="66"/>
      <c r="M68" s="1">
        <f>H68</f>
        <v>472500</v>
      </c>
      <c r="N68" s="404">
        <v>33692</v>
      </c>
      <c r="O68" s="405">
        <v>24238</v>
      </c>
      <c r="P68" s="406">
        <v>24003</v>
      </c>
      <c r="Q68" s="406">
        <v>24120</v>
      </c>
      <c r="R68" s="405">
        <v>24003</v>
      </c>
      <c r="S68" s="406">
        <v>32811</v>
      </c>
      <c r="T68" s="406">
        <v>19879</v>
      </c>
      <c r="U68" s="407">
        <v>19723</v>
      </c>
      <c r="V68" s="408">
        <v>67508</v>
      </c>
      <c r="W68" s="406">
        <v>67508</v>
      </c>
      <c r="X68" s="406">
        <v>67507</v>
      </c>
      <c r="Y68" s="407">
        <v>67508</v>
      </c>
      <c r="Z68" s="566">
        <f t="shared" si="73"/>
        <v>472500</v>
      </c>
    </row>
    <row r="69" spans="1:26" s="166" customFormat="1" ht="15.75" thickBot="1" x14ac:dyDescent="0.3">
      <c r="A69" s="223"/>
      <c r="B69" s="151"/>
      <c r="C69" s="164"/>
      <c r="D69" s="197" t="s">
        <v>982</v>
      </c>
      <c r="E69" s="197"/>
      <c r="F69" s="200">
        <f>SUM(F70:F71)</f>
        <v>107100</v>
      </c>
      <c r="G69" s="152">
        <f>SUM(G70:G71)</f>
        <v>0</v>
      </c>
      <c r="H69" s="153">
        <f t="shared" si="74"/>
        <v>107100</v>
      </c>
      <c r="I69" s="200">
        <f>SUM(I70:I71)</f>
        <v>107100</v>
      </c>
      <c r="J69" s="152">
        <f>SUM(J70:J71)</f>
        <v>0</v>
      </c>
      <c r="K69" s="153">
        <f t="shared" si="75"/>
        <v>107100</v>
      </c>
      <c r="L69" s="161">
        <f t="shared" ref="L69:M69" si="78">SUM(L70:L71)</f>
        <v>73500</v>
      </c>
      <c r="M69" s="155">
        <f t="shared" si="78"/>
        <v>33600</v>
      </c>
      <c r="N69" s="404">
        <f t="shared" ref="N69:Y69" si="79">SUM(N70:N71)</f>
        <v>0</v>
      </c>
      <c r="O69" s="404">
        <f t="shared" si="79"/>
        <v>0</v>
      </c>
      <c r="P69" s="404">
        <f t="shared" si="79"/>
        <v>0</v>
      </c>
      <c r="Q69" s="404">
        <f t="shared" si="79"/>
        <v>7306</v>
      </c>
      <c r="R69" s="404">
        <f t="shared" si="79"/>
        <v>0</v>
      </c>
      <c r="S69" s="404">
        <f t="shared" si="79"/>
        <v>0</v>
      </c>
      <c r="T69" s="404">
        <f t="shared" si="79"/>
        <v>0</v>
      </c>
      <c r="U69" s="404">
        <f t="shared" si="79"/>
        <v>0</v>
      </c>
      <c r="V69" s="404">
        <f t="shared" si="79"/>
        <v>24948</v>
      </c>
      <c r="W69" s="404">
        <f t="shared" si="79"/>
        <v>24949</v>
      </c>
      <c r="X69" s="404">
        <f t="shared" si="79"/>
        <v>24948</v>
      </c>
      <c r="Y69" s="404">
        <f t="shared" si="79"/>
        <v>24949</v>
      </c>
      <c r="Z69" s="635">
        <f t="shared" si="73"/>
        <v>107100</v>
      </c>
    </row>
    <row r="70" spans="1:26" ht="15.75" thickBot="1" x14ac:dyDescent="0.3">
      <c r="B70" s="50"/>
      <c r="C70" s="224"/>
      <c r="D70" s="175"/>
      <c r="E70" s="175" t="s">
        <v>983</v>
      </c>
      <c r="F70" s="182">
        <v>73500</v>
      </c>
      <c r="G70" s="124"/>
      <c r="H70" s="142">
        <f t="shared" si="74"/>
        <v>73500</v>
      </c>
      <c r="I70" s="182">
        <v>73500</v>
      </c>
      <c r="J70" s="124"/>
      <c r="K70" s="142">
        <f t="shared" si="75"/>
        <v>73500</v>
      </c>
      <c r="L70" s="66">
        <f>H70</f>
        <v>73500</v>
      </c>
      <c r="M70" s="1"/>
      <c r="N70" s="404">
        <v>0</v>
      </c>
      <c r="O70" s="405">
        <v>0</v>
      </c>
      <c r="P70" s="406">
        <v>0</v>
      </c>
      <c r="Q70" s="406">
        <v>1826</v>
      </c>
      <c r="R70" s="405">
        <v>0</v>
      </c>
      <c r="S70" s="406">
        <v>0</v>
      </c>
      <c r="T70" s="406">
        <v>0</v>
      </c>
      <c r="U70" s="407">
        <v>0</v>
      </c>
      <c r="V70" s="408">
        <v>17918</v>
      </c>
      <c r="W70" s="406">
        <v>17919</v>
      </c>
      <c r="X70" s="406">
        <v>17918</v>
      </c>
      <c r="Y70" s="407">
        <v>17919</v>
      </c>
      <c r="Z70" s="566">
        <f t="shared" si="73"/>
        <v>73500</v>
      </c>
    </row>
    <row r="71" spans="1:26" ht="15.75" thickBot="1" x14ac:dyDescent="0.3">
      <c r="B71" s="50"/>
      <c r="C71" s="224"/>
      <c r="D71" s="175"/>
      <c r="E71" s="175" t="s">
        <v>984</v>
      </c>
      <c r="F71" s="182">
        <v>33600</v>
      </c>
      <c r="G71" s="124"/>
      <c r="H71" s="142">
        <f t="shared" si="74"/>
        <v>33600</v>
      </c>
      <c r="I71" s="182">
        <v>33600</v>
      </c>
      <c r="J71" s="124"/>
      <c r="K71" s="142">
        <f t="shared" si="75"/>
        <v>33600</v>
      </c>
      <c r="L71" s="66"/>
      <c r="M71" s="1">
        <f>H71</f>
        <v>33600</v>
      </c>
      <c r="N71" s="404">
        <v>0</v>
      </c>
      <c r="O71" s="405">
        <v>0</v>
      </c>
      <c r="P71" s="406">
        <v>0</v>
      </c>
      <c r="Q71" s="406">
        <v>5480</v>
      </c>
      <c r="R71" s="405">
        <v>0</v>
      </c>
      <c r="S71" s="406">
        <v>0</v>
      </c>
      <c r="T71" s="406">
        <v>0</v>
      </c>
      <c r="U71" s="407">
        <v>0</v>
      </c>
      <c r="V71" s="408">
        <v>7030</v>
      </c>
      <c r="W71" s="406">
        <v>7030</v>
      </c>
      <c r="X71" s="406">
        <v>7030</v>
      </c>
      <c r="Y71" s="406">
        <v>7030</v>
      </c>
      <c r="Z71" s="638">
        <f t="shared" si="73"/>
        <v>33600</v>
      </c>
    </row>
    <row r="72" spans="1:26" s="39" customFormat="1" ht="15" hidden="1" customHeight="1" thickBot="1" x14ac:dyDescent="0.3">
      <c r="A72" s="110" t="s">
        <v>178</v>
      </c>
      <c r="B72" s="49" t="s">
        <v>634</v>
      </c>
      <c r="C72" s="785" t="s">
        <v>179</v>
      </c>
      <c r="D72" s="786"/>
      <c r="E72" s="786"/>
      <c r="F72" s="189">
        <f>SUM(N72:Y72)</f>
        <v>0</v>
      </c>
      <c r="G72" s="131"/>
      <c r="H72" s="143">
        <f t="shared" si="3"/>
        <v>0</v>
      </c>
      <c r="I72" s="189">
        <f>SUM(Q72:AB72)</f>
        <v>0</v>
      </c>
      <c r="J72" s="131"/>
      <c r="K72" s="143">
        <f t="shared" ref="K72:K74" si="80">SUM(I72:J72)</f>
        <v>0</v>
      </c>
      <c r="L72" s="68"/>
      <c r="M72" s="13"/>
      <c r="N72" s="404"/>
      <c r="O72" s="405"/>
      <c r="P72" s="406"/>
      <c r="Q72" s="406"/>
      <c r="R72" s="405"/>
      <c r="S72" s="406"/>
      <c r="T72" s="406"/>
      <c r="U72" s="407"/>
      <c r="V72" s="408"/>
      <c r="W72" s="406"/>
      <c r="X72" s="406"/>
      <c r="Y72" s="406"/>
      <c r="Z72" s="642"/>
    </row>
    <row r="73" spans="1:26" s="39" customFormat="1" ht="15" hidden="1" customHeight="1" thickBot="1" x14ac:dyDescent="0.3">
      <c r="A73" s="110" t="s">
        <v>180</v>
      </c>
      <c r="B73" s="49" t="s">
        <v>635</v>
      </c>
      <c r="C73" s="785" t="s">
        <v>181</v>
      </c>
      <c r="D73" s="786"/>
      <c r="E73" s="786"/>
      <c r="F73" s="189">
        <f>SUM(N73:Y73)</f>
        <v>0</v>
      </c>
      <c r="G73" s="131"/>
      <c r="H73" s="143">
        <f t="shared" si="3"/>
        <v>0</v>
      </c>
      <c r="I73" s="189">
        <f>SUM(Q73:AB73)</f>
        <v>0</v>
      </c>
      <c r="J73" s="131"/>
      <c r="K73" s="143">
        <f t="shared" si="80"/>
        <v>0</v>
      </c>
      <c r="L73" s="68"/>
      <c r="M73" s="13"/>
      <c r="N73" s="404"/>
      <c r="O73" s="405"/>
      <c r="P73" s="406"/>
      <c r="Q73" s="406"/>
      <c r="R73" s="405"/>
      <c r="S73" s="406"/>
      <c r="T73" s="406"/>
      <c r="U73" s="407"/>
      <c r="V73" s="408"/>
      <c r="W73" s="406"/>
      <c r="X73" s="406"/>
      <c r="Y73" s="406"/>
      <c r="Z73" s="642"/>
    </row>
    <row r="74" spans="1:26" s="39" customFormat="1" ht="15.75" thickBot="1" x14ac:dyDescent="0.3">
      <c r="A74" s="110" t="s">
        <v>182</v>
      </c>
      <c r="B74" s="49" t="s">
        <v>636</v>
      </c>
      <c r="C74" s="785" t="s">
        <v>183</v>
      </c>
      <c r="D74" s="786"/>
      <c r="E74" s="786"/>
      <c r="F74" s="189">
        <v>280000</v>
      </c>
      <c r="G74" s="131">
        <f>SUM(G75:G76)</f>
        <v>0</v>
      </c>
      <c r="H74" s="143">
        <f t="shared" si="3"/>
        <v>280000</v>
      </c>
      <c r="I74" s="189">
        <f>SUM(I75:I76)</f>
        <v>236051</v>
      </c>
      <c r="J74" s="131">
        <f>SUM(J75:J76)</f>
        <v>0</v>
      </c>
      <c r="K74" s="143">
        <f t="shared" si="80"/>
        <v>236051</v>
      </c>
      <c r="L74" s="68">
        <f t="shared" ref="L74:M74" si="81">SUM(L75:L76)</f>
        <v>30000</v>
      </c>
      <c r="M74" s="13">
        <f t="shared" si="81"/>
        <v>206051</v>
      </c>
      <c r="N74" s="404">
        <f t="shared" ref="N74:Y74" si="82">SUM(N75:N76)</f>
        <v>35748</v>
      </c>
      <c r="O74" s="404">
        <f t="shared" si="82"/>
        <v>0</v>
      </c>
      <c r="P74" s="404">
        <f t="shared" si="82"/>
        <v>31486</v>
      </c>
      <c r="Q74" s="404">
        <f t="shared" si="82"/>
        <v>0</v>
      </c>
      <c r="R74" s="404">
        <f t="shared" si="82"/>
        <v>0</v>
      </c>
      <c r="S74" s="404">
        <f t="shared" si="82"/>
        <v>0</v>
      </c>
      <c r="T74" s="404">
        <f t="shared" si="82"/>
        <v>0</v>
      </c>
      <c r="U74" s="404">
        <f t="shared" si="82"/>
        <v>0</v>
      </c>
      <c r="V74" s="404">
        <f t="shared" si="82"/>
        <v>34705</v>
      </c>
      <c r="W74" s="404">
        <f t="shared" si="82"/>
        <v>44704</v>
      </c>
      <c r="X74" s="404">
        <f t="shared" si="82"/>
        <v>44704</v>
      </c>
      <c r="Y74" s="527">
        <f t="shared" si="82"/>
        <v>44704</v>
      </c>
      <c r="Z74" s="641">
        <f>SUM(N74:Y74)</f>
        <v>236051</v>
      </c>
    </row>
    <row r="75" spans="1:26" ht="15.75" thickBot="1" x14ac:dyDescent="0.3">
      <c r="B75" s="50"/>
      <c r="C75" s="224"/>
      <c r="D75" s="222" t="s">
        <v>983</v>
      </c>
      <c r="E75" s="175"/>
      <c r="F75" s="182">
        <v>30000</v>
      </c>
      <c r="G75" s="124"/>
      <c r="H75" s="142">
        <f>SUM(F75:G75)</f>
        <v>30000</v>
      </c>
      <c r="I75" s="182">
        <v>30000</v>
      </c>
      <c r="J75" s="124"/>
      <c r="K75" s="142">
        <f>SUM(I75:J75)</f>
        <v>30000</v>
      </c>
      <c r="L75" s="66">
        <f>H75</f>
        <v>30000</v>
      </c>
      <c r="M75" s="1"/>
      <c r="N75" s="404">
        <v>0</v>
      </c>
      <c r="O75" s="405">
        <v>0</v>
      </c>
      <c r="P75" s="406">
        <v>0</v>
      </c>
      <c r="Q75" s="406">
        <v>0</v>
      </c>
      <c r="R75" s="405">
        <v>0</v>
      </c>
      <c r="S75" s="406">
        <v>0</v>
      </c>
      <c r="T75" s="406">
        <v>0</v>
      </c>
      <c r="U75" s="407">
        <v>0</v>
      </c>
      <c r="V75" s="408">
        <v>0</v>
      </c>
      <c r="W75" s="406">
        <v>10000</v>
      </c>
      <c r="X75" s="406">
        <v>10000</v>
      </c>
      <c r="Y75" s="406">
        <v>10000</v>
      </c>
      <c r="Z75" s="638">
        <f>SUM(N75:Y75)</f>
        <v>30000</v>
      </c>
    </row>
    <row r="76" spans="1:26" ht="15.75" thickBot="1" x14ac:dyDescent="0.3">
      <c r="B76" s="50"/>
      <c r="C76" s="224"/>
      <c r="D76" s="222" t="s">
        <v>984</v>
      </c>
      <c r="E76" s="175"/>
      <c r="F76" s="576">
        <v>250000</v>
      </c>
      <c r="G76" s="124"/>
      <c r="H76" s="142">
        <f>SUM(F76:G76)</f>
        <v>250000</v>
      </c>
      <c r="I76" s="576">
        <v>206051</v>
      </c>
      <c r="J76" s="124"/>
      <c r="K76" s="142">
        <f>SUM(I76:J76)</f>
        <v>206051</v>
      </c>
      <c r="L76" s="66"/>
      <c r="M76" s="1">
        <v>206051</v>
      </c>
      <c r="N76" s="404">
        <v>35748</v>
      </c>
      <c r="O76" s="405">
        <v>0</v>
      </c>
      <c r="P76" s="406">
        <v>31486</v>
      </c>
      <c r="Q76" s="406">
        <v>0</v>
      </c>
      <c r="R76" s="405">
        <v>0</v>
      </c>
      <c r="S76" s="406">
        <v>0</v>
      </c>
      <c r="T76" s="406">
        <v>0</v>
      </c>
      <c r="U76" s="407">
        <v>0</v>
      </c>
      <c r="V76" s="408">
        <v>34705</v>
      </c>
      <c r="W76" s="406">
        <v>34704</v>
      </c>
      <c r="X76" s="406">
        <v>34704</v>
      </c>
      <c r="Y76" s="406">
        <v>34704</v>
      </c>
      <c r="Z76" s="638">
        <f>SUM(N76:Y76)</f>
        <v>206051</v>
      </c>
    </row>
    <row r="77" spans="1:26" s="17" customFormat="1" ht="15" hidden="1" customHeight="1" x14ac:dyDescent="0.25">
      <c r="A77" s="110" t="s">
        <v>184</v>
      </c>
      <c r="B77" s="49" t="s">
        <v>637</v>
      </c>
      <c r="C77" s="785" t="s">
        <v>185</v>
      </c>
      <c r="D77" s="786"/>
      <c r="E77" s="786"/>
      <c r="F77" s="182">
        <f t="shared" ref="F77:F81" si="83">SUM(N77:Y77)</f>
        <v>0</v>
      </c>
      <c r="G77" s="131">
        <f t="shared" ref="G77" si="84">G78+G79</f>
        <v>0</v>
      </c>
      <c r="H77" s="143">
        <f t="shared" si="3"/>
        <v>0</v>
      </c>
      <c r="I77" s="182">
        <f t="shared" ref="I77:I81" si="85">SUM(Q77:AB77)</f>
        <v>0</v>
      </c>
      <c r="J77" s="131">
        <f t="shared" ref="J77" si="86">J78+J79</f>
        <v>0</v>
      </c>
      <c r="K77" s="143">
        <f t="shared" ref="K77:K82" si="87">SUM(I77:J77)</f>
        <v>0</v>
      </c>
      <c r="L77" s="68">
        <f>L78+L79</f>
        <v>0</v>
      </c>
      <c r="M77" s="1">
        <f t="shared" ref="M77:M81" si="88">H77</f>
        <v>0</v>
      </c>
      <c r="N77" s="404"/>
      <c r="O77" s="405"/>
      <c r="P77" s="406"/>
      <c r="Q77" s="406"/>
      <c r="R77" s="405"/>
      <c r="S77" s="406"/>
      <c r="T77" s="406"/>
      <c r="U77" s="407"/>
      <c r="V77" s="408"/>
      <c r="W77" s="406"/>
      <c r="X77" s="406"/>
      <c r="Y77" s="406"/>
      <c r="Z77" s="644"/>
    </row>
    <row r="78" spans="1:26" ht="15" hidden="1" customHeight="1" x14ac:dyDescent="0.25">
      <c r="B78" s="50"/>
      <c r="C78" s="44"/>
      <c r="D78" s="748" t="s">
        <v>186</v>
      </c>
      <c r="E78" s="748"/>
      <c r="F78" s="182">
        <f t="shared" si="83"/>
        <v>0</v>
      </c>
      <c r="G78" s="124"/>
      <c r="H78" s="142">
        <f t="shared" si="3"/>
        <v>0</v>
      </c>
      <c r="I78" s="182">
        <f t="shared" si="85"/>
        <v>0</v>
      </c>
      <c r="J78" s="124"/>
      <c r="K78" s="142">
        <f t="shared" si="87"/>
        <v>0</v>
      </c>
      <c r="L78" s="66"/>
      <c r="M78" s="1">
        <f t="shared" si="88"/>
        <v>0</v>
      </c>
      <c r="N78" s="404"/>
      <c r="O78" s="405"/>
      <c r="P78" s="406"/>
      <c r="Q78" s="406"/>
      <c r="R78" s="405"/>
      <c r="S78" s="406"/>
      <c r="T78" s="406"/>
      <c r="U78" s="407"/>
      <c r="V78" s="408"/>
      <c r="W78" s="406"/>
      <c r="X78" s="406"/>
      <c r="Y78" s="406"/>
      <c r="Z78" s="637"/>
    </row>
    <row r="79" spans="1:26" ht="15" hidden="1" customHeight="1" x14ac:dyDescent="0.25">
      <c r="B79" s="50"/>
      <c r="C79" s="44"/>
      <c r="D79" s="748" t="s">
        <v>187</v>
      </c>
      <c r="E79" s="748"/>
      <c r="F79" s="182">
        <f t="shared" si="83"/>
        <v>0</v>
      </c>
      <c r="G79" s="124"/>
      <c r="H79" s="142">
        <f t="shared" si="3"/>
        <v>0</v>
      </c>
      <c r="I79" s="182">
        <f t="shared" si="85"/>
        <v>0</v>
      </c>
      <c r="J79" s="124"/>
      <c r="K79" s="142">
        <f t="shared" si="87"/>
        <v>0</v>
      </c>
      <c r="L79" s="66"/>
      <c r="M79" s="1">
        <f t="shared" si="88"/>
        <v>0</v>
      </c>
      <c r="N79" s="404"/>
      <c r="O79" s="405"/>
      <c r="P79" s="406"/>
      <c r="Q79" s="406"/>
      <c r="R79" s="405"/>
      <c r="S79" s="406"/>
      <c r="T79" s="406"/>
      <c r="U79" s="407"/>
      <c r="V79" s="408"/>
      <c r="W79" s="406"/>
      <c r="X79" s="406"/>
      <c r="Y79" s="406"/>
      <c r="Z79" s="637"/>
    </row>
    <row r="80" spans="1:26" s="39" customFormat="1" ht="15" hidden="1" customHeight="1" x14ac:dyDescent="0.25">
      <c r="A80" s="110" t="s">
        <v>188</v>
      </c>
      <c r="B80" s="49" t="s">
        <v>638</v>
      </c>
      <c r="C80" s="789" t="s">
        <v>189</v>
      </c>
      <c r="D80" s="790"/>
      <c r="E80" s="790"/>
      <c r="F80" s="189">
        <f t="shared" si="83"/>
        <v>0</v>
      </c>
      <c r="G80" s="131"/>
      <c r="H80" s="143">
        <f t="shared" si="3"/>
        <v>0</v>
      </c>
      <c r="I80" s="189">
        <f t="shared" si="85"/>
        <v>0</v>
      </c>
      <c r="J80" s="131"/>
      <c r="K80" s="143">
        <f t="shared" si="87"/>
        <v>0</v>
      </c>
      <c r="L80" s="68"/>
      <c r="M80" s="13">
        <f t="shared" si="88"/>
        <v>0</v>
      </c>
      <c r="N80" s="404"/>
      <c r="O80" s="405"/>
      <c r="P80" s="406"/>
      <c r="Q80" s="406"/>
      <c r="R80" s="405"/>
      <c r="S80" s="406"/>
      <c r="T80" s="406"/>
      <c r="U80" s="407"/>
      <c r="V80" s="408"/>
      <c r="W80" s="406"/>
      <c r="X80" s="406"/>
      <c r="Y80" s="406"/>
      <c r="Z80" s="642"/>
    </row>
    <row r="81" spans="1:26" s="39" customFormat="1" ht="15" hidden="1" customHeight="1" x14ac:dyDescent="0.25">
      <c r="A81" s="110"/>
      <c r="B81" s="49"/>
      <c r="C81" s="330"/>
      <c r="D81" s="147" t="s">
        <v>984</v>
      </c>
      <c r="E81" s="331"/>
      <c r="F81" s="182">
        <f t="shared" si="83"/>
        <v>0</v>
      </c>
      <c r="G81" s="131"/>
      <c r="H81" s="153">
        <f t="shared" si="3"/>
        <v>0</v>
      </c>
      <c r="I81" s="182">
        <f t="shared" si="85"/>
        <v>0</v>
      </c>
      <c r="J81" s="131"/>
      <c r="K81" s="153">
        <f t="shared" si="87"/>
        <v>0</v>
      </c>
      <c r="L81" s="68"/>
      <c r="M81" s="1">
        <f t="shared" si="88"/>
        <v>0</v>
      </c>
      <c r="N81" s="404"/>
      <c r="O81" s="405"/>
      <c r="P81" s="406"/>
      <c r="Q81" s="406"/>
      <c r="R81" s="405"/>
      <c r="S81" s="406"/>
      <c r="T81" s="406"/>
      <c r="U81" s="407"/>
      <c r="V81" s="408"/>
      <c r="W81" s="406"/>
      <c r="X81" s="406"/>
      <c r="Y81" s="406"/>
      <c r="Z81" s="642"/>
    </row>
    <row r="82" spans="1:26" s="39" customFormat="1" ht="15.75" thickBot="1" x14ac:dyDescent="0.3">
      <c r="A82" s="110" t="s">
        <v>190</v>
      </c>
      <c r="B82" s="49" t="s">
        <v>639</v>
      </c>
      <c r="C82" s="789" t="s">
        <v>191</v>
      </c>
      <c r="D82" s="790"/>
      <c r="E82" s="790"/>
      <c r="F82" s="189">
        <f>SUM(F83:F84)</f>
        <v>590000</v>
      </c>
      <c r="G82" s="131">
        <f>SUM(G83:G84)</f>
        <v>0</v>
      </c>
      <c r="H82" s="143">
        <f t="shared" si="3"/>
        <v>590000</v>
      </c>
      <c r="I82" s="189">
        <f>SUM(I83:I84)</f>
        <v>383678</v>
      </c>
      <c r="J82" s="131">
        <f>SUM(J83:J84)</f>
        <v>0</v>
      </c>
      <c r="K82" s="143">
        <f t="shared" si="87"/>
        <v>383678</v>
      </c>
      <c r="L82" s="68">
        <f>SUM(L83:L84)</f>
        <v>358678</v>
      </c>
      <c r="M82" s="13">
        <f t="shared" ref="M82" si="89">SUM(M83:M84)</f>
        <v>225000</v>
      </c>
      <c r="N82" s="404">
        <f t="shared" ref="N82:Y82" si="90">SUM(N83:N84)</f>
        <v>0</v>
      </c>
      <c r="O82" s="404">
        <f t="shared" si="90"/>
        <v>0</v>
      </c>
      <c r="P82" s="404">
        <f t="shared" si="90"/>
        <v>21351</v>
      </c>
      <c r="Q82" s="404">
        <f t="shared" si="90"/>
        <v>0</v>
      </c>
      <c r="R82" s="404">
        <f t="shared" si="90"/>
        <v>0</v>
      </c>
      <c r="S82" s="404">
        <f t="shared" si="90"/>
        <v>0</v>
      </c>
      <c r="T82" s="404">
        <f t="shared" si="90"/>
        <v>0</v>
      </c>
      <c r="U82" s="404">
        <f t="shared" si="90"/>
        <v>0</v>
      </c>
      <c r="V82" s="404">
        <f t="shared" si="90"/>
        <v>90582</v>
      </c>
      <c r="W82" s="404">
        <f t="shared" si="90"/>
        <v>90582</v>
      </c>
      <c r="X82" s="404">
        <f t="shared" si="90"/>
        <v>90581</v>
      </c>
      <c r="Y82" s="527">
        <f t="shared" si="90"/>
        <v>90582</v>
      </c>
      <c r="Z82" s="641">
        <f t="shared" ref="Z82:Z93" si="91">SUM(N82:Y82)</f>
        <v>383678</v>
      </c>
    </row>
    <row r="83" spans="1:26" ht="15.75" thickBot="1" x14ac:dyDescent="0.3">
      <c r="B83" s="50"/>
      <c r="C83" s="44"/>
      <c r="D83" s="222" t="s">
        <v>983</v>
      </c>
      <c r="E83" s="147"/>
      <c r="F83" s="182">
        <v>365000</v>
      </c>
      <c r="G83" s="124"/>
      <c r="H83" s="142">
        <v>365000</v>
      </c>
      <c r="I83" s="673">
        <v>258678</v>
      </c>
      <c r="J83" s="124"/>
      <c r="K83" s="142">
        <f>SUM(I83:J83)</f>
        <v>258678</v>
      </c>
      <c r="L83" s="66">
        <v>358678</v>
      </c>
      <c r="M83" s="1"/>
      <c r="N83" s="404">
        <v>0</v>
      </c>
      <c r="O83" s="405">
        <v>0</v>
      </c>
      <c r="P83" s="406">
        <v>6925</v>
      </c>
      <c r="Q83" s="406">
        <v>0</v>
      </c>
      <c r="R83" s="405">
        <v>0</v>
      </c>
      <c r="S83" s="406">
        <v>0</v>
      </c>
      <c r="T83" s="406">
        <v>0</v>
      </c>
      <c r="U83" s="407">
        <v>0</v>
      </c>
      <c r="V83" s="408">
        <v>62938</v>
      </c>
      <c r="W83" s="406">
        <v>62938</v>
      </c>
      <c r="X83" s="406">
        <v>62938</v>
      </c>
      <c r="Y83" s="406">
        <v>62939</v>
      </c>
      <c r="Z83" s="638">
        <f t="shared" si="91"/>
        <v>258678</v>
      </c>
    </row>
    <row r="84" spans="1:26" ht="15.75" thickBot="1" x14ac:dyDescent="0.3">
      <c r="B84" s="50"/>
      <c r="C84" s="44"/>
      <c r="D84" s="222" t="s">
        <v>984</v>
      </c>
      <c r="E84" s="147"/>
      <c r="F84" s="182">
        <v>225000</v>
      </c>
      <c r="G84" s="124"/>
      <c r="H84" s="142">
        <f>SUM(F84:G84)</f>
        <v>225000</v>
      </c>
      <c r="I84" s="673">
        <v>125000</v>
      </c>
      <c r="J84" s="124"/>
      <c r="K84" s="142">
        <f>SUM(I84:J84)</f>
        <v>125000</v>
      </c>
      <c r="L84" s="66"/>
      <c r="M84" s="1">
        <f>H84</f>
        <v>225000</v>
      </c>
      <c r="N84" s="404">
        <v>0</v>
      </c>
      <c r="O84" s="405">
        <v>0</v>
      </c>
      <c r="P84" s="406">
        <v>14426</v>
      </c>
      <c r="Q84" s="406">
        <v>0</v>
      </c>
      <c r="R84" s="405">
        <v>0</v>
      </c>
      <c r="S84" s="406">
        <v>0</v>
      </c>
      <c r="T84" s="406">
        <v>0</v>
      </c>
      <c r="U84" s="407">
        <v>0</v>
      </c>
      <c r="V84" s="408">
        <v>27644</v>
      </c>
      <c r="W84" s="406">
        <v>27644</v>
      </c>
      <c r="X84" s="406">
        <v>27643</v>
      </c>
      <c r="Y84" s="406">
        <v>27643</v>
      </c>
      <c r="Z84" s="638">
        <f t="shared" si="91"/>
        <v>125000</v>
      </c>
    </row>
    <row r="85" spans="1:26" ht="15.75" thickBot="1" x14ac:dyDescent="0.3">
      <c r="B85" s="82" t="s">
        <v>640</v>
      </c>
      <c r="C85" s="767" t="s">
        <v>192</v>
      </c>
      <c r="D85" s="768"/>
      <c r="E85" s="768"/>
      <c r="F85" s="183">
        <f>F86+F87</f>
        <v>395000</v>
      </c>
      <c r="G85" s="125">
        <f t="shared" ref="G85" si="92">G86+G87</f>
        <v>0</v>
      </c>
      <c r="H85" s="141">
        <f t="shared" si="3"/>
        <v>395000</v>
      </c>
      <c r="I85" s="183">
        <f>I86+I87</f>
        <v>665000</v>
      </c>
      <c r="J85" s="125">
        <f t="shared" ref="J85" si="93">J86+J87</f>
        <v>0</v>
      </c>
      <c r="K85" s="141">
        <f t="shared" ref="K85:K89" si="94">SUM(I85:J85)</f>
        <v>665000</v>
      </c>
      <c r="L85" s="83">
        <f>L86+L87</f>
        <v>15000</v>
      </c>
      <c r="M85" s="84">
        <f>M86+M87</f>
        <v>650000</v>
      </c>
      <c r="N85" s="404">
        <f t="shared" ref="N85:Y85" si="95">SUM(N86:N87)</f>
        <v>0</v>
      </c>
      <c r="O85" s="404">
        <f t="shared" si="95"/>
        <v>0</v>
      </c>
      <c r="P85" s="404">
        <f t="shared" si="95"/>
        <v>12377</v>
      </c>
      <c r="Q85" s="404">
        <f t="shared" si="95"/>
        <v>6083</v>
      </c>
      <c r="R85" s="404">
        <f t="shared" si="95"/>
        <v>16167</v>
      </c>
      <c r="S85" s="404">
        <f t="shared" si="95"/>
        <v>0</v>
      </c>
      <c r="T85" s="404">
        <f t="shared" si="95"/>
        <v>0</v>
      </c>
      <c r="U85" s="404">
        <f t="shared" si="95"/>
        <v>0</v>
      </c>
      <c r="V85" s="404">
        <f t="shared" si="95"/>
        <v>313875</v>
      </c>
      <c r="W85" s="404">
        <f t="shared" si="95"/>
        <v>2623</v>
      </c>
      <c r="X85" s="404">
        <f t="shared" si="95"/>
        <v>313875</v>
      </c>
      <c r="Y85" s="527">
        <f t="shared" si="95"/>
        <v>0</v>
      </c>
      <c r="Z85" s="565">
        <f t="shared" si="91"/>
        <v>665000</v>
      </c>
    </row>
    <row r="86" spans="1:26" s="39" customFormat="1" ht="15" hidden="1" customHeight="1" thickBot="1" x14ac:dyDescent="0.3">
      <c r="A86" s="110" t="s">
        <v>193</v>
      </c>
      <c r="B86" s="49" t="s">
        <v>641</v>
      </c>
      <c r="C86" s="789" t="s">
        <v>194</v>
      </c>
      <c r="D86" s="790"/>
      <c r="E86" s="790"/>
      <c r="F86" s="189">
        <f>SUM(N86:Y86)</f>
        <v>0</v>
      </c>
      <c r="G86" s="131"/>
      <c r="H86" s="143">
        <f t="shared" si="3"/>
        <v>0</v>
      </c>
      <c r="I86" s="189">
        <f>SUM(Q86:AB86)</f>
        <v>0</v>
      </c>
      <c r="J86" s="131"/>
      <c r="K86" s="143">
        <f t="shared" si="94"/>
        <v>0</v>
      </c>
      <c r="L86" s="68"/>
      <c r="M86" s="13"/>
      <c r="N86" s="404">
        <v>0</v>
      </c>
      <c r="O86" s="405">
        <v>0</v>
      </c>
      <c r="P86" s="406">
        <v>0</v>
      </c>
      <c r="Q86" s="406">
        <v>0</v>
      </c>
      <c r="R86" s="405">
        <v>0</v>
      </c>
      <c r="S86" s="406">
        <v>0</v>
      </c>
      <c r="T86" s="406">
        <v>0</v>
      </c>
      <c r="U86" s="407">
        <v>0</v>
      </c>
      <c r="V86" s="408">
        <v>0</v>
      </c>
      <c r="W86" s="406">
        <v>0</v>
      </c>
      <c r="X86" s="406">
        <v>0</v>
      </c>
      <c r="Y86" s="406">
        <v>0</v>
      </c>
      <c r="Z86" s="641">
        <f t="shared" si="91"/>
        <v>0</v>
      </c>
    </row>
    <row r="87" spans="1:26" s="39" customFormat="1" ht="15.75" thickBot="1" x14ac:dyDescent="0.3">
      <c r="A87" s="110" t="s">
        <v>195</v>
      </c>
      <c r="B87" s="49" t="s">
        <v>642</v>
      </c>
      <c r="C87" s="789" t="s">
        <v>196</v>
      </c>
      <c r="D87" s="790"/>
      <c r="E87" s="790"/>
      <c r="F87" s="189">
        <f>SUM(F88:F89)</f>
        <v>395000</v>
      </c>
      <c r="G87" s="131"/>
      <c r="H87" s="337">
        <f t="shared" si="3"/>
        <v>395000</v>
      </c>
      <c r="I87" s="189">
        <f>SUM(I88:I89)</f>
        <v>665000</v>
      </c>
      <c r="J87" s="131"/>
      <c r="K87" s="337">
        <f t="shared" si="94"/>
        <v>665000</v>
      </c>
      <c r="L87" s="68">
        <f>SUM(L88)</f>
        <v>15000</v>
      </c>
      <c r="M87" s="41">
        <f>M89</f>
        <v>650000</v>
      </c>
      <c r="N87" s="404">
        <f t="shared" ref="N87:Y87" si="96">SUM(N88:N89)</f>
        <v>0</v>
      </c>
      <c r="O87" s="404">
        <f t="shared" si="96"/>
        <v>0</v>
      </c>
      <c r="P87" s="404">
        <f t="shared" si="96"/>
        <v>12377</v>
      </c>
      <c r="Q87" s="404">
        <f t="shared" si="96"/>
        <v>6083</v>
      </c>
      <c r="R87" s="404">
        <f t="shared" si="96"/>
        <v>16167</v>
      </c>
      <c r="S87" s="404">
        <f t="shared" si="96"/>
        <v>0</v>
      </c>
      <c r="T87" s="404">
        <f t="shared" si="96"/>
        <v>0</v>
      </c>
      <c r="U87" s="404">
        <f t="shared" si="96"/>
        <v>0</v>
      </c>
      <c r="V87" s="404">
        <f t="shared" si="96"/>
        <v>313875</v>
      </c>
      <c r="W87" s="404">
        <f t="shared" si="96"/>
        <v>2623</v>
      </c>
      <c r="X87" s="404">
        <f t="shared" si="96"/>
        <v>313875</v>
      </c>
      <c r="Y87" s="527">
        <f t="shared" si="96"/>
        <v>0</v>
      </c>
      <c r="Z87" s="641">
        <f t="shared" si="91"/>
        <v>665000</v>
      </c>
    </row>
    <row r="88" spans="1:26" s="39" customFormat="1" ht="15.75" thickBot="1" x14ac:dyDescent="0.3">
      <c r="A88" s="110"/>
      <c r="B88" s="49"/>
      <c r="C88" s="330"/>
      <c r="D88" s="222" t="s">
        <v>983</v>
      </c>
      <c r="E88" s="331"/>
      <c r="F88" s="189">
        <v>15000</v>
      </c>
      <c r="G88" s="131"/>
      <c r="H88" s="143">
        <f t="shared" si="3"/>
        <v>15000</v>
      </c>
      <c r="I88" s="189">
        <v>15000</v>
      </c>
      <c r="J88" s="131"/>
      <c r="K88" s="143">
        <f t="shared" si="94"/>
        <v>15000</v>
      </c>
      <c r="L88" s="68">
        <f>H88</f>
        <v>15000</v>
      </c>
      <c r="M88" s="41"/>
      <c r="N88" s="404">
        <v>0</v>
      </c>
      <c r="O88" s="405">
        <v>0</v>
      </c>
      <c r="P88" s="406">
        <v>12377</v>
      </c>
      <c r="Q88" s="406">
        <v>0</v>
      </c>
      <c r="R88" s="405">
        <v>0</v>
      </c>
      <c r="S88" s="406">
        <v>0</v>
      </c>
      <c r="T88" s="406">
        <v>0</v>
      </c>
      <c r="U88" s="407">
        <v>0</v>
      </c>
      <c r="V88" s="408">
        <v>0</v>
      </c>
      <c r="W88" s="406">
        <v>2623</v>
      </c>
      <c r="X88" s="406">
        <v>0</v>
      </c>
      <c r="Y88" s="406">
        <v>0</v>
      </c>
      <c r="Z88" s="641">
        <f t="shared" si="91"/>
        <v>15000</v>
      </c>
    </row>
    <row r="89" spans="1:26" s="39" customFormat="1" ht="15.75" thickBot="1" x14ac:dyDescent="0.3">
      <c r="A89" s="110"/>
      <c r="B89" s="49"/>
      <c r="C89" s="330"/>
      <c r="D89" s="222" t="s">
        <v>984</v>
      </c>
      <c r="E89" s="331"/>
      <c r="F89" s="189">
        <v>380000</v>
      </c>
      <c r="G89" s="131"/>
      <c r="H89" s="143">
        <f t="shared" si="3"/>
        <v>380000</v>
      </c>
      <c r="I89" s="189">
        <v>650000</v>
      </c>
      <c r="J89" s="131"/>
      <c r="K89" s="143">
        <f t="shared" si="94"/>
        <v>650000</v>
      </c>
      <c r="L89" s="68"/>
      <c r="M89" s="41">
        <v>650000</v>
      </c>
      <c r="N89" s="404">
        <v>0</v>
      </c>
      <c r="O89" s="405">
        <v>0</v>
      </c>
      <c r="P89" s="406">
        <v>0</v>
      </c>
      <c r="Q89" s="406">
        <v>6083</v>
      </c>
      <c r="R89" s="405">
        <v>16167</v>
      </c>
      <c r="S89" s="406">
        <v>0</v>
      </c>
      <c r="T89" s="406">
        <v>0</v>
      </c>
      <c r="U89" s="407">
        <v>0</v>
      </c>
      <c r="V89" s="408">
        <v>313875</v>
      </c>
      <c r="W89" s="406">
        <v>0</v>
      </c>
      <c r="X89" s="406">
        <v>313875</v>
      </c>
      <c r="Y89" s="407">
        <v>0</v>
      </c>
      <c r="Z89" s="636">
        <f t="shared" si="91"/>
        <v>650000</v>
      </c>
    </row>
    <row r="90" spans="1:26" ht="15.75" thickBot="1" x14ac:dyDescent="0.3">
      <c r="B90" s="82" t="s">
        <v>643</v>
      </c>
      <c r="C90" s="767" t="s">
        <v>197</v>
      </c>
      <c r="D90" s="768"/>
      <c r="E90" s="768"/>
      <c r="F90" s="183">
        <f>F91+F94+F95+F96+F97</f>
        <v>638607</v>
      </c>
      <c r="G90" s="125">
        <f t="shared" ref="G90" si="97">G91+G94+G95+G96+G97</f>
        <v>0</v>
      </c>
      <c r="H90" s="141">
        <f>SUM(F90:G90)</f>
        <v>638607</v>
      </c>
      <c r="I90" s="183">
        <f>I91+I94+I95+I96+I97</f>
        <v>638607</v>
      </c>
      <c r="J90" s="125">
        <f t="shared" ref="J90" si="98">J91+J94+J95+J96+J97</f>
        <v>0</v>
      </c>
      <c r="K90" s="141">
        <f>SUM(I90:J90)</f>
        <v>638607</v>
      </c>
      <c r="L90" s="83">
        <f>L91+L94+L95+L96+L97</f>
        <v>124092</v>
      </c>
      <c r="M90" s="84">
        <f>M91+M94+M95+M96+M97</f>
        <v>514515</v>
      </c>
      <c r="N90" s="404">
        <f t="shared" ref="N90:Y90" si="99">SUM(N91+N97+N95)</f>
        <v>38638</v>
      </c>
      <c r="O90" s="404">
        <f t="shared" si="99"/>
        <v>28567</v>
      </c>
      <c r="P90" s="404">
        <f t="shared" si="99"/>
        <v>75310</v>
      </c>
      <c r="Q90" s="404">
        <f t="shared" si="99"/>
        <v>29277</v>
      </c>
      <c r="R90" s="404">
        <f t="shared" si="99"/>
        <v>20836</v>
      </c>
      <c r="S90" s="404">
        <f t="shared" si="99"/>
        <v>30356</v>
      </c>
      <c r="T90" s="404">
        <f t="shared" si="99"/>
        <v>16488</v>
      </c>
      <c r="U90" s="404">
        <f t="shared" si="99"/>
        <v>16947</v>
      </c>
      <c r="V90" s="404">
        <f t="shared" si="99"/>
        <v>80319</v>
      </c>
      <c r="W90" s="404">
        <f t="shared" si="99"/>
        <v>80317</v>
      </c>
      <c r="X90" s="404">
        <f t="shared" si="99"/>
        <v>141235</v>
      </c>
      <c r="Y90" s="404">
        <f t="shared" si="99"/>
        <v>80317</v>
      </c>
      <c r="Z90" s="566">
        <f t="shared" si="91"/>
        <v>638607</v>
      </c>
    </row>
    <row r="91" spans="1:26" s="39" customFormat="1" ht="15.75" thickBot="1" x14ac:dyDescent="0.3">
      <c r="A91" s="110" t="s">
        <v>198</v>
      </c>
      <c r="B91" s="49" t="s">
        <v>644</v>
      </c>
      <c r="C91" s="789" t="s">
        <v>862</v>
      </c>
      <c r="D91" s="790"/>
      <c r="E91" s="790"/>
      <c r="F91" s="189">
        <v>530607</v>
      </c>
      <c r="G91" s="131">
        <f>SUM(G92:G93)</f>
        <v>0</v>
      </c>
      <c r="H91" s="143">
        <f t="shared" si="3"/>
        <v>530607</v>
      </c>
      <c r="I91" s="189">
        <v>530607</v>
      </c>
      <c r="J91" s="131">
        <f>SUM(J92:J93)</f>
        <v>0</v>
      </c>
      <c r="K91" s="143">
        <f t="shared" ref="K91" si="100">SUM(I91:J91)</f>
        <v>530607</v>
      </c>
      <c r="L91" s="68">
        <f t="shared" ref="L91:M91" si="101">SUM(L92:L93)</f>
        <v>124092</v>
      </c>
      <c r="M91" s="13">
        <f t="shared" si="101"/>
        <v>406515</v>
      </c>
      <c r="N91" s="404">
        <f t="shared" ref="N91:Y91" si="102">SUM(N92:N93)</f>
        <v>38638</v>
      </c>
      <c r="O91" s="404">
        <f t="shared" si="102"/>
        <v>28567</v>
      </c>
      <c r="P91" s="404">
        <f t="shared" si="102"/>
        <v>28228</v>
      </c>
      <c r="Q91" s="404">
        <f t="shared" si="102"/>
        <v>29277</v>
      </c>
      <c r="R91" s="404">
        <f t="shared" si="102"/>
        <v>20836</v>
      </c>
      <c r="S91" s="404">
        <f t="shared" si="102"/>
        <v>30356</v>
      </c>
      <c r="T91" s="404">
        <f t="shared" si="102"/>
        <v>16488</v>
      </c>
      <c r="U91" s="404">
        <f t="shared" si="102"/>
        <v>16947</v>
      </c>
      <c r="V91" s="404">
        <f t="shared" si="102"/>
        <v>80319</v>
      </c>
      <c r="W91" s="404">
        <f t="shared" si="102"/>
        <v>80317</v>
      </c>
      <c r="X91" s="404">
        <f t="shared" si="102"/>
        <v>80317</v>
      </c>
      <c r="Y91" s="404">
        <f t="shared" si="102"/>
        <v>80317</v>
      </c>
      <c r="Z91" s="636">
        <f t="shared" si="91"/>
        <v>530607</v>
      </c>
    </row>
    <row r="92" spans="1:26" ht="15.75" thickBot="1" x14ac:dyDescent="0.3">
      <c r="B92" s="50"/>
      <c r="C92" s="44"/>
      <c r="D92" s="147" t="s">
        <v>983</v>
      </c>
      <c r="E92" s="147"/>
      <c r="F92" s="182">
        <v>124092</v>
      </c>
      <c r="G92" s="124"/>
      <c r="H92" s="142">
        <f>SUM(F92:G92)</f>
        <v>124092</v>
      </c>
      <c r="I92" s="182">
        <v>124092</v>
      </c>
      <c r="J92" s="124"/>
      <c r="K92" s="142">
        <f>SUM(I92:J92)</f>
        <v>124092</v>
      </c>
      <c r="L92" s="66">
        <f>H92</f>
        <v>124092</v>
      </c>
      <c r="M92" s="1"/>
      <c r="N92" s="404">
        <v>1598</v>
      </c>
      <c r="O92" s="405">
        <v>2937</v>
      </c>
      <c r="P92" s="406">
        <v>4651</v>
      </c>
      <c r="Q92" s="406">
        <v>9153</v>
      </c>
      <c r="R92" s="405">
        <v>3814</v>
      </c>
      <c r="S92" s="406">
        <v>8059</v>
      </c>
      <c r="T92" s="406">
        <v>3682</v>
      </c>
      <c r="U92" s="407">
        <v>2297</v>
      </c>
      <c r="V92" s="408">
        <v>21976</v>
      </c>
      <c r="W92" s="406">
        <v>21975</v>
      </c>
      <c r="X92" s="406">
        <v>21975</v>
      </c>
      <c r="Y92" s="407">
        <v>21975</v>
      </c>
      <c r="Z92" s="566">
        <f t="shared" si="91"/>
        <v>124092</v>
      </c>
    </row>
    <row r="93" spans="1:26" ht="15.75" thickBot="1" x14ac:dyDescent="0.3">
      <c r="B93" s="50"/>
      <c r="C93" s="44"/>
      <c r="D93" s="147" t="s">
        <v>984</v>
      </c>
      <c r="E93" s="147"/>
      <c r="F93" s="182">
        <v>406515</v>
      </c>
      <c r="G93" s="124"/>
      <c r="H93" s="142">
        <f>SUM(F93:G93)</f>
        <v>406515</v>
      </c>
      <c r="I93" s="182">
        <v>406515</v>
      </c>
      <c r="J93" s="124"/>
      <c r="K93" s="142">
        <f>SUM(I93:J93)</f>
        <v>406515</v>
      </c>
      <c r="L93" s="66"/>
      <c r="M93" s="1">
        <f>H93</f>
        <v>406515</v>
      </c>
      <c r="N93" s="404">
        <v>37040</v>
      </c>
      <c r="O93" s="405">
        <v>25630</v>
      </c>
      <c r="P93" s="406">
        <v>23577</v>
      </c>
      <c r="Q93" s="406">
        <v>20124</v>
      </c>
      <c r="R93" s="405">
        <v>17022</v>
      </c>
      <c r="S93" s="406">
        <v>22297</v>
      </c>
      <c r="T93" s="406">
        <v>12806</v>
      </c>
      <c r="U93" s="407">
        <v>14650</v>
      </c>
      <c r="V93" s="408">
        <v>58343</v>
      </c>
      <c r="W93" s="406">
        <v>58342</v>
      </c>
      <c r="X93" s="406">
        <v>58342</v>
      </c>
      <c r="Y93" s="407">
        <v>58342</v>
      </c>
      <c r="Z93" s="566">
        <f t="shared" si="91"/>
        <v>406515</v>
      </c>
    </row>
    <row r="94" spans="1:26" s="39" customFormat="1" ht="15" hidden="1" customHeight="1" x14ac:dyDescent="0.25">
      <c r="A94" s="110" t="s">
        <v>199</v>
      </c>
      <c r="B94" s="49" t="s">
        <v>645</v>
      </c>
      <c r="C94" s="789" t="s">
        <v>200</v>
      </c>
      <c r="D94" s="790"/>
      <c r="E94" s="790"/>
      <c r="F94" s="189">
        <f>SUM(N94:Y94)</f>
        <v>0</v>
      </c>
      <c r="G94" s="131"/>
      <c r="H94" s="143">
        <f t="shared" si="3"/>
        <v>0</v>
      </c>
      <c r="I94" s="189">
        <f>SUM(Q94:AB94)</f>
        <v>0</v>
      </c>
      <c r="J94" s="131"/>
      <c r="K94" s="143">
        <f t="shared" ref="K94:K96" si="103">SUM(I94:J94)</f>
        <v>0</v>
      </c>
      <c r="L94" s="68"/>
      <c r="M94" s="13"/>
      <c r="N94" s="404"/>
      <c r="O94" s="405"/>
      <c r="P94" s="406"/>
      <c r="Q94" s="406"/>
      <c r="R94" s="405"/>
      <c r="S94" s="406"/>
      <c r="T94" s="406"/>
      <c r="U94" s="407"/>
      <c r="V94" s="408"/>
      <c r="W94" s="406"/>
      <c r="X94" s="406"/>
      <c r="Y94" s="407"/>
      <c r="Z94" s="655"/>
    </row>
    <row r="95" spans="1:26" s="39" customFormat="1" ht="15" customHeight="1" thickBot="1" x14ac:dyDescent="0.3">
      <c r="A95" s="110" t="s">
        <v>201</v>
      </c>
      <c r="B95" s="49" t="s">
        <v>646</v>
      </c>
      <c r="C95" s="789" t="s">
        <v>202</v>
      </c>
      <c r="D95" s="790"/>
      <c r="E95" s="790"/>
      <c r="F95" s="189">
        <v>108000</v>
      </c>
      <c r="G95" s="131"/>
      <c r="H95" s="143">
        <f t="shared" si="3"/>
        <v>108000</v>
      </c>
      <c r="I95" s="189">
        <v>108000</v>
      </c>
      <c r="J95" s="131"/>
      <c r="K95" s="143">
        <f t="shared" si="103"/>
        <v>108000</v>
      </c>
      <c r="L95" s="68"/>
      <c r="M95" s="13">
        <f>F95</f>
        <v>108000</v>
      </c>
      <c r="N95" s="404">
        <v>0</v>
      </c>
      <c r="O95" s="405">
        <v>0</v>
      </c>
      <c r="P95" s="406">
        <v>47082</v>
      </c>
      <c r="Q95" s="406">
        <v>0</v>
      </c>
      <c r="R95" s="405">
        <v>0</v>
      </c>
      <c r="S95" s="406">
        <v>0</v>
      </c>
      <c r="T95" s="406">
        <v>0</v>
      </c>
      <c r="U95" s="407">
        <v>0</v>
      </c>
      <c r="V95" s="408">
        <v>0</v>
      </c>
      <c r="W95" s="406">
        <v>0</v>
      </c>
      <c r="X95" s="406">
        <v>60918</v>
      </c>
      <c r="Y95" s="407">
        <v>0</v>
      </c>
      <c r="Z95" s="636">
        <f>SUM(N95:Y95)</f>
        <v>108000</v>
      </c>
    </row>
    <row r="96" spans="1:26" s="39" customFormat="1" ht="15" hidden="1" customHeight="1" x14ac:dyDescent="0.25">
      <c r="A96" s="110" t="s">
        <v>203</v>
      </c>
      <c r="B96" s="49" t="s">
        <v>647</v>
      </c>
      <c r="C96" s="789" t="s">
        <v>204</v>
      </c>
      <c r="D96" s="790"/>
      <c r="E96" s="790"/>
      <c r="F96" s="189">
        <f>SUM(N96:Y96)</f>
        <v>0</v>
      </c>
      <c r="G96" s="131"/>
      <c r="H96" s="143">
        <f t="shared" si="3"/>
        <v>0</v>
      </c>
      <c r="I96" s="189">
        <f>SUM(Q96:AB96)</f>
        <v>0</v>
      </c>
      <c r="J96" s="131"/>
      <c r="K96" s="143">
        <f t="shared" si="103"/>
        <v>0</v>
      </c>
      <c r="L96" s="68"/>
      <c r="M96" s="13"/>
      <c r="N96" s="404"/>
      <c r="O96" s="405"/>
      <c r="P96" s="406"/>
      <c r="Q96" s="406"/>
      <c r="R96" s="405"/>
      <c r="S96" s="406"/>
      <c r="T96" s="406"/>
      <c r="U96" s="407"/>
      <c r="V96" s="408"/>
      <c r="W96" s="406"/>
      <c r="X96" s="406"/>
      <c r="Y96" s="407"/>
      <c r="Z96" s="655"/>
    </row>
    <row r="97" spans="1:26" s="39" customFormat="1" ht="15.75" thickBot="1" x14ac:dyDescent="0.3">
      <c r="A97" s="110" t="s">
        <v>205</v>
      </c>
      <c r="B97" s="49" t="s">
        <v>648</v>
      </c>
      <c r="C97" s="789" t="s">
        <v>206</v>
      </c>
      <c r="D97" s="790"/>
      <c r="E97" s="790"/>
      <c r="F97" s="189">
        <f>SUM(F98:F99)</f>
        <v>0</v>
      </c>
      <c r="G97" s="131">
        <f>SUM(G98:G99)</f>
        <v>0</v>
      </c>
      <c r="H97" s="143">
        <f>SUM(F97:G97)</f>
        <v>0</v>
      </c>
      <c r="I97" s="189">
        <f>SUM(I98:I99)</f>
        <v>0</v>
      </c>
      <c r="J97" s="131">
        <f>SUM(J98:J99)</f>
        <v>0</v>
      </c>
      <c r="K97" s="143">
        <f>SUM(I97:J97)</f>
        <v>0</v>
      </c>
      <c r="L97" s="68">
        <f>SUM(L98:L99)</f>
        <v>0</v>
      </c>
      <c r="M97" s="13">
        <f t="shared" ref="M97" si="104">SUM(M98:M99)</f>
        <v>0</v>
      </c>
      <c r="N97" s="404">
        <f t="shared" ref="N97:Y97" si="105">SUM(N98:N99)</f>
        <v>0</v>
      </c>
      <c r="O97" s="404">
        <f t="shared" si="105"/>
        <v>0</v>
      </c>
      <c r="P97" s="404">
        <f t="shared" si="105"/>
        <v>0</v>
      </c>
      <c r="Q97" s="404">
        <f t="shared" si="105"/>
        <v>0</v>
      </c>
      <c r="R97" s="404">
        <f t="shared" si="105"/>
        <v>0</v>
      </c>
      <c r="S97" s="404">
        <f t="shared" si="105"/>
        <v>0</v>
      </c>
      <c r="T97" s="404">
        <f t="shared" si="105"/>
        <v>0</v>
      </c>
      <c r="U97" s="404">
        <f t="shared" si="105"/>
        <v>0</v>
      </c>
      <c r="V97" s="404">
        <f t="shared" si="105"/>
        <v>0</v>
      </c>
      <c r="W97" s="404">
        <f t="shared" si="105"/>
        <v>0</v>
      </c>
      <c r="X97" s="404">
        <f t="shared" si="105"/>
        <v>0</v>
      </c>
      <c r="Y97" s="404">
        <f t="shared" si="105"/>
        <v>0</v>
      </c>
      <c r="Z97" s="636">
        <f>SUM(N97:Y97)</f>
        <v>0</v>
      </c>
    </row>
    <row r="98" spans="1:26" ht="15.75" thickBot="1" x14ac:dyDescent="0.3">
      <c r="B98" s="50"/>
      <c r="C98" s="44"/>
      <c r="D98" s="222" t="s">
        <v>983</v>
      </c>
      <c r="E98" s="147"/>
      <c r="F98" s="182">
        <v>0</v>
      </c>
      <c r="G98" s="124"/>
      <c r="H98" s="142">
        <f>SUM(F98:G98)</f>
        <v>0</v>
      </c>
      <c r="I98" s="182">
        <v>0</v>
      </c>
      <c r="J98" s="124"/>
      <c r="K98" s="142">
        <f>SUM(I98:J98)</f>
        <v>0</v>
      </c>
      <c r="L98" s="66">
        <f>H98</f>
        <v>0</v>
      </c>
      <c r="M98" s="1"/>
      <c r="N98" s="404">
        <v>0</v>
      </c>
      <c r="O98" s="405">
        <v>0</v>
      </c>
      <c r="P98" s="406">
        <v>0</v>
      </c>
      <c r="Q98" s="406">
        <v>0</v>
      </c>
      <c r="R98" s="405">
        <v>0</v>
      </c>
      <c r="S98" s="406">
        <v>0</v>
      </c>
      <c r="T98" s="406">
        <v>0</v>
      </c>
      <c r="U98" s="407">
        <v>0</v>
      </c>
      <c r="V98" s="408">
        <v>0</v>
      </c>
      <c r="W98" s="406">
        <v>0</v>
      </c>
      <c r="X98" s="406">
        <v>0</v>
      </c>
      <c r="Y98" s="407">
        <v>0</v>
      </c>
      <c r="Z98" s="566">
        <f>SUM(N98:Y98)</f>
        <v>0</v>
      </c>
    </row>
    <row r="99" spans="1:26" ht="15.75" thickBot="1" x14ac:dyDescent="0.3">
      <c r="B99" s="241"/>
      <c r="C99" s="242"/>
      <c r="D99" s="227" t="s">
        <v>984</v>
      </c>
      <c r="E99" s="243"/>
      <c r="F99" s="244">
        <v>0</v>
      </c>
      <c r="G99" s="245"/>
      <c r="H99" s="228">
        <f>SUM(F99:G99)</f>
        <v>0</v>
      </c>
      <c r="I99" s="244">
        <v>0</v>
      </c>
      <c r="J99" s="245"/>
      <c r="K99" s="228">
        <f>SUM(I99:J99)</f>
        <v>0</v>
      </c>
      <c r="L99" s="229"/>
      <c r="M99" s="230">
        <f>H99</f>
        <v>0</v>
      </c>
      <c r="N99" s="404">
        <v>0</v>
      </c>
      <c r="O99" s="405">
        <v>0</v>
      </c>
      <c r="P99" s="406">
        <v>0</v>
      </c>
      <c r="Q99" s="406">
        <v>0</v>
      </c>
      <c r="R99" s="405">
        <v>0</v>
      </c>
      <c r="S99" s="406">
        <v>0</v>
      </c>
      <c r="T99" s="406">
        <v>0</v>
      </c>
      <c r="U99" s="407">
        <v>0</v>
      </c>
      <c r="V99" s="408">
        <v>0</v>
      </c>
      <c r="W99" s="406">
        <v>0</v>
      </c>
      <c r="X99" s="406">
        <v>0</v>
      </c>
      <c r="Y99" s="407">
        <v>0</v>
      </c>
      <c r="Z99" s="566">
        <f ca="1">SUM(N99:Z99)</f>
        <v>0</v>
      </c>
    </row>
    <row r="100" spans="1:26" ht="15.75" thickBot="1" x14ac:dyDescent="0.3">
      <c r="B100" s="75" t="s">
        <v>207</v>
      </c>
      <c r="C100" s="771" t="s">
        <v>208</v>
      </c>
      <c r="D100" s="772"/>
      <c r="E100" s="772"/>
      <c r="F100" s="185">
        <f>F101+F102+F103+F104+F105+F106+F107+F111</f>
        <v>0</v>
      </c>
      <c r="G100" s="127">
        <f t="shared" ref="G100" si="106">G101+G102+G103+G104+G105+G106+G107+G111</f>
        <v>0</v>
      </c>
      <c r="H100" s="139">
        <f t="shared" si="3"/>
        <v>0</v>
      </c>
      <c r="I100" s="185">
        <f>I101+I102+I103+I104+I105+I106+I107+I111</f>
        <v>0</v>
      </c>
      <c r="J100" s="127">
        <f t="shared" ref="J100" si="107">J101+J102+J103+J104+J105+J106+J107+J111</f>
        <v>0</v>
      </c>
      <c r="K100" s="139">
        <f t="shared" ref="K100:K110" si="108">SUM(I100:J100)</f>
        <v>0</v>
      </c>
      <c r="L100" s="76">
        <f>L101+L102+L103+L104+L105+L106+L107+L111</f>
        <v>0</v>
      </c>
      <c r="M100" s="77">
        <f>M101+M102+M103+M104+M105+M106+M107+M111</f>
        <v>0</v>
      </c>
      <c r="N100" s="404">
        <v>0</v>
      </c>
      <c r="O100" s="405">
        <v>0</v>
      </c>
      <c r="P100" s="406">
        <v>0</v>
      </c>
      <c r="Q100" s="406">
        <v>0</v>
      </c>
      <c r="R100" s="405">
        <v>0</v>
      </c>
      <c r="S100" s="406">
        <v>0</v>
      </c>
      <c r="T100" s="406">
        <v>0</v>
      </c>
      <c r="U100" s="407">
        <v>0</v>
      </c>
      <c r="V100" s="408">
        <v>0</v>
      </c>
      <c r="W100" s="406">
        <v>0</v>
      </c>
      <c r="X100" s="406">
        <v>0</v>
      </c>
      <c r="Y100" s="407">
        <v>0</v>
      </c>
      <c r="Z100" s="150">
        <f>SUM(N100:Y100)</f>
        <v>0</v>
      </c>
    </row>
    <row r="101" spans="1:26" s="17" customFormat="1" ht="15.75" hidden="1" customHeight="1" thickBot="1" x14ac:dyDescent="0.3">
      <c r="A101" s="110" t="s">
        <v>863</v>
      </c>
      <c r="B101" s="100" t="s">
        <v>864</v>
      </c>
      <c r="C101" s="791" t="s">
        <v>865</v>
      </c>
      <c r="D101" s="792"/>
      <c r="E101" s="792"/>
      <c r="F101" s="181">
        <f t="shared" ref="F101:F106" si="109">SUM(N101:Y101)</f>
        <v>0</v>
      </c>
      <c r="G101" s="123"/>
      <c r="H101" s="141">
        <f t="shared" si="3"/>
        <v>0</v>
      </c>
      <c r="I101" s="181">
        <f t="shared" ref="I101:I106" si="110">SUM(Q101:AB101)</f>
        <v>0</v>
      </c>
      <c r="J101" s="123"/>
      <c r="K101" s="141">
        <f t="shared" si="108"/>
        <v>0</v>
      </c>
      <c r="L101" s="83"/>
      <c r="M101" s="84"/>
      <c r="N101" s="404">
        <f t="shared" ref="N101:N133" si="111">Z101*0.083</f>
        <v>0</v>
      </c>
      <c r="O101" s="405">
        <f t="shared" ref="O101:O133" si="112">Z101*0.083</f>
        <v>0</v>
      </c>
      <c r="P101" s="406">
        <f t="shared" ref="P101:P133" si="113">Z101*0.083</f>
        <v>0</v>
      </c>
      <c r="Q101" s="406">
        <f t="shared" ref="Q101:Q133" si="114">Z101*0.083</f>
        <v>0</v>
      </c>
      <c r="R101" s="405">
        <f t="shared" ref="R101:R133" si="115">Z101*0.083</f>
        <v>0</v>
      </c>
      <c r="S101" s="406">
        <f t="shared" ref="S101:S133" si="116">Z101*0.083</f>
        <v>0</v>
      </c>
      <c r="T101" s="406">
        <f t="shared" ref="T101:T133" si="117">Z101*0.083</f>
        <v>0</v>
      </c>
      <c r="U101" s="407">
        <f t="shared" ref="U101:U133" si="118">Z101*0.083</f>
        <v>0</v>
      </c>
      <c r="V101" s="408">
        <f t="shared" ref="V101:V133" si="119">Z101*0.083</f>
        <v>0</v>
      </c>
      <c r="W101" s="406">
        <f t="shared" ref="W101:W133" si="120">Z101*0.083</f>
        <v>0</v>
      </c>
      <c r="X101" s="406">
        <f t="shared" ref="X101:X133" si="121">Z101*0.085</f>
        <v>0</v>
      </c>
      <c r="Y101" s="407">
        <f t="shared" ref="Y101:Y133" si="122">Z101*0.085</f>
        <v>0</v>
      </c>
      <c r="Z101" s="17">
        <v>0</v>
      </c>
    </row>
    <row r="102" spans="1:26" s="17" customFormat="1" ht="15.75" hidden="1" customHeight="1" thickBot="1" x14ac:dyDescent="0.3">
      <c r="A102" s="110" t="s">
        <v>209</v>
      </c>
      <c r="B102" s="100" t="s">
        <v>649</v>
      </c>
      <c r="C102" s="791" t="s">
        <v>210</v>
      </c>
      <c r="D102" s="792"/>
      <c r="E102" s="792"/>
      <c r="F102" s="181">
        <f t="shared" si="109"/>
        <v>0</v>
      </c>
      <c r="G102" s="123"/>
      <c r="H102" s="141">
        <f t="shared" si="3"/>
        <v>0</v>
      </c>
      <c r="I102" s="181">
        <f t="shared" si="110"/>
        <v>0</v>
      </c>
      <c r="J102" s="123"/>
      <c r="K102" s="141">
        <f t="shared" si="108"/>
        <v>0</v>
      </c>
      <c r="L102" s="83"/>
      <c r="M102" s="84"/>
      <c r="N102" s="404">
        <f t="shared" si="111"/>
        <v>0</v>
      </c>
      <c r="O102" s="405">
        <f t="shared" si="112"/>
        <v>0</v>
      </c>
      <c r="P102" s="406">
        <f t="shared" si="113"/>
        <v>0</v>
      </c>
      <c r="Q102" s="406">
        <f t="shared" si="114"/>
        <v>0</v>
      </c>
      <c r="R102" s="405">
        <f t="shared" si="115"/>
        <v>0</v>
      </c>
      <c r="S102" s="406">
        <f t="shared" si="116"/>
        <v>0</v>
      </c>
      <c r="T102" s="406">
        <f t="shared" si="117"/>
        <v>0</v>
      </c>
      <c r="U102" s="407">
        <f t="shared" si="118"/>
        <v>0</v>
      </c>
      <c r="V102" s="408">
        <f t="shared" si="119"/>
        <v>0</v>
      </c>
      <c r="W102" s="406">
        <f t="shared" si="120"/>
        <v>0</v>
      </c>
      <c r="X102" s="406">
        <f t="shared" si="121"/>
        <v>0</v>
      </c>
      <c r="Y102" s="407">
        <f t="shared" si="122"/>
        <v>0</v>
      </c>
      <c r="Z102" s="17">
        <v>0</v>
      </c>
    </row>
    <row r="103" spans="1:26" s="17" customFormat="1" ht="15.75" hidden="1" customHeight="1" thickBot="1" x14ac:dyDescent="0.3">
      <c r="A103" s="110" t="s">
        <v>211</v>
      </c>
      <c r="B103" s="82" t="s">
        <v>650</v>
      </c>
      <c r="C103" s="767" t="s">
        <v>352</v>
      </c>
      <c r="D103" s="768"/>
      <c r="E103" s="768"/>
      <c r="F103" s="183">
        <f t="shared" si="109"/>
        <v>0</v>
      </c>
      <c r="G103" s="125"/>
      <c r="H103" s="141">
        <f t="shared" si="3"/>
        <v>0</v>
      </c>
      <c r="I103" s="183">
        <f t="shared" si="110"/>
        <v>0</v>
      </c>
      <c r="J103" s="125"/>
      <c r="K103" s="141">
        <f t="shared" si="108"/>
        <v>0</v>
      </c>
      <c r="L103" s="83"/>
      <c r="M103" s="84"/>
      <c r="N103" s="404">
        <f t="shared" si="111"/>
        <v>0</v>
      </c>
      <c r="O103" s="405">
        <f t="shared" si="112"/>
        <v>0</v>
      </c>
      <c r="P103" s="406">
        <f t="shared" si="113"/>
        <v>0</v>
      </c>
      <c r="Q103" s="406">
        <f t="shared" si="114"/>
        <v>0</v>
      </c>
      <c r="R103" s="405">
        <f t="shared" si="115"/>
        <v>0</v>
      </c>
      <c r="S103" s="406">
        <f t="shared" si="116"/>
        <v>0</v>
      </c>
      <c r="T103" s="406">
        <f t="shared" si="117"/>
        <v>0</v>
      </c>
      <c r="U103" s="407">
        <f t="shared" si="118"/>
        <v>0</v>
      </c>
      <c r="V103" s="408">
        <f t="shared" si="119"/>
        <v>0</v>
      </c>
      <c r="W103" s="406">
        <f t="shared" si="120"/>
        <v>0</v>
      </c>
      <c r="X103" s="406">
        <f t="shared" si="121"/>
        <v>0</v>
      </c>
      <c r="Y103" s="407">
        <f t="shared" si="122"/>
        <v>0</v>
      </c>
      <c r="Z103" s="17">
        <v>0</v>
      </c>
    </row>
    <row r="104" spans="1:26" s="17" customFormat="1" ht="15.75" hidden="1" customHeight="1" thickBot="1" x14ac:dyDescent="0.3">
      <c r="A104" s="110" t="s">
        <v>212</v>
      </c>
      <c r="B104" s="100" t="s">
        <v>651</v>
      </c>
      <c r="C104" s="767" t="s">
        <v>866</v>
      </c>
      <c r="D104" s="768"/>
      <c r="E104" s="768"/>
      <c r="F104" s="183">
        <f t="shared" si="109"/>
        <v>0</v>
      </c>
      <c r="G104" s="125"/>
      <c r="H104" s="141">
        <f t="shared" si="3"/>
        <v>0</v>
      </c>
      <c r="I104" s="183">
        <f t="shared" si="110"/>
        <v>0</v>
      </c>
      <c r="J104" s="125"/>
      <c r="K104" s="141">
        <f t="shared" si="108"/>
        <v>0</v>
      </c>
      <c r="L104" s="83"/>
      <c r="M104" s="84"/>
      <c r="N104" s="404">
        <f t="shared" si="111"/>
        <v>0</v>
      </c>
      <c r="O104" s="405">
        <f t="shared" si="112"/>
        <v>0</v>
      </c>
      <c r="P104" s="406">
        <f t="shared" si="113"/>
        <v>0</v>
      </c>
      <c r="Q104" s="406">
        <f t="shared" si="114"/>
        <v>0</v>
      </c>
      <c r="R104" s="405">
        <f t="shared" si="115"/>
        <v>0</v>
      </c>
      <c r="S104" s="406">
        <f t="shared" si="116"/>
        <v>0</v>
      </c>
      <c r="T104" s="406">
        <f t="shared" si="117"/>
        <v>0</v>
      </c>
      <c r="U104" s="407">
        <f t="shared" si="118"/>
        <v>0</v>
      </c>
      <c r="V104" s="408">
        <f t="shared" si="119"/>
        <v>0</v>
      </c>
      <c r="W104" s="406">
        <f t="shared" si="120"/>
        <v>0</v>
      </c>
      <c r="X104" s="406">
        <f t="shared" si="121"/>
        <v>0</v>
      </c>
      <c r="Y104" s="407">
        <f t="shared" si="122"/>
        <v>0</v>
      </c>
      <c r="Z104" s="17">
        <v>0</v>
      </c>
    </row>
    <row r="105" spans="1:26" s="17" customFormat="1" ht="15.75" hidden="1" customHeight="1" thickBot="1" x14ac:dyDescent="0.3">
      <c r="A105" s="110" t="s">
        <v>213</v>
      </c>
      <c r="B105" s="82" t="s">
        <v>652</v>
      </c>
      <c r="C105" s="767" t="s">
        <v>867</v>
      </c>
      <c r="D105" s="768"/>
      <c r="E105" s="768"/>
      <c r="F105" s="183">
        <f t="shared" si="109"/>
        <v>0</v>
      </c>
      <c r="G105" s="125"/>
      <c r="H105" s="141">
        <f t="shared" si="3"/>
        <v>0</v>
      </c>
      <c r="I105" s="183">
        <f t="shared" si="110"/>
        <v>0</v>
      </c>
      <c r="J105" s="125"/>
      <c r="K105" s="141">
        <f t="shared" si="108"/>
        <v>0</v>
      </c>
      <c r="L105" s="83"/>
      <c r="M105" s="84"/>
      <c r="N105" s="404">
        <f t="shared" si="111"/>
        <v>0</v>
      </c>
      <c r="O105" s="405">
        <f t="shared" si="112"/>
        <v>0</v>
      </c>
      <c r="P105" s="406">
        <f t="shared" si="113"/>
        <v>0</v>
      </c>
      <c r="Q105" s="406">
        <f t="shared" si="114"/>
        <v>0</v>
      </c>
      <c r="R105" s="405">
        <f t="shared" si="115"/>
        <v>0</v>
      </c>
      <c r="S105" s="406">
        <f t="shared" si="116"/>
        <v>0</v>
      </c>
      <c r="T105" s="406">
        <f t="shared" si="117"/>
        <v>0</v>
      </c>
      <c r="U105" s="407">
        <f t="shared" si="118"/>
        <v>0</v>
      </c>
      <c r="V105" s="408">
        <f t="shared" si="119"/>
        <v>0</v>
      </c>
      <c r="W105" s="406">
        <f t="shared" si="120"/>
        <v>0</v>
      </c>
      <c r="X105" s="406">
        <f t="shared" si="121"/>
        <v>0</v>
      </c>
      <c r="Y105" s="407">
        <f t="shared" si="122"/>
        <v>0</v>
      </c>
      <c r="Z105" s="17">
        <v>0</v>
      </c>
    </row>
    <row r="106" spans="1:26" s="17" customFormat="1" ht="15.75" hidden="1" customHeight="1" thickBot="1" x14ac:dyDescent="0.3">
      <c r="A106" s="110" t="s">
        <v>214</v>
      </c>
      <c r="B106" s="100" t="s">
        <v>653</v>
      </c>
      <c r="C106" s="767" t="s">
        <v>215</v>
      </c>
      <c r="D106" s="768"/>
      <c r="E106" s="768"/>
      <c r="F106" s="183">
        <f t="shared" si="109"/>
        <v>0</v>
      </c>
      <c r="G106" s="125"/>
      <c r="H106" s="141">
        <f t="shared" si="3"/>
        <v>0</v>
      </c>
      <c r="I106" s="183">
        <f t="shared" si="110"/>
        <v>0</v>
      </c>
      <c r="J106" s="125"/>
      <c r="K106" s="141">
        <f t="shared" si="108"/>
        <v>0</v>
      </c>
      <c r="L106" s="83"/>
      <c r="M106" s="84"/>
      <c r="N106" s="404">
        <f t="shared" si="111"/>
        <v>0</v>
      </c>
      <c r="O106" s="405">
        <f t="shared" si="112"/>
        <v>0</v>
      </c>
      <c r="P106" s="406">
        <f t="shared" si="113"/>
        <v>0</v>
      </c>
      <c r="Q106" s="406">
        <f t="shared" si="114"/>
        <v>0</v>
      </c>
      <c r="R106" s="405">
        <f t="shared" si="115"/>
        <v>0</v>
      </c>
      <c r="S106" s="406">
        <f t="shared" si="116"/>
        <v>0</v>
      </c>
      <c r="T106" s="406">
        <f t="shared" si="117"/>
        <v>0</v>
      </c>
      <c r="U106" s="407">
        <f t="shared" si="118"/>
        <v>0</v>
      </c>
      <c r="V106" s="408">
        <f t="shared" si="119"/>
        <v>0</v>
      </c>
      <c r="W106" s="406">
        <f t="shared" si="120"/>
        <v>0</v>
      </c>
      <c r="X106" s="406">
        <f t="shared" si="121"/>
        <v>0</v>
      </c>
      <c r="Y106" s="407">
        <f t="shared" si="122"/>
        <v>0</v>
      </c>
      <c r="Z106" s="17">
        <v>0</v>
      </c>
    </row>
    <row r="107" spans="1:26" s="17" customFormat="1" ht="15.75" hidden="1" customHeight="1" thickBot="1" x14ac:dyDescent="0.3">
      <c r="A107" s="110" t="s">
        <v>216</v>
      </c>
      <c r="B107" s="82" t="s">
        <v>654</v>
      </c>
      <c r="C107" s="767" t="s">
        <v>217</v>
      </c>
      <c r="D107" s="768"/>
      <c r="E107" s="768"/>
      <c r="F107" s="183">
        <f>F108+F109+F110</f>
        <v>0</v>
      </c>
      <c r="G107" s="125">
        <f t="shared" ref="G107" si="123">G108+G109+G110</f>
        <v>0</v>
      </c>
      <c r="H107" s="141">
        <f t="shared" si="3"/>
        <v>0</v>
      </c>
      <c r="I107" s="183">
        <f>I108+I109+I110</f>
        <v>0</v>
      </c>
      <c r="J107" s="125">
        <f t="shared" ref="J107" si="124">J108+J109+J110</f>
        <v>0</v>
      </c>
      <c r="K107" s="141">
        <f t="shared" si="108"/>
        <v>0</v>
      </c>
      <c r="L107" s="83">
        <f>L108+L109+L110</f>
        <v>0</v>
      </c>
      <c r="M107" s="84">
        <f>M108+M109+M110</f>
        <v>0</v>
      </c>
      <c r="N107" s="404">
        <f t="shared" si="111"/>
        <v>0</v>
      </c>
      <c r="O107" s="405">
        <f t="shared" si="112"/>
        <v>0</v>
      </c>
      <c r="P107" s="406">
        <f t="shared" si="113"/>
        <v>0</v>
      </c>
      <c r="Q107" s="406">
        <f t="shared" si="114"/>
        <v>0</v>
      </c>
      <c r="R107" s="405">
        <f t="shared" si="115"/>
        <v>0</v>
      </c>
      <c r="S107" s="406">
        <f t="shared" si="116"/>
        <v>0</v>
      </c>
      <c r="T107" s="406">
        <f t="shared" si="117"/>
        <v>0</v>
      </c>
      <c r="U107" s="407">
        <f t="shared" si="118"/>
        <v>0</v>
      </c>
      <c r="V107" s="408">
        <f t="shared" si="119"/>
        <v>0</v>
      </c>
      <c r="W107" s="406">
        <f t="shared" si="120"/>
        <v>0</v>
      </c>
      <c r="X107" s="406">
        <f t="shared" si="121"/>
        <v>0</v>
      </c>
      <c r="Y107" s="407">
        <f t="shared" si="122"/>
        <v>0</v>
      </c>
      <c r="Z107" s="17">
        <v>0</v>
      </c>
    </row>
    <row r="108" spans="1:26" ht="15.75" hidden="1" customHeight="1" thickBot="1" x14ac:dyDescent="0.3">
      <c r="B108" s="50"/>
      <c r="C108" s="2"/>
      <c r="D108" s="748" t="s">
        <v>343</v>
      </c>
      <c r="E108" s="748"/>
      <c r="F108" s="182">
        <f>SUM(N108:Y108)</f>
        <v>0</v>
      </c>
      <c r="G108" s="124"/>
      <c r="H108" s="142">
        <f t="shared" si="3"/>
        <v>0</v>
      </c>
      <c r="I108" s="182">
        <f>SUM(Q108:AB108)</f>
        <v>0</v>
      </c>
      <c r="J108" s="124"/>
      <c r="K108" s="142">
        <f t="shared" si="108"/>
        <v>0</v>
      </c>
      <c r="L108" s="66"/>
      <c r="M108" s="1"/>
      <c r="N108" s="404">
        <f t="shared" si="111"/>
        <v>0</v>
      </c>
      <c r="O108" s="405">
        <f t="shared" si="112"/>
        <v>0</v>
      </c>
      <c r="P108" s="406">
        <f t="shared" si="113"/>
        <v>0</v>
      </c>
      <c r="Q108" s="406">
        <f t="shared" si="114"/>
        <v>0</v>
      </c>
      <c r="R108" s="405">
        <f t="shared" si="115"/>
        <v>0</v>
      </c>
      <c r="S108" s="406">
        <f t="shared" si="116"/>
        <v>0</v>
      </c>
      <c r="T108" s="406">
        <f t="shared" si="117"/>
        <v>0</v>
      </c>
      <c r="U108" s="407">
        <f t="shared" si="118"/>
        <v>0</v>
      </c>
      <c r="V108" s="408">
        <f t="shared" si="119"/>
        <v>0</v>
      </c>
      <c r="W108" s="406">
        <f t="shared" si="120"/>
        <v>0</v>
      </c>
      <c r="X108" s="406">
        <f t="shared" si="121"/>
        <v>0</v>
      </c>
      <c r="Y108" s="407">
        <f t="shared" si="122"/>
        <v>0</v>
      </c>
      <c r="Z108" s="20">
        <v>0</v>
      </c>
    </row>
    <row r="109" spans="1:26" ht="15.75" hidden="1" customHeight="1" thickBot="1" x14ac:dyDescent="0.3">
      <c r="B109" s="50"/>
      <c r="C109" s="2"/>
      <c r="D109" s="748" t="s">
        <v>344</v>
      </c>
      <c r="E109" s="748"/>
      <c r="F109" s="182">
        <f>SUM(N109:Y109)</f>
        <v>0</v>
      </c>
      <c r="G109" s="124"/>
      <c r="H109" s="142">
        <f t="shared" si="3"/>
        <v>0</v>
      </c>
      <c r="I109" s="182">
        <f>SUM(Q109:AB109)</f>
        <v>0</v>
      </c>
      <c r="J109" s="124"/>
      <c r="K109" s="142">
        <f t="shared" si="108"/>
        <v>0</v>
      </c>
      <c r="L109" s="66"/>
      <c r="M109" s="1"/>
      <c r="N109" s="404">
        <f t="shared" si="111"/>
        <v>0</v>
      </c>
      <c r="O109" s="405">
        <f t="shared" si="112"/>
        <v>0</v>
      </c>
      <c r="P109" s="406">
        <f t="shared" si="113"/>
        <v>0</v>
      </c>
      <c r="Q109" s="406">
        <f t="shared" si="114"/>
        <v>0</v>
      </c>
      <c r="R109" s="405">
        <f t="shared" si="115"/>
        <v>0</v>
      </c>
      <c r="S109" s="406">
        <f t="shared" si="116"/>
        <v>0</v>
      </c>
      <c r="T109" s="406">
        <f t="shared" si="117"/>
        <v>0</v>
      </c>
      <c r="U109" s="407">
        <f t="shared" si="118"/>
        <v>0</v>
      </c>
      <c r="V109" s="408">
        <f t="shared" si="119"/>
        <v>0</v>
      </c>
      <c r="W109" s="406">
        <f t="shared" si="120"/>
        <v>0</v>
      </c>
      <c r="X109" s="406">
        <f t="shared" si="121"/>
        <v>0</v>
      </c>
      <c r="Y109" s="407">
        <f t="shared" si="122"/>
        <v>0</v>
      </c>
      <c r="Z109" s="16">
        <v>0</v>
      </c>
    </row>
    <row r="110" spans="1:26" ht="15.75" hidden="1" customHeight="1" thickBot="1" x14ac:dyDescent="0.3">
      <c r="B110" s="50"/>
      <c r="C110" s="2"/>
      <c r="D110" s="748" t="s">
        <v>345</v>
      </c>
      <c r="E110" s="748"/>
      <c r="F110" s="182">
        <f>SUM(N110:Y110)</f>
        <v>0</v>
      </c>
      <c r="G110" s="124"/>
      <c r="H110" s="142">
        <f t="shared" si="3"/>
        <v>0</v>
      </c>
      <c r="I110" s="182">
        <f>SUM(Q110:AB110)</f>
        <v>0</v>
      </c>
      <c r="J110" s="124"/>
      <c r="K110" s="142">
        <f t="shared" si="108"/>
        <v>0</v>
      </c>
      <c r="L110" s="66"/>
      <c r="M110" s="1"/>
      <c r="N110" s="404">
        <f t="shared" si="111"/>
        <v>0</v>
      </c>
      <c r="O110" s="405">
        <f t="shared" si="112"/>
        <v>0</v>
      </c>
      <c r="P110" s="406">
        <f t="shared" si="113"/>
        <v>0</v>
      </c>
      <c r="Q110" s="406">
        <f t="shared" si="114"/>
        <v>0</v>
      </c>
      <c r="R110" s="405">
        <f t="shared" si="115"/>
        <v>0</v>
      </c>
      <c r="S110" s="406">
        <f t="shared" si="116"/>
        <v>0</v>
      </c>
      <c r="T110" s="406">
        <f t="shared" si="117"/>
        <v>0</v>
      </c>
      <c r="U110" s="407">
        <f t="shared" si="118"/>
        <v>0</v>
      </c>
      <c r="V110" s="408">
        <f t="shared" si="119"/>
        <v>0</v>
      </c>
      <c r="W110" s="406">
        <f t="shared" si="120"/>
        <v>0</v>
      </c>
      <c r="X110" s="406">
        <f t="shared" si="121"/>
        <v>0</v>
      </c>
      <c r="Y110" s="407">
        <f t="shared" si="122"/>
        <v>0</v>
      </c>
      <c r="Z110" s="16">
        <v>0</v>
      </c>
    </row>
    <row r="111" spans="1:26" s="17" customFormat="1" ht="15.75" hidden="1" customHeight="1" thickBot="1" x14ac:dyDescent="0.3">
      <c r="A111" s="110" t="s">
        <v>218</v>
      </c>
      <c r="B111" s="82" t="s">
        <v>655</v>
      </c>
      <c r="C111" s="767" t="s">
        <v>219</v>
      </c>
      <c r="D111" s="768"/>
      <c r="E111" s="768"/>
      <c r="F111" s="183">
        <f>F112+F113+F114+F115</f>
        <v>0</v>
      </c>
      <c r="G111" s="125">
        <f t="shared" ref="G111" si="125">G112+G113+G114+G115</f>
        <v>0</v>
      </c>
      <c r="H111" s="141">
        <f t="shared" ref="H111:H174" si="126">SUM(F111:G111)</f>
        <v>0</v>
      </c>
      <c r="I111" s="183">
        <f>I112+I113+I114+I115</f>
        <v>0</v>
      </c>
      <c r="J111" s="125">
        <f t="shared" ref="J111" si="127">J112+J113+J114+J115</f>
        <v>0</v>
      </c>
      <c r="K111" s="141">
        <f t="shared" ref="K111:K174" si="128">SUM(I111:J111)</f>
        <v>0</v>
      </c>
      <c r="L111" s="83">
        <f>L112+L113+L114+L115</f>
        <v>0</v>
      </c>
      <c r="M111" s="84">
        <f>M112+M113+M114+M115</f>
        <v>0</v>
      </c>
      <c r="N111" s="404">
        <f t="shared" si="111"/>
        <v>0</v>
      </c>
      <c r="O111" s="405">
        <f t="shared" si="112"/>
        <v>0</v>
      </c>
      <c r="P111" s="406">
        <f t="shared" si="113"/>
        <v>0</v>
      </c>
      <c r="Q111" s="406">
        <f t="shared" si="114"/>
        <v>0</v>
      </c>
      <c r="R111" s="405">
        <f t="shared" si="115"/>
        <v>0</v>
      </c>
      <c r="S111" s="406">
        <f t="shared" si="116"/>
        <v>0</v>
      </c>
      <c r="T111" s="406">
        <f t="shared" si="117"/>
        <v>0</v>
      </c>
      <c r="U111" s="407">
        <f t="shared" si="118"/>
        <v>0</v>
      </c>
      <c r="V111" s="408">
        <f t="shared" si="119"/>
        <v>0</v>
      </c>
      <c r="W111" s="406">
        <f t="shared" si="120"/>
        <v>0</v>
      </c>
      <c r="X111" s="406">
        <f t="shared" si="121"/>
        <v>0</v>
      </c>
      <c r="Y111" s="407">
        <f t="shared" si="122"/>
        <v>0</v>
      </c>
      <c r="Z111" s="17">
        <v>0</v>
      </c>
    </row>
    <row r="112" spans="1:26" ht="15.75" hidden="1" customHeight="1" thickBot="1" x14ac:dyDescent="0.3">
      <c r="B112" s="50"/>
      <c r="C112" s="2"/>
      <c r="D112" s="748" t="s">
        <v>834</v>
      </c>
      <c r="E112" s="748"/>
      <c r="F112" s="182">
        <f>SUM(N112:Y112)</f>
        <v>0</v>
      </c>
      <c r="G112" s="124"/>
      <c r="H112" s="142">
        <f t="shared" si="126"/>
        <v>0</v>
      </c>
      <c r="I112" s="182">
        <f>SUM(Q112:AB112)</f>
        <v>0</v>
      </c>
      <c r="J112" s="124"/>
      <c r="K112" s="142">
        <f t="shared" si="128"/>
        <v>0</v>
      </c>
      <c r="L112" s="66"/>
      <c r="M112" s="1"/>
      <c r="N112" s="404">
        <f t="shared" si="111"/>
        <v>0</v>
      </c>
      <c r="O112" s="405">
        <f t="shared" si="112"/>
        <v>0</v>
      </c>
      <c r="P112" s="406">
        <f t="shared" si="113"/>
        <v>0</v>
      </c>
      <c r="Q112" s="406">
        <f t="shared" si="114"/>
        <v>0</v>
      </c>
      <c r="R112" s="405">
        <f t="shared" si="115"/>
        <v>0</v>
      </c>
      <c r="S112" s="406">
        <f t="shared" si="116"/>
        <v>0</v>
      </c>
      <c r="T112" s="406">
        <f t="shared" si="117"/>
        <v>0</v>
      </c>
      <c r="U112" s="407">
        <f t="shared" si="118"/>
        <v>0</v>
      </c>
      <c r="V112" s="408">
        <f t="shared" si="119"/>
        <v>0</v>
      </c>
      <c r="W112" s="406">
        <f t="shared" si="120"/>
        <v>0</v>
      </c>
      <c r="X112" s="406">
        <f t="shared" si="121"/>
        <v>0</v>
      </c>
      <c r="Y112" s="407">
        <f t="shared" si="122"/>
        <v>0</v>
      </c>
      <c r="Z112" s="16">
        <v>0</v>
      </c>
    </row>
    <row r="113" spans="1:26" ht="15.75" hidden="1" customHeight="1" thickBot="1" x14ac:dyDescent="0.3">
      <c r="B113" s="50"/>
      <c r="C113" s="2"/>
      <c r="D113" s="748" t="s">
        <v>346</v>
      </c>
      <c r="E113" s="748"/>
      <c r="F113" s="182">
        <f>SUM(N113:Y113)</f>
        <v>0</v>
      </c>
      <c r="G113" s="124"/>
      <c r="H113" s="142">
        <f t="shared" si="126"/>
        <v>0</v>
      </c>
      <c r="I113" s="182">
        <f>SUM(Q113:AB113)</f>
        <v>0</v>
      </c>
      <c r="J113" s="124"/>
      <c r="K113" s="142">
        <f t="shared" si="128"/>
        <v>0</v>
      </c>
      <c r="L113" s="66"/>
      <c r="M113" s="1"/>
      <c r="N113" s="404">
        <f t="shared" si="111"/>
        <v>0</v>
      </c>
      <c r="O113" s="405">
        <f t="shared" si="112"/>
        <v>0</v>
      </c>
      <c r="P113" s="406">
        <f t="shared" si="113"/>
        <v>0</v>
      </c>
      <c r="Q113" s="406">
        <f t="shared" si="114"/>
        <v>0</v>
      </c>
      <c r="R113" s="405">
        <f t="shared" si="115"/>
        <v>0</v>
      </c>
      <c r="S113" s="406">
        <f t="shared" si="116"/>
        <v>0</v>
      </c>
      <c r="T113" s="406">
        <f t="shared" si="117"/>
        <v>0</v>
      </c>
      <c r="U113" s="407">
        <f t="shared" si="118"/>
        <v>0</v>
      </c>
      <c r="V113" s="408">
        <f t="shared" si="119"/>
        <v>0</v>
      </c>
      <c r="W113" s="406">
        <f t="shared" si="120"/>
        <v>0</v>
      </c>
      <c r="X113" s="406">
        <f t="shared" si="121"/>
        <v>0</v>
      </c>
      <c r="Y113" s="407">
        <f t="shared" si="122"/>
        <v>0</v>
      </c>
      <c r="Z113" s="16">
        <v>0</v>
      </c>
    </row>
    <row r="114" spans="1:26" ht="15.75" hidden="1" customHeight="1" thickBot="1" x14ac:dyDescent="0.3">
      <c r="B114" s="50"/>
      <c r="C114" s="2"/>
      <c r="D114" s="748" t="s">
        <v>835</v>
      </c>
      <c r="E114" s="748"/>
      <c r="F114" s="182">
        <f>SUM(N114:Y114)</f>
        <v>0</v>
      </c>
      <c r="G114" s="124"/>
      <c r="H114" s="142">
        <f t="shared" si="126"/>
        <v>0</v>
      </c>
      <c r="I114" s="182">
        <f>SUM(Q114:AB114)</f>
        <v>0</v>
      </c>
      <c r="J114" s="124"/>
      <c r="K114" s="142">
        <f t="shared" si="128"/>
        <v>0</v>
      </c>
      <c r="L114" s="66"/>
      <c r="M114" s="1"/>
      <c r="N114" s="404">
        <f t="shared" si="111"/>
        <v>0</v>
      </c>
      <c r="O114" s="405">
        <f t="shared" si="112"/>
        <v>0</v>
      </c>
      <c r="P114" s="406">
        <f t="shared" si="113"/>
        <v>0</v>
      </c>
      <c r="Q114" s="406">
        <f t="shared" si="114"/>
        <v>0</v>
      </c>
      <c r="R114" s="405">
        <f t="shared" si="115"/>
        <v>0</v>
      </c>
      <c r="S114" s="406">
        <f t="shared" si="116"/>
        <v>0</v>
      </c>
      <c r="T114" s="406">
        <f t="shared" si="117"/>
        <v>0</v>
      </c>
      <c r="U114" s="407">
        <f t="shared" si="118"/>
        <v>0</v>
      </c>
      <c r="V114" s="408">
        <f t="shared" si="119"/>
        <v>0</v>
      </c>
      <c r="W114" s="406">
        <f t="shared" si="120"/>
        <v>0</v>
      </c>
      <c r="X114" s="406">
        <f t="shared" si="121"/>
        <v>0</v>
      </c>
      <c r="Y114" s="407">
        <f t="shared" si="122"/>
        <v>0</v>
      </c>
      <c r="Z114" s="16">
        <v>0</v>
      </c>
    </row>
    <row r="115" spans="1:26" ht="15.75" hidden="1" customHeight="1" thickBot="1" x14ac:dyDescent="0.3">
      <c r="B115" s="50"/>
      <c r="C115" s="2"/>
      <c r="D115" s="748" t="s">
        <v>833</v>
      </c>
      <c r="E115" s="748"/>
      <c r="F115" s="182">
        <f>SUM(N115:Y115)</f>
        <v>0</v>
      </c>
      <c r="G115" s="124"/>
      <c r="H115" s="142">
        <f t="shared" si="126"/>
        <v>0</v>
      </c>
      <c r="I115" s="182">
        <f>SUM(Q115:AB115)</f>
        <v>0</v>
      </c>
      <c r="J115" s="124"/>
      <c r="K115" s="142">
        <f t="shared" si="128"/>
        <v>0</v>
      </c>
      <c r="L115" s="66"/>
      <c r="M115" s="1"/>
      <c r="N115" s="404">
        <f t="shared" si="111"/>
        <v>0</v>
      </c>
      <c r="O115" s="405">
        <f t="shared" si="112"/>
        <v>0</v>
      </c>
      <c r="P115" s="406">
        <f t="shared" si="113"/>
        <v>0</v>
      </c>
      <c r="Q115" s="406">
        <f t="shared" si="114"/>
        <v>0</v>
      </c>
      <c r="R115" s="405">
        <f t="shared" si="115"/>
        <v>0</v>
      </c>
      <c r="S115" s="406">
        <f t="shared" si="116"/>
        <v>0</v>
      </c>
      <c r="T115" s="406">
        <f t="shared" si="117"/>
        <v>0</v>
      </c>
      <c r="U115" s="407">
        <f t="shared" si="118"/>
        <v>0</v>
      </c>
      <c r="V115" s="408">
        <f t="shared" si="119"/>
        <v>0</v>
      </c>
      <c r="W115" s="406">
        <f t="shared" si="120"/>
        <v>0</v>
      </c>
      <c r="X115" s="406">
        <f t="shared" si="121"/>
        <v>0</v>
      </c>
      <c r="Y115" s="407">
        <f t="shared" si="122"/>
        <v>0</v>
      </c>
      <c r="Z115" s="16">
        <v>0</v>
      </c>
    </row>
    <row r="116" spans="1:26" ht="15.75" thickBot="1" x14ac:dyDescent="0.3">
      <c r="B116" s="89" t="s">
        <v>220</v>
      </c>
      <c r="C116" s="771" t="s">
        <v>221</v>
      </c>
      <c r="D116" s="772"/>
      <c r="E116" s="772"/>
      <c r="F116" s="185">
        <f>F117+F120+F124+F125+F136+F147+F158+F161+F173+F174+F175+F176+F187</f>
        <v>0</v>
      </c>
      <c r="G116" s="127">
        <f t="shared" ref="G116" si="129">G117+G120+G124+G125+G136+G147+G158+G161+G173+G174+G175+G176+G187</f>
        <v>0</v>
      </c>
      <c r="H116" s="139">
        <f t="shared" si="126"/>
        <v>0</v>
      </c>
      <c r="I116" s="185">
        <f>I117+I120+I124+I125+I136+I147+I158+I161+I173+I174+I175+I176+I187</f>
        <v>200000</v>
      </c>
      <c r="J116" s="127">
        <f t="shared" ref="J116" si="130">J117+J120+J124+J125+J136+J147+J158+J161+J173+J174+J175+J176+J187</f>
        <v>0</v>
      </c>
      <c r="K116" s="139">
        <f t="shared" si="128"/>
        <v>200000</v>
      </c>
      <c r="L116" s="76">
        <f>L117+L120+L124+L125+L136+L147+L158+L161+L173+L174+L175+L176+L187</f>
        <v>0</v>
      </c>
      <c r="M116" s="77">
        <f>M117+M120+M124+M125+M136+M147+M158+M161+M173+M174+M175+M176+M187</f>
        <v>0</v>
      </c>
      <c r="N116" s="404">
        <f t="shared" ref="N116:Y116" si="131">SUM(N187)</f>
        <v>0</v>
      </c>
      <c r="O116" s="404">
        <f t="shared" si="131"/>
        <v>0</v>
      </c>
      <c r="P116" s="404">
        <f t="shared" si="131"/>
        <v>0</v>
      </c>
      <c r="Q116" s="404">
        <f t="shared" si="131"/>
        <v>0</v>
      </c>
      <c r="R116" s="404">
        <f t="shared" si="131"/>
        <v>0</v>
      </c>
      <c r="S116" s="404">
        <f t="shared" si="131"/>
        <v>0</v>
      </c>
      <c r="T116" s="404">
        <f t="shared" si="131"/>
        <v>0</v>
      </c>
      <c r="U116" s="404">
        <f t="shared" si="131"/>
        <v>0</v>
      </c>
      <c r="V116" s="404">
        <f t="shared" si="131"/>
        <v>0</v>
      </c>
      <c r="W116" s="404">
        <f t="shared" si="131"/>
        <v>0</v>
      </c>
      <c r="X116" s="404">
        <f t="shared" si="131"/>
        <v>200000</v>
      </c>
      <c r="Y116" s="404">
        <f t="shared" si="131"/>
        <v>0</v>
      </c>
      <c r="Z116" s="638">
        <f>SUM(N187:Y187)</f>
        <v>200000</v>
      </c>
    </row>
    <row r="117" spans="1:26" s="39" customFormat="1" ht="15.75" hidden="1" customHeight="1" thickBot="1" x14ac:dyDescent="0.3">
      <c r="A117" s="110" t="s">
        <v>222</v>
      </c>
      <c r="B117" s="108" t="s">
        <v>656</v>
      </c>
      <c r="C117" s="773" t="s">
        <v>223</v>
      </c>
      <c r="D117" s="774"/>
      <c r="E117" s="774"/>
      <c r="F117" s="190">
        <f>F118+F119</f>
        <v>0</v>
      </c>
      <c r="G117" s="132">
        <f t="shared" ref="G117" si="132">G118+G119</f>
        <v>0</v>
      </c>
      <c r="H117" s="144">
        <f t="shared" si="126"/>
        <v>0</v>
      </c>
      <c r="I117" s="190">
        <f>I118+I119</f>
        <v>0</v>
      </c>
      <c r="J117" s="132">
        <f t="shared" ref="J117" si="133">J118+J119</f>
        <v>0</v>
      </c>
      <c r="K117" s="144">
        <f t="shared" si="128"/>
        <v>0</v>
      </c>
      <c r="L117" s="146">
        <f>L118+L119</f>
        <v>0</v>
      </c>
      <c r="M117" s="116">
        <f>M118+M119</f>
        <v>0</v>
      </c>
      <c r="N117" s="404">
        <f t="shared" si="111"/>
        <v>0</v>
      </c>
      <c r="O117" s="405">
        <f t="shared" si="112"/>
        <v>0</v>
      </c>
      <c r="P117" s="406">
        <f t="shared" si="113"/>
        <v>0</v>
      </c>
      <c r="Q117" s="406">
        <f t="shared" si="114"/>
        <v>0</v>
      </c>
      <c r="R117" s="405">
        <f t="shared" si="115"/>
        <v>0</v>
      </c>
      <c r="S117" s="406">
        <f t="shared" si="116"/>
        <v>0</v>
      </c>
      <c r="T117" s="406">
        <f t="shared" si="117"/>
        <v>0</v>
      </c>
      <c r="U117" s="407">
        <f t="shared" si="118"/>
        <v>0</v>
      </c>
      <c r="V117" s="408">
        <f t="shared" si="119"/>
        <v>0</v>
      </c>
      <c r="W117" s="406">
        <f t="shared" si="120"/>
        <v>0</v>
      </c>
      <c r="X117" s="406">
        <f t="shared" si="121"/>
        <v>0</v>
      </c>
      <c r="Y117" s="406">
        <f t="shared" si="122"/>
        <v>0</v>
      </c>
      <c r="Z117" s="642">
        <v>0</v>
      </c>
    </row>
    <row r="118" spans="1:26" ht="15.75" hidden="1" customHeight="1" thickBot="1" x14ac:dyDescent="0.3">
      <c r="B118" s="50"/>
      <c r="C118" s="2"/>
      <c r="D118" s="748" t="s">
        <v>347</v>
      </c>
      <c r="E118" s="748"/>
      <c r="F118" s="182">
        <f>SUM(N118:Y118)</f>
        <v>0</v>
      </c>
      <c r="G118" s="124"/>
      <c r="H118" s="142">
        <f t="shared" si="126"/>
        <v>0</v>
      </c>
      <c r="I118" s="182">
        <f>SUM(Q118:AB118)</f>
        <v>0</v>
      </c>
      <c r="J118" s="124"/>
      <c r="K118" s="142">
        <f t="shared" si="128"/>
        <v>0</v>
      </c>
      <c r="L118" s="66"/>
      <c r="M118" s="1"/>
      <c r="N118" s="404">
        <f t="shared" si="111"/>
        <v>0</v>
      </c>
      <c r="O118" s="405">
        <f t="shared" si="112"/>
        <v>0</v>
      </c>
      <c r="P118" s="406">
        <f t="shared" si="113"/>
        <v>0</v>
      </c>
      <c r="Q118" s="406">
        <f t="shared" si="114"/>
        <v>0</v>
      </c>
      <c r="R118" s="405">
        <f t="shared" si="115"/>
        <v>0</v>
      </c>
      <c r="S118" s="406">
        <f t="shared" si="116"/>
        <v>0</v>
      </c>
      <c r="T118" s="406">
        <f t="shared" si="117"/>
        <v>0</v>
      </c>
      <c r="U118" s="407">
        <f t="shared" si="118"/>
        <v>0</v>
      </c>
      <c r="V118" s="408">
        <f t="shared" si="119"/>
        <v>0</v>
      </c>
      <c r="W118" s="406">
        <f t="shared" si="120"/>
        <v>0</v>
      </c>
      <c r="X118" s="406">
        <f t="shared" si="121"/>
        <v>0</v>
      </c>
      <c r="Y118" s="406">
        <f t="shared" si="122"/>
        <v>0</v>
      </c>
      <c r="Z118" s="637">
        <v>0</v>
      </c>
    </row>
    <row r="119" spans="1:26" ht="15.75" hidden="1" customHeight="1" thickBot="1" x14ac:dyDescent="0.3">
      <c r="B119" s="50"/>
      <c r="C119" s="2"/>
      <c r="D119" s="748" t="s">
        <v>348</v>
      </c>
      <c r="E119" s="748"/>
      <c r="F119" s="182">
        <f>SUM(N119:Y119)</f>
        <v>0</v>
      </c>
      <c r="G119" s="124"/>
      <c r="H119" s="142">
        <f t="shared" si="126"/>
        <v>0</v>
      </c>
      <c r="I119" s="182">
        <f>SUM(Q119:AB119)</f>
        <v>0</v>
      </c>
      <c r="J119" s="124"/>
      <c r="K119" s="142">
        <f t="shared" si="128"/>
        <v>0</v>
      </c>
      <c r="L119" s="66"/>
      <c r="M119" s="1"/>
      <c r="N119" s="404">
        <f t="shared" si="111"/>
        <v>0</v>
      </c>
      <c r="O119" s="405">
        <f t="shared" si="112"/>
        <v>0</v>
      </c>
      <c r="P119" s="406">
        <f t="shared" si="113"/>
        <v>0</v>
      </c>
      <c r="Q119" s="406">
        <f t="shared" si="114"/>
        <v>0</v>
      </c>
      <c r="R119" s="405">
        <f t="shared" si="115"/>
        <v>0</v>
      </c>
      <c r="S119" s="406">
        <f t="shared" si="116"/>
        <v>0</v>
      </c>
      <c r="T119" s="406">
        <f t="shared" si="117"/>
        <v>0</v>
      </c>
      <c r="U119" s="407">
        <f t="shared" si="118"/>
        <v>0</v>
      </c>
      <c r="V119" s="408">
        <f t="shared" si="119"/>
        <v>0</v>
      </c>
      <c r="W119" s="406">
        <f t="shared" si="120"/>
        <v>0</v>
      </c>
      <c r="X119" s="406">
        <f t="shared" si="121"/>
        <v>0</v>
      </c>
      <c r="Y119" s="406">
        <f t="shared" si="122"/>
        <v>0</v>
      </c>
      <c r="Z119" s="637">
        <v>0</v>
      </c>
    </row>
    <row r="120" spans="1:26" ht="15.75" hidden="1" customHeight="1" thickBot="1" x14ac:dyDescent="0.3">
      <c r="B120" s="108" t="s">
        <v>836</v>
      </c>
      <c r="C120" s="773" t="s">
        <v>837</v>
      </c>
      <c r="D120" s="774"/>
      <c r="E120" s="774"/>
      <c r="F120" s="190">
        <f>F121+F122+F123</f>
        <v>0</v>
      </c>
      <c r="G120" s="132">
        <f t="shared" ref="G120" si="134">G121+G122+G123</f>
        <v>0</v>
      </c>
      <c r="H120" s="144">
        <f t="shared" si="126"/>
        <v>0</v>
      </c>
      <c r="I120" s="190">
        <f>I121+I122+I123</f>
        <v>0</v>
      </c>
      <c r="J120" s="132">
        <f t="shared" ref="J120" si="135">J121+J122+J123</f>
        <v>0</v>
      </c>
      <c r="K120" s="144">
        <f t="shared" si="128"/>
        <v>0</v>
      </c>
      <c r="L120" s="146">
        <f>L121+L122+L123</f>
        <v>0</v>
      </c>
      <c r="M120" s="116">
        <f>M121+M122+M123</f>
        <v>0</v>
      </c>
      <c r="N120" s="404">
        <f t="shared" si="111"/>
        <v>0</v>
      </c>
      <c r="O120" s="405">
        <f t="shared" si="112"/>
        <v>0</v>
      </c>
      <c r="P120" s="406">
        <f t="shared" si="113"/>
        <v>0</v>
      </c>
      <c r="Q120" s="406">
        <f t="shared" si="114"/>
        <v>0</v>
      </c>
      <c r="R120" s="405">
        <f t="shared" si="115"/>
        <v>0</v>
      </c>
      <c r="S120" s="406">
        <f t="shared" si="116"/>
        <v>0</v>
      </c>
      <c r="T120" s="406">
        <f t="shared" si="117"/>
        <v>0</v>
      </c>
      <c r="U120" s="407">
        <f t="shared" si="118"/>
        <v>0</v>
      </c>
      <c r="V120" s="408">
        <f t="shared" si="119"/>
        <v>0</v>
      </c>
      <c r="W120" s="406">
        <f t="shared" si="120"/>
        <v>0</v>
      </c>
      <c r="X120" s="406">
        <f t="shared" si="121"/>
        <v>0</v>
      </c>
      <c r="Y120" s="406">
        <f t="shared" si="122"/>
        <v>0</v>
      </c>
      <c r="Z120" s="637">
        <v>0</v>
      </c>
    </row>
    <row r="121" spans="1:26" s="166" customFormat="1" ht="15.75" hidden="1" customHeight="1" thickBot="1" x14ac:dyDescent="0.3">
      <c r="A121" s="110" t="s">
        <v>868</v>
      </c>
      <c r="B121" s="151" t="s">
        <v>869</v>
      </c>
      <c r="C121" s="164"/>
      <c r="D121" s="197" t="s">
        <v>955</v>
      </c>
      <c r="E121" s="197"/>
      <c r="F121" s="200">
        <f>SUM(N121:Y121)</f>
        <v>0</v>
      </c>
      <c r="G121" s="152"/>
      <c r="H121" s="153">
        <f t="shared" si="126"/>
        <v>0</v>
      </c>
      <c r="I121" s="200">
        <f>SUM(Q121:AB121)</f>
        <v>0</v>
      </c>
      <c r="J121" s="152"/>
      <c r="K121" s="153">
        <f t="shared" si="128"/>
        <v>0</v>
      </c>
      <c r="L121" s="161"/>
      <c r="M121" s="155"/>
      <c r="N121" s="404">
        <f t="shared" si="111"/>
        <v>0</v>
      </c>
      <c r="O121" s="405">
        <f t="shared" si="112"/>
        <v>0</v>
      </c>
      <c r="P121" s="406">
        <f t="shared" si="113"/>
        <v>0</v>
      </c>
      <c r="Q121" s="406">
        <f t="shared" si="114"/>
        <v>0</v>
      </c>
      <c r="R121" s="405">
        <f t="shared" si="115"/>
        <v>0</v>
      </c>
      <c r="S121" s="406">
        <f t="shared" si="116"/>
        <v>0</v>
      </c>
      <c r="T121" s="406">
        <f t="shared" si="117"/>
        <v>0</v>
      </c>
      <c r="U121" s="407">
        <f t="shared" si="118"/>
        <v>0</v>
      </c>
      <c r="V121" s="408">
        <f t="shared" si="119"/>
        <v>0</v>
      </c>
      <c r="W121" s="406">
        <f t="shared" si="120"/>
        <v>0</v>
      </c>
      <c r="X121" s="406">
        <f t="shared" si="121"/>
        <v>0</v>
      </c>
      <c r="Y121" s="406">
        <f t="shared" si="122"/>
        <v>0</v>
      </c>
      <c r="Z121" s="639">
        <v>0</v>
      </c>
    </row>
    <row r="122" spans="1:26" s="166" customFormat="1" ht="15.75" hidden="1" customHeight="1" thickBot="1" x14ac:dyDescent="0.3">
      <c r="A122" s="110" t="s">
        <v>224</v>
      </c>
      <c r="B122" s="151" t="s">
        <v>657</v>
      </c>
      <c r="C122" s="164"/>
      <c r="D122" s="197" t="s">
        <v>225</v>
      </c>
      <c r="E122" s="197"/>
      <c r="F122" s="200">
        <f>SUM(N122:Y122)</f>
        <v>0</v>
      </c>
      <c r="G122" s="152"/>
      <c r="H122" s="153">
        <f t="shared" si="126"/>
        <v>0</v>
      </c>
      <c r="I122" s="200">
        <f>SUM(Q122:AB122)</f>
        <v>0</v>
      </c>
      <c r="J122" s="152"/>
      <c r="K122" s="153">
        <f t="shared" si="128"/>
        <v>0</v>
      </c>
      <c r="L122" s="161"/>
      <c r="M122" s="155"/>
      <c r="N122" s="404">
        <f t="shared" si="111"/>
        <v>0</v>
      </c>
      <c r="O122" s="405">
        <f t="shared" si="112"/>
        <v>0</v>
      </c>
      <c r="P122" s="406">
        <f t="shared" si="113"/>
        <v>0</v>
      </c>
      <c r="Q122" s="406">
        <f t="shared" si="114"/>
        <v>0</v>
      </c>
      <c r="R122" s="405">
        <f t="shared" si="115"/>
        <v>0</v>
      </c>
      <c r="S122" s="406">
        <f t="shared" si="116"/>
        <v>0</v>
      </c>
      <c r="T122" s="406">
        <f t="shared" si="117"/>
        <v>0</v>
      </c>
      <c r="U122" s="407">
        <f t="shared" si="118"/>
        <v>0</v>
      </c>
      <c r="V122" s="408">
        <f t="shared" si="119"/>
        <v>0</v>
      </c>
      <c r="W122" s="406">
        <f t="shared" si="120"/>
        <v>0</v>
      </c>
      <c r="X122" s="406">
        <f t="shared" si="121"/>
        <v>0</v>
      </c>
      <c r="Y122" s="406">
        <f t="shared" si="122"/>
        <v>0</v>
      </c>
      <c r="Z122" s="639">
        <v>0</v>
      </c>
    </row>
    <row r="123" spans="1:26" s="166" customFormat="1" ht="15.75" hidden="1" customHeight="1" thickBot="1" x14ac:dyDescent="0.3">
      <c r="A123" s="110" t="s">
        <v>226</v>
      </c>
      <c r="B123" s="151" t="s">
        <v>658</v>
      </c>
      <c r="C123" s="164"/>
      <c r="D123" s="197" t="s">
        <v>227</v>
      </c>
      <c r="E123" s="197"/>
      <c r="F123" s="200">
        <f>SUM(N123:Y123)</f>
        <v>0</v>
      </c>
      <c r="G123" s="152"/>
      <c r="H123" s="153">
        <f t="shared" si="126"/>
        <v>0</v>
      </c>
      <c r="I123" s="200">
        <f>SUM(Q123:AB123)</f>
        <v>0</v>
      </c>
      <c r="J123" s="152"/>
      <c r="K123" s="153">
        <f t="shared" si="128"/>
        <v>0</v>
      </c>
      <c r="L123" s="161"/>
      <c r="M123" s="155"/>
      <c r="N123" s="404">
        <f t="shared" si="111"/>
        <v>0</v>
      </c>
      <c r="O123" s="405">
        <f t="shared" si="112"/>
        <v>0</v>
      </c>
      <c r="P123" s="406">
        <f t="shared" si="113"/>
        <v>0</v>
      </c>
      <c r="Q123" s="406">
        <f t="shared" si="114"/>
        <v>0</v>
      </c>
      <c r="R123" s="405">
        <f t="shared" si="115"/>
        <v>0</v>
      </c>
      <c r="S123" s="406">
        <f t="shared" si="116"/>
        <v>0</v>
      </c>
      <c r="T123" s="406">
        <f t="shared" si="117"/>
        <v>0</v>
      </c>
      <c r="U123" s="407">
        <f t="shared" si="118"/>
        <v>0</v>
      </c>
      <c r="V123" s="408">
        <f t="shared" si="119"/>
        <v>0</v>
      </c>
      <c r="W123" s="406">
        <f t="shared" si="120"/>
        <v>0</v>
      </c>
      <c r="X123" s="406">
        <f t="shared" si="121"/>
        <v>0</v>
      </c>
      <c r="Y123" s="406">
        <f t="shared" si="122"/>
        <v>0</v>
      </c>
      <c r="Z123" s="639">
        <v>0</v>
      </c>
    </row>
    <row r="124" spans="1:26" s="39" customFormat="1" ht="27.75" hidden="1" customHeight="1" thickBot="1" x14ac:dyDescent="0.3">
      <c r="A124" s="110" t="s">
        <v>228</v>
      </c>
      <c r="B124" s="93" t="s">
        <v>659</v>
      </c>
      <c r="C124" s="819" t="s">
        <v>353</v>
      </c>
      <c r="D124" s="820"/>
      <c r="E124" s="820"/>
      <c r="F124" s="191">
        <f>SUM(N124:Y124)</f>
        <v>0</v>
      </c>
      <c r="G124" s="133"/>
      <c r="H124" s="145">
        <f t="shared" si="126"/>
        <v>0</v>
      </c>
      <c r="I124" s="191">
        <f>SUM(Q124:AB124)</f>
        <v>0</v>
      </c>
      <c r="J124" s="133"/>
      <c r="K124" s="145">
        <f t="shared" si="128"/>
        <v>0</v>
      </c>
      <c r="L124" s="94"/>
      <c r="M124" s="95"/>
      <c r="N124" s="404">
        <f t="shared" si="111"/>
        <v>0</v>
      </c>
      <c r="O124" s="405">
        <f t="shared" si="112"/>
        <v>0</v>
      </c>
      <c r="P124" s="406">
        <f t="shared" si="113"/>
        <v>0</v>
      </c>
      <c r="Q124" s="406">
        <f t="shared" si="114"/>
        <v>0</v>
      </c>
      <c r="R124" s="405">
        <f t="shared" si="115"/>
        <v>0</v>
      </c>
      <c r="S124" s="406">
        <f t="shared" si="116"/>
        <v>0</v>
      </c>
      <c r="T124" s="406">
        <f t="shared" si="117"/>
        <v>0</v>
      </c>
      <c r="U124" s="407">
        <f t="shared" si="118"/>
        <v>0</v>
      </c>
      <c r="V124" s="408">
        <f t="shared" si="119"/>
        <v>0</v>
      </c>
      <c r="W124" s="406">
        <f t="shared" si="120"/>
        <v>0</v>
      </c>
      <c r="X124" s="406">
        <f t="shared" si="121"/>
        <v>0</v>
      </c>
      <c r="Y124" s="406">
        <f t="shared" si="122"/>
        <v>0</v>
      </c>
      <c r="Z124" s="642">
        <v>0</v>
      </c>
    </row>
    <row r="125" spans="1:26" s="39" customFormat="1" ht="15.75" hidden="1" customHeight="1" thickBot="1" x14ac:dyDescent="0.3">
      <c r="A125" s="110" t="s">
        <v>229</v>
      </c>
      <c r="B125" s="93" t="s">
        <v>660</v>
      </c>
      <c r="C125" s="819" t="s">
        <v>802</v>
      </c>
      <c r="D125" s="820"/>
      <c r="E125" s="820"/>
      <c r="F125" s="191">
        <f>F126+F127+F128+F129+F130+F131+F132+F133+F134+F135</f>
        <v>0</v>
      </c>
      <c r="G125" s="133">
        <f t="shared" ref="G125" si="136">G126+G127+G128+G129+G130+G131+G132+G133+G134+G135</f>
        <v>0</v>
      </c>
      <c r="H125" s="145">
        <f t="shared" si="126"/>
        <v>0</v>
      </c>
      <c r="I125" s="191">
        <f>I126+I127+I128+I129+I130+I131+I132+I133+I134+I135</f>
        <v>0</v>
      </c>
      <c r="J125" s="133">
        <f t="shared" ref="J125" si="137">J126+J127+J128+J129+J130+J131+J132+J133+J134+J135</f>
        <v>0</v>
      </c>
      <c r="K125" s="145">
        <f t="shared" si="128"/>
        <v>0</v>
      </c>
      <c r="L125" s="94">
        <f>L126+L127+L128+L129+L130+L131+L132+L133+L134+L135</f>
        <v>0</v>
      </c>
      <c r="M125" s="95">
        <f>M126+M127+M128+M129+M130+M131+M132+M133+M134+M135</f>
        <v>0</v>
      </c>
      <c r="N125" s="404">
        <f t="shared" si="111"/>
        <v>0</v>
      </c>
      <c r="O125" s="405">
        <f t="shared" si="112"/>
        <v>0</v>
      </c>
      <c r="P125" s="406">
        <f t="shared" si="113"/>
        <v>0</v>
      </c>
      <c r="Q125" s="406">
        <f t="shared" si="114"/>
        <v>0</v>
      </c>
      <c r="R125" s="405">
        <f t="shared" si="115"/>
        <v>0</v>
      </c>
      <c r="S125" s="406">
        <f t="shared" si="116"/>
        <v>0</v>
      </c>
      <c r="T125" s="406">
        <f t="shared" si="117"/>
        <v>0</v>
      </c>
      <c r="U125" s="407">
        <f t="shared" si="118"/>
        <v>0</v>
      </c>
      <c r="V125" s="408">
        <f t="shared" si="119"/>
        <v>0</v>
      </c>
      <c r="W125" s="406">
        <f t="shared" si="120"/>
        <v>0</v>
      </c>
      <c r="X125" s="406">
        <f t="shared" si="121"/>
        <v>0</v>
      </c>
      <c r="Y125" s="406">
        <f t="shared" si="122"/>
        <v>0</v>
      </c>
      <c r="Z125" s="642">
        <v>0</v>
      </c>
    </row>
    <row r="126" spans="1:26" ht="15.75" hidden="1" customHeight="1" thickBot="1" x14ac:dyDescent="0.3">
      <c r="B126" s="50"/>
      <c r="C126" s="2"/>
      <c r="D126" s="748" t="s">
        <v>370</v>
      </c>
      <c r="E126" s="748"/>
      <c r="F126" s="182">
        <f t="shared" ref="F126:F135" si="138">SUM(N126:Y126)</f>
        <v>0</v>
      </c>
      <c r="G126" s="124"/>
      <c r="H126" s="142">
        <f t="shared" si="126"/>
        <v>0</v>
      </c>
      <c r="I126" s="182">
        <f t="shared" ref="I126:I135" si="139">SUM(Q126:AB126)</f>
        <v>0</v>
      </c>
      <c r="J126" s="124"/>
      <c r="K126" s="142">
        <f t="shared" si="128"/>
        <v>0</v>
      </c>
      <c r="L126" s="66"/>
      <c r="M126" s="1"/>
      <c r="N126" s="404">
        <f t="shared" si="111"/>
        <v>0</v>
      </c>
      <c r="O126" s="405">
        <f t="shared" si="112"/>
        <v>0</v>
      </c>
      <c r="P126" s="406">
        <f t="shared" si="113"/>
        <v>0</v>
      </c>
      <c r="Q126" s="406">
        <f t="shared" si="114"/>
        <v>0</v>
      </c>
      <c r="R126" s="405">
        <f t="shared" si="115"/>
        <v>0</v>
      </c>
      <c r="S126" s="406">
        <f t="shared" si="116"/>
        <v>0</v>
      </c>
      <c r="T126" s="406">
        <f t="shared" si="117"/>
        <v>0</v>
      </c>
      <c r="U126" s="407">
        <f t="shared" si="118"/>
        <v>0</v>
      </c>
      <c r="V126" s="408">
        <f t="shared" si="119"/>
        <v>0</v>
      </c>
      <c r="W126" s="406">
        <f t="shared" si="120"/>
        <v>0</v>
      </c>
      <c r="X126" s="406">
        <f t="shared" si="121"/>
        <v>0</v>
      </c>
      <c r="Y126" s="406">
        <f t="shared" si="122"/>
        <v>0</v>
      </c>
      <c r="Z126" s="637">
        <v>0</v>
      </c>
    </row>
    <row r="127" spans="1:26" ht="15.75" hidden="1" customHeight="1" thickBot="1" x14ac:dyDescent="0.3">
      <c r="B127" s="50"/>
      <c r="C127" s="2"/>
      <c r="D127" s="748" t="s">
        <v>505</v>
      </c>
      <c r="E127" s="748"/>
      <c r="F127" s="182">
        <f t="shared" si="138"/>
        <v>0</v>
      </c>
      <c r="G127" s="124"/>
      <c r="H127" s="142">
        <f t="shared" si="126"/>
        <v>0</v>
      </c>
      <c r="I127" s="182">
        <f t="shared" si="139"/>
        <v>0</v>
      </c>
      <c r="J127" s="124"/>
      <c r="K127" s="142">
        <f t="shared" si="128"/>
        <v>0</v>
      </c>
      <c r="L127" s="66"/>
      <c r="M127" s="1"/>
      <c r="N127" s="404">
        <f t="shared" si="111"/>
        <v>0</v>
      </c>
      <c r="O127" s="405">
        <f t="shared" si="112"/>
        <v>0</v>
      </c>
      <c r="P127" s="406">
        <f t="shared" si="113"/>
        <v>0</v>
      </c>
      <c r="Q127" s="406">
        <f t="shared" si="114"/>
        <v>0</v>
      </c>
      <c r="R127" s="405">
        <f t="shared" si="115"/>
        <v>0</v>
      </c>
      <c r="S127" s="406">
        <f t="shared" si="116"/>
        <v>0</v>
      </c>
      <c r="T127" s="406">
        <f t="shared" si="117"/>
        <v>0</v>
      </c>
      <c r="U127" s="407">
        <f t="shared" si="118"/>
        <v>0</v>
      </c>
      <c r="V127" s="408">
        <f t="shared" si="119"/>
        <v>0</v>
      </c>
      <c r="W127" s="406">
        <f t="shared" si="120"/>
        <v>0</v>
      </c>
      <c r="X127" s="406">
        <f t="shared" si="121"/>
        <v>0</v>
      </c>
      <c r="Y127" s="406">
        <f t="shared" si="122"/>
        <v>0</v>
      </c>
      <c r="Z127" s="637">
        <v>0</v>
      </c>
    </row>
    <row r="128" spans="1:26" ht="15.75" hidden="1" customHeight="1" thickBot="1" x14ac:dyDescent="0.3">
      <c r="B128" s="50"/>
      <c r="C128" s="2"/>
      <c r="D128" s="748" t="s">
        <v>506</v>
      </c>
      <c r="E128" s="748"/>
      <c r="F128" s="182">
        <f t="shared" si="138"/>
        <v>0</v>
      </c>
      <c r="G128" s="124"/>
      <c r="H128" s="142">
        <f t="shared" si="126"/>
        <v>0</v>
      </c>
      <c r="I128" s="182">
        <f t="shared" si="139"/>
        <v>0</v>
      </c>
      <c r="J128" s="124"/>
      <c r="K128" s="142">
        <f t="shared" si="128"/>
        <v>0</v>
      </c>
      <c r="L128" s="66"/>
      <c r="M128" s="1"/>
      <c r="N128" s="404">
        <f t="shared" si="111"/>
        <v>0</v>
      </c>
      <c r="O128" s="405">
        <f t="shared" si="112"/>
        <v>0</v>
      </c>
      <c r="P128" s="406">
        <f t="shared" si="113"/>
        <v>0</v>
      </c>
      <c r="Q128" s="406">
        <f t="shared" si="114"/>
        <v>0</v>
      </c>
      <c r="R128" s="405">
        <f t="shared" si="115"/>
        <v>0</v>
      </c>
      <c r="S128" s="406">
        <f t="shared" si="116"/>
        <v>0</v>
      </c>
      <c r="T128" s="406">
        <f t="shared" si="117"/>
        <v>0</v>
      </c>
      <c r="U128" s="407">
        <f t="shared" si="118"/>
        <v>0</v>
      </c>
      <c r="V128" s="408">
        <f t="shared" si="119"/>
        <v>0</v>
      </c>
      <c r="W128" s="406">
        <f t="shared" si="120"/>
        <v>0</v>
      </c>
      <c r="X128" s="406">
        <f t="shared" si="121"/>
        <v>0</v>
      </c>
      <c r="Y128" s="406">
        <f t="shared" si="122"/>
        <v>0</v>
      </c>
      <c r="Z128" s="637">
        <v>0</v>
      </c>
    </row>
    <row r="129" spans="1:26" ht="15.75" hidden="1" customHeight="1" thickBot="1" x14ac:dyDescent="0.3">
      <c r="B129" s="50"/>
      <c r="C129" s="2"/>
      <c r="D129" s="748" t="s">
        <v>507</v>
      </c>
      <c r="E129" s="748"/>
      <c r="F129" s="182">
        <f t="shared" si="138"/>
        <v>0</v>
      </c>
      <c r="G129" s="124"/>
      <c r="H129" s="142">
        <f t="shared" si="126"/>
        <v>0</v>
      </c>
      <c r="I129" s="182">
        <f t="shared" si="139"/>
        <v>0</v>
      </c>
      <c r="J129" s="124"/>
      <c r="K129" s="142">
        <f t="shared" si="128"/>
        <v>0</v>
      </c>
      <c r="L129" s="66"/>
      <c r="M129" s="1"/>
      <c r="N129" s="404">
        <f t="shared" si="111"/>
        <v>0</v>
      </c>
      <c r="O129" s="405">
        <f t="shared" si="112"/>
        <v>0</v>
      </c>
      <c r="P129" s="406">
        <f t="shared" si="113"/>
        <v>0</v>
      </c>
      <c r="Q129" s="406">
        <f t="shared" si="114"/>
        <v>0</v>
      </c>
      <c r="R129" s="405">
        <f t="shared" si="115"/>
        <v>0</v>
      </c>
      <c r="S129" s="406">
        <f t="shared" si="116"/>
        <v>0</v>
      </c>
      <c r="T129" s="406">
        <f t="shared" si="117"/>
        <v>0</v>
      </c>
      <c r="U129" s="407">
        <f t="shared" si="118"/>
        <v>0</v>
      </c>
      <c r="V129" s="408">
        <f t="shared" si="119"/>
        <v>0</v>
      </c>
      <c r="W129" s="406">
        <f t="shared" si="120"/>
        <v>0</v>
      </c>
      <c r="X129" s="406">
        <f t="shared" si="121"/>
        <v>0</v>
      </c>
      <c r="Y129" s="406">
        <f t="shared" si="122"/>
        <v>0</v>
      </c>
      <c r="Z129" s="637">
        <v>0</v>
      </c>
    </row>
    <row r="130" spans="1:26" ht="15.75" hidden="1" customHeight="1" thickBot="1" x14ac:dyDescent="0.3">
      <c r="B130" s="50"/>
      <c r="C130" s="2"/>
      <c r="D130" s="748" t="s">
        <v>508</v>
      </c>
      <c r="E130" s="748"/>
      <c r="F130" s="182">
        <f t="shared" si="138"/>
        <v>0</v>
      </c>
      <c r="G130" s="124"/>
      <c r="H130" s="142">
        <f t="shared" si="126"/>
        <v>0</v>
      </c>
      <c r="I130" s="182">
        <f t="shared" si="139"/>
        <v>0</v>
      </c>
      <c r="J130" s="124"/>
      <c r="K130" s="142">
        <f t="shared" si="128"/>
        <v>0</v>
      </c>
      <c r="L130" s="66"/>
      <c r="M130" s="1"/>
      <c r="N130" s="404">
        <f t="shared" si="111"/>
        <v>0</v>
      </c>
      <c r="O130" s="405">
        <f t="shared" si="112"/>
        <v>0</v>
      </c>
      <c r="P130" s="406">
        <f t="shared" si="113"/>
        <v>0</v>
      </c>
      <c r="Q130" s="406">
        <f t="shared" si="114"/>
        <v>0</v>
      </c>
      <c r="R130" s="405">
        <f t="shared" si="115"/>
        <v>0</v>
      </c>
      <c r="S130" s="406">
        <f t="shared" si="116"/>
        <v>0</v>
      </c>
      <c r="T130" s="406">
        <f t="shared" si="117"/>
        <v>0</v>
      </c>
      <c r="U130" s="407">
        <f t="shared" si="118"/>
        <v>0</v>
      </c>
      <c r="V130" s="408">
        <f t="shared" si="119"/>
        <v>0</v>
      </c>
      <c r="W130" s="406">
        <f t="shared" si="120"/>
        <v>0</v>
      </c>
      <c r="X130" s="406">
        <f t="shared" si="121"/>
        <v>0</v>
      </c>
      <c r="Y130" s="406">
        <f t="shared" si="122"/>
        <v>0</v>
      </c>
      <c r="Z130" s="637">
        <v>0</v>
      </c>
    </row>
    <row r="131" spans="1:26" ht="15.75" hidden="1" customHeight="1" thickBot="1" x14ac:dyDescent="0.3">
      <c r="B131" s="50"/>
      <c r="C131" s="2"/>
      <c r="D131" s="748" t="s">
        <v>509</v>
      </c>
      <c r="E131" s="748"/>
      <c r="F131" s="182">
        <f t="shared" si="138"/>
        <v>0</v>
      </c>
      <c r="G131" s="124"/>
      <c r="H131" s="142">
        <f t="shared" si="126"/>
        <v>0</v>
      </c>
      <c r="I131" s="182">
        <f t="shared" si="139"/>
        <v>0</v>
      </c>
      <c r="J131" s="124"/>
      <c r="K131" s="142">
        <f t="shared" si="128"/>
        <v>0</v>
      </c>
      <c r="L131" s="66"/>
      <c r="M131" s="1"/>
      <c r="N131" s="404">
        <f t="shared" si="111"/>
        <v>0</v>
      </c>
      <c r="O131" s="405">
        <f t="shared" si="112"/>
        <v>0</v>
      </c>
      <c r="P131" s="406">
        <f t="shared" si="113"/>
        <v>0</v>
      </c>
      <c r="Q131" s="406">
        <f t="shared" si="114"/>
        <v>0</v>
      </c>
      <c r="R131" s="405">
        <f t="shared" si="115"/>
        <v>0</v>
      </c>
      <c r="S131" s="406">
        <f t="shared" si="116"/>
        <v>0</v>
      </c>
      <c r="T131" s="406">
        <f t="shared" si="117"/>
        <v>0</v>
      </c>
      <c r="U131" s="407">
        <f t="shared" si="118"/>
        <v>0</v>
      </c>
      <c r="V131" s="408">
        <f t="shared" si="119"/>
        <v>0</v>
      </c>
      <c r="W131" s="406">
        <f t="shared" si="120"/>
        <v>0</v>
      </c>
      <c r="X131" s="406">
        <f t="shared" si="121"/>
        <v>0</v>
      </c>
      <c r="Y131" s="406">
        <f t="shared" si="122"/>
        <v>0</v>
      </c>
      <c r="Z131" s="637">
        <v>0</v>
      </c>
    </row>
    <row r="132" spans="1:26" ht="25.5" hidden="1" customHeight="1" thickBot="1" x14ac:dyDescent="0.3">
      <c r="B132" s="50"/>
      <c r="C132" s="2"/>
      <c r="D132" s="749" t="s">
        <v>510</v>
      </c>
      <c r="E132" s="749"/>
      <c r="F132" s="192">
        <f t="shared" si="138"/>
        <v>0</v>
      </c>
      <c r="G132" s="134"/>
      <c r="H132" s="142">
        <f t="shared" si="126"/>
        <v>0</v>
      </c>
      <c r="I132" s="192">
        <f t="shared" si="139"/>
        <v>0</v>
      </c>
      <c r="J132" s="134"/>
      <c r="K132" s="142">
        <f t="shared" si="128"/>
        <v>0</v>
      </c>
      <c r="L132" s="66"/>
      <c r="M132" s="1"/>
      <c r="N132" s="404">
        <f t="shared" si="111"/>
        <v>0</v>
      </c>
      <c r="O132" s="405">
        <f t="shared" si="112"/>
        <v>0</v>
      </c>
      <c r="P132" s="406">
        <f t="shared" si="113"/>
        <v>0</v>
      </c>
      <c r="Q132" s="406">
        <f t="shared" si="114"/>
        <v>0</v>
      </c>
      <c r="R132" s="405">
        <f t="shared" si="115"/>
        <v>0</v>
      </c>
      <c r="S132" s="406">
        <f t="shared" si="116"/>
        <v>0</v>
      </c>
      <c r="T132" s="406">
        <f t="shared" si="117"/>
        <v>0</v>
      </c>
      <c r="U132" s="407">
        <f t="shared" si="118"/>
        <v>0</v>
      </c>
      <c r="V132" s="408">
        <f t="shared" si="119"/>
        <v>0</v>
      </c>
      <c r="W132" s="406">
        <f t="shared" si="120"/>
        <v>0</v>
      </c>
      <c r="X132" s="406">
        <f t="shared" si="121"/>
        <v>0</v>
      </c>
      <c r="Y132" s="406">
        <f t="shared" si="122"/>
        <v>0</v>
      </c>
      <c r="Z132" s="637">
        <v>0</v>
      </c>
    </row>
    <row r="133" spans="1:26" ht="15.75" hidden="1" customHeight="1" thickBot="1" x14ac:dyDescent="0.3">
      <c r="B133" s="50"/>
      <c r="C133" s="2"/>
      <c r="D133" s="748" t="s">
        <v>803</v>
      </c>
      <c r="E133" s="748"/>
      <c r="F133" s="182">
        <f t="shared" si="138"/>
        <v>0</v>
      </c>
      <c r="G133" s="124"/>
      <c r="H133" s="142">
        <f t="shared" si="126"/>
        <v>0</v>
      </c>
      <c r="I133" s="182">
        <f t="shared" si="139"/>
        <v>0</v>
      </c>
      <c r="J133" s="124"/>
      <c r="K133" s="142">
        <f t="shared" si="128"/>
        <v>0</v>
      </c>
      <c r="L133" s="66"/>
      <c r="M133" s="1"/>
      <c r="N133" s="404">
        <f t="shared" si="111"/>
        <v>0</v>
      </c>
      <c r="O133" s="405">
        <f t="shared" si="112"/>
        <v>0</v>
      </c>
      <c r="P133" s="406">
        <f t="shared" si="113"/>
        <v>0</v>
      </c>
      <c r="Q133" s="406">
        <f t="shared" si="114"/>
        <v>0</v>
      </c>
      <c r="R133" s="405">
        <f t="shared" si="115"/>
        <v>0</v>
      </c>
      <c r="S133" s="406">
        <f t="shared" si="116"/>
        <v>0</v>
      </c>
      <c r="T133" s="406">
        <f t="shared" si="117"/>
        <v>0</v>
      </c>
      <c r="U133" s="407">
        <f t="shared" si="118"/>
        <v>0</v>
      </c>
      <c r="V133" s="408">
        <f t="shared" si="119"/>
        <v>0</v>
      </c>
      <c r="W133" s="406">
        <f t="shared" si="120"/>
        <v>0</v>
      </c>
      <c r="X133" s="406">
        <f t="shared" si="121"/>
        <v>0</v>
      </c>
      <c r="Y133" s="406">
        <f t="shared" si="122"/>
        <v>0</v>
      </c>
      <c r="Z133" s="637">
        <v>0</v>
      </c>
    </row>
    <row r="134" spans="1:26" ht="25.5" hidden="1" customHeight="1" thickBot="1" x14ac:dyDescent="0.3">
      <c r="B134" s="50"/>
      <c r="C134" s="2"/>
      <c r="D134" s="749" t="s">
        <v>511</v>
      </c>
      <c r="E134" s="749"/>
      <c r="F134" s="192">
        <f t="shared" si="138"/>
        <v>0</v>
      </c>
      <c r="G134" s="134"/>
      <c r="H134" s="142">
        <f t="shared" si="126"/>
        <v>0</v>
      </c>
      <c r="I134" s="192">
        <f t="shared" si="139"/>
        <v>0</v>
      </c>
      <c r="J134" s="134"/>
      <c r="K134" s="142">
        <f t="shared" si="128"/>
        <v>0</v>
      </c>
      <c r="L134" s="66"/>
      <c r="M134" s="1"/>
      <c r="N134" s="404">
        <f t="shared" ref="N134:N186" si="140">Z134*0.083</f>
        <v>0</v>
      </c>
      <c r="O134" s="405">
        <f t="shared" ref="O134:O186" si="141">Z134*0.083</f>
        <v>0</v>
      </c>
      <c r="P134" s="406">
        <f t="shared" ref="P134:P186" si="142">Z134*0.083</f>
        <v>0</v>
      </c>
      <c r="Q134" s="406">
        <f t="shared" ref="Q134:Q186" si="143">Z134*0.083</f>
        <v>0</v>
      </c>
      <c r="R134" s="405">
        <f t="shared" ref="R134:R186" si="144">Z134*0.083</f>
        <v>0</v>
      </c>
      <c r="S134" s="406">
        <f t="shared" ref="S134:S186" si="145">Z134*0.083</f>
        <v>0</v>
      </c>
      <c r="T134" s="406">
        <f t="shared" ref="T134:T186" si="146">Z134*0.083</f>
        <v>0</v>
      </c>
      <c r="U134" s="407">
        <f t="shared" ref="U134:U186" si="147">Z134*0.083</f>
        <v>0</v>
      </c>
      <c r="V134" s="408">
        <f t="shared" ref="V134:V186" si="148">Z134*0.083</f>
        <v>0</v>
      </c>
      <c r="W134" s="406">
        <f t="shared" ref="W134:W186" si="149">Z134*0.083</f>
        <v>0</v>
      </c>
      <c r="X134" s="406">
        <f t="shared" ref="X134:X186" si="150">Z134*0.085</f>
        <v>0</v>
      </c>
      <c r="Y134" s="406">
        <f t="shared" ref="Y134:Y186" si="151">Z134*0.085</f>
        <v>0</v>
      </c>
      <c r="Z134" s="637">
        <v>0</v>
      </c>
    </row>
    <row r="135" spans="1:26" ht="25.5" hidden="1" customHeight="1" thickBot="1" x14ac:dyDescent="0.3">
      <c r="B135" s="50"/>
      <c r="C135" s="2"/>
      <c r="D135" s="749" t="s">
        <v>512</v>
      </c>
      <c r="E135" s="749"/>
      <c r="F135" s="192">
        <f t="shared" si="138"/>
        <v>0</v>
      </c>
      <c r="G135" s="134"/>
      <c r="H135" s="142">
        <f t="shared" si="126"/>
        <v>0</v>
      </c>
      <c r="I135" s="192">
        <f t="shared" si="139"/>
        <v>0</v>
      </c>
      <c r="J135" s="134"/>
      <c r="K135" s="142">
        <f t="shared" si="128"/>
        <v>0</v>
      </c>
      <c r="L135" s="66"/>
      <c r="M135" s="1"/>
      <c r="N135" s="404">
        <f t="shared" si="140"/>
        <v>0</v>
      </c>
      <c r="O135" s="405">
        <f t="shared" si="141"/>
        <v>0</v>
      </c>
      <c r="P135" s="406">
        <f t="shared" si="142"/>
        <v>0</v>
      </c>
      <c r="Q135" s="406">
        <f t="shared" si="143"/>
        <v>0</v>
      </c>
      <c r="R135" s="405">
        <f t="shared" si="144"/>
        <v>0</v>
      </c>
      <c r="S135" s="406">
        <f t="shared" si="145"/>
        <v>0</v>
      </c>
      <c r="T135" s="406">
        <f t="shared" si="146"/>
        <v>0</v>
      </c>
      <c r="U135" s="407">
        <f t="shared" si="147"/>
        <v>0</v>
      </c>
      <c r="V135" s="408">
        <f t="shared" si="148"/>
        <v>0</v>
      </c>
      <c r="W135" s="406">
        <f t="shared" si="149"/>
        <v>0</v>
      </c>
      <c r="X135" s="406">
        <f t="shared" si="150"/>
        <v>0</v>
      </c>
      <c r="Y135" s="406">
        <f t="shared" si="151"/>
        <v>0</v>
      </c>
      <c r="Z135" s="637">
        <v>0</v>
      </c>
    </row>
    <row r="136" spans="1:26" s="39" customFormat="1" ht="15" hidden="1" customHeight="1" thickBot="1" x14ac:dyDescent="0.3">
      <c r="A136" s="110" t="s">
        <v>230</v>
      </c>
      <c r="B136" s="93" t="s">
        <v>661</v>
      </c>
      <c r="C136" s="819" t="s">
        <v>804</v>
      </c>
      <c r="D136" s="820"/>
      <c r="E136" s="820"/>
      <c r="F136" s="191">
        <f>F137+F138+F139+F140+F141+F142+F143+F144+F145+F146</f>
        <v>0</v>
      </c>
      <c r="G136" s="133">
        <f t="shared" ref="G136" si="152">G137+G138+G139+G140+G141+G142+G143+G144+G145+G146</f>
        <v>0</v>
      </c>
      <c r="H136" s="145">
        <f t="shared" si="126"/>
        <v>0</v>
      </c>
      <c r="I136" s="191">
        <f>I137+I138+I139+I140+I141+I142+I143+I144+I145+I146</f>
        <v>0</v>
      </c>
      <c r="J136" s="133">
        <f t="shared" ref="J136" si="153">J137+J138+J139+J140+J141+J142+J143+J144+J145+J146</f>
        <v>0</v>
      </c>
      <c r="K136" s="145">
        <f t="shared" si="128"/>
        <v>0</v>
      </c>
      <c r="L136" s="94">
        <f>L137+L138+L139+L140+L141+L142+L143+L144+L145+L146</f>
        <v>0</v>
      </c>
      <c r="M136" s="95">
        <f>M137+M138+M139+M140+M141+M142+M143+M144+M145+M146</f>
        <v>0</v>
      </c>
      <c r="N136" s="404">
        <f t="shared" si="140"/>
        <v>0</v>
      </c>
      <c r="O136" s="405">
        <f t="shared" si="141"/>
        <v>0</v>
      </c>
      <c r="P136" s="406">
        <f t="shared" si="142"/>
        <v>0</v>
      </c>
      <c r="Q136" s="406">
        <f t="shared" si="143"/>
        <v>0</v>
      </c>
      <c r="R136" s="405">
        <f t="shared" si="144"/>
        <v>0</v>
      </c>
      <c r="S136" s="406">
        <f t="shared" si="145"/>
        <v>0</v>
      </c>
      <c r="T136" s="406">
        <f t="shared" si="146"/>
        <v>0</v>
      </c>
      <c r="U136" s="407">
        <f t="shared" si="147"/>
        <v>0</v>
      </c>
      <c r="V136" s="408">
        <f t="shared" si="148"/>
        <v>0</v>
      </c>
      <c r="W136" s="406">
        <f t="shared" si="149"/>
        <v>0</v>
      </c>
      <c r="X136" s="406">
        <f t="shared" si="150"/>
        <v>0</v>
      </c>
      <c r="Y136" s="406">
        <f t="shared" si="151"/>
        <v>0</v>
      </c>
      <c r="Z136" s="642">
        <v>0</v>
      </c>
    </row>
    <row r="137" spans="1:26" ht="15.75" hidden="1" customHeight="1" thickBot="1" x14ac:dyDescent="0.3">
      <c r="B137" s="50"/>
      <c r="C137" s="2"/>
      <c r="D137" s="748" t="s">
        <v>369</v>
      </c>
      <c r="E137" s="748"/>
      <c r="F137" s="182">
        <f t="shared" ref="F137:F146" si="154">SUM(N137:Y137)</f>
        <v>0</v>
      </c>
      <c r="G137" s="124"/>
      <c r="H137" s="142">
        <f t="shared" si="126"/>
        <v>0</v>
      </c>
      <c r="I137" s="182">
        <f t="shared" ref="I137:I146" si="155">SUM(Q137:AB137)</f>
        <v>0</v>
      </c>
      <c r="J137" s="124"/>
      <c r="K137" s="142">
        <f t="shared" si="128"/>
        <v>0</v>
      </c>
      <c r="L137" s="66"/>
      <c r="M137" s="1"/>
      <c r="N137" s="404">
        <f t="shared" si="140"/>
        <v>0</v>
      </c>
      <c r="O137" s="405">
        <f t="shared" si="141"/>
        <v>0</v>
      </c>
      <c r="P137" s="406">
        <f t="shared" si="142"/>
        <v>0</v>
      </c>
      <c r="Q137" s="406">
        <f t="shared" si="143"/>
        <v>0</v>
      </c>
      <c r="R137" s="405">
        <f t="shared" si="144"/>
        <v>0</v>
      </c>
      <c r="S137" s="406">
        <f t="shared" si="145"/>
        <v>0</v>
      </c>
      <c r="T137" s="406">
        <f t="shared" si="146"/>
        <v>0</v>
      </c>
      <c r="U137" s="407">
        <f t="shared" si="147"/>
        <v>0</v>
      </c>
      <c r="V137" s="408">
        <f t="shared" si="148"/>
        <v>0</v>
      </c>
      <c r="W137" s="406">
        <f t="shared" si="149"/>
        <v>0</v>
      </c>
      <c r="X137" s="406">
        <f t="shared" si="150"/>
        <v>0</v>
      </c>
      <c r="Y137" s="406">
        <f t="shared" si="151"/>
        <v>0</v>
      </c>
      <c r="Z137" s="637">
        <v>0</v>
      </c>
    </row>
    <row r="138" spans="1:26" ht="15.75" hidden="1" customHeight="1" thickBot="1" x14ac:dyDescent="0.3">
      <c r="B138" s="50"/>
      <c r="C138" s="2"/>
      <c r="D138" s="748" t="s">
        <v>513</v>
      </c>
      <c r="E138" s="748"/>
      <c r="F138" s="182">
        <f t="shared" si="154"/>
        <v>0</v>
      </c>
      <c r="G138" s="124"/>
      <c r="H138" s="142">
        <f t="shared" si="126"/>
        <v>0</v>
      </c>
      <c r="I138" s="182">
        <f t="shared" si="155"/>
        <v>0</v>
      </c>
      <c r="J138" s="124"/>
      <c r="K138" s="142">
        <f t="shared" si="128"/>
        <v>0</v>
      </c>
      <c r="L138" s="66"/>
      <c r="M138" s="1"/>
      <c r="N138" s="404">
        <f t="shared" si="140"/>
        <v>0</v>
      </c>
      <c r="O138" s="405">
        <f t="shared" si="141"/>
        <v>0</v>
      </c>
      <c r="P138" s="406">
        <f t="shared" si="142"/>
        <v>0</v>
      </c>
      <c r="Q138" s="406">
        <f t="shared" si="143"/>
        <v>0</v>
      </c>
      <c r="R138" s="405">
        <f t="shared" si="144"/>
        <v>0</v>
      </c>
      <c r="S138" s="406">
        <f t="shared" si="145"/>
        <v>0</v>
      </c>
      <c r="T138" s="406">
        <f t="shared" si="146"/>
        <v>0</v>
      </c>
      <c r="U138" s="407">
        <f t="shared" si="147"/>
        <v>0</v>
      </c>
      <c r="V138" s="408">
        <f t="shared" si="148"/>
        <v>0</v>
      </c>
      <c r="W138" s="406">
        <f t="shared" si="149"/>
        <v>0</v>
      </c>
      <c r="X138" s="406">
        <f t="shared" si="150"/>
        <v>0</v>
      </c>
      <c r="Y138" s="406">
        <f t="shared" si="151"/>
        <v>0</v>
      </c>
      <c r="Z138" s="637">
        <v>0</v>
      </c>
    </row>
    <row r="139" spans="1:26" ht="15.75" hidden="1" customHeight="1" thickBot="1" x14ac:dyDescent="0.3">
      <c r="B139" s="50"/>
      <c r="C139" s="2"/>
      <c r="D139" s="748" t="s">
        <v>515</v>
      </c>
      <c r="E139" s="748"/>
      <c r="F139" s="182">
        <f t="shared" si="154"/>
        <v>0</v>
      </c>
      <c r="G139" s="124"/>
      <c r="H139" s="142">
        <f t="shared" si="126"/>
        <v>0</v>
      </c>
      <c r="I139" s="182">
        <f t="shared" si="155"/>
        <v>0</v>
      </c>
      <c r="J139" s="124"/>
      <c r="K139" s="142">
        <f t="shared" si="128"/>
        <v>0</v>
      </c>
      <c r="L139" s="66"/>
      <c r="M139" s="1"/>
      <c r="N139" s="404">
        <f t="shared" si="140"/>
        <v>0</v>
      </c>
      <c r="O139" s="405">
        <f t="shared" si="141"/>
        <v>0</v>
      </c>
      <c r="P139" s="406">
        <f t="shared" si="142"/>
        <v>0</v>
      </c>
      <c r="Q139" s="406">
        <f t="shared" si="143"/>
        <v>0</v>
      </c>
      <c r="R139" s="405">
        <f t="shared" si="144"/>
        <v>0</v>
      </c>
      <c r="S139" s="406">
        <f t="shared" si="145"/>
        <v>0</v>
      </c>
      <c r="T139" s="406">
        <f t="shared" si="146"/>
        <v>0</v>
      </c>
      <c r="U139" s="407">
        <f t="shared" si="147"/>
        <v>0</v>
      </c>
      <c r="V139" s="408">
        <f t="shared" si="148"/>
        <v>0</v>
      </c>
      <c r="W139" s="406">
        <f t="shared" si="149"/>
        <v>0</v>
      </c>
      <c r="X139" s="406">
        <f t="shared" si="150"/>
        <v>0</v>
      </c>
      <c r="Y139" s="406">
        <f t="shared" si="151"/>
        <v>0</v>
      </c>
      <c r="Z139" s="637">
        <v>0</v>
      </c>
    </row>
    <row r="140" spans="1:26" ht="15.75" hidden="1" customHeight="1" thickBot="1" x14ac:dyDescent="0.3">
      <c r="B140" s="50"/>
      <c r="C140" s="2"/>
      <c r="D140" s="748" t="s">
        <v>806</v>
      </c>
      <c r="E140" s="748"/>
      <c r="F140" s="182">
        <f t="shared" si="154"/>
        <v>0</v>
      </c>
      <c r="G140" s="124"/>
      <c r="H140" s="142">
        <f t="shared" si="126"/>
        <v>0</v>
      </c>
      <c r="I140" s="182">
        <f t="shared" si="155"/>
        <v>0</v>
      </c>
      <c r="J140" s="124"/>
      <c r="K140" s="142">
        <f t="shared" si="128"/>
        <v>0</v>
      </c>
      <c r="L140" s="66"/>
      <c r="M140" s="1"/>
      <c r="N140" s="404">
        <f t="shared" si="140"/>
        <v>0</v>
      </c>
      <c r="O140" s="405">
        <f t="shared" si="141"/>
        <v>0</v>
      </c>
      <c r="P140" s="406">
        <f t="shared" si="142"/>
        <v>0</v>
      </c>
      <c r="Q140" s="406">
        <f t="shared" si="143"/>
        <v>0</v>
      </c>
      <c r="R140" s="405">
        <f t="shared" si="144"/>
        <v>0</v>
      </c>
      <c r="S140" s="406">
        <f t="shared" si="145"/>
        <v>0</v>
      </c>
      <c r="T140" s="406">
        <f t="shared" si="146"/>
        <v>0</v>
      </c>
      <c r="U140" s="407">
        <f t="shared" si="147"/>
        <v>0</v>
      </c>
      <c r="V140" s="408">
        <f t="shared" si="148"/>
        <v>0</v>
      </c>
      <c r="W140" s="406">
        <f t="shared" si="149"/>
        <v>0</v>
      </c>
      <c r="X140" s="406">
        <f t="shared" si="150"/>
        <v>0</v>
      </c>
      <c r="Y140" s="406">
        <f t="shared" si="151"/>
        <v>0</v>
      </c>
      <c r="Z140" s="637">
        <v>0</v>
      </c>
    </row>
    <row r="141" spans="1:26" ht="15.75" hidden="1" customHeight="1" thickBot="1" x14ac:dyDescent="0.3">
      <c r="B141" s="50"/>
      <c r="C141" s="2"/>
      <c r="D141" s="748" t="s">
        <v>520</v>
      </c>
      <c r="E141" s="748"/>
      <c r="F141" s="182">
        <f t="shared" si="154"/>
        <v>0</v>
      </c>
      <c r="G141" s="124"/>
      <c r="H141" s="142">
        <f t="shared" si="126"/>
        <v>0</v>
      </c>
      <c r="I141" s="182">
        <f t="shared" si="155"/>
        <v>0</v>
      </c>
      <c r="J141" s="124"/>
      <c r="K141" s="142">
        <f t="shared" si="128"/>
        <v>0</v>
      </c>
      <c r="L141" s="66"/>
      <c r="M141" s="1"/>
      <c r="N141" s="404">
        <f t="shared" si="140"/>
        <v>0</v>
      </c>
      <c r="O141" s="405">
        <f t="shared" si="141"/>
        <v>0</v>
      </c>
      <c r="P141" s="406">
        <f t="shared" si="142"/>
        <v>0</v>
      </c>
      <c r="Q141" s="406">
        <f t="shared" si="143"/>
        <v>0</v>
      </c>
      <c r="R141" s="405">
        <f t="shared" si="144"/>
        <v>0</v>
      </c>
      <c r="S141" s="406">
        <f t="shared" si="145"/>
        <v>0</v>
      </c>
      <c r="T141" s="406">
        <f t="shared" si="146"/>
        <v>0</v>
      </c>
      <c r="U141" s="407">
        <f t="shared" si="147"/>
        <v>0</v>
      </c>
      <c r="V141" s="408">
        <f t="shared" si="148"/>
        <v>0</v>
      </c>
      <c r="W141" s="406">
        <f t="shared" si="149"/>
        <v>0</v>
      </c>
      <c r="X141" s="406">
        <f t="shared" si="150"/>
        <v>0</v>
      </c>
      <c r="Y141" s="406">
        <f t="shared" si="151"/>
        <v>0</v>
      </c>
      <c r="Z141" s="637">
        <v>0</v>
      </c>
    </row>
    <row r="142" spans="1:26" ht="15.75" hidden="1" customHeight="1" thickBot="1" x14ac:dyDescent="0.3">
      <c r="B142" s="50"/>
      <c r="C142" s="2"/>
      <c r="D142" s="748" t="s">
        <v>518</v>
      </c>
      <c r="E142" s="748"/>
      <c r="F142" s="182">
        <f t="shared" si="154"/>
        <v>0</v>
      </c>
      <c r="G142" s="124"/>
      <c r="H142" s="142">
        <f t="shared" si="126"/>
        <v>0</v>
      </c>
      <c r="I142" s="182">
        <f t="shared" si="155"/>
        <v>0</v>
      </c>
      <c r="J142" s="124"/>
      <c r="K142" s="142">
        <f t="shared" si="128"/>
        <v>0</v>
      </c>
      <c r="L142" s="66"/>
      <c r="M142" s="1"/>
      <c r="N142" s="404">
        <f t="shared" si="140"/>
        <v>0</v>
      </c>
      <c r="O142" s="405">
        <f t="shared" si="141"/>
        <v>0</v>
      </c>
      <c r="P142" s="406">
        <f t="shared" si="142"/>
        <v>0</v>
      </c>
      <c r="Q142" s="406">
        <f t="shared" si="143"/>
        <v>0</v>
      </c>
      <c r="R142" s="405">
        <f t="shared" si="144"/>
        <v>0</v>
      </c>
      <c r="S142" s="406">
        <f t="shared" si="145"/>
        <v>0</v>
      </c>
      <c r="T142" s="406">
        <f t="shared" si="146"/>
        <v>0</v>
      </c>
      <c r="U142" s="407">
        <f t="shared" si="147"/>
        <v>0</v>
      </c>
      <c r="V142" s="408">
        <f t="shared" si="148"/>
        <v>0</v>
      </c>
      <c r="W142" s="406">
        <f t="shared" si="149"/>
        <v>0</v>
      </c>
      <c r="X142" s="406">
        <f t="shared" si="150"/>
        <v>0</v>
      </c>
      <c r="Y142" s="406">
        <f t="shared" si="151"/>
        <v>0</v>
      </c>
      <c r="Z142" s="637">
        <v>0</v>
      </c>
    </row>
    <row r="143" spans="1:26" ht="25.5" hidden="1" customHeight="1" thickBot="1" x14ac:dyDescent="0.3">
      <c r="B143" s="50"/>
      <c r="C143" s="2"/>
      <c r="D143" s="749" t="s">
        <v>522</v>
      </c>
      <c r="E143" s="749"/>
      <c r="F143" s="192">
        <f t="shared" si="154"/>
        <v>0</v>
      </c>
      <c r="G143" s="134"/>
      <c r="H143" s="142">
        <f t="shared" si="126"/>
        <v>0</v>
      </c>
      <c r="I143" s="192">
        <f t="shared" si="155"/>
        <v>0</v>
      </c>
      <c r="J143" s="134"/>
      <c r="K143" s="142">
        <f t="shared" si="128"/>
        <v>0</v>
      </c>
      <c r="L143" s="66"/>
      <c r="M143" s="1"/>
      <c r="N143" s="404">
        <f t="shared" si="140"/>
        <v>0</v>
      </c>
      <c r="O143" s="405">
        <f t="shared" si="141"/>
        <v>0</v>
      </c>
      <c r="P143" s="406">
        <f t="shared" si="142"/>
        <v>0</v>
      </c>
      <c r="Q143" s="406">
        <f t="shared" si="143"/>
        <v>0</v>
      </c>
      <c r="R143" s="405">
        <f t="shared" si="144"/>
        <v>0</v>
      </c>
      <c r="S143" s="406">
        <f t="shared" si="145"/>
        <v>0</v>
      </c>
      <c r="T143" s="406">
        <f t="shared" si="146"/>
        <v>0</v>
      </c>
      <c r="U143" s="407">
        <f t="shared" si="147"/>
        <v>0</v>
      </c>
      <c r="V143" s="408">
        <f t="shared" si="148"/>
        <v>0</v>
      </c>
      <c r="W143" s="406">
        <f t="shared" si="149"/>
        <v>0</v>
      </c>
      <c r="X143" s="406">
        <f t="shared" si="150"/>
        <v>0</v>
      </c>
      <c r="Y143" s="406">
        <f t="shared" si="151"/>
        <v>0</v>
      </c>
      <c r="Z143" s="637">
        <v>0</v>
      </c>
    </row>
    <row r="144" spans="1:26" ht="15.75" hidden="1" customHeight="1" thickBot="1" x14ac:dyDescent="0.3">
      <c r="B144" s="50"/>
      <c r="C144" s="2"/>
      <c r="D144" s="748" t="s">
        <v>805</v>
      </c>
      <c r="E144" s="748"/>
      <c r="F144" s="182">
        <f t="shared" si="154"/>
        <v>0</v>
      </c>
      <c r="G144" s="124"/>
      <c r="H144" s="142">
        <f t="shared" si="126"/>
        <v>0</v>
      </c>
      <c r="I144" s="182">
        <f t="shared" si="155"/>
        <v>0</v>
      </c>
      <c r="J144" s="124"/>
      <c r="K144" s="142">
        <f t="shared" si="128"/>
        <v>0</v>
      </c>
      <c r="L144" s="66"/>
      <c r="M144" s="1"/>
      <c r="N144" s="404">
        <f t="shared" si="140"/>
        <v>0</v>
      </c>
      <c r="O144" s="405">
        <f t="shared" si="141"/>
        <v>0</v>
      </c>
      <c r="P144" s="406">
        <f t="shared" si="142"/>
        <v>0</v>
      </c>
      <c r="Q144" s="406">
        <f t="shared" si="143"/>
        <v>0</v>
      </c>
      <c r="R144" s="405">
        <f t="shared" si="144"/>
        <v>0</v>
      </c>
      <c r="S144" s="406">
        <f t="shared" si="145"/>
        <v>0</v>
      </c>
      <c r="T144" s="406">
        <f t="shared" si="146"/>
        <v>0</v>
      </c>
      <c r="U144" s="407">
        <f t="shared" si="147"/>
        <v>0</v>
      </c>
      <c r="V144" s="408">
        <f t="shared" si="148"/>
        <v>0</v>
      </c>
      <c r="W144" s="406">
        <f t="shared" si="149"/>
        <v>0</v>
      </c>
      <c r="X144" s="406">
        <f t="shared" si="150"/>
        <v>0</v>
      </c>
      <c r="Y144" s="406">
        <f t="shared" si="151"/>
        <v>0</v>
      </c>
      <c r="Z144" s="637">
        <v>0</v>
      </c>
    </row>
    <row r="145" spans="1:26" ht="25.5" hidden="1" customHeight="1" thickBot="1" x14ac:dyDescent="0.3">
      <c r="B145" s="50"/>
      <c r="C145" s="2"/>
      <c r="D145" s="749" t="s">
        <v>525</v>
      </c>
      <c r="E145" s="749"/>
      <c r="F145" s="192">
        <f t="shared" si="154"/>
        <v>0</v>
      </c>
      <c r="G145" s="134"/>
      <c r="H145" s="142">
        <f t="shared" si="126"/>
        <v>0</v>
      </c>
      <c r="I145" s="192">
        <f t="shared" si="155"/>
        <v>0</v>
      </c>
      <c r="J145" s="134"/>
      <c r="K145" s="142">
        <f t="shared" si="128"/>
        <v>0</v>
      </c>
      <c r="L145" s="66"/>
      <c r="M145" s="1"/>
      <c r="N145" s="404">
        <f t="shared" si="140"/>
        <v>0</v>
      </c>
      <c r="O145" s="405">
        <f t="shared" si="141"/>
        <v>0</v>
      </c>
      <c r="P145" s="406">
        <f t="shared" si="142"/>
        <v>0</v>
      </c>
      <c r="Q145" s="406">
        <f t="shared" si="143"/>
        <v>0</v>
      </c>
      <c r="R145" s="405">
        <f t="shared" si="144"/>
        <v>0</v>
      </c>
      <c r="S145" s="406">
        <f t="shared" si="145"/>
        <v>0</v>
      </c>
      <c r="T145" s="406">
        <f t="shared" si="146"/>
        <v>0</v>
      </c>
      <c r="U145" s="407">
        <f t="shared" si="147"/>
        <v>0</v>
      </c>
      <c r="V145" s="408">
        <f t="shared" si="148"/>
        <v>0</v>
      </c>
      <c r="W145" s="406">
        <f t="shared" si="149"/>
        <v>0</v>
      </c>
      <c r="X145" s="406">
        <f t="shared" si="150"/>
        <v>0</v>
      </c>
      <c r="Y145" s="406">
        <f t="shared" si="151"/>
        <v>0</v>
      </c>
      <c r="Z145" s="637">
        <v>0</v>
      </c>
    </row>
    <row r="146" spans="1:26" ht="25.5" hidden="1" customHeight="1" thickBot="1" x14ac:dyDescent="0.3">
      <c r="B146" s="50"/>
      <c r="C146" s="2"/>
      <c r="D146" s="749" t="s">
        <v>527</v>
      </c>
      <c r="E146" s="749"/>
      <c r="F146" s="192">
        <f t="shared" si="154"/>
        <v>0</v>
      </c>
      <c r="G146" s="134"/>
      <c r="H146" s="142">
        <f t="shared" si="126"/>
        <v>0</v>
      </c>
      <c r="I146" s="192">
        <f t="shared" si="155"/>
        <v>0</v>
      </c>
      <c r="J146" s="134"/>
      <c r="K146" s="142">
        <f t="shared" si="128"/>
        <v>0</v>
      </c>
      <c r="L146" s="66"/>
      <c r="M146" s="1"/>
      <c r="N146" s="404">
        <f t="shared" si="140"/>
        <v>0</v>
      </c>
      <c r="O146" s="405">
        <f t="shared" si="141"/>
        <v>0</v>
      </c>
      <c r="P146" s="406">
        <f t="shared" si="142"/>
        <v>0</v>
      </c>
      <c r="Q146" s="406">
        <f t="shared" si="143"/>
        <v>0</v>
      </c>
      <c r="R146" s="405">
        <f t="shared" si="144"/>
        <v>0</v>
      </c>
      <c r="S146" s="406">
        <f t="shared" si="145"/>
        <v>0</v>
      </c>
      <c r="T146" s="406">
        <f t="shared" si="146"/>
        <v>0</v>
      </c>
      <c r="U146" s="407">
        <f t="shared" si="147"/>
        <v>0</v>
      </c>
      <c r="V146" s="408">
        <f t="shared" si="148"/>
        <v>0</v>
      </c>
      <c r="W146" s="406">
        <f t="shared" si="149"/>
        <v>0</v>
      </c>
      <c r="X146" s="406">
        <f t="shared" si="150"/>
        <v>0</v>
      </c>
      <c r="Y146" s="406">
        <f t="shared" si="151"/>
        <v>0</v>
      </c>
      <c r="Z146" s="637">
        <v>0</v>
      </c>
    </row>
    <row r="147" spans="1:26" s="39" customFormat="1" ht="15.75" hidden="1" customHeight="1" thickBot="1" x14ac:dyDescent="0.3">
      <c r="A147" s="110" t="s">
        <v>231</v>
      </c>
      <c r="B147" s="93" t="s">
        <v>662</v>
      </c>
      <c r="C147" s="775" t="s">
        <v>232</v>
      </c>
      <c r="D147" s="776"/>
      <c r="E147" s="776"/>
      <c r="F147" s="193">
        <f>F148+F149+F150+F151+F152+F153+F154+F155+F156+F157</f>
        <v>0</v>
      </c>
      <c r="G147" s="135">
        <f t="shared" ref="G147" si="156">G148+G149+G150+G151+G152+G153+G154+G155+G156+G157</f>
        <v>0</v>
      </c>
      <c r="H147" s="145">
        <f t="shared" si="126"/>
        <v>0</v>
      </c>
      <c r="I147" s="193">
        <f>I148+I149+I150+I151+I152+I153+I154+I155+I156+I157</f>
        <v>0</v>
      </c>
      <c r="J147" s="135">
        <f t="shared" ref="J147" si="157">J148+J149+J150+J151+J152+J153+J154+J155+J156+J157</f>
        <v>0</v>
      </c>
      <c r="K147" s="145">
        <f t="shared" si="128"/>
        <v>0</v>
      </c>
      <c r="L147" s="94">
        <f>L148+L149+L150+L151+L152+L153+L154+L155+L156+L157</f>
        <v>0</v>
      </c>
      <c r="M147" s="95">
        <f>M148+M149+M150+M151+M152+M153+M154+M155+M156+M157</f>
        <v>0</v>
      </c>
      <c r="N147" s="404">
        <f t="shared" si="140"/>
        <v>0</v>
      </c>
      <c r="O147" s="405">
        <f t="shared" si="141"/>
        <v>0</v>
      </c>
      <c r="P147" s="406">
        <f t="shared" si="142"/>
        <v>0</v>
      </c>
      <c r="Q147" s="406">
        <f t="shared" si="143"/>
        <v>0</v>
      </c>
      <c r="R147" s="405">
        <f t="shared" si="144"/>
        <v>0</v>
      </c>
      <c r="S147" s="406">
        <f t="shared" si="145"/>
        <v>0</v>
      </c>
      <c r="T147" s="406">
        <f t="shared" si="146"/>
        <v>0</v>
      </c>
      <c r="U147" s="407">
        <f t="shared" si="147"/>
        <v>0</v>
      </c>
      <c r="V147" s="408">
        <f t="shared" si="148"/>
        <v>0</v>
      </c>
      <c r="W147" s="406">
        <f t="shared" si="149"/>
        <v>0</v>
      </c>
      <c r="X147" s="406">
        <f t="shared" si="150"/>
        <v>0</v>
      </c>
      <c r="Y147" s="406">
        <f t="shared" si="151"/>
        <v>0</v>
      </c>
      <c r="Z147" s="642">
        <v>0</v>
      </c>
    </row>
    <row r="148" spans="1:26" ht="15.75" hidden="1" customHeight="1" thickBot="1" x14ac:dyDescent="0.3">
      <c r="B148" s="50"/>
      <c r="C148" s="2"/>
      <c r="D148" s="748" t="s">
        <v>368</v>
      </c>
      <c r="E148" s="748"/>
      <c r="F148" s="182">
        <f t="shared" ref="F148:F157" si="158">SUM(N148:Y148)</f>
        <v>0</v>
      </c>
      <c r="G148" s="124"/>
      <c r="H148" s="142">
        <f t="shared" si="126"/>
        <v>0</v>
      </c>
      <c r="I148" s="182">
        <f t="shared" ref="I148:I157" si="159">SUM(Q148:AB148)</f>
        <v>0</v>
      </c>
      <c r="J148" s="124"/>
      <c r="K148" s="142">
        <f t="shared" si="128"/>
        <v>0</v>
      </c>
      <c r="L148" s="66"/>
      <c r="M148" s="1"/>
      <c r="N148" s="404">
        <f t="shared" si="140"/>
        <v>0</v>
      </c>
      <c r="O148" s="405">
        <f t="shared" si="141"/>
        <v>0</v>
      </c>
      <c r="P148" s="406">
        <f t="shared" si="142"/>
        <v>0</v>
      </c>
      <c r="Q148" s="406">
        <f t="shared" si="143"/>
        <v>0</v>
      </c>
      <c r="R148" s="405">
        <f t="shared" si="144"/>
        <v>0</v>
      </c>
      <c r="S148" s="406">
        <f t="shared" si="145"/>
        <v>0</v>
      </c>
      <c r="T148" s="406">
        <f t="shared" si="146"/>
        <v>0</v>
      </c>
      <c r="U148" s="407">
        <f t="shared" si="147"/>
        <v>0</v>
      </c>
      <c r="V148" s="408">
        <f t="shared" si="148"/>
        <v>0</v>
      </c>
      <c r="W148" s="406">
        <f t="shared" si="149"/>
        <v>0</v>
      </c>
      <c r="X148" s="406">
        <f t="shared" si="150"/>
        <v>0</v>
      </c>
      <c r="Y148" s="406">
        <f t="shared" si="151"/>
        <v>0</v>
      </c>
      <c r="Z148" s="637">
        <v>0</v>
      </c>
    </row>
    <row r="149" spans="1:26" ht="15.75" hidden="1" customHeight="1" thickBot="1" x14ac:dyDescent="0.3">
      <c r="B149" s="50"/>
      <c r="C149" s="2"/>
      <c r="D149" s="748" t="s">
        <v>514</v>
      </c>
      <c r="E149" s="748"/>
      <c r="F149" s="182">
        <f t="shared" si="158"/>
        <v>0</v>
      </c>
      <c r="G149" s="124"/>
      <c r="H149" s="142">
        <f t="shared" si="126"/>
        <v>0</v>
      </c>
      <c r="I149" s="182">
        <f t="shared" si="159"/>
        <v>0</v>
      </c>
      <c r="J149" s="124"/>
      <c r="K149" s="142">
        <f t="shared" si="128"/>
        <v>0</v>
      </c>
      <c r="L149" s="66"/>
      <c r="M149" s="1"/>
      <c r="N149" s="404">
        <f t="shared" si="140"/>
        <v>0</v>
      </c>
      <c r="O149" s="405">
        <f t="shared" si="141"/>
        <v>0</v>
      </c>
      <c r="P149" s="406">
        <f t="shared" si="142"/>
        <v>0</v>
      </c>
      <c r="Q149" s="406">
        <f t="shared" si="143"/>
        <v>0</v>
      </c>
      <c r="R149" s="405">
        <f t="shared" si="144"/>
        <v>0</v>
      </c>
      <c r="S149" s="406">
        <f t="shared" si="145"/>
        <v>0</v>
      </c>
      <c r="T149" s="406">
        <f t="shared" si="146"/>
        <v>0</v>
      </c>
      <c r="U149" s="407">
        <f t="shared" si="147"/>
        <v>0</v>
      </c>
      <c r="V149" s="408">
        <f t="shared" si="148"/>
        <v>0</v>
      </c>
      <c r="W149" s="406">
        <f t="shared" si="149"/>
        <v>0</v>
      </c>
      <c r="X149" s="406">
        <f t="shared" si="150"/>
        <v>0</v>
      </c>
      <c r="Y149" s="406">
        <f t="shared" si="151"/>
        <v>0</v>
      </c>
      <c r="Z149" s="637">
        <v>0</v>
      </c>
    </row>
    <row r="150" spans="1:26" ht="15.75" hidden="1" customHeight="1" thickBot="1" x14ac:dyDescent="0.3">
      <c r="B150" s="50"/>
      <c r="C150" s="2"/>
      <c r="D150" s="748" t="s">
        <v>516</v>
      </c>
      <c r="E150" s="748"/>
      <c r="F150" s="182">
        <f t="shared" si="158"/>
        <v>0</v>
      </c>
      <c r="G150" s="124"/>
      <c r="H150" s="142">
        <f t="shared" si="126"/>
        <v>0</v>
      </c>
      <c r="I150" s="182">
        <f t="shared" si="159"/>
        <v>0</v>
      </c>
      <c r="J150" s="124"/>
      <c r="K150" s="142">
        <f t="shared" si="128"/>
        <v>0</v>
      </c>
      <c r="L150" s="66"/>
      <c r="M150" s="1"/>
      <c r="N150" s="404">
        <f t="shared" si="140"/>
        <v>0</v>
      </c>
      <c r="O150" s="405">
        <f t="shared" si="141"/>
        <v>0</v>
      </c>
      <c r="P150" s="406">
        <f t="shared" si="142"/>
        <v>0</v>
      </c>
      <c r="Q150" s="406">
        <f t="shared" si="143"/>
        <v>0</v>
      </c>
      <c r="R150" s="405">
        <f t="shared" si="144"/>
        <v>0</v>
      </c>
      <c r="S150" s="406">
        <f t="shared" si="145"/>
        <v>0</v>
      </c>
      <c r="T150" s="406">
        <f t="shared" si="146"/>
        <v>0</v>
      </c>
      <c r="U150" s="407">
        <f t="shared" si="147"/>
        <v>0</v>
      </c>
      <c r="V150" s="408">
        <f t="shared" si="148"/>
        <v>0</v>
      </c>
      <c r="W150" s="406">
        <f t="shared" si="149"/>
        <v>0</v>
      </c>
      <c r="X150" s="406">
        <f t="shared" si="150"/>
        <v>0</v>
      </c>
      <c r="Y150" s="406">
        <f t="shared" si="151"/>
        <v>0</v>
      </c>
      <c r="Z150" s="637">
        <v>0</v>
      </c>
    </row>
    <row r="151" spans="1:26" ht="15.75" hidden="1" customHeight="1" thickBot="1" x14ac:dyDescent="0.3">
      <c r="B151" s="50"/>
      <c r="C151" s="2"/>
      <c r="D151" s="748" t="s">
        <v>517</v>
      </c>
      <c r="E151" s="748"/>
      <c r="F151" s="182">
        <f t="shared" si="158"/>
        <v>0</v>
      </c>
      <c r="G151" s="124"/>
      <c r="H151" s="142">
        <f t="shared" si="126"/>
        <v>0</v>
      </c>
      <c r="I151" s="182">
        <f t="shared" si="159"/>
        <v>0</v>
      </c>
      <c r="J151" s="124"/>
      <c r="K151" s="142">
        <f t="shared" si="128"/>
        <v>0</v>
      </c>
      <c r="L151" s="66"/>
      <c r="M151" s="1"/>
      <c r="N151" s="404">
        <f t="shared" si="140"/>
        <v>0</v>
      </c>
      <c r="O151" s="405">
        <f t="shared" si="141"/>
        <v>0</v>
      </c>
      <c r="P151" s="406">
        <f t="shared" si="142"/>
        <v>0</v>
      </c>
      <c r="Q151" s="406">
        <f t="shared" si="143"/>
        <v>0</v>
      </c>
      <c r="R151" s="405">
        <f t="shared" si="144"/>
        <v>0</v>
      </c>
      <c r="S151" s="406">
        <f t="shared" si="145"/>
        <v>0</v>
      </c>
      <c r="T151" s="406">
        <f t="shared" si="146"/>
        <v>0</v>
      </c>
      <c r="U151" s="407">
        <f t="shared" si="147"/>
        <v>0</v>
      </c>
      <c r="V151" s="408">
        <f t="shared" si="148"/>
        <v>0</v>
      </c>
      <c r="W151" s="406">
        <f t="shared" si="149"/>
        <v>0</v>
      </c>
      <c r="X151" s="406">
        <f t="shared" si="150"/>
        <v>0</v>
      </c>
      <c r="Y151" s="406">
        <f t="shared" si="151"/>
        <v>0</v>
      </c>
      <c r="Z151" s="637">
        <v>0</v>
      </c>
    </row>
    <row r="152" spans="1:26" ht="15.75" hidden="1" customHeight="1" thickBot="1" x14ac:dyDescent="0.3">
      <c r="B152" s="50"/>
      <c r="C152" s="2"/>
      <c r="D152" s="748" t="s">
        <v>521</v>
      </c>
      <c r="E152" s="748"/>
      <c r="F152" s="182">
        <f t="shared" si="158"/>
        <v>0</v>
      </c>
      <c r="G152" s="124"/>
      <c r="H152" s="142">
        <f t="shared" si="126"/>
        <v>0</v>
      </c>
      <c r="I152" s="182">
        <f t="shared" si="159"/>
        <v>0</v>
      </c>
      <c r="J152" s="124"/>
      <c r="K152" s="142">
        <f t="shared" si="128"/>
        <v>0</v>
      </c>
      <c r="L152" s="66"/>
      <c r="M152" s="1"/>
      <c r="N152" s="404">
        <f t="shared" si="140"/>
        <v>0</v>
      </c>
      <c r="O152" s="405">
        <f t="shared" si="141"/>
        <v>0</v>
      </c>
      <c r="P152" s="406">
        <f t="shared" si="142"/>
        <v>0</v>
      </c>
      <c r="Q152" s="406">
        <f t="shared" si="143"/>
        <v>0</v>
      </c>
      <c r="R152" s="405">
        <f t="shared" si="144"/>
        <v>0</v>
      </c>
      <c r="S152" s="406">
        <f t="shared" si="145"/>
        <v>0</v>
      </c>
      <c r="T152" s="406">
        <f t="shared" si="146"/>
        <v>0</v>
      </c>
      <c r="U152" s="407">
        <f t="shared" si="147"/>
        <v>0</v>
      </c>
      <c r="V152" s="408">
        <f t="shared" si="148"/>
        <v>0</v>
      </c>
      <c r="W152" s="406">
        <f t="shared" si="149"/>
        <v>0</v>
      </c>
      <c r="X152" s="406">
        <f t="shared" si="150"/>
        <v>0</v>
      </c>
      <c r="Y152" s="406">
        <f t="shared" si="151"/>
        <v>0</v>
      </c>
      <c r="Z152" s="637">
        <v>0</v>
      </c>
    </row>
    <row r="153" spans="1:26" ht="15.75" hidden="1" customHeight="1" thickBot="1" x14ac:dyDescent="0.3">
      <c r="B153" s="50"/>
      <c r="C153" s="2"/>
      <c r="D153" s="748" t="s">
        <v>519</v>
      </c>
      <c r="E153" s="748"/>
      <c r="F153" s="182">
        <f t="shared" si="158"/>
        <v>0</v>
      </c>
      <c r="G153" s="124"/>
      <c r="H153" s="142">
        <f t="shared" si="126"/>
        <v>0</v>
      </c>
      <c r="I153" s="182">
        <f t="shared" si="159"/>
        <v>0</v>
      </c>
      <c r="J153" s="124"/>
      <c r="K153" s="142">
        <f t="shared" si="128"/>
        <v>0</v>
      </c>
      <c r="L153" s="66"/>
      <c r="M153" s="1"/>
      <c r="N153" s="404">
        <f t="shared" si="140"/>
        <v>0</v>
      </c>
      <c r="O153" s="405">
        <f t="shared" si="141"/>
        <v>0</v>
      </c>
      <c r="P153" s="406">
        <f t="shared" si="142"/>
        <v>0</v>
      </c>
      <c r="Q153" s="406">
        <f t="shared" si="143"/>
        <v>0</v>
      </c>
      <c r="R153" s="405">
        <f t="shared" si="144"/>
        <v>0</v>
      </c>
      <c r="S153" s="406">
        <f t="shared" si="145"/>
        <v>0</v>
      </c>
      <c r="T153" s="406">
        <f t="shared" si="146"/>
        <v>0</v>
      </c>
      <c r="U153" s="407">
        <f t="shared" si="147"/>
        <v>0</v>
      </c>
      <c r="V153" s="408">
        <f t="shared" si="148"/>
        <v>0</v>
      </c>
      <c r="W153" s="406">
        <f t="shared" si="149"/>
        <v>0</v>
      </c>
      <c r="X153" s="406">
        <f t="shared" si="150"/>
        <v>0</v>
      </c>
      <c r="Y153" s="406">
        <f t="shared" si="151"/>
        <v>0</v>
      </c>
      <c r="Z153" s="637">
        <v>0</v>
      </c>
    </row>
    <row r="154" spans="1:26" ht="25.5" hidden="1" customHeight="1" thickBot="1" x14ac:dyDescent="0.3">
      <c r="B154" s="50"/>
      <c r="C154" s="2"/>
      <c r="D154" s="749" t="s">
        <v>523</v>
      </c>
      <c r="E154" s="749"/>
      <c r="F154" s="192">
        <f t="shared" si="158"/>
        <v>0</v>
      </c>
      <c r="G154" s="134"/>
      <c r="H154" s="142">
        <f t="shared" si="126"/>
        <v>0</v>
      </c>
      <c r="I154" s="192">
        <f t="shared" si="159"/>
        <v>0</v>
      </c>
      <c r="J154" s="134"/>
      <c r="K154" s="142">
        <f t="shared" si="128"/>
        <v>0</v>
      </c>
      <c r="L154" s="66"/>
      <c r="M154" s="1"/>
      <c r="N154" s="404">
        <f t="shared" si="140"/>
        <v>0</v>
      </c>
      <c r="O154" s="405">
        <f t="shared" si="141"/>
        <v>0</v>
      </c>
      <c r="P154" s="406">
        <f t="shared" si="142"/>
        <v>0</v>
      </c>
      <c r="Q154" s="406">
        <f t="shared" si="143"/>
        <v>0</v>
      </c>
      <c r="R154" s="405">
        <f t="shared" si="144"/>
        <v>0</v>
      </c>
      <c r="S154" s="406">
        <f t="shared" si="145"/>
        <v>0</v>
      </c>
      <c r="T154" s="406">
        <f t="shared" si="146"/>
        <v>0</v>
      </c>
      <c r="U154" s="407">
        <f t="shared" si="147"/>
        <v>0</v>
      </c>
      <c r="V154" s="408">
        <f t="shared" si="148"/>
        <v>0</v>
      </c>
      <c r="W154" s="406">
        <f t="shared" si="149"/>
        <v>0</v>
      </c>
      <c r="X154" s="406">
        <f t="shared" si="150"/>
        <v>0</v>
      </c>
      <c r="Y154" s="406">
        <f t="shared" si="151"/>
        <v>0</v>
      </c>
      <c r="Z154" s="637">
        <v>0</v>
      </c>
    </row>
    <row r="155" spans="1:26" ht="15.75" hidden="1" customHeight="1" thickBot="1" x14ac:dyDescent="0.3">
      <c r="B155" s="50"/>
      <c r="C155" s="2"/>
      <c r="D155" s="748" t="s">
        <v>524</v>
      </c>
      <c r="E155" s="748"/>
      <c r="F155" s="182">
        <f t="shared" si="158"/>
        <v>0</v>
      </c>
      <c r="G155" s="124"/>
      <c r="H155" s="142">
        <f t="shared" si="126"/>
        <v>0</v>
      </c>
      <c r="I155" s="182">
        <f t="shared" si="159"/>
        <v>0</v>
      </c>
      <c r="J155" s="124"/>
      <c r="K155" s="142">
        <f t="shared" si="128"/>
        <v>0</v>
      </c>
      <c r="L155" s="66"/>
      <c r="M155" s="1"/>
      <c r="N155" s="404">
        <f t="shared" si="140"/>
        <v>0</v>
      </c>
      <c r="O155" s="405">
        <f t="shared" si="141"/>
        <v>0</v>
      </c>
      <c r="P155" s="406">
        <f t="shared" si="142"/>
        <v>0</v>
      </c>
      <c r="Q155" s="406">
        <f t="shared" si="143"/>
        <v>0</v>
      </c>
      <c r="R155" s="405">
        <f t="shared" si="144"/>
        <v>0</v>
      </c>
      <c r="S155" s="406">
        <f t="shared" si="145"/>
        <v>0</v>
      </c>
      <c r="T155" s="406">
        <f t="shared" si="146"/>
        <v>0</v>
      </c>
      <c r="U155" s="407">
        <f t="shared" si="147"/>
        <v>0</v>
      </c>
      <c r="V155" s="408">
        <f t="shared" si="148"/>
        <v>0</v>
      </c>
      <c r="W155" s="406">
        <f t="shared" si="149"/>
        <v>0</v>
      </c>
      <c r="X155" s="406">
        <f t="shared" si="150"/>
        <v>0</v>
      </c>
      <c r="Y155" s="406">
        <f t="shared" si="151"/>
        <v>0</v>
      </c>
      <c r="Z155" s="637">
        <v>0</v>
      </c>
    </row>
    <row r="156" spans="1:26" ht="25.5" hidden="1" customHeight="1" thickBot="1" x14ac:dyDescent="0.3">
      <c r="B156" s="50"/>
      <c r="C156" s="2"/>
      <c r="D156" s="749" t="s">
        <v>526</v>
      </c>
      <c r="E156" s="749"/>
      <c r="F156" s="192">
        <f t="shared" si="158"/>
        <v>0</v>
      </c>
      <c r="G156" s="134"/>
      <c r="H156" s="142">
        <f t="shared" si="126"/>
        <v>0</v>
      </c>
      <c r="I156" s="192">
        <f t="shared" si="159"/>
        <v>0</v>
      </c>
      <c r="J156" s="134"/>
      <c r="K156" s="142">
        <f t="shared" si="128"/>
        <v>0</v>
      </c>
      <c r="L156" s="66"/>
      <c r="M156" s="1"/>
      <c r="N156" s="404">
        <f t="shared" si="140"/>
        <v>0</v>
      </c>
      <c r="O156" s="405">
        <f t="shared" si="141"/>
        <v>0</v>
      </c>
      <c r="P156" s="406">
        <f t="shared" si="142"/>
        <v>0</v>
      </c>
      <c r="Q156" s="406">
        <f t="shared" si="143"/>
        <v>0</v>
      </c>
      <c r="R156" s="405">
        <f t="shared" si="144"/>
        <v>0</v>
      </c>
      <c r="S156" s="406">
        <f t="shared" si="145"/>
        <v>0</v>
      </c>
      <c r="T156" s="406">
        <f t="shared" si="146"/>
        <v>0</v>
      </c>
      <c r="U156" s="407">
        <f t="shared" si="147"/>
        <v>0</v>
      </c>
      <c r="V156" s="408">
        <f t="shared" si="148"/>
        <v>0</v>
      </c>
      <c r="W156" s="406">
        <f t="shared" si="149"/>
        <v>0</v>
      </c>
      <c r="X156" s="406">
        <f t="shared" si="150"/>
        <v>0</v>
      </c>
      <c r="Y156" s="406">
        <f t="shared" si="151"/>
        <v>0</v>
      </c>
      <c r="Z156" s="637">
        <v>0</v>
      </c>
    </row>
    <row r="157" spans="1:26" ht="25.5" hidden="1" customHeight="1" thickBot="1" x14ac:dyDescent="0.3">
      <c r="B157" s="50"/>
      <c r="C157" s="2"/>
      <c r="D157" s="749" t="s">
        <v>528</v>
      </c>
      <c r="E157" s="749"/>
      <c r="F157" s="192">
        <f t="shared" si="158"/>
        <v>0</v>
      </c>
      <c r="G157" s="134"/>
      <c r="H157" s="142">
        <f t="shared" si="126"/>
        <v>0</v>
      </c>
      <c r="I157" s="192">
        <f t="shared" si="159"/>
        <v>0</v>
      </c>
      <c r="J157" s="134"/>
      <c r="K157" s="142">
        <f t="shared" si="128"/>
        <v>0</v>
      </c>
      <c r="L157" s="66"/>
      <c r="M157" s="1"/>
      <c r="N157" s="404">
        <f t="shared" si="140"/>
        <v>0</v>
      </c>
      <c r="O157" s="405">
        <f t="shared" si="141"/>
        <v>0</v>
      </c>
      <c r="P157" s="406">
        <f t="shared" si="142"/>
        <v>0</v>
      </c>
      <c r="Q157" s="406">
        <f t="shared" si="143"/>
        <v>0</v>
      </c>
      <c r="R157" s="405">
        <f t="shared" si="144"/>
        <v>0</v>
      </c>
      <c r="S157" s="406">
        <f t="shared" si="145"/>
        <v>0</v>
      </c>
      <c r="T157" s="406">
        <f t="shared" si="146"/>
        <v>0</v>
      </c>
      <c r="U157" s="407">
        <f t="shared" si="147"/>
        <v>0</v>
      </c>
      <c r="V157" s="408">
        <f t="shared" si="148"/>
        <v>0</v>
      </c>
      <c r="W157" s="406">
        <f t="shared" si="149"/>
        <v>0</v>
      </c>
      <c r="X157" s="406">
        <f t="shared" si="150"/>
        <v>0</v>
      </c>
      <c r="Y157" s="406">
        <f t="shared" si="151"/>
        <v>0</v>
      </c>
      <c r="Z157" s="637">
        <v>0</v>
      </c>
    </row>
    <row r="158" spans="1:26" s="39" customFormat="1" ht="27.75" hidden="1" customHeight="1" thickBot="1" x14ac:dyDescent="0.3">
      <c r="A158" s="110" t="s">
        <v>233</v>
      </c>
      <c r="B158" s="93" t="s">
        <v>663</v>
      </c>
      <c r="C158" s="819" t="s">
        <v>807</v>
      </c>
      <c r="D158" s="820"/>
      <c r="E158" s="820"/>
      <c r="F158" s="191">
        <f>F159+F160</f>
        <v>0</v>
      </c>
      <c r="G158" s="133">
        <f t="shared" ref="G158" si="160">G159+G160</f>
        <v>0</v>
      </c>
      <c r="H158" s="145">
        <f t="shared" si="126"/>
        <v>0</v>
      </c>
      <c r="I158" s="191">
        <f>I159+I160</f>
        <v>0</v>
      </c>
      <c r="J158" s="133">
        <f t="shared" ref="J158" si="161">J159+J160</f>
        <v>0</v>
      </c>
      <c r="K158" s="145">
        <f t="shared" si="128"/>
        <v>0</v>
      </c>
      <c r="L158" s="94">
        <f>L159+L160</f>
        <v>0</v>
      </c>
      <c r="M158" s="95">
        <f>M159+M160</f>
        <v>0</v>
      </c>
      <c r="N158" s="404">
        <f t="shared" si="140"/>
        <v>0</v>
      </c>
      <c r="O158" s="405">
        <f t="shared" si="141"/>
        <v>0</v>
      </c>
      <c r="P158" s="406">
        <f t="shared" si="142"/>
        <v>0</v>
      </c>
      <c r="Q158" s="406">
        <f t="shared" si="143"/>
        <v>0</v>
      </c>
      <c r="R158" s="405">
        <f t="shared" si="144"/>
        <v>0</v>
      </c>
      <c r="S158" s="406">
        <f t="shared" si="145"/>
        <v>0</v>
      </c>
      <c r="T158" s="406">
        <f t="shared" si="146"/>
        <v>0</v>
      </c>
      <c r="U158" s="407">
        <f t="shared" si="147"/>
        <v>0</v>
      </c>
      <c r="V158" s="408">
        <f t="shared" si="148"/>
        <v>0</v>
      </c>
      <c r="W158" s="406">
        <f t="shared" si="149"/>
        <v>0</v>
      </c>
      <c r="X158" s="406">
        <f t="shared" si="150"/>
        <v>0</v>
      </c>
      <c r="Y158" s="406">
        <f t="shared" si="151"/>
        <v>0</v>
      </c>
      <c r="Z158" s="642">
        <v>0</v>
      </c>
    </row>
    <row r="159" spans="1:26" ht="15.75" hidden="1" customHeight="1" thickBot="1" x14ac:dyDescent="0.3">
      <c r="B159" s="50"/>
      <c r="C159" s="2"/>
      <c r="D159" s="748" t="s">
        <v>530</v>
      </c>
      <c r="E159" s="748"/>
      <c r="F159" s="182">
        <f>SUM(N159:Y159)</f>
        <v>0</v>
      </c>
      <c r="G159" s="124"/>
      <c r="H159" s="142">
        <f t="shared" si="126"/>
        <v>0</v>
      </c>
      <c r="I159" s="182">
        <f>SUM(Q159:AB159)</f>
        <v>0</v>
      </c>
      <c r="J159" s="124"/>
      <c r="K159" s="142">
        <f t="shared" si="128"/>
        <v>0</v>
      </c>
      <c r="L159" s="66"/>
      <c r="M159" s="1"/>
      <c r="N159" s="404">
        <f t="shared" si="140"/>
        <v>0</v>
      </c>
      <c r="O159" s="405">
        <f t="shared" si="141"/>
        <v>0</v>
      </c>
      <c r="P159" s="406">
        <f t="shared" si="142"/>
        <v>0</v>
      </c>
      <c r="Q159" s="406">
        <f t="shared" si="143"/>
        <v>0</v>
      </c>
      <c r="R159" s="405">
        <f t="shared" si="144"/>
        <v>0</v>
      </c>
      <c r="S159" s="406">
        <f t="shared" si="145"/>
        <v>0</v>
      </c>
      <c r="T159" s="406">
        <f t="shared" si="146"/>
        <v>0</v>
      </c>
      <c r="U159" s="407">
        <f t="shared" si="147"/>
        <v>0</v>
      </c>
      <c r="V159" s="408">
        <f t="shared" si="148"/>
        <v>0</v>
      </c>
      <c r="W159" s="406">
        <f t="shared" si="149"/>
        <v>0</v>
      </c>
      <c r="X159" s="406">
        <f t="shared" si="150"/>
        <v>0</v>
      </c>
      <c r="Y159" s="406">
        <f t="shared" si="151"/>
        <v>0</v>
      </c>
      <c r="Z159" s="637">
        <v>0</v>
      </c>
    </row>
    <row r="160" spans="1:26" ht="25.5" hidden="1" customHeight="1" thickBot="1" x14ac:dyDescent="0.3">
      <c r="B160" s="50"/>
      <c r="C160" s="2"/>
      <c r="D160" s="749" t="s">
        <v>529</v>
      </c>
      <c r="E160" s="749"/>
      <c r="F160" s="192">
        <f>SUM(N160:Y160)</f>
        <v>0</v>
      </c>
      <c r="G160" s="134"/>
      <c r="H160" s="142">
        <f t="shared" si="126"/>
        <v>0</v>
      </c>
      <c r="I160" s="192">
        <f>SUM(Q160:AB160)</f>
        <v>0</v>
      </c>
      <c r="J160" s="134"/>
      <c r="K160" s="142">
        <f t="shared" si="128"/>
        <v>0</v>
      </c>
      <c r="L160" s="66"/>
      <c r="M160" s="1"/>
      <c r="N160" s="404">
        <f t="shared" si="140"/>
        <v>0</v>
      </c>
      <c r="O160" s="405">
        <f t="shared" si="141"/>
        <v>0</v>
      </c>
      <c r="P160" s="406">
        <f t="shared" si="142"/>
        <v>0</v>
      </c>
      <c r="Q160" s="406">
        <f t="shared" si="143"/>
        <v>0</v>
      </c>
      <c r="R160" s="405">
        <f t="shared" si="144"/>
        <v>0</v>
      </c>
      <c r="S160" s="406">
        <f t="shared" si="145"/>
        <v>0</v>
      </c>
      <c r="T160" s="406">
        <f t="shared" si="146"/>
        <v>0</v>
      </c>
      <c r="U160" s="407">
        <f t="shared" si="147"/>
        <v>0</v>
      </c>
      <c r="V160" s="408">
        <f t="shared" si="148"/>
        <v>0</v>
      </c>
      <c r="W160" s="406">
        <f t="shared" si="149"/>
        <v>0</v>
      </c>
      <c r="X160" s="406">
        <f t="shared" si="150"/>
        <v>0</v>
      </c>
      <c r="Y160" s="406">
        <f t="shared" si="151"/>
        <v>0</v>
      </c>
      <c r="Z160" s="637">
        <v>0</v>
      </c>
    </row>
    <row r="161" spans="1:26" s="39" customFormat="1" ht="15.75" hidden="1" customHeight="1" thickBot="1" x14ac:dyDescent="0.3">
      <c r="A161" s="110" t="s">
        <v>234</v>
      </c>
      <c r="B161" s="93" t="s">
        <v>665</v>
      </c>
      <c r="C161" s="819" t="s">
        <v>808</v>
      </c>
      <c r="D161" s="820"/>
      <c r="E161" s="820"/>
      <c r="F161" s="191">
        <f>F162+F163+F164+F165+F166+F167+F168+F169+F170+F171+F172</f>
        <v>0</v>
      </c>
      <c r="G161" s="133">
        <f t="shared" ref="G161" si="162">G162+G163+G164+G165+G166+G167+G168+G169+G170+G171+G172</f>
        <v>0</v>
      </c>
      <c r="H161" s="145">
        <f t="shared" si="126"/>
        <v>0</v>
      </c>
      <c r="I161" s="191">
        <f>I162+I163+I164+I165+I166+I167+I168+I169+I170+I171+I172</f>
        <v>0</v>
      </c>
      <c r="J161" s="133">
        <f t="shared" ref="J161" si="163">J162+J163+J164+J165+J166+J167+J168+J169+J170+J171+J172</f>
        <v>0</v>
      </c>
      <c r="K161" s="145">
        <f t="shared" si="128"/>
        <v>0</v>
      </c>
      <c r="L161" s="94">
        <f>L162+L163+L164+L165+L166+L167+L168+L169+L170+L171+L172</f>
        <v>0</v>
      </c>
      <c r="M161" s="95">
        <f>M162+M163+M164+M165+M166+M167+M168+M169+M170+M171+M172</f>
        <v>0</v>
      </c>
      <c r="N161" s="404">
        <f t="shared" si="140"/>
        <v>0</v>
      </c>
      <c r="O161" s="405">
        <f t="shared" si="141"/>
        <v>0</v>
      </c>
      <c r="P161" s="406">
        <f t="shared" si="142"/>
        <v>0</v>
      </c>
      <c r="Q161" s="406">
        <f t="shared" si="143"/>
        <v>0</v>
      </c>
      <c r="R161" s="405">
        <f t="shared" si="144"/>
        <v>0</v>
      </c>
      <c r="S161" s="406">
        <f t="shared" si="145"/>
        <v>0</v>
      </c>
      <c r="T161" s="406">
        <f t="shared" si="146"/>
        <v>0</v>
      </c>
      <c r="U161" s="407">
        <f t="shared" si="147"/>
        <v>0</v>
      </c>
      <c r="V161" s="408">
        <f t="shared" si="148"/>
        <v>0</v>
      </c>
      <c r="W161" s="406">
        <f t="shared" si="149"/>
        <v>0</v>
      </c>
      <c r="X161" s="406">
        <f t="shared" si="150"/>
        <v>0</v>
      </c>
      <c r="Y161" s="406">
        <f t="shared" si="151"/>
        <v>0</v>
      </c>
      <c r="Z161" s="642">
        <v>0</v>
      </c>
    </row>
    <row r="162" spans="1:26" ht="15.75" hidden="1" customHeight="1" thickBot="1" x14ac:dyDescent="0.3">
      <c r="B162" s="50"/>
      <c r="C162" s="2"/>
      <c r="D162" s="748" t="s">
        <v>354</v>
      </c>
      <c r="E162" s="748"/>
      <c r="F162" s="182">
        <f t="shared" ref="F162:F175" si="164">SUM(N162:Y162)</f>
        <v>0</v>
      </c>
      <c r="G162" s="124"/>
      <c r="H162" s="142">
        <f t="shared" si="126"/>
        <v>0</v>
      </c>
      <c r="I162" s="182">
        <f t="shared" ref="I162:I175" si="165">SUM(Q162:AB162)</f>
        <v>0</v>
      </c>
      <c r="J162" s="124"/>
      <c r="K162" s="142">
        <f t="shared" si="128"/>
        <v>0</v>
      </c>
      <c r="L162" s="66"/>
      <c r="M162" s="1"/>
      <c r="N162" s="404">
        <f t="shared" si="140"/>
        <v>0</v>
      </c>
      <c r="O162" s="405">
        <f t="shared" si="141"/>
        <v>0</v>
      </c>
      <c r="P162" s="406">
        <f t="shared" si="142"/>
        <v>0</v>
      </c>
      <c r="Q162" s="406">
        <f t="shared" si="143"/>
        <v>0</v>
      </c>
      <c r="R162" s="405">
        <f t="shared" si="144"/>
        <v>0</v>
      </c>
      <c r="S162" s="406">
        <f t="shared" si="145"/>
        <v>0</v>
      </c>
      <c r="T162" s="406">
        <f t="shared" si="146"/>
        <v>0</v>
      </c>
      <c r="U162" s="407">
        <f t="shared" si="147"/>
        <v>0</v>
      </c>
      <c r="V162" s="408">
        <f t="shared" si="148"/>
        <v>0</v>
      </c>
      <c r="W162" s="406">
        <f t="shared" si="149"/>
        <v>0</v>
      </c>
      <c r="X162" s="406">
        <f t="shared" si="150"/>
        <v>0</v>
      </c>
      <c r="Y162" s="406">
        <f t="shared" si="151"/>
        <v>0</v>
      </c>
      <c r="Z162" s="637">
        <v>0</v>
      </c>
    </row>
    <row r="163" spans="1:26" ht="15.75" hidden="1" customHeight="1" thickBot="1" x14ac:dyDescent="0.3">
      <c r="B163" s="50"/>
      <c r="C163" s="2"/>
      <c r="D163" s="748" t="s">
        <v>357</v>
      </c>
      <c r="E163" s="748"/>
      <c r="F163" s="182">
        <f t="shared" si="164"/>
        <v>0</v>
      </c>
      <c r="G163" s="124"/>
      <c r="H163" s="142">
        <f t="shared" si="126"/>
        <v>0</v>
      </c>
      <c r="I163" s="182">
        <f t="shared" si="165"/>
        <v>0</v>
      </c>
      <c r="J163" s="124"/>
      <c r="K163" s="142">
        <f t="shared" si="128"/>
        <v>0</v>
      </c>
      <c r="L163" s="66"/>
      <c r="M163" s="1"/>
      <c r="N163" s="404">
        <f t="shared" si="140"/>
        <v>0</v>
      </c>
      <c r="O163" s="405">
        <f t="shared" si="141"/>
        <v>0</v>
      </c>
      <c r="P163" s="406">
        <f t="shared" si="142"/>
        <v>0</v>
      </c>
      <c r="Q163" s="406">
        <f t="shared" si="143"/>
        <v>0</v>
      </c>
      <c r="R163" s="405">
        <f t="shared" si="144"/>
        <v>0</v>
      </c>
      <c r="S163" s="406">
        <f t="shared" si="145"/>
        <v>0</v>
      </c>
      <c r="T163" s="406">
        <f t="shared" si="146"/>
        <v>0</v>
      </c>
      <c r="U163" s="407">
        <f t="shared" si="147"/>
        <v>0</v>
      </c>
      <c r="V163" s="408">
        <f t="shared" si="148"/>
        <v>0</v>
      </c>
      <c r="W163" s="406">
        <f t="shared" si="149"/>
        <v>0</v>
      </c>
      <c r="X163" s="406">
        <f t="shared" si="150"/>
        <v>0</v>
      </c>
      <c r="Y163" s="406">
        <f t="shared" si="151"/>
        <v>0</v>
      </c>
      <c r="Z163" s="637">
        <v>0</v>
      </c>
    </row>
    <row r="164" spans="1:26" ht="15.75" hidden="1" customHeight="1" thickBot="1" x14ac:dyDescent="0.3">
      <c r="B164" s="50"/>
      <c r="C164" s="2"/>
      <c r="D164" s="748" t="s">
        <v>358</v>
      </c>
      <c r="E164" s="748"/>
      <c r="F164" s="182">
        <f t="shared" si="164"/>
        <v>0</v>
      </c>
      <c r="G164" s="124"/>
      <c r="H164" s="142">
        <f t="shared" si="126"/>
        <v>0</v>
      </c>
      <c r="I164" s="182">
        <f t="shared" si="165"/>
        <v>0</v>
      </c>
      <c r="J164" s="124"/>
      <c r="K164" s="142">
        <f t="shared" si="128"/>
        <v>0</v>
      </c>
      <c r="L164" s="66"/>
      <c r="M164" s="1"/>
      <c r="N164" s="404">
        <f t="shared" si="140"/>
        <v>0</v>
      </c>
      <c r="O164" s="405">
        <f t="shared" si="141"/>
        <v>0</v>
      </c>
      <c r="P164" s="406">
        <f t="shared" si="142"/>
        <v>0</v>
      </c>
      <c r="Q164" s="406">
        <f t="shared" si="143"/>
        <v>0</v>
      </c>
      <c r="R164" s="405">
        <f t="shared" si="144"/>
        <v>0</v>
      </c>
      <c r="S164" s="406">
        <f t="shared" si="145"/>
        <v>0</v>
      </c>
      <c r="T164" s="406">
        <f t="shared" si="146"/>
        <v>0</v>
      </c>
      <c r="U164" s="407">
        <f t="shared" si="147"/>
        <v>0</v>
      </c>
      <c r="V164" s="408">
        <f t="shared" si="148"/>
        <v>0</v>
      </c>
      <c r="W164" s="406">
        <f t="shared" si="149"/>
        <v>0</v>
      </c>
      <c r="X164" s="406">
        <f t="shared" si="150"/>
        <v>0</v>
      </c>
      <c r="Y164" s="406">
        <f t="shared" si="151"/>
        <v>0</v>
      </c>
      <c r="Z164" s="637">
        <v>0</v>
      </c>
    </row>
    <row r="165" spans="1:26" ht="15.75" hidden="1" customHeight="1" thickBot="1" x14ac:dyDescent="0.3">
      <c r="B165" s="50"/>
      <c r="C165" s="2"/>
      <c r="D165" s="748" t="s">
        <v>355</v>
      </c>
      <c r="E165" s="748"/>
      <c r="F165" s="182">
        <f t="shared" si="164"/>
        <v>0</v>
      </c>
      <c r="G165" s="124"/>
      <c r="H165" s="142">
        <f t="shared" si="126"/>
        <v>0</v>
      </c>
      <c r="I165" s="182">
        <f t="shared" si="165"/>
        <v>0</v>
      </c>
      <c r="J165" s="124"/>
      <c r="K165" s="142">
        <f t="shared" si="128"/>
        <v>0</v>
      </c>
      <c r="L165" s="66"/>
      <c r="M165" s="1"/>
      <c r="N165" s="404">
        <f t="shared" si="140"/>
        <v>0</v>
      </c>
      <c r="O165" s="405">
        <f t="shared" si="141"/>
        <v>0</v>
      </c>
      <c r="P165" s="406">
        <f t="shared" si="142"/>
        <v>0</v>
      </c>
      <c r="Q165" s="406">
        <f t="shared" si="143"/>
        <v>0</v>
      </c>
      <c r="R165" s="405">
        <f t="shared" si="144"/>
        <v>0</v>
      </c>
      <c r="S165" s="406">
        <f t="shared" si="145"/>
        <v>0</v>
      </c>
      <c r="T165" s="406">
        <f t="shared" si="146"/>
        <v>0</v>
      </c>
      <c r="U165" s="407">
        <f t="shared" si="147"/>
        <v>0</v>
      </c>
      <c r="V165" s="408">
        <f t="shared" si="148"/>
        <v>0</v>
      </c>
      <c r="W165" s="406">
        <f t="shared" si="149"/>
        <v>0</v>
      </c>
      <c r="X165" s="406">
        <f t="shared" si="150"/>
        <v>0</v>
      </c>
      <c r="Y165" s="406">
        <f t="shared" si="151"/>
        <v>0</v>
      </c>
      <c r="Z165" s="637">
        <v>0</v>
      </c>
    </row>
    <row r="166" spans="1:26" ht="15.75" hidden="1" customHeight="1" thickBot="1" x14ac:dyDescent="0.3">
      <c r="B166" s="50"/>
      <c r="C166" s="2"/>
      <c r="D166" s="748" t="s">
        <v>809</v>
      </c>
      <c r="E166" s="748"/>
      <c r="F166" s="182">
        <f t="shared" si="164"/>
        <v>0</v>
      </c>
      <c r="G166" s="124"/>
      <c r="H166" s="142">
        <f t="shared" si="126"/>
        <v>0</v>
      </c>
      <c r="I166" s="182">
        <f t="shared" si="165"/>
        <v>0</v>
      </c>
      <c r="J166" s="124"/>
      <c r="K166" s="142">
        <f t="shared" si="128"/>
        <v>0</v>
      </c>
      <c r="L166" s="66"/>
      <c r="M166" s="1"/>
      <c r="N166" s="404">
        <f t="shared" si="140"/>
        <v>0</v>
      </c>
      <c r="O166" s="405">
        <f t="shared" si="141"/>
        <v>0</v>
      </c>
      <c r="P166" s="406">
        <f t="shared" si="142"/>
        <v>0</v>
      </c>
      <c r="Q166" s="406">
        <f t="shared" si="143"/>
        <v>0</v>
      </c>
      <c r="R166" s="405">
        <f t="shared" si="144"/>
        <v>0</v>
      </c>
      <c r="S166" s="406">
        <f t="shared" si="145"/>
        <v>0</v>
      </c>
      <c r="T166" s="406">
        <f t="shared" si="146"/>
        <v>0</v>
      </c>
      <c r="U166" s="407">
        <f t="shared" si="147"/>
        <v>0</v>
      </c>
      <c r="V166" s="408">
        <f t="shared" si="148"/>
        <v>0</v>
      </c>
      <c r="W166" s="406">
        <f t="shared" si="149"/>
        <v>0</v>
      </c>
      <c r="X166" s="406">
        <f t="shared" si="150"/>
        <v>0</v>
      </c>
      <c r="Y166" s="406">
        <f t="shared" si="151"/>
        <v>0</v>
      </c>
      <c r="Z166" s="637">
        <v>0</v>
      </c>
    </row>
    <row r="167" spans="1:26" ht="25.5" hidden="1" customHeight="1" thickBot="1" x14ac:dyDescent="0.3">
      <c r="B167" s="50"/>
      <c r="C167" s="2"/>
      <c r="D167" s="749" t="s">
        <v>531</v>
      </c>
      <c r="E167" s="749"/>
      <c r="F167" s="192">
        <f t="shared" si="164"/>
        <v>0</v>
      </c>
      <c r="G167" s="134"/>
      <c r="H167" s="142">
        <f t="shared" si="126"/>
        <v>0</v>
      </c>
      <c r="I167" s="192">
        <f t="shared" si="165"/>
        <v>0</v>
      </c>
      <c r="J167" s="134"/>
      <c r="K167" s="142">
        <f t="shared" si="128"/>
        <v>0</v>
      </c>
      <c r="L167" s="66"/>
      <c r="M167" s="1"/>
      <c r="N167" s="404">
        <f t="shared" si="140"/>
        <v>0</v>
      </c>
      <c r="O167" s="405">
        <f t="shared" si="141"/>
        <v>0</v>
      </c>
      <c r="P167" s="406">
        <f t="shared" si="142"/>
        <v>0</v>
      </c>
      <c r="Q167" s="406">
        <f t="shared" si="143"/>
        <v>0</v>
      </c>
      <c r="R167" s="405">
        <f t="shared" si="144"/>
        <v>0</v>
      </c>
      <c r="S167" s="406">
        <f t="shared" si="145"/>
        <v>0</v>
      </c>
      <c r="T167" s="406">
        <f t="shared" si="146"/>
        <v>0</v>
      </c>
      <c r="U167" s="407">
        <f t="shared" si="147"/>
        <v>0</v>
      </c>
      <c r="V167" s="408">
        <f t="shared" si="148"/>
        <v>0</v>
      </c>
      <c r="W167" s="406">
        <f t="shared" si="149"/>
        <v>0</v>
      </c>
      <c r="X167" s="406">
        <f t="shared" si="150"/>
        <v>0</v>
      </c>
      <c r="Y167" s="406">
        <f t="shared" si="151"/>
        <v>0</v>
      </c>
      <c r="Z167" s="637">
        <v>0</v>
      </c>
    </row>
    <row r="168" spans="1:26" ht="25.5" hidden="1" customHeight="1" thickBot="1" x14ac:dyDescent="0.3">
      <c r="B168" s="50"/>
      <c r="C168" s="2"/>
      <c r="D168" s="749" t="s">
        <v>532</v>
      </c>
      <c r="E168" s="749"/>
      <c r="F168" s="192">
        <f t="shared" si="164"/>
        <v>0</v>
      </c>
      <c r="G168" s="134"/>
      <c r="H168" s="142">
        <f t="shared" si="126"/>
        <v>0</v>
      </c>
      <c r="I168" s="192">
        <f t="shared" si="165"/>
        <v>0</v>
      </c>
      <c r="J168" s="134"/>
      <c r="K168" s="142">
        <f t="shared" si="128"/>
        <v>0</v>
      </c>
      <c r="L168" s="66"/>
      <c r="M168" s="1"/>
      <c r="N168" s="404">
        <f t="shared" si="140"/>
        <v>0</v>
      </c>
      <c r="O168" s="405">
        <f t="shared" si="141"/>
        <v>0</v>
      </c>
      <c r="P168" s="406">
        <f t="shared" si="142"/>
        <v>0</v>
      </c>
      <c r="Q168" s="406">
        <f t="shared" si="143"/>
        <v>0</v>
      </c>
      <c r="R168" s="405">
        <f t="shared" si="144"/>
        <v>0</v>
      </c>
      <c r="S168" s="406">
        <f t="shared" si="145"/>
        <v>0</v>
      </c>
      <c r="T168" s="406">
        <f t="shared" si="146"/>
        <v>0</v>
      </c>
      <c r="U168" s="407">
        <f t="shared" si="147"/>
        <v>0</v>
      </c>
      <c r="V168" s="408">
        <f t="shared" si="148"/>
        <v>0</v>
      </c>
      <c r="W168" s="406">
        <f t="shared" si="149"/>
        <v>0</v>
      </c>
      <c r="X168" s="406">
        <f t="shared" si="150"/>
        <v>0</v>
      </c>
      <c r="Y168" s="406">
        <f t="shared" si="151"/>
        <v>0</v>
      </c>
      <c r="Z168" s="637">
        <v>0</v>
      </c>
    </row>
    <row r="169" spans="1:26" ht="15.75" hidden="1" customHeight="1" thickBot="1" x14ac:dyDescent="0.3">
      <c r="B169" s="50"/>
      <c r="C169" s="2"/>
      <c r="D169" s="748" t="s">
        <v>364</v>
      </c>
      <c r="E169" s="748"/>
      <c r="F169" s="182">
        <f t="shared" si="164"/>
        <v>0</v>
      </c>
      <c r="G169" s="124"/>
      <c r="H169" s="142">
        <f t="shared" si="126"/>
        <v>0</v>
      </c>
      <c r="I169" s="182">
        <f t="shared" si="165"/>
        <v>0</v>
      </c>
      <c r="J169" s="124"/>
      <c r="K169" s="142">
        <f t="shared" si="128"/>
        <v>0</v>
      </c>
      <c r="L169" s="66"/>
      <c r="M169" s="1"/>
      <c r="N169" s="404">
        <f t="shared" si="140"/>
        <v>0</v>
      </c>
      <c r="O169" s="405">
        <f t="shared" si="141"/>
        <v>0</v>
      </c>
      <c r="P169" s="406">
        <f t="shared" si="142"/>
        <v>0</v>
      </c>
      <c r="Q169" s="406">
        <f t="shared" si="143"/>
        <v>0</v>
      </c>
      <c r="R169" s="405">
        <f t="shared" si="144"/>
        <v>0</v>
      </c>
      <c r="S169" s="406">
        <f t="shared" si="145"/>
        <v>0</v>
      </c>
      <c r="T169" s="406">
        <f t="shared" si="146"/>
        <v>0</v>
      </c>
      <c r="U169" s="407">
        <f t="shared" si="147"/>
        <v>0</v>
      </c>
      <c r="V169" s="408">
        <f t="shared" si="148"/>
        <v>0</v>
      </c>
      <c r="W169" s="406">
        <f t="shared" si="149"/>
        <v>0</v>
      </c>
      <c r="X169" s="406">
        <f t="shared" si="150"/>
        <v>0</v>
      </c>
      <c r="Y169" s="406">
        <f t="shared" si="151"/>
        <v>0</v>
      </c>
      <c r="Z169" s="637">
        <v>0</v>
      </c>
    </row>
    <row r="170" spans="1:26" ht="15.75" hidden="1" customHeight="1" thickBot="1" x14ac:dyDescent="0.3">
      <c r="B170" s="50"/>
      <c r="C170" s="2"/>
      <c r="D170" s="748" t="s">
        <v>356</v>
      </c>
      <c r="E170" s="748"/>
      <c r="F170" s="182">
        <f t="shared" si="164"/>
        <v>0</v>
      </c>
      <c r="G170" s="124"/>
      <c r="H170" s="142">
        <f t="shared" si="126"/>
        <v>0</v>
      </c>
      <c r="I170" s="182">
        <f t="shared" si="165"/>
        <v>0</v>
      </c>
      <c r="J170" s="124"/>
      <c r="K170" s="142">
        <f t="shared" si="128"/>
        <v>0</v>
      </c>
      <c r="L170" s="66"/>
      <c r="M170" s="1"/>
      <c r="N170" s="404">
        <f t="shared" si="140"/>
        <v>0</v>
      </c>
      <c r="O170" s="405">
        <f t="shared" si="141"/>
        <v>0</v>
      </c>
      <c r="P170" s="406">
        <f t="shared" si="142"/>
        <v>0</v>
      </c>
      <c r="Q170" s="406">
        <f t="shared" si="143"/>
        <v>0</v>
      </c>
      <c r="R170" s="405">
        <f t="shared" si="144"/>
        <v>0</v>
      </c>
      <c r="S170" s="406">
        <f t="shared" si="145"/>
        <v>0</v>
      </c>
      <c r="T170" s="406">
        <f t="shared" si="146"/>
        <v>0</v>
      </c>
      <c r="U170" s="407">
        <f t="shared" si="147"/>
        <v>0</v>
      </c>
      <c r="V170" s="408">
        <f t="shared" si="148"/>
        <v>0</v>
      </c>
      <c r="W170" s="406">
        <f t="shared" si="149"/>
        <v>0</v>
      </c>
      <c r="X170" s="406">
        <f t="shared" si="150"/>
        <v>0</v>
      </c>
      <c r="Y170" s="406">
        <f t="shared" si="151"/>
        <v>0</v>
      </c>
      <c r="Z170" s="637">
        <v>0</v>
      </c>
    </row>
    <row r="171" spans="1:26" ht="25.5" hidden="1" customHeight="1" thickBot="1" x14ac:dyDescent="0.3">
      <c r="B171" s="50"/>
      <c r="C171" s="2"/>
      <c r="D171" s="749" t="s">
        <v>533</v>
      </c>
      <c r="E171" s="749"/>
      <c r="F171" s="192">
        <f t="shared" si="164"/>
        <v>0</v>
      </c>
      <c r="G171" s="134"/>
      <c r="H171" s="142">
        <f t="shared" si="126"/>
        <v>0</v>
      </c>
      <c r="I171" s="192">
        <f t="shared" si="165"/>
        <v>0</v>
      </c>
      <c r="J171" s="134"/>
      <c r="K171" s="142">
        <f t="shared" si="128"/>
        <v>0</v>
      </c>
      <c r="L171" s="66"/>
      <c r="M171" s="1"/>
      <c r="N171" s="404">
        <f t="shared" si="140"/>
        <v>0</v>
      </c>
      <c r="O171" s="405">
        <f t="shared" si="141"/>
        <v>0</v>
      </c>
      <c r="P171" s="406">
        <f t="shared" si="142"/>
        <v>0</v>
      </c>
      <c r="Q171" s="406">
        <f t="shared" si="143"/>
        <v>0</v>
      </c>
      <c r="R171" s="405">
        <f t="shared" si="144"/>
        <v>0</v>
      </c>
      <c r="S171" s="406">
        <f t="shared" si="145"/>
        <v>0</v>
      </c>
      <c r="T171" s="406">
        <f t="shared" si="146"/>
        <v>0</v>
      </c>
      <c r="U171" s="407">
        <f t="shared" si="147"/>
        <v>0</v>
      </c>
      <c r="V171" s="408">
        <f t="shared" si="148"/>
        <v>0</v>
      </c>
      <c r="W171" s="406">
        <f t="shared" si="149"/>
        <v>0</v>
      </c>
      <c r="X171" s="406">
        <f t="shared" si="150"/>
        <v>0</v>
      </c>
      <c r="Y171" s="406">
        <f t="shared" si="151"/>
        <v>0</v>
      </c>
      <c r="Z171" s="637">
        <v>0</v>
      </c>
    </row>
    <row r="172" spans="1:26" ht="15.75" hidden="1" customHeight="1" thickBot="1" x14ac:dyDescent="0.3">
      <c r="B172" s="50"/>
      <c r="C172" s="2"/>
      <c r="D172" s="748" t="s">
        <v>534</v>
      </c>
      <c r="E172" s="748"/>
      <c r="F172" s="182">
        <f t="shared" si="164"/>
        <v>0</v>
      </c>
      <c r="G172" s="124"/>
      <c r="H172" s="142">
        <f t="shared" si="126"/>
        <v>0</v>
      </c>
      <c r="I172" s="182">
        <f t="shared" si="165"/>
        <v>0</v>
      </c>
      <c r="J172" s="124"/>
      <c r="K172" s="142">
        <f t="shared" si="128"/>
        <v>0</v>
      </c>
      <c r="L172" s="66"/>
      <c r="M172" s="1"/>
      <c r="N172" s="404">
        <f t="shared" si="140"/>
        <v>0</v>
      </c>
      <c r="O172" s="405">
        <f t="shared" si="141"/>
        <v>0</v>
      </c>
      <c r="P172" s="406">
        <f t="shared" si="142"/>
        <v>0</v>
      </c>
      <c r="Q172" s="406">
        <f t="shared" si="143"/>
        <v>0</v>
      </c>
      <c r="R172" s="405">
        <f t="shared" si="144"/>
        <v>0</v>
      </c>
      <c r="S172" s="406">
        <f t="shared" si="145"/>
        <v>0</v>
      </c>
      <c r="T172" s="406">
        <f t="shared" si="146"/>
        <v>0</v>
      </c>
      <c r="U172" s="407">
        <f t="shared" si="147"/>
        <v>0</v>
      </c>
      <c r="V172" s="408">
        <f t="shared" si="148"/>
        <v>0</v>
      </c>
      <c r="W172" s="406">
        <f t="shared" si="149"/>
        <v>0</v>
      </c>
      <c r="X172" s="406">
        <f t="shared" si="150"/>
        <v>0</v>
      </c>
      <c r="Y172" s="406">
        <f t="shared" si="151"/>
        <v>0</v>
      </c>
      <c r="Z172" s="637">
        <v>0</v>
      </c>
    </row>
    <row r="173" spans="1:26" s="39" customFormat="1" ht="15.75" hidden="1" customHeight="1" thickBot="1" x14ac:dyDescent="0.3">
      <c r="A173" s="110" t="s">
        <v>235</v>
      </c>
      <c r="B173" s="93" t="s">
        <v>664</v>
      </c>
      <c r="C173" s="775" t="s">
        <v>236</v>
      </c>
      <c r="D173" s="776"/>
      <c r="E173" s="776"/>
      <c r="F173" s="193">
        <f t="shared" si="164"/>
        <v>0</v>
      </c>
      <c r="G173" s="135"/>
      <c r="H173" s="145">
        <f t="shared" si="126"/>
        <v>0</v>
      </c>
      <c r="I173" s="193">
        <f t="shared" si="165"/>
        <v>0</v>
      </c>
      <c r="J173" s="135"/>
      <c r="K173" s="145">
        <f t="shared" si="128"/>
        <v>0</v>
      </c>
      <c r="L173" s="94"/>
      <c r="M173" s="95"/>
      <c r="N173" s="404">
        <f t="shared" si="140"/>
        <v>0</v>
      </c>
      <c r="O173" s="405">
        <f t="shared" si="141"/>
        <v>0</v>
      </c>
      <c r="P173" s="406">
        <f t="shared" si="142"/>
        <v>0</v>
      </c>
      <c r="Q173" s="406">
        <f t="shared" si="143"/>
        <v>0</v>
      </c>
      <c r="R173" s="405">
        <f t="shared" si="144"/>
        <v>0</v>
      </c>
      <c r="S173" s="406">
        <f t="shared" si="145"/>
        <v>0</v>
      </c>
      <c r="T173" s="406">
        <f t="shared" si="146"/>
        <v>0</v>
      </c>
      <c r="U173" s="407">
        <f t="shared" si="147"/>
        <v>0</v>
      </c>
      <c r="V173" s="408">
        <f t="shared" si="148"/>
        <v>0</v>
      </c>
      <c r="W173" s="406">
        <f t="shared" si="149"/>
        <v>0</v>
      </c>
      <c r="X173" s="406">
        <f t="shared" si="150"/>
        <v>0</v>
      </c>
      <c r="Y173" s="406">
        <f t="shared" si="151"/>
        <v>0</v>
      </c>
      <c r="Z173" s="642">
        <v>0</v>
      </c>
    </row>
    <row r="174" spans="1:26" s="39" customFormat="1" ht="15.75" hidden="1" customHeight="1" thickBot="1" x14ac:dyDescent="0.3">
      <c r="A174" s="110" t="s">
        <v>237</v>
      </c>
      <c r="B174" s="93" t="s">
        <v>666</v>
      </c>
      <c r="C174" s="775" t="s">
        <v>238</v>
      </c>
      <c r="D174" s="776"/>
      <c r="E174" s="776"/>
      <c r="F174" s="193">
        <f t="shared" si="164"/>
        <v>0</v>
      </c>
      <c r="G174" s="135"/>
      <c r="H174" s="145">
        <f t="shared" si="126"/>
        <v>0</v>
      </c>
      <c r="I174" s="193">
        <f t="shared" si="165"/>
        <v>0</v>
      </c>
      <c r="J174" s="135"/>
      <c r="K174" s="145">
        <f t="shared" si="128"/>
        <v>0</v>
      </c>
      <c r="L174" s="94"/>
      <c r="M174" s="95"/>
      <c r="N174" s="404">
        <f t="shared" si="140"/>
        <v>0</v>
      </c>
      <c r="O174" s="405">
        <f t="shared" si="141"/>
        <v>0</v>
      </c>
      <c r="P174" s="406">
        <f t="shared" si="142"/>
        <v>0</v>
      </c>
      <c r="Q174" s="406">
        <f t="shared" si="143"/>
        <v>0</v>
      </c>
      <c r="R174" s="405">
        <f t="shared" si="144"/>
        <v>0</v>
      </c>
      <c r="S174" s="406">
        <f t="shared" si="145"/>
        <v>0</v>
      </c>
      <c r="T174" s="406">
        <f t="shared" si="146"/>
        <v>0</v>
      </c>
      <c r="U174" s="407">
        <f t="shared" si="147"/>
        <v>0</v>
      </c>
      <c r="V174" s="408">
        <f t="shared" si="148"/>
        <v>0</v>
      </c>
      <c r="W174" s="406">
        <f t="shared" si="149"/>
        <v>0</v>
      </c>
      <c r="X174" s="406">
        <f t="shared" si="150"/>
        <v>0</v>
      </c>
      <c r="Y174" s="406">
        <f t="shared" si="151"/>
        <v>0</v>
      </c>
      <c r="Z174" s="642">
        <v>0</v>
      </c>
    </row>
    <row r="175" spans="1:26" s="39" customFormat="1" ht="15.75" hidden="1" customHeight="1" thickBot="1" x14ac:dyDescent="0.3">
      <c r="A175" s="110" t="s">
        <v>239</v>
      </c>
      <c r="B175" s="93" t="s">
        <v>667</v>
      </c>
      <c r="C175" s="775" t="s">
        <v>240</v>
      </c>
      <c r="D175" s="776"/>
      <c r="E175" s="776"/>
      <c r="F175" s="193">
        <f t="shared" si="164"/>
        <v>0</v>
      </c>
      <c r="G175" s="135"/>
      <c r="H175" s="145">
        <f t="shared" ref="H175:H248" si="166">SUM(F175:G175)</f>
        <v>0</v>
      </c>
      <c r="I175" s="193">
        <f t="shared" si="165"/>
        <v>0</v>
      </c>
      <c r="J175" s="135"/>
      <c r="K175" s="145">
        <f t="shared" ref="K175:K187" si="167">SUM(I175:J175)</f>
        <v>0</v>
      </c>
      <c r="L175" s="94"/>
      <c r="M175" s="95"/>
      <c r="N175" s="404">
        <f t="shared" si="140"/>
        <v>0</v>
      </c>
      <c r="O175" s="405">
        <f t="shared" si="141"/>
        <v>0</v>
      </c>
      <c r="P175" s="406">
        <f t="shared" si="142"/>
        <v>0</v>
      </c>
      <c r="Q175" s="406">
        <f t="shared" si="143"/>
        <v>0</v>
      </c>
      <c r="R175" s="405">
        <f t="shared" si="144"/>
        <v>0</v>
      </c>
      <c r="S175" s="406">
        <f t="shared" si="145"/>
        <v>0</v>
      </c>
      <c r="T175" s="406">
        <f t="shared" si="146"/>
        <v>0</v>
      </c>
      <c r="U175" s="407">
        <f t="shared" si="147"/>
        <v>0</v>
      </c>
      <c r="V175" s="408">
        <f t="shared" si="148"/>
        <v>0</v>
      </c>
      <c r="W175" s="406">
        <f t="shared" si="149"/>
        <v>0</v>
      </c>
      <c r="X175" s="406">
        <f t="shared" si="150"/>
        <v>0</v>
      </c>
      <c r="Y175" s="406">
        <f t="shared" si="151"/>
        <v>0</v>
      </c>
      <c r="Z175" s="642">
        <v>0</v>
      </c>
    </row>
    <row r="176" spans="1:26" s="39" customFormat="1" ht="15.75" hidden="1" customHeight="1" thickBot="1" x14ac:dyDescent="0.3">
      <c r="A176" s="110" t="s">
        <v>241</v>
      </c>
      <c r="B176" s="93" t="s">
        <v>668</v>
      </c>
      <c r="C176" s="775" t="s">
        <v>242</v>
      </c>
      <c r="D176" s="776"/>
      <c r="E176" s="776"/>
      <c r="F176" s="193">
        <f>F177+F178+F179+F180+F181+F182+F183+F184+F185+F186</f>
        <v>0</v>
      </c>
      <c r="G176" s="135">
        <f t="shared" ref="G176" si="168">G177+G178+G179+G180+G181+G182+G183+G184+G185+G186</f>
        <v>0</v>
      </c>
      <c r="H176" s="145">
        <f t="shared" si="166"/>
        <v>0</v>
      </c>
      <c r="I176" s="193">
        <f>I177+I178+I179+I180+I181+I182+I183+I184+I185+I186</f>
        <v>0</v>
      </c>
      <c r="J176" s="135">
        <f t="shared" ref="J176" si="169">J177+J178+J179+J180+J181+J182+J183+J184+J185+J186</f>
        <v>0</v>
      </c>
      <c r="K176" s="145">
        <f t="shared" si="167"/>
        <v>0</v>
      </c>
      <c r="L176" s="94">
        <f>L177+L178+L179+L180+L181+L182+L183+L184+L185+L186</f>
        <v>0</v>
      </c>
      <c r="M176" s="95">
        <f>M177+M178+M179+M180+M181+M182+M183+M184+M185+M186</f>
        <v>0</v>
      </c>
      <c r="N176" s="404">
        <f t="shared" si="140"/>
        <v>0</v>
      </c>
      <c r="O176" s="405">
        <f t="shared" si="141"/>
        <v>0</v>
      </c>
      <c r="P176" s="406">
        <f t="shared" si="142"/>
        <v>0</v>
      </c>
      <c r="Q176" s="406">
        <f t="shared" si="143"/>
        <v>0</v>
      </c>
      <c r="R176" s="405">
        <f t="shared" si="144"/>
        <v>0</v>
      </c>
      <c r="S176" s="406">
        <f t="shared" si="145"/>
        <v>0</v>
      </c>
      <c r="T176" s="406">
        <f t="shared" si="146"/>
        <v>0</v>
      </c>
      <c r="U176" s="407">
        <f t="shared" si="147"/>
        <v>0</v>
      </c>
      <c r="V176" s="408">
        <f t="shared" si="148"/>
        <v>0</v>
      </c>
      <c r="W176" s="406">
        <f t="shared" si="149"/>
        <v>0</v>
      </c>
      <c r="X176" s="406">
        <f t="shared" si="150"/>
        <v>0</v>
      </c>
      <c r="Y176" s="406">
        <f t="shared" si="151"/>
        <v>0</v>
      </c>
      <c r="Z176" s="642">
        <v>0</v>
      </c>
    </row>
    <row r="177" spans="1:26" ht="15.75" hidden="1" customHeight="1" thickBot="1" x14ac:dyDescent="0.3">
      <c r="B177" s="50"/>
      <c r="C177" s="2"/>
      <c r="D177" s="748" t="s">
        <v>359</v>
      </c>
      <c r="E177" s="748"/>
      <c r="F177" s="182">
        <f t="shared" ref="F177:F186" si="170">SUM(N177:Y177)</f>
        <v>0</v>
      </c>
      <c r="G177" s="124"/>
      <c r="H177" s="142">
        <f t="shared" si="166"/>
        <v>0</v>
      </c>
      <c r="I177" s="182">
        <f t="shared" ref="I177:I186" si="171">SUM(Q177:AB177)</f>
        <v>0</v>
      </c>
      <c r="J177" s="124"/>
      <c r="K177" s="142">
        <f t="shared" si="167"/>
        <v>0</v>
      </c>
      <c r="L177" s="66"/>
      <c r="M177" s="1"/>
      <c r="N177" s="404">
        <f t="shared" si="140"/>
        <v>0</v>
      </c>
      <c r="O177" s="405">
        <f t="shared" si="141"/>
        <v>0</v>
      </c>
      <c r="P177" s="406">
        <f t="shared" si="142"/>
        <v>0</v>
      </c>
      <c r="Q177" s="406">
        <f t="shared" si="143"/>
        <v>0</v>
      </c>
      <c r="R177" s="405">
        <f t="shared" si="144"/>
        <v>0</v>
      </c>
      <c r="S177" s="406">
        <f t="shared" si="145"/>
        <v>0</v>
      </c>
      <c r="T177" s="406">
        <f t="shared" si="146"/>
        <v>0</v>
      </c>
      <c r="U177" s="407">
        <f t="shared" si="147"/>
        <v>0</v>
      </c>
      <c r="V177" s="408">
        <f t="shared" si="148"/>
        <v>0</v>
      </c>
      <c r="W177" s="406">
        <f t="shared" si="149"/>
        <v>0</v>
      </c>
      <c r="X177" s="406">
        <f t="shared" si="150"/>
        <v>0</v>
      </c>
      <c r="Y177" s="406">
        <f t="shared" si="151"/>
        <v>0</v>
      </c>
      <c r="Z177" s="637">
        <v>0</v>
      </c>
    </row>
    <row r="178" spans="1:26" ht="15.75" hidden="1" customHeight="1" thickBot="1" x14ac:dyDescent="0.3">
      <c r="B178" s="50"/>
      <c r="C178" s="2"/>
      <c r="D178" s="748" t="s">
        <v>360</v>
      </c>
      <c r="E178" s="748"/>
      <c r="F178" s="182">
        <f t="shared" si="170"/>
        <v>0</v>
      </c>
      <c r="G178" s="124"/>
      <c r="H178" s="142">
        <f t="shared" si="166"/>
        <v>0</v>
      </c>
      <c r="I178" s="182">
        <f t="shared" si="171"/>
        <v>0</v>
      </c>
      <c r="J178" s="124"/>
      <c r="K178" s="142">
        <f t="shared" si="167"/>
        <v>0</v>
      </c>
      <c r="L178" s="66"/>
      <c r="M178" s="1"/>
      <c r="N178" s="404">
        <f t="shared" si="140"/>
        <v>0</v>
      </c>
      <c r="O178" s="405">
        <f t="shared" si="141"/>
        <v>0</v>
      </c>
      <c r="P178" s="406">
        <f t="shared" si="142"/>
        <v>0</v>
      </c>
      <c r="Q178" s="406">
        <f t="shared" si="143"/>
        <v>0</v>
      </c>
      <c r="R178" s="405">
        <f t="shared" si="144"/>
        <v>0</v>
      </c>
      <c r="S178" s="406">
        <f t="shared" si="145"/>
        <v>0</v>
      </c>
      <c r="T178" s="406">
        <f t="shared" si="146"/>
        <v>0</v>
      </c>
      <c r="U178" s="407">
        <f t="shared" si="147"/>
        <v>0</v>
      </c>
      <c r="V178" s="408">
        <f t="shared" si="148"/>
        <v>0</v>
      </c>
      <c r="W178" s="406">
        <f t="shared" si="149"/>
        <v>0</v>
      </c>
      <c r="X178" s="406">
        <f t="shared" si="150"/>
        <v>0</v>
      </c>
      <c r="Y178" s="406">
        <f t="shared" si="151"/>
        <v>0</v>
      </c>
      <c r="Z178" s="637">
        <v>0</v>
      </c>
    </row>
    <row r="179" spans="1:26" ht="15.75" hidden="1" customHeight="1" thickBot="1" x14ac:dyDescent="0.3">
      <c r="B179" s="50"/>
      <c r="C179" s="2"/>
      <c r="D179" s="748" t="s">
        <v>361</v>
      </c>
      <c r="E179" s="748"/>
      <c r="F179" s="182">
        <f t="shared" si="170"/>
        <v>0</v>
      </c>
      <c r="G179" s="124"/>
      <c r="H179" s="142">
        <f t="shared" si="166"/>
        <v>0</v>
      </c>
      <c r="I179" s="182">
        <f t="shared" si="171"/>
        <v>0</v>
      </c>
      <c r="J179" s="124"/>
      <c r="K179" s="142">
        <f t="shared" si="167"/>
        <v>0</v>
      </c>
      <c r="L179" s="66"/>
      <c r="M179" s="1"/>
      <c r="N179" s="404">
        <f t="shared" si="140"/>
        <v>0</v>
      </c>
      <c r="O179" s="405">
        <f t="shared" si="141"/>
        <v>0</v>
      </c>
      <c r="P179" s="406">
        <f t="shared" si="142"/>
        <v>0</v>
      </c>
      <c r="Q179" s="406">
        <f t="shared" si="143"/>
        <v>0</v>
      </c>
      <c r="R179" s="405">
        <f t="shared" si="144"/>
        <v>0</v>
      </c>
      <c r="S179" s="406">
        <f t="shared" si="145"/>
        <v>0</v>
      </c>
      <c r="T179" s="406">
        <f t="shared" si="146"/>
        <v>0</v>
      </c>
      <c r="U179" s="407">
        <f t="shared" si="147"/>
        <v>0</v>
      </c>
      <c r="V179" s="408">
        <f t="shared" si="148"/>
        <v>0</v>
      </c>
      <c r="W179" s="406">
        <f t="shared" si="149"/>
        <v>0</v>
      </c>
      <c r="X179" s="406">
        <f t="shared" si="150"/>
        <v>0</v>
      </c>
      <c r="Y179" s="406">
        <f t="shared" si="151"/>
        <v>0</v>
      </c>
      <c r="Z179" s="637">
        <v>0</v>
      </c>
    </row>
    <row r="180" spans="1:26" ht="15.75" hidden="1" customHeight="1" thickBot="1" x14ac:dyDescent="0.3">
      <c r="B180" s="50"/>
      <c r="C180" s="2"/>
      <c r="D180" s="748" t="s">
        <v>362</v>
      </c>
      <c r="E180" s="748"/>
      <c r="F180" s="182">
        <f t="shared" si="170"/>
        <v>0</v>
      </c>
      <c r="G180" s="124"/>
      <c r="H180" s="142">
        <f t="shared" si="166"/>
        <v>0</v>
      </c>
      <c r="I180" s="182">
        <f t="shared" si="171"/>
        <v>0</v>
      </c>
      <c r="J180" s="124"/>
      <c r="K180" s="142">
        <f t="shared" si="167"/>
        <v>0</v>
      </c>
      <c r="L180" s="66"/>
      <c r="M180" s="1"/>
      <c r="N180" s="404">
        <f t="shared" si="140"/>
        <v>0</v>
      </c>
      <c r="O180" s="405">
        <f t="shared" si="141"/>
        <v>0</v>
      </c>
      <c r="P180" s="406">
        <f t="shared" si="142"/>
        <v>0</v>
      </c>
      <c r="Q180" s="406">
        <f t="shared" si="143"/>
        <v>0</v>
      </c>
      <c r="R180" s="405">
        <f t="shared" si="144"/>
        <v>0</v>
      </c>
      <c r="S180" s="406">
        <f t="shared" si="145"/>
        <v>0</v>
      </c>
      <c r="T180" s="406">
        <f t="shared" si="146"/>
        <v>0</v>
      </c>
      <c r="U180" s="407">
        <f t="shared" si="147"/>
        <v>0</v>
      </c>
      <c r="V180" s="408">
        <f t="shared" si="148"/>
        <v>0</v>
      </c>
      <c r="W180" s="406">
        <f t="shared" si="149"/>
        <v>0</v>
      </c>
      <c r="X180" s="406">
        <f t="shared" si="150"/>
        <v>0</v>
      </c>
      <c r="Y180" s="406">
        <f t="shared" si="151"/>
        <v>0</v>
      </c>
      <c r="Z180" s="637">
        <v>0</v>
      </c>
    </row>
    <row r="181" spans="1:26" ht="15.75" hidden="1" customHeight="1" thickBot="1" x14ac:dyDescent="0.3">
      <c r="B181" s="50"/>
      <c r="C181" s="2"/>
      <c r="D181" s="748" t="s">
        <v>363</v>
      </c>
      <c r="E181" s="748"/>
      <c r="F181" s="182">
        <f t="shared" si="170"/>
        <v>0</v>
      </c>
      <c r="G181" s="124"/>
      <c r="H181" s="142">
        <f t="shared" si="166"/>
        <v>0</v>
      </c>
      <c r="I181" s="182">
        <f t="shared" si="171"/>
        <v>0</v>
      </c>
      <c r="J181" s="124"/>
      <c r="K181" s="142">
        <f t="shared" si="167"/>
        <v>0</v>
      </c>
      <c r="L181" s="66"/>
      <c r="M181" s="1"/>
      <c r="N181" s="404">
        <f t="shared" si="140"/>
        <v>0</v>
      </c>
      <c r="O181" s="405">
        <f t="shared" si="141"/>
        <v>0</v>
      </c>
      <c r="P181" s="406">
        <f t="shared" si="142"/>
        <v>0</v>
      </c>
      <c r="Q181" s="406">
        <f t="shared" si="143"/>
        <v>0</v>
      </c>
      <c r="R181" s="405">
        <f t="shared" si="144"/>
        <v>0</v>
      </c>
      <c r="S181" s="406">
        <f t="shared" si="145"/>
        <v>0</v>
      </c>
      <c r="T181" s="406">
        <f t="shared" si="146"/>
        <v>0</v>
      </c>
      <c r="U181" s="407">
        <f t="shared" si="147"/>
        <v>0</v>
      </c>
      <c r="V181" s="408">
        <f t="shared" si="148"/>
        <v>0</v>
      </c>
      <c r="W181" s="406">
        <f t="shared" si="149"/>
        <v>0</v>
      </c>
      <c r="X181" s="406">
        <f t="shared" si="150"/>
        <v>0</v>
      </c>
      <c r="Y181" s="406">
        <f t="shared" si="151"/>
        <v>0</v>
      </c>
      <c r="Z181" s="637">
        <v>0</v>
      </c>
    </row>
    <row r="182" spans="1:26" ht="25.5" hidden="1" customHeight="1" thickBot="1" x14ac:dyDescent="0.3">
      <c r="B182" s="50"/>
      <c r="C182" s="2"/>
      <c r="D182" s="749" t="s">
        <v>535</v>
      </c>
      <c r="E182" s="749"/>
      <c r="F182" s="192">
        <f t="shared" si="170"/>
        <v>0</v>
      </c>
      <c r="G182" s="134"/>
      <c r="H182" s="142">
        <f t="shared" si="166"/>
        <v>0</v>
      </c>
      <c r="I182" s="192">
        <f t="shared" si="171"/>
        <v>0</v>
      </c>
      <c r="J182" s="134"/>
      <c r="K182" s="142">
        <f t="shared" si="167"/>
        <v>0</v>
      </c>
      <c r="L182" s="66"/>
      <c r="M182" s="1"/>
      <c r="N182" s="404">
        <f t="shared" si="140"/>
        <v>0</v>
      </c>
      <c r="O182" s="405">
        <f t="shared" si="141"/>
        <v>0</v>
      </c>
      <c r="P182" s="406">
        <f t="shared" si="142"/>
        <v>0</v>
      </c>
      <c r="Q182" s="406">
        <f t="shared" si="143"/>
        <v>0</v>
      </c>
      <c r="R182" s="405">
        <f t="shared" si="144"/>
        <v>0</v>
      </c>
      <c r="S182" s="406">
        <f t="shared" si="145"/>
        <v>0</v>
      </c>
      <c r="T182" s="406">
        <f t="shared" si="146"/>
        <v>0</v>
      </c>
      <c r="U182" s="407">
        <f t="shared" si="147"/>
        <v>0</v>
      </c>
      <c r="V182" s="408">
        <f t="shared" si="148"/>
        <v>0</v>
      </c>
      <c r="W182" s="406">
        <f t="shared" si="149"/>
        <v>0</v>
      </c>
      <c r="X182" s="406">
        <f t="shared" si="150"/>
        <v>0</v>
      </c>
      <c r="Y182" s="406">
        <f t="shared" si="151"/>
        <v>0</v>
      </c>
      <c r="Z182" s="637">
        <v>0</v>
      </c>
    </row>
    <row r="183" spans="1:26" ht="25.5" hidden="1" customHeight="1" thickBot="1" x14ac:dyDescent="0.3">
      <c r="B183" s="50"/>
      <c r="C183" s="2"/>
      <c r="D183" s="749" t="s">
        <v>538</v>
      </c>
      <c r="E183" s="749"/>
      <c r="F183" s="192">
        <f t="shared" si="170"/>
        <v>0</v>
      </c>
      <c r="G183" s="134"/>
      <c r="H183" s="142">
        <f t="shared" si="166"/>
        <v>0</v>
      </c>
      <c r="I183" s="192">
        <f t="shared" si="171"/>
        <v>0</v>
      </c>
      <c r="J183" s="134"/>
      <c r="K183" s="142">
        <f t="shared" si="167"/>
        <v>0</v>
      </c>
      <c r="L183" s="66"/>
      <c r="M183" s="1"/>
      <c r="N183" s="404">
        <f t="shared" si="140"/>
        <v>0</v>
      </c>
      <c r="O183" s="405">
        <f t="shared" si="141"/>
        <v>0</v>
      </c>
      <c r="P183" s="406">
        <f t="shared" si="142"/>
        <v>0</v>
      </c>
      <c r="Q183" s="406">
        <f t="shared" si="143"/>
        <v>0</v>
      </c>
      <c r="R183" s="405">
        <f t="shared" si="144"/>
        <v>0</v>
      </c>
      <c r="S183" s="406">
        <f t="shared" si="145"/>
        <v>0</v>
      </c>
      <c r="T183" s="406">
        <f t="shared" si="146"/>
        <v>0</v>
      </c>
      <c r="U183" s="407">
        <f t="shared" si="147"/>
        <v>0</v>
      </c>
      <c r="V183" s="408">
        <f t="shared" si="148"/>
        <v>0</v>
      </c>
      <c r="W183" s="406">
        <f t="shared" si="149"/>
        <v>0</v>
      </c>
      <c r="X183" s="406">
        <f t="shared" si="150"/>
        <v>0</v>
      </c>
      <c r="Y183" s="406">
        <f t="shared" si="151"/>
        <v>0</v>
      </c>
      <c r="Z183" s="637">
        <v>0</v>
      </c>
    </row>
    <row r="184" spans="1:26" ht="15.75" hidden="1" customHeight="1" thickBot="1" x14ac:dyDescent="0.3">
      <c r="B184" s="50"/>
      <c r="C184" s="2"/>
      <c r="D184" s="748" t="s">
        <v>365</v>
      </c>
      <c r="E184" s="748"/>
      <c r="F184" s="182">
        <f t="shared" si="170"/>
        <v>0</v>
      </c>
      <c r="G184" s="124"/>
      <c r="H184" s="142">
        <f t="shared" si="166"/>
        <v>0</v>
      </c>
      <c r="I184" s="182">
        <f t="shared" si="171"/>
        <v>0</v>
      </c>
      <c r="J184" s="124"/>
      <c r="K184" s="142">
        <f t="shared" si="167"/>
        <v>0</v>
      </c>
      <c r="L184" s="66"/>
      <c r="M184" s="1"/>
      <c r="N184" s="404">
        <f t="shared" si="140"/>
        <v>0</v>
      </c>
      <c r="O184" s="405">
        <f t="shared" si="141"/>
        <v>0</v>
      </c>
      <c r="P184" s="406">
        <f t="shared" si="142"/>
        <v>0</v>
      </c>
      <c r="Q184" s="406">
        <f t="shared" si="143"/>
        <v>0</v>
      </c>
      <c r="R184" s="405">
        <f t="shared" si="144"/>
        <v>0</v>
      </c>
      <c r="S184" s="406">
        <f t="shared" si="145"/>
        <v>0</v>
      </c>
      <c r="T184" s="406">
        <f t="shared" si="146"/>
        <v>0</v>
      </c>
      <c r="U184" s="407">
        <f t="shared" si="147"/>
        <v>0</v>
      </c>
      <c r="V184" s="408">
        <f t="shared" si="148"/>
        <v>0</v>
      </c>
      <c r="W184" s="406">
        <f t="shared" si="149"/>
        <v>0</v>
      </c>
      <c r="X184" s="406">
        <f t="shared" si="150"/>
        <v>0</v>
      </c>
      <c r="Y184" s="406">
        <f t="shared" si="151"/>
        <v>0</v>
      </c>
      <c r="Z184" s="637">
        <v>0</v>
      </c>
    </row>
    <row r="185" spans="1:26" ht="25.5" hidden="1" customHeight="1" thickBot="1" x14ac:dyDescent="0.3">
      <c r="B185" s="50"/>
      <c r="C185" s="2"/>
      <c r="D185" s="749" t="s">
        <v>541</v>
      </c>
      <c r="E185" s="749"/>
      <c r="F185" s="192">
        <f t="shared" si="170"/>
        <v>0</v>
      </c>
      <c r="G185" s="134"/>
      <c r="H185" s="142">
        <f t="shared" si="166"/>
        <v>0</v>
      </c>
      <c r="I185" s="192">
        <f t="shared" si="171"/>
        <v>0</v>
      </c>
      <c r="J185" s="134"/>
      <c r="K185" s="142">
        <f t="shared" si="167"/>
        <v>0</v>
      </c>
      <c r="L185" s="66"/>
      <c r="M185" s="1"/>
      <c r="N185" s="404">
        <f t="shared" si="140"/>
        <v>0</v>
      </c>
      <c r="O185" s="405">
        <f t="shared" si="141"/>
        <v>0</v>
      </c>
      <c r="P185" s="406">
        <f t="shared" si="142"/>
        <v>0</v>
      </c>
      <c r="Q185" s="406">
        <f t="shared" si="143"/>
        <v>0</v>
      </c>
      <c r="R185" s="405">
        <f t="shared" si="144"/>
        <v>0</v>
      </c>
      <c r="S185" s="406">
        <f t="shared" si="145"/>
        <v>0</v>
      </c>
      <c r="T185" s="406">
        <f t="shared" si="146"/>
        <v>0</v>
      </c>
      <c r="U185" s="407">
        <f t="shared" si="147"/>
        <v>0</v>
      </c>
      <c r="V185" s="408">
        <f t="shared" si="148"/>
        <v>0</v>
      </c>
      <c r="W185" s="406">
        <f t="shared" si="149"/>
        <v>0</v>
      </c>
      <c r="X185" s="406">
        <f t="shared" si="150"/>
        <v>0</v>
      </c>
      <c r="Y185" s="406">
        <f t="shared" si="151"/>
        <v>0</v>
      </c>
      <c r="Z185" s="637">
        <v>0</v>
      </c>
    </row>
    <row r="186" spans="1:26" ht="15.75" hidden="1" customHeight="1" thickBot="1" x14ac:dyDescent="0.3">
      <c r="B186" s="50"/>
      <c r="C186" s="2"/>
      <c r="D186" s="748" t="s">
        <v>542</v>
      </c>
      <c r="E186" s="748"/>
      <c r="F186" s="182">
        <f t="shared" si="170"/>
        <v>0</v>
      </c>
      <c r="G186" s="124"/>
      <c r="H186" s="142">
        <f t="shared" si="166"/>
        <v>0</v>
      </c>
      <c r="I186" s="182">
        <f t="shared" si="171"/>
        <v>0</v>
      </c>
      <c r="J186" s="124"/>
      <c r="K186" s="142">
        <f t="shared" si="167"/>
        <v>0</v>
      </c>
      <c r="L186" s="66"/>
      <c r="M186" s="1"/>
      <c r="N186" s="404">
        <f t="shared" si="140"/>
        <v>0</v>
      </c>
      <c r="O186" s="405">
        <f t="shared" si="141"/>
        <v>0</v>
      </c>
      <c r="P186" s="406">
        <f t="shared" si="142"/>
        <v>0</v>
      </c>
      <c r="Q186" s="406">
        <f t="shared" si="143"/>
        <v>0</v>
      </c>
      <c r="R186" s="405">
        <f t="shared" si="144"/>
        <v>0</v>
      </c>
      <c r="S186" s="406">
        <f t="shared" si="145"/>
        <v>0</v>
      </c>
      <c r="T186" s="406">
        <f t="shared" si="146"/>
        <v>0</v>
      </c>
      <c r="U186" s="407">
        <f t="shared" si="147"/>
        <v>0</v>
      </c>
      <c r="V186" s="408">
        <f t="shared" si="148"/>
        <v>0</v>
      </c>
      <c r="W186" s="406">
        <f t="shared" si="149"/>
        <v>0</v>
      </c>
      <c r="X186" s="406">
        <f t="shared" si="150"/>
        <v>0</v>
      </c>
      <c r="Y186" s="406">
        <f t="shared" si="151"/>
        <v>0</v>
      </c>
      <c r="Z186" s="637">
        <v>0</v>
      </c>
    </row>
    <row r="187" spans="1:26" s="39" customFormat="1" ht="15.75" customHeight="1" thickBot="1" x14ac:dyDescent="0.3">
      <c r="A187" s="110" t="s">
        <v>243</v>
      </c>
      <c r="B187" s="119" t="s">
        <v>669</v>
      </c>
      <c r="C187" s="817" t="s">
        <v>244</v>
      </c>
      <c r="D187" s="818"/>
      <c r="E187" s="818"/>
      <c r="F187" s="194">
        <v>0</v>
      </c>
      <c r="G187" s="136"/>
      <c r="H187" s="145">
        <f t="shared" si="166"/>
        <v>0</v>
      </c>
      <c r="I187" s="676">
        <v>200000</v>
      </c>
      <c r="J187" s="136"/>
      <c r="K187" s="145">
        <f t="shared" si="167"/>
        <v>200000</v>
      </c>
      <c r="L187" s="94"/>
      <c r="M187" s="95"/>
      <c r="N187" s="404">
        <v>0</v>
      </c>
      <c r="O187" s="405">
        <v>0</v>
      </c>
      <c r="P187" s="406">
        <v>0</v>
      </c>
      <c r="Q187" s="406">
        <v>0</v>
      </c>
      <c r="R187" s="405">
        <v>0</v>
      </c>
      <c r="S187" s="406">
        <v>0</v>
      </c>
      <c r="T187" s="406">
        <v>0</v>
      </c>
      <c r="U187" s="407">
        <v>0</v>
      </c>
      <c r="V187" s="408">
        <v>0</v>
      </c>
      <c r="W187" s="406">
        <v>0</v>
      </c>
      <c r="X187" s="406">
        <v>200000</v>
      </c>
      <c r="Y187" s="406">
        <v>0</v>
      </c>
      <c r="Z187" s="641">
        <f>SUM(N187:Y187)</f>
        <v>200000</v>
      </c>
    </row>
    <row r="188" spans="1:26" ht="15.75" thickBot="1" x14ac:dyDescent="0.3">
      <c r="B188" s="89" t="s">
        <v>245</v>
      </c>
      <c r="C188" s="771" t="s">
        <v>246</v>
      </c>
      <c r="D188" s="772"/>
      <c r="E188" s="772"/>
      <c r="F188" s="185">
        <f>F189+F190+F193+F194+F197+F198+F199</f>
        <v>4064000</v>
      </c>
      <c r="G188" s="281">
        <f t="shared" ref="G188" si="172">G189+G190+G193+G194+G197+G198+G199</f>
        <v>0</v>
      </c>
      <c r="H188" s="278">
        <f>SUM(F188:G188)</f>
        <v>4064000</v>
      </c>
      <c r="I188" s="185">
        <f>I189+I190+I193+I194+I197+I198+I199</f>
        <v>5602528</v>
      </c>
      <c r="J188" s="281">
        <f t="shared" ref="J188" si="173">J189+J190+J193+J194+J197+J198+J199</f>
        <v>0</v>
      </c>
      <c r="K188" s="278">
        <f>SUM(I188:J188)</f>
        <v>5602528</v>
      </c>
      <c r="L188" s="76">
        <f>L189+L190+L193+L194+L197+L198+L199</f>
        <v>300000</v>
      </c>
      <c r="M188" s="77">
        <f>M189+M190+M193+M194+M197+M198+M199</f>
        <v>5302528</v>
      </c>
      <c r="N188" s="404">
        <f t="shared" ref="N188:Y188" si="174">SUM(N194+N199)</f>
        <v>300000</v>
      </c>
      <c r="O188" s="404">
        <f t="shared" si="174"/>
        <v>0</v>
      </c>
      <c r="P188" s="404">
        <f t="shared" si="174"/>
        <v>0</v>
      </c>
      <c r="Q188" s="404">
        <f t="shared" si="174"/>
        <v>534400</v>
      </c>
      <c r="R188" s="404">
        <f t="shared" si="174"/>
        <v>0</v>
      </c>
      <c r="S188" s="404">
        <f t="shared" si="174"/>
        <v>353480</v>
      </c>
      <c r="T188" s="404">
        <f t="shared" si="174"/>
        <v>1652000</v>
      </c>
      <c r="U188" s="404">
        <f t="shared" si="174"/>
        <v>681190</v>
      </c>
      <c r="V188" s="404">
        <f t="shared" si="174"/>
        <v>148876</v>
      </c>
      <c r="W188" s="404">
        <f t="shared" si="174"/>
        <v>855245</v>
      </c>
      <c r="X188" s="404">
        <f t="shared" si="174"/>
        <v>148875</v>
      </c>
      <c r="Y188" s="527">
        <f t="shared" si="174"/>
        <v>928462</v>
      </c>
      <c r="Z188" s="638">
        <f>SUM(N188:Y188)</f>
        <v>5602528</v>
      </c>
    </row>
    <row r="189" spans="1:26" s="17" customFormat="1" ht="15" hidden="1" customHeight="1" x14ac:dyDescent="0.25">
      <c r="A189" s="110" t="s">
        <v>247</v>
      </c>
      <c r="B189" s="100" t="s">
        <v>670</v>
      </c>
      <c r="C189" s="791" t="s">
        <v>248</v>
      </c>
      <c r="D189" s="792"/>
      <c r="E189" s="792"/>
      <c r="F189" s="181">
        <f>SUM(N189:Y189)</f>
        <v>0</v>
      </c>
      <c r="G189" s="282"/>
      <c r="H189" s="279">
        <f t="shared" si="166"/>
        <v>0</v>
      </c>
      <c r="I189" s="181">
        <f>SUM(Q189:AB189)</f>
        <v>0</v>
      </c>
      <c r="J189" s="282"/>
      <c r="K189" s="279">
        <f t="shared" ref="K189:K193" si="175">SUM(I189:J189)</f>
        <v>0</v>
      </c>
      <c r="L189" s="83"/>
      <c r="M189" s="84"/>
      <c r="N189" s="404"/>
      <c r="O189" s="405"/>
      <c r="P189" s="406"/>
      <c r="Q189" s="406"/>
      <c r="R189" s="405"/>
      <c r="S189" s="406"/>
      <c r="T189" s="406"/>
      <c r="U189" s="407"/>
      <c r="V189" s="408"/>
      <c r="W189" s="406"/>
      <c r="X189" s="406"/>
      <c r="Y189" s="406"/>
      <c r="Z189" s="644"/>
    </row>
    <row r="190" spans="1:26" s="17" customFormat="1" ht="15" hidden="1" customHeight="1" x14ac:dyDescent="0.25">
      <c r="A190" s="110" t="s">
        <v>249</v>
      </c>
      <c r="B190" s="82" t="s">
        <v>671</v>
      </c>
      <c r="C190" s="767" t="s">
        <v>250</v>
      </c>
      <c r="D190" s="768"/>
      <c r="E190" s="768"/>
      <c r="F190" s="183">
        <f>F191+F192</f>
        <v>0</v>
      </c>
      <c r="G190" s="260">
        <f t="shared" ref="G190" si="176">G191+G192</f>
        <v>0</v>
      </c>
      <c r="H190" s="279">
        <f t="shared" si="166"/>
        <v>0</v>
      </c>
      <c r="I190" s="183">
        <f>I191+I192</f>
        <v>0</v>
      </c>
      <c r="J190" s="260">
        <f t="shared" ref="J190" si="177">J191+J192</f>
        <v>0</v>
      </c>
      <c r="K190" s="279">
        <f t="shared" si="175"/>
        <v>0</v>
      </c>
      <c r="L190" s="83">
        <f>L191+L192</f>
        <v>0</v>
      </c>
      <c r="M190" s="84">
        <f>M191+M192</f>
        <v>0</v>
      </c>
      <c r="N190" s="404"/>
      <c r="O190" s="405"/>
      <c r="P190" s="406"/>
      <c r="Q190" s="406"/>
      <c r="R190" s="405"/>
      <c r="S190" s="406"/>
      <c r="T190" s="406"/>
      <c r="U190" s="407"/>
      <c r="V190" s="408"/>
      <c r="W190" s="406"/>
      <c r="X190" s="406"/>
      <c r="Y190" s="406"/>
      <c r="Z190" s="644"/>
    </row>
    <row r="191" spans="1:26" ht="15" hidden="1" customHeight="1" x14ac:dyDescent="0.25">
      <c r="B191" s="50"/>
      <c r="C191" s="2"/>
      <c r="D191" s="748" t="s">
        <v>250</v>
      </c>
      <c r="E191" s="748"/>
      <c r="F191" s="182">
        <f t="shared" ref="F191:F198" si="178">SUM(N191:Y191)</f>
        <v>0</v>
      </c>
      <c r="G191" s="283"/>
      <c r="H191" s="280">
        <f t="shared" si="166"/>
        <v>0</v>
      </c>
      <c r="I191" s="182">
        <f t="shared" ref="I191:I193" si="179">SUM(Q191:AB191)</f>
        <v>0</v>
      </c>
      <c r="J191" s="283"/>
      <c r="K191" s="280">
        <f t="shared" si="175"/>
        <v>0</v>
      </c>
      <c r="L191" s="66"/>
      <c r="M191" s="1"/>
      <c r="N191" s="404"/>
      <c r="O191" s="405"/>
      <c r="P191" s="406"/>
      <c r="Q191" s="406"/>
      <c r="R191" s="405"/>
      <c r="S191" s="406"/>
      <c r="T191" s="406"/>
      <c r="U191" s="407"/>
      <c r="V191" s="408"/>
      <c r="W191" s="406"/>
      <c r="X191" s="406"/>
      <c r="Y191" s="406"/>
      <c r="Z191" s="637"/>
    </row>
    <row r="192" spans="1:26" ht="15" hidden="1" customHeight="1" x14ac:dyDescent="0.25">
      <c r="B192" s="50"/>
      <c r="C192" s="2"/>
      <c r="D192" s="748" t="s">
        <v>349</v>
      </c>
      <c r="E192" s="748"/>
      <c r="F192" s="182">
        <f t="shared" si="178"/>
        <v>0</v>
      </c>
      <c r="G192" s="283"/>
      <c r="H192" s="280">
        <f t="shared" si="166"/>
        <v>0</v>
      </c>
      <c r="I192" s="182">
        <f t="shared" si="179"/>
        <v>0</v>
      </c>
      <c r="J192" s="283"/>
      <c r="K192" s="280">
        <f t="shared" si="175"/>
        <v>0</v>
      </c>
      <c r="L192" s="66"/>
      <c r="M192" s="1"/>
      <c r="N192" s="404"/>
      <c r="O192" s="405"/>
      <c r="P192" s="406"/>
      <c r="Q192" s="406"/>
      <c r="R192" s="405"/>
      <c r="S192" s="406"/>
      <c r="T192" s="406"/>
      <c r="U192" s="407"/>
      <c r="V192" s="408"/>
      <c r="W192" s="406"/>
      <c r="X192" s="406"/>
      <c r="Y192" s="406"/>
      <c r="Z192" s="637"/>
    </row>
    <row r="193" spans="1:26" s="17" customFormat="1" ht="15" hidden="1" customHeight="1" x14ac:dyDescent="0.25">
      <c r="A193" s="110" t="s">
        <v>251</v>
      </c>
      <c r="B193" s="82" t="s">
        <v>672</v>
      </c>
      <c r="C193" s="767" t="s">
        <v>252</v>
      </c>
      <c r="D193" s="768"/>
      <c r="E193" s="768"/>
      <c r="F193" s="183">
        <f t="shared" si="178"/>
        <v>0</v>
      </c>
      <c r="G193" s="260"/>
      <c r="H193" s="279">
        <f t="shared" si="166"/>
        <v>0</v>
      </c>
      <c r="I193" s="183">
        <f t="shared" si="179"/>
        <v>0</v>
      </c>
      <c r="J193" s="260"/>
      <c r="K193" s="279">
        <f t="shared" si="175"/>
        <v>0</v>
      </c>
      <c r="L193" s="83"/>
      <c r="M193" s="84"/>
      <c r="N193" s="404"/>
      <c r="O193" s="405"/>
      <c r="P193" s="406"/>
      <c r="Q193" s="406"/>
      <c r="R193" s="405"/>
      <c r="S193" s="406"/>
      <c r="T193" s="406"/>
      <c r="U193" s="407"/>
      <c r="V193" s="408"/>
      <c r="W193" s="406"/>
      <c r="X193" s="406"/>
      <c r="Y193" s="406"/>
      <c r="Z193" s="644"/>
    </row>
    <row r="194" spans="1:26" s="17" customFormat="1" ht="15.75" thickBot="1" x14ac:dyDescent="0.3">
      <c r="A194" s="110" t="s">
        <v>253</v>
      </c>
      <c r="B194" s="211" t="s">
        <v>673</v>
      </c>
      <c r="C194" s="809" t="s">
        <v>254</v>
      </c>
      <c r="D194" s="810"/>
      <c r="E194" s="810"/>
      <c r="F194" s="200">
        <f>F195+F196</f>
        <v>3200000</v>
      </c>
      <c r="G194" s="289"/>
      <c r="H194" s="288">
        <f>SUM(F194:G194)</f>
        <v>3200000</v>
      </c>
      <c r="I194" s="200">
        <f>I195+I196</f>
        <v>4774748</v>
      </c>
      <c r="J194" s="289"/>
      <c r="K194" s="288">
        <f>SUM(I194:J194)</f>
        <v>4774748</v>
      </c>
      <c r="L194" s="161">
        <f>L195</f>
        <v>236220</v>
      </c>
      <c r="M194" s="155">
        <f>M196</f>
        <v>4538528</v>
      </c>
      <c r="N194" s="404">
        <f t="shared" ref="N194:Y194" si="180">SUM(N195:N196)</f>
        <v>236220</v>
      </c>
      <c r="O194" s="404">
        <f t="shared" si="180"/>
        <v>0</v>
      </c>
      <c r="P194" s="404">
        <f t="shared" si="180"/>
        <v>0</v>
      </c>
      <c r="Q194" s="404">
        <f t="shared" si="180"/>
        <v>517945</v>
      </c>
      <c r="R194" s="404">
        <f t="shared" si="180"/>
        <v>0</v>
      </c>
      <c r="S194" s="404">
        <f t="shared" si="180"/>
        <v>346256</v>
      </c>
      <c r="T194" s="404">
        <f t="shared" si="180"/>
        <v>1652000</v>
      </c>
      <c r="U194" s="404">
        <f t="shared" si="180"/>
        <v>536370</v>
      </c>
      <c r="V194" s="404">
        <f t="shared" si="180"/>
        <v>0</v>
      </c>
      <c r="W194" s="404">
        <f t="shared" si="180"/>
        <v>706370</v>
      </c>
      <c r="X194" s="404">
        <f t="shared" si="180"/>
        <v>0</v>
      </c>
      <c r="Y194" s="527">
        <f t="shared" si="180"/>
        <v>779587</v>
      </c>
      <c r="Z194" s="643">
        <f>SUM(N194:Y194)</f>
        <v>4774748</v>
      </c>
    </row>
    <row r="195" spans="1:26" s="17" customFormat="1" ht="15.75" thickBot="1" x14ac:dyDescent="0.3">
      <c r="A195" s="110"/>
      <c r="B195" s="211"/>
      <c r="C195" s="44"/>
      <c r="D195" s="222" t="s">
        <v>983</v>
      </c>
      <c r="E195" s="345"/>
      <c r="F195" s="182">
        <v>200000</v>
      </c>
      <c r="G195" s="285"/>
      <c r="H195" s="280">
        <f t="shared" ref="H195:H201" si="181">SUM(F195:G195)</f>
        <v>200000</v>
      </c>
      <c r="I195" s="677">
        <v>236220</v>
      </c>
      <c r="J195" s="285"/>
      <c r="K195" s="280">
        <f t="shared" ref="K195:K198" si="182">SUM(I195:J195)</f>
        <v>236220</v>
      </c>
      <c r="L195" s="66">
        <v>236220</v>
      </c>
      <c r="M195" s="207"/>
      <c r="N195" s="404">
        <v>236220</v>
      </c>
      <c r="O195" s="405">
        <v>0</v>
      </c>
      <c r="P195" s="406">
        <v>0</v>
      </c>
      <c r="Q195" s="406">
        <v>0</v>
      </c>
      <c r="R195" s="405">
        <v>0</v>
      </c>
      <c r="S195" s="406">
        <v>0</v>
      </c>
      <c r="T195" s="406">
        <v>0</v>
      </c>
      <c r="U195" s="407">
        <v>0</v>
      </c>
      <c r="V195" s="408">
        <v>0</v>
      </c>
      <c r="W195" s="406">
        <v>0</v>
      </c>
      <c r="X195" s="406">
        <v>0</v>
      </c>
      <c r="Y195" s="406">
        <v>0</v>
      </c>
      <c r="Z195" s="643">
        <f>SUM(N195:Y195)</f>
        <v>236220</v>
      </c>
    </row>
    <row r="196" spans="1:26" s="17" customFormat="1" ht="15.75" thickBot="1" x14ac:dyDescent="0.3">
      <c r="A196" s="110"/>
      <c r="B196" s="211"/>
      <c r="C196" s="44"/>
      <c r="D196" s="222" t="s">
        <v>984</v>
      </c>
      <c r="E196" s="345"/>
      <c r="F196" s="182">
        <v>3000000</v>
      </c>
      <c r="G196" s="285"/>
      <c r="H196" s="280">
        <f t="shared" si="181"/>
        <v>3000000</v>
      </c>
      <c r="I196" s="576">
        <v>4538528</v>
      </c>
      <c r="J196" s="285"/>
      <c r="K196" s="280">
        <f t="shared" si="182"/>
        <v>4538528</v>
      </c>
      <c r="L196" s="301"/>
      <c r="M196" s="67">
        <v>4538528</v>
      </c>
      <c r="N196" s="404">
        <v>0</v>
      </c>
      <c r="O196" s="405">
        <v>0</v>
      </c>
      <c r="P196" s="406">
        <v>0</v>
      </c>
      <c r="Q196" s="406">
        <v>517945</v>
      </c>
      <c r="R196" s="405">
        <v>0</v>
      </c>
      <c r="S196" s="406">
        <v>346256</v>
      </c>
      <c r="T196" s="406">
        <v>1652000</v>
      </c>
      <c r="U196" s="407">
        <v>536370</v>
      </c>
      <c r="V196" s="408">
        <v>0</v>
      </c>
      <c r="W196" s="406">
        <v>706370</v>
      </c>
      <c r="X196" s="406">
        <v>0</v>
      </c>
      <c r="Y196" s="406">
        <v>779587</v>
      </c>
      <c r="Z196" s="643">
        <f>SUM(N196:Y196)</f>
        <v>4538528</v>
      </c>
    </row>
    <row r="197" spans="1:26" s="17" customFormat="1" ht="15" hidden="1" customHeight="1" x14ac:dyDescent="0.25">
      <c r="A197" s="110" t="s">
        <v>255</v>
      </c>
      <c r="B197" s="211" t="s">
        <v>674</v>
      </c>
      <c r="C197" s="809" t="s">
        <v>256</v>
      </c>
      <c r="D197" s="816"/>
      <c r="E197" s="816"/>
      <c r="F197" s="212">
        <f t="shared" si="178"/>
        <v>0</v>
      </c>
      <c r="G197" s="285"/>
      <c r="H197" s="273">
        <f t="shared" si="181"/>
        <v>0</v>
      </c>
      <c r="I197" s="212">
        <f t="shared" ref="I197:I198" si="183">SUM(Q197:AB197)</f>
        <v>0</v>
      </c>
      <c r="J197" s="285"/>
      <c r="K197" s="273">
        <f t="shared" si="182"/>
        <v>0</v>
      </c>
      <c r="L197" s="206"/>
      <c r="M197" s="207"/>
      <c r="N197" s="404"/>
      <c r="O197" s="405"/>
      <c r="P197" s="406"/>
      <c r="Q197" s="406"/>
      <c r="R197" s="405"/>
      <c r="S197" s="406"/>
      <c r="T197" s="406"/>
      <c r="U197" s="407"/>
      <c r="V197" s="408"/>
      <c r="W197" s="406"/>
      <c r="X197" s="406"/>
      <c r="Y197" s="406"/>
      <c r="Z197" s="644"/>
    </row>
    <row r="198" spans="1:26" s="17" customFormat="1" ht="15" hidden="1" customHeight="1" x14ac:dyDescent="0.25">
      <c r="A198" s="110" t="s">
        <v>257</v>
      </c>
      <c r="B198" s="211" t="s">
        <v>675</v>
      </c>
      <c r="C198" s="809" t="s">
        <v>258</v>
      </c>
      <c r="D198" s="810"/>
      <c r="E198" s="810"/>
      <c r="F198" s="212">
        <f t="shared" si="178"/>
        <v>0</v>
      </c>
      <c r="G198" s="285"/>
      <c r="H198" s="273">
        <f t="shared" si="181"/>
        <v>0</v>
      </c>
      <c r="I198" s="212">
        <f t="shared" si="183"/>
        <v>0</v>
      </c>
      <c r="J198" s="285"/>
      <c r="K198" s="273">
        <f t="shared" si="182"/>
        <v>0</v>
      </c>
      <c r="L198" s="206"/>
      <c r="M198" s="207"/>
      <c r="N198" s="404"/>
      <c r="O198" s="405"/>
      <c r="P198" s="406"/>
      <c r="Q198" s="406"/>
      <c r="R198" s="405"/>
      <c r="S198" s="406"/>
      <c r="T198" s="406"/>
      <c r="U198" s="407"/>
      <c r="V198" s="408"/>
      <c r="W198" s="406"/>
      <c r="X198" s="406"/>
      <c r="Y198" s="406"/>
      <c r="Z198" s="644"/>
    </row>
    <row r="199" spans="1:26" s="17" customFormat="1" ht="15.75" thickBot="1" x14ac:dyDescent="0.3">
      <c r="A199" s="110" t="s">
        <v>259</v>
      </c>
      <c r="B199" s="211" t="s">
        <v>676</v>
      </c>
      <c r="C199" s="811" t="s">
        <v>260</v>
      </c>
      <c r="D199" s="812"/>
      <c r="E199" s="812"/>
      <c r="F199" s="200">
        <v>864000</v>
      </c>
      <c r="G199" s="289"/>
      <c r="H199" s="288">
        <f>SUM(F199:G199)</f>
        <v>864000</v>
      </c>
      <c r="I199" s="200">
        <f>SUM(I200:I201)</f>
        <v>827780</v>
      </c>
      <c r="J199" s="289"/>
      <c r="K199" s="288">
        <f>SUM(I199:J199)</f>
        <v>827780</v>
      </c>
      <c r="L199" s="161">
        <f>L200</f>
        <v>63780</v>
      </c>
      <c r="M199" s="155">
        <f>M201</f>
        <v>764000</v>
      </c>
      <c r="N199" s="404">
        <f t="shared" ref="N199:Y199" si="184">SUM(N200:N201)</f>
        <v>63780</v>
      </c>
      <c r="O199" s="404">
        <f t="shared" si="184"/>
        <v>0</v>
      </c>
      <c r="P199" s="404">
        <f t="shared" si="184"/>
        <v>0</v>
      </c>
      <c r="Q199" s="404">
        <f t="shared" si="184"/>
        <v>16455</v>
      </c>
      <c r="R199" s="404">
        <f t="shared" si="184"/>
        <v>0</v>
      </c>
      <c r="S199" s="404">
        <f t="shared" si="184"/>
        <v>7224</v>
      </c>
      <c r="T199" s="404">
        <f t="shared" si="184"/>
        <v>0</v>
      </c>
      <c r="U199" s="404">
        <f t="shared" si="184"/>
        <v>144820</v>
      </c>
      <c r="V199" s="404">
        <f t="shared" si="184"/>
        <v>148876</v>
      </c>
      <c r="W199" s="404">
        <f t="shared" si="184"/>
        <v>148875</v>
      </c>
      <c r="X199" s="404">
        <f t="shared" si="184"/>
        <v>148875</v>
      </c>
      <c r="Y199" s="527">
        <f t="shared" si="184"/>
        <v>148875</v>
      </c>
      <c r="Z199" s="643">
        <f>SUM(N199:Y199)</f>
        <v>827780</v>
      </c>
    </row>
    <row r="200" spans="1:26" s="17" customFormat="1" ht="15.75" thickBot="1" x14ac:dyDescent="0.3">
      <c r="A200" s="110"/>
      <c r="B200" s="211"/>
      <c r="C200" s="44"/>
      <c r="D200" s="222" t="s">
        <v>983</v>
      </c>
      <c r="E200" s="147"/>
      <c r="F200" s="182">
        <v>54000</v>
      </c>
      <c r="G200" s="285"/>
      <c r="H200" s="280">
        <f t="shared" si="181"/>
        <v>54000</v>
      </c>
      <c r="I200" s="677">
        <v>63780</v>
      </c>
      <c r="J200" s="285"/>
      <c r="K200" s="280">
        <f t="shared" ref="K200" si="185">SUM(I200:J200)</f>
        <v>63780</v>
      </c>
      <c r="L200" s="66">
        <v>63780</v>
      </c>
      <c r="M200" s="302"/>
      <c r="N200" s="404">
        <v>63780</v>
      </c>
      <c r="O200" s="405">
        <v>0</v>
      </c>
      <c r="P200" s="406">
        <v>0</v>
      </c>
      <c r="Q200" s="406">
        <v>0</v>
      </c>
      <c r="R200" s="405">
        <v>0</v>
      </c>
      <c r="S200" s="406">
        <v>0</v>
      </c>
      <c r="T200" s="406">
        <v>0</v>
      </c>
      <c r="U200" s="407">
        <v>0</v>
      </c>
      <c r="V200" s="408">
        <v>0</v>
      </c>
      <c r="W200" s="406">
        <v>0</v>
      </c>
      <c r="X200" s="406">
        <v>0</v>
      </c>
      <c r="Y200" s="406">
        <v>0</v>
      </c>
      <c r="Z200" s="643">
        <f>SUM(N200:Y200)</f>
        <v>63780</v>
      </c>
    </row>
    <row r="201" spans="1:26" s="17" customFormat="1" ht="15.75" thickBot="1" x14ac:dyDescent="0.3">
      <c r="A201" s="110"/>
      <c r="B201" s="290"/>
      <c r="C201" s="44"/>
      <c r="D201" s="227" t="s">
        <v>984</v>
      </c>
      <c r="E201" s="243"/>
      <c r="F201" s="182">
        <v>810000</v>
      </c>
      <c r="G201" s="303"/>
      <c r="H201" s="280">
        <f t="shared" si="181"/>
        <v>810000</v>
      </c>
      <c r="I201" s="182">
        <v>764000</v>
      </c>
      <c r="J201" s="303"/>
      <c r="K201" s="280">
        <v>764000</v>
      </c>
      <c r="L201" s="206"/>
      <c r="M201" s="297">
        <v>764000</v>
      </c>
      <c r="N201" s="404">
        <v>0</v>
      </c>
      <c r="O201" s="405">
        <v>0</v>
      </c>
      <c r="P201" s="406">
        <v>0</v>
      </c>
      <c r="Q201" s="406">
        <v>16455</v>
      </c>
      <c r="R201" s="405">
        <v>0</v>
      </c>
      <c r="S201" s="406">
        <v>7224</v>
      </c>
      <c r="T201" s="406">
        <v>0</v>
      </c>
      <c r="U201" s="407">
        <v>144820</v>
      </c>
      <c r="V201" s="408">
        <v>148876</v>
      </c>
      <c r="W201" s="406">
        <v>148875</v>
      </c>
      <c r="X201" s="406">
        <v>148875</v>
      </c>
      <c r="Y201" s="406">
        <v>148875</v>
      </c>
      <c r="Z201" s="643">
        <f>SUM(N201:Y201)</f>
        <v>764000</v>
      </c>
    </row>
    <row r="202" spans="1:26" ht="15.75" thickBot="1" x14ac:dyDescent="0.3">
      <c r="B202" s="89" t="s">
        <v>261</v>
      </c>
      <c r="C202" s="771" t="s">
        <v>262</v>
      </c>
      <c r="D202" s="772"/>
      <c r="E202" s="772"/>
      <c r="F202" s="185">
        <f>F203+F206+F207+F209</f>
        <v>0</v>
      </c>
      <c r="G202" s="281">
        <f>G203+G206+G207+G209</f>
        <v>0</v>
      </c>
      <c r="H202" s="278">
        <f>SUM(F202:G202)</f>
        <v>0</v>
      </c>
      <c r="I202" s="185">
        <f>I203+I206+I207+I209</f>
        <v>0</v>
      </c>
      <c r="J202" s="281">
        <f>J203+J206+J207+J209</f>
        <v>0</v>
      </c>
      <c r="K202" s="278">
        <f>SUM(I202:J202)</f>
        <v>0</v>
      </c>
      <c r="L202" s="76">
        <f>L203+L206+L207+L209</f>
        <v>0</v>
      </c>
      <c r="M202" s="77">
        <f>M203+M206+M207+M209</f>
        <v>0</v>
      </c>
      <c r="N202" s="404">
        <f t="shared" ref="N202:N261" si="186">Z202*0.083</f>
        <v>0</v>
      </c>
      <c r="O202" s="405">
        <f t="shared" ref="O202:O261" si="187">Z202*0.083</f>
        <v>0</v>
      </c>
      <c r="P202" s="406">
        <f t="shared" ref="P202:P261" si="188">Z202*0.083</f>
        <v>0</v>
      </c>
      <c r="Q202" s="406">
        <f t="shared" ref="Q202:Q261" si="189">Z202*0.083</f>
        <v>0</v>
      </c>
      <c r="R202" s="405">
        <f t="shared" ref="R202:R261" si="190">Z202*0.083</f>
        <v>0</v>
      </c>
      <c r="S202" s="406">
        <f t="shared" ref="S202:S261" si="191">Z202*0.083</f>
        <v>0</v>
      </c>
      <c r="T202" s="406">
        <f t="shared" ref="T202:T261" si="192">Z202*0.083</f>
        <v>0</v>
      </c>
      <c r="U202" s="407">
        <f t="shared" ref="U202:U261" si="193">Z202*0.083</f>
        <v>0</v>
      </c>
      <c r="V202" s="408">
        <f t="shared" ref="V202:V261" si="194">Z202*0.083</f>
        <v>0</v>
      </c>
      <c r="W202" s="406">
        <f t="shared" ref="W202:W261" si="195">Z202*0.083</f>
        <v>0</v>
      </c>
      <c r="X202" s="406">
        <f t="shared" ref="X202:X261" si="196">Z202*0.085</f>
        <v>0</v>
      </c>
      <c r="Y202" s="407">
        <f t="shared" ref="Y202:Y261" si="197">Z202*0.085</f>
        <v>0</v>
      </c>
      <c r="Z202" s="16">
        <v>0</v>
      </c>
    </row>
    <row r="203" spans="1:26" s="17" customFormat="1" ht="15.75" thickBot="1" x14ac:dyDescent="0.3">
      <c r="A203" s="110" t="s">
        <v>263</v>
      </c>
      <c r="B203" s="202" t="s">
        <v>677</v>
      </c>
      <c r="C203" s="815" t="s">
        <v>264</v>
      </c>
      <c r="D203" s="816"/>
      <c r="E203" s="816"/>
      <c r="F203" s="286">
        <f>SUM(F205:F208)</f>
        <v>0</v>
      </c>
      <c r="G203" s="287"/>
      <c r="H203" s="288">
        <f>SUM(H204:H205)</f>
        <v>0</v>
      </c>
      <c r="I203" s="286">
        <f>SUM(I205:I208)</f>
        <v>0</v>
      </c>
      <c r="J203" s="287"/>
      <c r="K203" s="288">
        <f>SUM(K204:K205)</f>
        <v>0</v>
      </c>
      <c r="L203" s="161">
        <f>L204</f>
        <v>0</v>
      </c>
      <c r="M203" s="155">
        <f>M205+M208</f>
        <v>0</v>
      </c>
      <c r="N203" s="404">
        <f t="shared" si="186"/>
        <v>0</v>
      </c>
      <c r="O203" s="405">
        <f t="shared" si="187"/>
        <v>0</v>
      </c>
      <c r="P203" s="406">
        <f t="shared" si="188"/>
        <v>0</v>
      </c>
      <c r="Q203" s="406">
        <f t="shared" si="189"/>
        <v>0</v>
      </c>
      <c r="R203" s="405">
        <f t="shared" si="190"/>
        <v>0</v>
      </c>
      <c r="S203" s="406">
        <f t="shared" si="191"/>
        <v>0</v>
      </c>
      <c r="T203" s="406">
        <f t="shared" si="192"/>
        <v>0</v>
      </c>
      <c r="U203" s="407">
        <f t="shared" si="193"/>
        <v>0</v>
      </c>
      <c r="V203" s="408">
        <f t="shared" si="194"/>
        <v>0</v>
      </c>
      <c r="W203" s="406">
        <f t="shared" si="195"/>
        <v>0</v>
      </c>
      <c r="X203" s="406">
        <f t="shared" si="196"/>
        <v>0</v>
      </c>
      <c r="Y203" s="407">
        <f t="shared" si="197"/>
        <v>0</v>
      </c>
      <c r="Z203" s="17">
        <v>0</v>
      </c>
    </row>
    <row r="204" spans="1:26" s="17" customFormat="1" ht="15.75" hidden="1" thickBot="1" x14ac:dyDescent="0.3">
      <c r="A204" s="110"/>
      <c r="B204" s="202"/>
      <c r="C204" s="44"/>
      <c r="D204" s="147" t="s">
        <v>983</v>
      </c>
      <c r="E204" s="147"/>
      <c r="F204" s="238">
        <f t="shared" ref="F204:F212" si="198">SUM(N204:Y204)</f>
        <v>0</v>
      </c>
      <c r="G204" s="284"/>
      <c r="H204" s="280">
        <f>SUM(F204:G204)</f>
        <v>0</v>
      </c>
      <c r="I204" s="238">
        <f t="shared" ref="I204" si="199">SUM(Q204:AB204)</f>
        <v>0</v>
      </c>
      <c r="J204" s="284"/>
      <c r="K204" s="280">
        <f>SUM(I204:J204)</f>
        <v>0</v>
      </c>
      <c r="L204" s="66">
        <f>H204</f>
        <v>0</v>
      </c>
      <c r="M204" s="1"/>
      <c r="N204" s="404">
        <f t="shared" si="186"/>
        <v>0</v>
      </c>
      <c r="O204" s="405">
        <f t="shared" si="187"/>
        <v>0</v>
      </c>
      <c r="P204" s="406">
        <f t="shared" si="188"/>
        <v>0</v>
      </c>
      <c r="Q204" s="406">
        <f t="shared" si="189"/>
        <v>0</v>
      </c>
      <c r="R204" s="405">
        <f t="shared" si="190"/>
        <v>0</v>
      </c>
      <c r="S204" s="406">
        <f t="shared" si="191"/>
        <v>0</v>
      </c>
      <c r="T204" s="406">
        <f t="shared" si="192"/>
        <v>0</v>
      </c>
      <c r="U204" s="407">
        <f t="shared" si="193"/>
        <v>0</v>
      </c>
      <c r="V204" s="408">
        <f t="shared" si="194"/>
        <v>0</v>
      </c>
      <c r="W204" s="406">
        <f t="shared" si="195"/>
        <v>0</v>
      </c>
      <c r="X204" s="406">
        <f t="shared" si="196"/>
        <v>0</v>
      </c>
      <c r="Y204" s="407">
        <f t="shared" si="197"/>
        <v>0</v>
      </c>
      <c r="Z204" s="17">
        <v>0</v>
      </c>
    </row>
    <row r="205" spans="1:26" s="17" customFormat="1" ht="15.75" thickBot="1" x14ac:dyDescent="0.3">
      <c r="A205" s="110"/>
      <c r="B205" s="202"/>
      <c r="C205" s="44"/>
      <c r="D205" s="147" t="s">
        <v>984</v>
      </c>
      <c r="E205" s="147"/>
      <c r="F205" s="238">
        <v>0</v>
      </c>
      <c r="G205" s="284"/>
      <c r="H205" s="280">
        <f>SUM(F205:G205)</f>
        <v>0</v>
      </c>
      <c r="I205" s="238">
        <v>0</v>
      </c>
      <c r="J205" s="284"/>
      <c r="K205" s="280">
        <f>SUM(I205:J205)</f>
        <v>0</v>
      </c>
      <c r="L205" s="66"/>
      <c r="M205" s="1">
        <f>H205</f>
        <v>0</v>
      </c>
      <c r="N205" s="404">
        <f t="shared" si="186"/>
        <v>0</v>
      </c>
      <c r="O205" s="405">
        <f t="shared" si="187"/>
        <v>0</v>
      </c>
      <c r="P205" s="406">
        <f t="shared" si="188"/>
        <v>0</v>
      </c>
      <c r="Q205" s="406">
        <f t="shared" si="189"/>
        <v>0</v>
      </c>
      <c r="R205" s="405">
        <f t="shared" si="190"/>
        <v>0</v>
      </c>
      <c r="S205" s="406">
        <f t="shared" si="191"/>
        <v>0</v>
      </c>
      <c r="T205" s="406">
        <f t="shared" si="192"/>
        <v>0</v>
      </c>
      <c r="U205" s="407">
        <f t="shared" si="193"/>
        <v>0</v>
      </c>
      <c r="V205" s="408">
        <f t="shared" si="194"/>
        <v>0</v>
      </c>
      <c r="W205" s="406">
        <f t="shared" si="195"/>
        <v>0</v>
      </c>
      <c r="X205" s="406">
        <f t="shared" si="196"/>
        <v>0</v>
      </c>
      <c r="Y205" s="407">
        <f t="shared" si="197"/>
        <v>0</v>
      </c>
      <c r="Z205" s="17">
        <v>0</v>
      </c>
    </row>
    <row r="206" spans="1:26" s="17" customFormat="1" ht="15" hidden="1" customHeight="1" x14ac:dyDescent="0.25">
      <c r="A206" s="110" t="s">
        <v>265</v>
      </c>
      <c r="B206" s="211" t="s">
        <v>678</v>
      </c>
      <c r="C206" s="809" t="s">
        <v>870</v>
      </c>
      <c r="D206" s="810"/>
      <c r="E206" s="810"/>
      <c r="F206" s="238">
        <f t="shared" si="198"/>
        <v>0</v>
      </c>
      <c r="G206" s="285"/>
      <c r="H206" s="280">
        <f>SUM(F206:G206)</f>
        <v>0</v>
      </c>
      <c r="I206" s="238">
        <f t="shared" ref="I206:I208" si="200">SUM(Q206:AB206)</f>
        <v>0</v>
      </c>
      <c r="J206" s="285"/>
      <c r="K206" s="280">
        <f>SUM(I206:J206)</f>
        <v>0</v>
      </c>
      <c r="L206" s="206"/>
      <c r="M206" s="1">
        <f>H206</f>
        <v>0</v>
      </c>
      <c r="N206" s="404">
        <f t="shared" si="186"/>
        <v>0</v>
      </c>
      <c r="O206" s="405">
        <f t="shared" si="187"/>
        <v>0</v>
      </c>
      <c r="P206" s="406">
        <f t="shared" si="188"/>
        <v>0</v>
      </c>
      <c r="Q206" s="406">
        <f t="shared" si="189"/>
        <v>0</v>
      </c>
      <c r="R206" s="405">
        <f t="shared" si="190"/>
        <v>0</v>
      </c>
      <c r="S206" s="406">
        <f t="shared" si="191"/>
        <v>0</v>
      </c>
      <c r="T206" s="406">
        <f t="shared" si="192"/>
        <v>0</v>
      </c>
      <c r="U206" s="407">
        <f t="shared" si="193"/>
        <v>0</v>
      </c>
      <c r="V206" s="408">
        <f t="shared" si="194"/>
        <v>0</v>
      </c>
      <c r="W206" s="406">
        <f t="shared" si="195"/>
        <v>0</v>
      </c>
      <c r="X206" s="406">
        <f t="shared" si="196"/>
        <v>0</v>
      </c>
      <c r="Y206" s="407">
        <f t="shared" si="197"/>
        <v>0</v>
      </c>
      <c r="Z206" s="17">
        <v>0</v>
      </c>
    </row>
    <row r="207" spans="1:26" s="17" customFormat="1" ht="15" hidden="1" customHeight="1" x14ac:dyDescent="0.25">
      <c r="A207" s="110" t="s">
        <v>266</v>
      </c>
      <c r="B207" s="211" t="s">
        <v>679</v>
      </c>
      <c r="C207" s="809" t="s">
        <v>267</v>
      </c>
      <c r="D207" s="810"/>
      <c r="E207" s="810"/>
      <c r="F207" s="238">
        <f t="shared" si="198"/>
        <v>0</v>
      </c>
      <c r="G207" s="285"/>
      <c r="H207" s="280">
        <f>SUM(F207:G207)</f>
        <v>0</v>
      </c>
      <c r="I207" s="238">
        <f t="shared" si="200"/>
        <v>0</v>
      </c>
      <c r="J207" s="285"/>
      <c r="K207" s="280">
        <f>SUM(I207:J207)</f>
        <v>0</v>
      </c>
      <c r="L207" s="206"/>
      <c r="M207" s="1">
        <f>H207</f>
        <v>0</v>
      </c>
      <c r="N207" s="404">
        <f t="shared" si="186"/>
        <v>0</v>
      </c>
      <c r="O207" s="405">
        <f t="shared" si="187"/>
        <v>0</v>
      </c>
      <c r="P207" s="406">
        <f t="shared" si="188"/>
        <v>0</v>
      </c>
      <c r="Q207" s="406">
        <f t="shared" si="189"/>
        <v>0</v>
      </c>
      <c r="R207" s="405">
        <f t="shared" si="190"/>
        <v>0</v>
      </c>
      <c r="S207" s="406">
        <f t="shared" si="191"/>
        <v>0</v>
      </c>
      <c r="T207" s="406">
        <f t="shared" si="192"/>
        <v>0</v>
      </c>
      <c r="U207" s="407">
        <f t="shared" si="193"/>
        <v>0</v>
      </c>
      <c r="V207" s="408">
        <f t="shared" si="194"/>
        <v>0</v>
      </c>
      <c r="W207" s="406">
        <f t="shared" si="195"/>
        <v>0</v>
      </c>
      <c r="X207" s="406">
        <f t="shared" si="196"/>
        <v>0</v>
      </c>
      <c r="Y207" s="407">
        <f t="shared" si="197"/>
        <v>0</v>
      </c>
      <c r="Z207" s="17">
        <v>0</v>
      </c>
    </row>
    <row r="208" spans="1:26" ht="15.75" thickBot="1" x14ac:dyDescent="0.3">
      <c r="B208" s="50"/>
      <c r="C208" s="310"/>
      <c r="D208" s="175" t="s">
        <v>1017</v>
      </c>
      <c r="E208" s="175"/>
      <c r="F208" s="238">
        <f t="shared" si="198"/>
        <v>0</v>
      </c>
      <c r="G208" s="283"/>
      <c r="H208" s="280">
        <f>SUM(F208:G208)</f>
        <v>0</v>
      </c>
      <c r="I208" s="238">
        <f t="shared" si="200"/>
        <v>0</v>
      </c>
      <c r="J208" s="283"/>
      <c r="K208" s="280">
        <f>SUM(I208:J208)</f>
        <v>0</v>
      </c>
      <c r="L208" s="66"/>
      <c r="M208" s="1">
        <f>H208</f>
        <v>0</v>
      </c>
      <c r="N208" s="404">
        <f t="shared" si="186"/>
        <v>0</v>
      </c>
      <c r="O208" s="405">
        <f t="shared" si="187"/>
        <v>0</v>
      </c>
      <c r="P208" s="406">
        <f t="shared" si="188"/>
        <v>0</v>
      </c>
      <c r="Q208" s="406">
        <f t="shared" si="189"/>
        <v>0</v>
      </c>
      <c r="R208" s="405">
        <f t="shared" si="190"/>
        <v>0</v>
      </c>
      <c r="S208" s="406">
        <f t="shared" si="191"/>
        <v>0</v>
      </c>
      <c r="T208" s="406">
        <f t="shared" si="192"/>
        <v>0</v>
      </c>
      <c r="U208" s="407">
        <f t="shared" si="193"/>
        <v>0</v>
      </c>
      <c r="V208" s="408">
        <f t="shared" si="194"/>
        <v>0</v>
      </c>
      <c r="W208" s="406">
        <f t="shared" si="195"/>
        <v>0</v>
      </c>
      <c r="X208" s="406">
        <f t="shared" si="196"/>
        <v>0</v>
      </c>
      <c r="Y208" s="407">
        <f t="shared" si="197"/>
        <v>0</v>
      </c>
      <c r="Z208" s="16">
        <v>0</v>
      </c>
    </row>
    <row r="209" spans="1:26" s="17" customFormat="1" ht="15.75" thickBot="1" x14ac:dyDescent="0.3">
      <c r="A209" s="110" t="s">
        <v>268</v>
      </c>
      <c r="B209" s="211" t="s">
        <v>680</v>
      </c>
      <c r="C209" s="811" t="s">
        <v>366</v>
      </c>
      <c r="D209" s="812"/>
      <c r="E209" s="812"/>
      <c r="F209" s="200">
        <f>SUM(F211:F212)</f>
        <v>0</v>
      </c>
      <c r="G209" s="289"/>
      <c r="H209" s="264">
        <f>SUM(H210:H211)</f>
        <v>0</v>
      </c>
      <c r="I209" s="200">
        <f>SUM(I211:I212)</f>
        <v>0</v>
      </c>
      <c r="J209" s="289"/>
      <c r="K209" s="264">
        <f>SUM(K210:K211)</f>
        <v>0</v>
      </c>
      <c r="L209" s="161">
        <f>L210</f>
        <v>0</v>
      </c>
      <c r="M209" s="155">
        <f>M211+M212</f>
        <v>0</v>
      </c>
      <c r="N209" s="404">
        <f t="shared" si="186"/>
        <v>0</v>
      </c>
      <c r="O209" s="405">
        <f t="shared" si="187"/>
        <v>0</v>
      </c>
      <c r="P209" s="406">
        <f t="shared" si="188"/>
        <v>0</v>
      </c>
      <c r="Q209" s="406">
        <f t="shared" si="189"/>
        <v>0</v>
      </c>
      <c r="R209" s="405">
        <f t="shared" si="190"/>
        <v>0</v>
      </c>
      <c r="S209" s="406">
        <f t="shared" si="191"/>
        <v>0</v>
      </c>
      <c r="T209" s="406">
        <f t="shared" si="192"/>
        <v>0</v>
      </c>
      <c r="U209" s="407">
        <f t="shared" si="193"/>
        <v>0</v>
      </c>
      <c r="V209" s="408">
        <f t="shared" si="194"/>
        <v>0</v>
      </c>
      <c r="W209" s="406">
        <f t="shared" si="195"/>
        <v>0</v>
      </c>
      <c r="X209" s="406">
        <f t="shared" si="196"/>
        <v>0</v>
      </c>
      <c r="Y209" s="407">
        <f t="shared" si="197"/>
        <v>0</v>
      </c>
      <c r="Z209" s="17">
        <v>0</v>
      </c>
    </row>
    <row r="210" spans="1:26" s="17" customFormat="1" ht="15.75" hidden="1" thickBot="1" x14ac:dyDescent="0.3">
      <c r="A210" s="110"/>
      <c r="B210" s="211"/>
      <c r="C210" s="44"/>
      <c r="D210" s="222" t="s">
        <v>983</v>
      </c>
      <c r="E210" s="147"/>
      <c r="F210" s="182">
        <f t="shared" si="198"/>
        <v>0</v>
      </c>
      <c r="G210" s="283"/>
      <c r="H210" s="267">
        <f>SUM(F210:G210)</f>
        <v>0</v>
      </c>
      <c r="I210" s="182">
        <f t="shared" ref="I210" si="201">SUM(Q210:AB210)</f>
        <v>0</v>
      </c>
      <c r="J210" s="283"/>
      <c r="K210" s="267">
        <f>SUM(I210:J210)</f>
        <v>0</v>
      </c>
      <c r="L210" s="66">
        <f>H210</f>
        <v>0</v>
      </c>
      <c r="M210" s="67"/>
      <c r="N210" s="404">
        <f t="shared" si="186"/>
        <v>0</v>
      </c>
      <c r="O210" s="405">
        <f t="shared" si="187"/>
        <v>0</v>
      </c>
      <c r="P210" s="406">
        <f t="shared" si="188"/>
        <v>0</v>
      </c>
      <c r="Q210" s="406">
        <f t="shared" si="189"/>
        <v>0</v>
      </c>
      <c r="R210" s="405">
        <f t="shared" si="190"/>
        <v>0</v>
      </c>
      <c r="S210" s="406">
        <f t="shared" si="191"/>
        <v>0</v>
      </c>
      <c r="T210" s="406">
        <f t="shared" si="192"/>
        <v>0</v>
      </c>
      <c r="U210" s="407">
        <f t="shared" si="193"/>
        <v>0</v>
      </c>
      <c r="V210" s="408">
        <f t="shared" si="194"/>
        <v>0</v>
      </c>
      <c r="W210" s="406">
        <f t="shared" si="195"/>
        <v>0</v>
      </c>
      <c r="X210" s="406">
        <f t="shared" si="196"/>
        <v>0</v>
      </c>
      <c r="Y210" s="407">
        <f t="shared" si="197"/>
        <v>0</v>
      </c>
      <c r="Z210" s="17">
        <v>0</v>
      </c>
    </row>
    <row r="211" spans="1:26" s="17" customFormat="1" ht="15.75" thickBot="1" x14ac:dyDescent="0.3">
      <c r="A211" s="110"/>
      <c r="B211" s="214"/>
      <c r="C211" s="310"/>
      <c r="D211" s="309" t="s">
        <v>984</v>
      </c>
      <c r="E211" s="308"/>
      <c r="F211" s="182">
        <v>0</v>
      </c>
      <c r="G211" s="283"/>
      <c r="H211" s="267">
        <f>SUM(F211:G211)</f>
        <v>0</v>
      </c>
      <c r="I211" s="182">
        <v>0</v>
      </c>
      <c r="J211" s="283"/>
      <c r="K211" s="267">
        <f>SUM(I211:J211)</f>
        <v>0</v>
      </c>
      <c r="L211" s="66"/>
      <c r="M211" s="67">
        <f>H211</f>
        <v>0</v>
      </c>
      <c r="N211" s="404">
        <f t="shared" si="186"/>
        <v>0</v>
      </c>
      <c r="O211" s="405">
        <f t="shared" si="187"/>
        <v>0</v>
      </c>
      <c r="P211" s="406">
        <f t="shared" si="188"/>
        <v>0</v>
      </c>
      <c r="Q211" s="406">
        <f t="shared" si="189"/>
        <v>0</v>
      </c>
      <c r="R211" s="405">
        <f t="shared" si="190"/>
        <v>0</v>
      </c>
      <c r="S211" s="406">
        <f t="shared" si="191"/>
        <v>0</v>
      </c>
      <c r="T211" s="406">
        <f t="shared" si="192"/>
        <v>0</v>
      </c>
      <c r="U211" s="407">
        <f t="shared" si="193"/>
        <v>0</v>
      </c>
      <c r="V211" s="408">
        <f t="shared" si="194"/>
        <v>0</v>
      </c>
      <c r="W211" s="406">
        <f t="shared" si="195"/>
        <v>0</v>
      </c>
      <c r="X211" s="406">
        <f t="shared" si="196"/>
        <v>0</v>
      </c>
      <c r="Y211" s="407">
        <f t="shared" si="197"/>
        <v>0</v>
      </c>
      <c r="Z211" s="17">
        <v>0</v>
      </c>
    </row>
    <row r="212" spans="1:26" s="17" customFormat="1" ht="15.75" thickBot="1" x14ac:dyDescent="0.3">
      <c r="A212" s="110"/>
      <c r="B212" s="290"/>
      <c r="C212" s="242"/>
      <c r="D212" s="227" t="s">
        <v>1017</v>
      </c>
      <c r="E212" s="243"/>
      <c r="F212" s="244">
        <f t="shared" si="198"/>
        <v>0</v>
      </c>
      <c r="G212" s="317"/>
      <c r="H212" s="307">
        <f>SUM(F212:G212)</f>
        <v>0</v>
      </c>
      <c r="I212" s="244">
        <f t="shared" ref="I212" si="202">SUM(Q212:AB212)</f>
        <v>0</v>
      </c>
      <c r="J212" s="317"/>
      <c r="K212" s="307">
        <f>SUM(I212:J212)</f>
        <v>0</v>
      </c>
      <c r="L212" s="229"/>
      <c r="M212" s="297">
        <f>H212</f>
        <v>0</v>
      </c>
      <c r="N212" s="404">
        <f t="shared" si="186"/>
        <v>0</v>
      </c>
      <c r="O212" s="405">
        <f t="shared" si="187"/>
        <v>0</v>
      </c>
      <c r="P212" s="406">
        <f t="shared" si="188"/>
        <v>0</v>
      </c>
      <c r="Q212" s="406">
        <f t="shared" si="189"/>
        <v>0</v>
      </c>
      <c r="R212" s="405">
        <f t="shared" si="190"/>
        <v>0</v>
      </c>
      <c r="S212" s="406">
        <f t="shared" si="191"/>
        <v>0</v>
      </c>
      <c r="T212" s="406">
        <f t="shared" si="192"/>
        <v>0</v>
      </c>
      <c r="U212" s="407">
        <f t="shared" si="193"/>
        <v>0</v>
      </c>
      <c r="V212" s="408">
        <f t="shared" si="194"/>
        <v>0</v>
      </c>
      <c r="W212" s="406">
        <f t="shared" si="195"/>
        <v>0</v>
      </c>
      <c r="X212" s="406">
        <f t="shared" si="196"/>
        <v>0</v>
      </c>
      <c r="Y212" s="407">
        <f t="shared" si="197"/>
        <v>0</v>
      </c>
      <c r="Z212" s="17">
        <v>0</v>
      </c>
    </row>
    <row r="213" spans="1:26" ht="15.75" thickBot="1" x14ac:dyDescent="0.3">
      <c r="B213" s="89" t="s">
        <v>269</v>
      </c>
      <c r="C213" s="771" t="s">
        <v>270</v>
      </c>
      <c r="D213" s="772"/>
      <c r="E213" s="772"/>
      <c r="F213" s="274">
        <f>F214+F215+F226+F237+F248+F251+F263+F264+F265</f>
        <v>0</v>
      </c>
      <c r="G213" s="275">
        <f t="shared" ref="G213" si="203">G214+G215+G226+G237+G248+G251+G263+G264+G265</f>
        <v>0</v>
      </c>
      <c r="H213" s="276">
        <f t="shared" si="166"/>
        <v>0</v>
      </c>
      <c r="I213" s="274">
        <f>I214+I215+I226+I237+I248+I251+I263+I264+I265</f>
        <v>90989</v>
      </c>
      <c r="J213" s="275">
        <f t="shared" ref="J213" si="204">J214+J215+J226+J237+J248+J251+J263+J264+J265</f>
        <v>0</v>
      </c>
      <c r="K213" s="276">
        <f t="shared" ref="K213:K286" si="205">SUM(I213:J213)</f>
        <v>90989</v>
      </c>
      <c r="L213" s="277">
        <f>L214+L215+L226+L237+L248+L251+L263+L264+L265</f>
        <v>90989</v>
      </c>
      <c r="M213" s="272">
        <f>M214+M215+M226+M237+M248+M251+M263+M264+M265</f>
        <v>0</v>
      </c>
      <c r="N213" s="404">
        <f t="shared" ref="N213:Y213" si="206">SUM(N265+N264)</f>
        <v>0</v>
      </c>
      <c r="O213" s="404">
        <f t="shared" si="206"/>
        <v>0</v>
      </c>
      <c r="P213" s="404">
        <f t="shared" si="206"/>
        <v>0</v>
      </c>
      <c r="Q213" s="404">
        <f t="shared" si="206"/>
        <v>0</v>
      </c>
      <c r="R213" s="404">
        <f t="shared" si="206"/>
        <v>0</v>
      </c>
      <c r="S213" s="404">
        <f t="shared" si="206"/>
        <v>0</v>
      </c>
      <c r="T213" s="404">
        <f t="shared" si="206"/>
        <v>90989</v>
      </c>
      <c r="U213" s="404">
        <f t="shared" si="206"/>
        <v>0</v>
      </c>
      <c r="V213" s="404">
        <f t="shared" si="206"/>
        <v>0</v>
      </c>
      <c r="W213" s="404">
        <f t="shared" si="206"/>
        <v>0</v>
      </c>
      <c r="X213" s="404">
        <f t="shared" si="206"/>
        <v>0</v>
      </c>
      <c r="Y213" s="404">
        <f t="shared" si="206"/>
        <v>0</v>
      </c>
      <c r="Z213" s="150">
        <f>SUM(N213:Y213)</f>
        <v>90989</v>
      </c>
    </row>
    <row r="214" spans="1:26" s="17" customFormat="1" ht="25.5" hidden="1" customHeight="1" thickBot="1" x14ac:dyDescent="0.3">
      <c r="A214" s="110" t="s">
        <v>271</v>
      </c>
      <c r="B214" s="82" t="s">
        <v>681</v>
      </c>
      <c r="C214" s="764" t="s">
        <v>367</v>
      </c>
      <c r="D214" s="765"/>
      <c r="E214" s="765"/>
      <c r="F214" s="196">
        <f>SUM(N214:Y214)</f>
        <v>0</v>
      </c>
      <c r="G214" s="138"/>
      <c r="H214" s="141">
        <f t="shared" si="166"/>
        <v>0</v>
      </c>
      <c r="I214" s="196">
        <f>SUM(Q214:AB214)</f>
        <v>0</v>
      </c>
      <c r="J214" s="138"/>
      <c r="K214" s="141">
        <f t="shared" si="205"/>
        <v>0</v>
      </c>
      <c r="L214" s="83"/>
      <c r="M214" s="84"/>
      <c r="N214" s="404">
        <f t="shared" si="186"/>
        <v>0</v>
      </c>
      <c r="O214" s="405">
        <f t="shared" si="187"/>
        <v>0</v>
      </c>
      <c r="P214" s="406">
        <f t="shared" si="188"/>
        <v>0</v>
      </c>
      <c r="Q214" s="406">
        <f t="shared" si="189"/>
        <v>0</v>
      </c>
      <c r="R214" s="405">
        <f t="shared" si="190"/>
        <v>0</v>
      </c>
      <c r="S214" s="406">
        <f t="shared" si="191"/>
        <v>0</v>
      </c>
      <c r="T214" s="406">
        <f t="shared" si="192"/>
        <v>0</v>
      </c>
      <c r="U214" s="407">
        <f t="shared" si="193"/>
        <v>0</v>
      </c>
      <c r="V214" s="408">
        <f t="shared" si="194"/>
        <v>0</v>
      </c>
      <c r="W214" s="406">
        <f t="shared" si="195"/>
        <v>0</v>
      </c>
      <c r="X214" s="406">
        <f t="shared" si="196"/>
        <v>0</v>
      </c>
      <c r="Y214" s="407">
        <f t="shared" si="197"/>
        <v>0</v>
      </c>
      <c r="Z214" s="17">
        <v>0</v>
      </c>
    </row>
    <row r="215" spans="1:26" s="17" customFormat="1" ht="16.350000000000001" hidden="1" customHeight="1" thickBot="1" x14ac:dyDescent="0.3">
      <c r="A215" s="110" t="s">
        <v>272</v>
      </c>
      <c r="B215" s="82" t="s">
        <v>682</v>
      </c>
      <c r="C215" s="802" t="s">
        <v>810</v>
      </c>
      <c r="D215" s="803"/>
      <c r="E215" s="803"/>
      <c r="F215" s="196">
        <f>F216+F217+F218+F219+F220+F221+F222+F223+F224+F225</f>
        <v>0</v>
      </c>
      <c r="G215" s="138">
        <f t="shared" ref="G215" si="207">G216+G217+G218+G219+G220+G221+G222+G223+G224+G225</f>
        <v>0</v>
      </c>
      <c r="H215" s="141">
        <f t="shared" si="166"/>
        <v>0</v>
      </c>
      <c r="I215" s="196">
        <f>I216+I217+I218+I219+I220+I221+I222+I223+I224+I225</f>
        <v>0</v>
      </c>
      <c r="J215" s="138">
        <f t="shared" ref="J215" si="208">J216+J217+J218+J219+J220+J221+J222+J223+J224+J225</f>
        <v>0</v>
      </c>
      <c r="K215" s="141">
        <f t="shared" si="205"/>
        <v>0</v>
      </c>
      <c r="L215" s="83">
        <f>L216+L217+L218+L219+L220+L221+L222+L223+L224+L225</f>
        <v>0</v>
      </c>
      <c r="M215" s="84">
        <f>M216+M217+M218+M219+M220+M221+M222+M223+M224+M225</f>
        <v>0</v>
      </c>
      <c r="N215" s="404">
        <f t="shared" si="186"/>
        <v>0</v>
      </c>
      <c r="O215" s="405">
        <f t="shared" si="187"/>
        <v>0</v>
      </c>
      <c r="P215" s="406">
        <f t="shared" si="188"/>
        <v>0</v>
      </c>
      <c r="Q215" s="406">
        <f t="shared" si="189"/>
        <v>0</v>
      </c>
      <c r="R215" s="405">
        <f t="shared" si="190"/>
        <v>0</v>
      </c>
      <c r="S215" s="406">
        <f t="shared" si="191"/>
        <v>0</v>
      </c>
      <c r="T215" s="406">
        <f t="shared" si="192"/>
        <v>0</v>
      </c>
      <c r="U215" s="407">
        <f t="shared" si="193"/>
        <v>0</v>
      </c>
      <c r="V215" s="408">
        <f t="shared" si="194"/>
        <v>0</v>
      </c>
      <c r="W215" s="406">
        <f t="shared" si="195"/>
        <v>0</v>
      </c>
      <c r="X215" s="406">
        <f t="shared" si="196"/>
        <v>0</v>
      </c>
      <c r="Y215" s="407">
        <f t="shared" si="197"/>
        <v>0</v>
      </c>
      <c r="Z215" s="17">
        <v>0</v>
      </c>
    </row>
    <row r="216" spans="1:26" ht="15.75" hidden="1" customHeight="1" thickBot="1" x14ac:dyDescent="0.3">
      <c r="B216" s="50"/>
      <c r="C216" s="2"/>
      <c r="D216" s="748" t="s">
        <v>811</v>
      </c>
      <c r="E216" s="748"/>
      <c r="F216" s="182">
        <f t="shared" ref="F216:F225" si="209">SUM(N216:Y216)</f>
        <v>0</v>
      </c>
      <c r="G216" s="124"/>
      <c r="H216" s="142">
        <f t="shared" si="166"/>
        <v>0</v>
      </c>
      <c r="I216" s="182">
        <f t="shared" ref="I216:I225" si="210">SUM(Q216:AB216)</f>
        <v>0</v>
      </c>
      <c r="J216" s="124"/>
      <c r="K216" s="142">
        <f t="shared" si="205"/>
        <v>0</v>
      </c>
      <c r="L216" s="66"/>
      <c r="M216" s="1"/>
      <c r="N216" s="404">
        <f t="shared" si="186"/>
        <v>0</v>
      </c>
      <c r="O216" s="405">
        <f t="shared" si="187"/>
        <v>0</v>
      </c>
      <c r="P216" s="406">
        <f t="shared" si="188"/>
        <v>0</v>
      </c>
      <c r="Q216" s="406">
        <f t="shared" si="189"/>
        <v>0</v>
      </c>
      <c r="R216" s="405">
        <f t="shared" si="190"/>
        <v>0</v>
      </c>
      <c r="S216" s="406">
        <f t="shared" si="191"/>
        <v>0</v>
      </c>
      <c r="T216" s="406">
        <f t="shared" si="192"/>
        <v>0</v>
      </c>
      <c r="U216" s="407">
        <f t="shared" si="193"/>
        <v>0</v>
      </c>
      <c r="V216" s="408">
        <f t="shared" si="194"/>
        <v>0</v>
      </c>
      <c r="W216" s="406">
        <f t="shared" si="195"/>
        <v>0</v>
      </c>
      <c r="X216" s="406">
        <f t="shared" si="196"/>
        <v>0</v>
      </c>
      <c r="Y216" s="407">
        <f t="shared" si="197"/>
        <v>0</v>
      </c>
      <c r="Z216" s="16">
        <v>0</v>
      </c>
    </row>
    <row r="217" spans="1:26" ht="15.75" hidden="1" customHeight="1" thickBot="1" x14ac:dyDescent="0.3">
      <c r="B217" s="50"/>
      <c r="C217" s="2"/>
      <c r="D217" s="748" t="s">
        <v>812</v>
      </c>
      <c r="E217" s="748"/>
      <c r="F217" s="182">
        <f t="shared" si="209"/>
        <v>0</v>
      </c>
      <c r="G217" s="124"/>
      <c r="H217" s="142">
        <f t="shared" si="166"/>
        <v>0</v>
      </c>
      <c r="I217" s="182">
        <f t="shared" si="210"/>
        <v>0</v>
      </c>
      <c r="J217" s="124"/>
      <c r="K217" s="142">
        <f t="shared" si="205"/>
        <v>0</v>
      </c>
      <c r="L217" s="66"/>
      <c r="M217" s="1"/>
      <c r="N217" s="404">
        <f t="shared" si="186"/>
        <v>0</v>
      </c>
      <c r="O217" s="405">
        <f t="shared" si="187"/>
        <v>0</v>
      </c>
      <c r="P217" s="406">
        <f t="shared" si="188"/>
        <v>0</v>
      </c>
      <c r="Q217" s="406">
        <f t="shared" si="189"/>
        <v>0</v>
      </c>
      <c r="R217" s="405">
        <f t="shared" si="190"/>
        <v>0</v>
      </c>
      <c r="S217" s="406">
        <f t="shared" si="191"/>
        <v>0</v>
      </c>
      <c r="T217" s="406">
        <f t="shared" si="192"/>
        <v>0</v>
      </c>
      <c r="U217" s="407">
        <f t="shared" si="193"/>
        <v>0</v>
      </c>
      <c r="V217" s="408">
        <f t="shared" si="194"/>
        <v>0</v>
      </c>
      <c r="W217" s="406">
        <f t="shared" si="195"/>
        <v>0</v>
      </c>
      <c r="X217" s="406">
        <f t="shared" si="196"/>
        <v>0</v>
      </c>
      <c r="Y217" s="407">
        <f t="shared" si="197"/>
        <v>0</v>
      </c>
      <c r="Z217" s="16">
        <v>0</v>
      </c>
    </row>
    <row r="218" spans="1:26" ht="15.75" hidden="1" customHeight="1" thickBot="1" x14ac:dyDescent="0.3">
      <c r="B218" s="50"/>
      <c r="C218" s="2"/>
      <c r="D218" s="748" t="s">
        <v>544</v>
      </c>
      <c r="E218" s="748"/>
      <c r="F218" s="182">
        <f t="shared" si="209"/>
        <v>0</v>
      </c>
      <c r="G218" s="124"/>
      <c r="H218" s="142">
        <f t="shared" si="166"/>
        <v>0</v>
      </c>
      <c r="I218" s="182">
        <f t="shared" si="210"/>
        <v>0</v>
      </c>
      <c r="J218" s="124"/>
      <c r="K218" s="142">
        <f t="shared" si="205"/>
        <v>0</v>
      </c>
      <c r="L218" s="66"/>
      <c r="M218" s="1"/>
      <c r="N218" s="404">
        <f t="shared" si="186"/>
        <v>0</v>
      </c>
      <c r="O218" s="405">
        <f t="shared" si="187"/>
        <v>0</v>
      </c>
      <c r="P218" s="406">
        <f t="shared" si="188"/>
        <v>0</v>
      </c>
      <c r="Q218" s="406">
        <f t="shared" si="189"/>
        <v>0</v>
      </c>
      <c r="R218" s="405">
        <f t="shared" si="190"/>
        <v>0</v>
      </c>
      <c r="S218" s="406">
        <f t="shared" si="191"/>
        <v>0</v>
      </c>
      <c r="T218" s="406">
        <f t="shared" si="192"/>
        <v>0</v>
      </c>
      <c r="U218" s="407">
        <f t="shared" si="193"/>
        <v>0</v>
      </c>
      <c r="V218" s="408">
        <f t="shared" si="194"/>
        <v>0</v>
      </c>
      <c r="W218" s="406">
        <f t="shared" si="195"/>
        <v>0</v>
      </c>
      <c r="X218" s="406">
        <f t="shared" si="196"/>
        <v>0</v>
      </c>
      <c r="Y218" s="407">
        <f t="shared" si="197"/>
        <v>0</v>
      </c>
      <c r="Z218" s="16">
        <v>0</v>
      </c>
    </row>
    <row r="219" spans="1:26" ht="25.5" hidden="1" customHeight="1" thickBot="1" x14ac:dyDescent="0.3">
      <c r="B219" s="50"/>
      <c r="C219" s="2"/>
      <c r="D219" s="749" t="s">
        <v>547</v>
      </c>
      <c r="E219" s="749"/>
      <c r="F219" s="192">
        <f t="shared" si="209"/>
        <v>0</v>
      </c>
      <c r="G219" s="134"/>
      <c r="H219" s="142">
        <f t="shared" si="166"/>
        <v>0</v>
      </c>
      <c r="I219" s="192">
        <f t="shared" si="210"/>
        <v>0</v>
      </c>
      <c r="J219" s="134"/>
      <c r="K219" s="142">
        <f t="shared" si="205"/>
        <v>0</v>
      </c>
      <c r="L219" s="66"/>
      <c r="M219" s="1"/>
      <c r="N219" s="404">
        <f t="shared" si="186"/>
        <v>0</v>
      </c>
      <c r="O219" s="405">
        <f t="shared" si="187"/>
        <v>0</v>
      </c>
      <c r="P219" s="406">
        <f t="shared" si="188"/>
        <v>0</v>
      </c>
      <c r="Q219" s="406">
        <f t="shared" si="189"/>
        <v>0</v>
      </c>
      <c r="R219" s="405">
        <f t="shared" si="190"/>
        <v>0</v>
      </c>
      <c r="S219" s="406">
        <f t="shared" si="191"/>
        <v>0</v>
      </c>
      <c r="T219" s="406">
        <f t="shared" si="192"/>
        <v>0</v>
      </c>
      <c r="U219" s="407">
        <f t="shared" si="193"/>
        <v>0</v>
      </c>
      <c r="V219" s="408">
        <f t="shared" si="194"/>
        <v>0</v>
      </c>
      <c r="W219" s="406">
        <f t="shared" si="195"/>
        <v>0</v>
      </c>
      <c r="X219" s="406">
        <f t="shared" si="196"/>
        <v>0</v>
      </c>
      <c r="Y219" s="407">
        <f t="shared" si="197"/>
        <v>0</v>
      </c>
      <c r="Z219" s="16">
        <v>0</v>
      </c>
    </row>
    <row r="220" spans="1:26" ht="15.75" hidden="1" customHeight="1" thickBot="1" x14ac:dyDescent="0.3">
      <c r="B220" s="50"/>
      <c r="C220" s="2"/>
      <c r="D220" s="748" t="s">
        <v>549</v>
      </c>
      <c r="E220" s="748"/>
      <c r="F220" s="182">
        <f t="shared" si="209"/>
        <v>0</v>
      </c>
      <c r="G220" s="124"/>
      <c r="H220" s="142">
        <f t="shared" si="166"/>
        <v>0</v>
      </c>
      <c r="I220" s="182">
        <f t="shared" si="210"/>
        <v>0</v>
      </c>
      <c r="J220" s="124"/>
      <c r="K220" s="142">
        <f t="shared" si="205"/>
        <v>0</v>
      </c>
      <c r="L220" s="66"/>
      <c r="M220" s="1"/>
      <c r="N220" s="404">
        <f t="shared" si="186"/>
        <v>0</v>
      </c>
      <c r="O220" s="405">
        <f t="shared" si="187"/>
        <v>0</v>
      </c>
      <c r="P220" s="406">
        <f t="shared" si="188"/>
        <v>0</v>
      </c>
      <c r="Q220" s="406">
        <f t="shared" si="189"/>
        <v>0</v>
      </c>
      <c r="R220" s="405">
        <f t="shared" si="190"/>
        <v>0</v>
      </c>
      <c r="S220" s="406">
        <f t="shared" si="191"/>
        <v>0</v>
      </c>
      <c r="T220" s="406">
        <f t="shared" si="192"/>
        <v>0</v>
      </c>
      <c r="U220" s="407">
        <f t="shared" si="193"/>
        <v>0</v>
      </c>
      <c r="V220" s="408">
        <f t="shared" si="194"/>
        <v>0</v>
      </c>
      <c r="W220" s="406">
        <f t="shared" si="195"/>
        <v>0</v>
      </c>
      <c r="X220" s="406">
        <f t="shared" si="196"/>
        <v>0</v>
      </c>
      <c r="Y220" s="407">
        <f t="shared" si="197"/>
        <v>0</v>
      </c>
      <c r="Z220" s="16">
        <v>0</v>
      </c>
    </row>
    <row r="221" spans="1:26" ht="15.75" hidden="1" customHeight="1" thickBot="1" x14ac:dyDescent="0.3">
      <c r="B221" s="50"/>
      <c r="C221" s="2"/>
      <c r="D221" s="748" t="s">
        <v>550</v>
      </c>
      <c r="E221" s="748"/>
      <c r="F221" s="182">
        <f t="shared" si="209"/>
        <v>0</v>
      </c>
      <c r="G221" s="124"/>
      <c r="H221" s="142">
        <f t="shared" si="166"/>
        <v>0</v>
      </c>
      <c r="I221" s="182">
        <f t="shared" si="210"/>
        <v>0</v>
      </c>
      <c r="J221" s="124"/>
      <c r="K221" s="142">
        <f t="shared" si="205"/>
        <v>0</v>
      </c>
      <c r="L221" s="66"/>
      <c r="M221" s="1"/>
      <c r="N221" s="404">
        <f t="shared" si="186"/>
        <v>0</v>
      </c>
      <c r="O221" s="405">
        <f t="shared" si="187"/>
        <v>0</v>
      </c>
      <c r="P221" s="406">
        <f t="shared" si="188"/>
        <v>0</v>
      </c>
      <c r="Q221" s="406">
        <f t="shared" si="189"/>
        <v>0</v>
      </c>
      <c r="R221" s="405">
        <f t="shared" si="190"/>
        <v>0</v>
      </c>
      <c r="S221" s="406">
        <f t="shared" si="191"/>
        <v>0</v>
      </c>
      <c r="T221" s="406">
        <f t="shared" si="192"/>
        <v>0</v>
      </c>
      <c r="U221" s="407">
        <f t="shared" si="193"/>
        <v>0</v>
      </c>
      <c r="V221" s="408">
        <f t="shared" si="194"/>
        <v>0</v>
      </c>
      <c r="W221" s="406">
        <f t="shared" si="195"/>
        <v>0</v>
      </c>
      <c r="X221" s="406">
        <f t="shared" si="196"/>
        <v>0</v>
      </c>
      <c r="Y221" s="407">
        <f t="shared" si="197"/>
        <v>0</v>
      </c>
      <c r="Z221" s="16">
        <v>0</v>
      </c>
    </row>
    <row r="222" spans="1:26" ht="25.5" hidden="1" customHeight="1" thickBot="1" x14ac:dyDescent="0.3">
      <c r="B222" s="50"/>
      <c r="C222" s="2"/>
      <c r="D222" s="749" t="s">
        <v>554</v>
      </c>
      <c r="E222" s="749"/>
      <c r="F222" s="192">
        <f t="shared" si="209"/>
        <v>0</v>
      </c>
      <c r="G222" s="134"/>
      <c r="H222" s="142">
        <f t="shared" si="166"/>
        <v>0</v>
      </c>
      <c r="I222" s="192">
        <f t="shared" si="210"/>
        <v>0</v>
      </c>
      <c r="J222" s="134"/>
      <c r="K222" s="142">
        <f t="shared" si="205"/>
        <v>0</v>
      </c>
      <c r="L222" s="66"/>
      <c r="M222" s="1"/>
      <c r="N222" s="404">
        <f t="shared" si="186"/>
        <v>0</v>
      </c>
      <c r="O222" s="405">
        <f t="shared" si="187"/>
        <v>0</v>
      </c>
      <c r="P222" s="406">
        <f t="shared" si="188"/>
        <v>0</v>
      </c>
      <c r="Q222" s="406">
        <f t="shared" si="189"/>
        <v>0</v>
      </c>
      <c r="R222" s="405">
        <f t="shared" si="190"/>
        <v>0</v>
      </c>
      <c r="S222" s="406">
        <f t="shared" si="191"/>
        <v>0</v>
      </c>
      <c r="T222" s="406">
        <f t="shared" si="192"/>
        <v>0</v>
      </c>
      <c r="U222" s="407">
        <f t="shared" si="193"/>
        <v>0</v>
      </c>
      <c r="V222" s="408">
        <f t="shared" si="194"/>
        <v>0</v>
      </c>
      <c r="W222" s="406">
        <f t="shared" si="195"/>
        <v>0</v>
      </c>
      <c r="X222" s="406">
        <f t="shared" si="196"/>
        <v>0</v>
      </c>
      <c r="Y222" s="407">
        <f t="shared" si="197"/>
        <v>0</v>
      </c>
      <c r="Z222" s="16">
        <v>0</v>
      </c>
    </row>
    <row r="223" spans="1:26" ht="25.5" hidden="1" customHeight="1" thickBot="1" x14ac:dyDescent="0.3">
      <c r="B223" s="50"/>
      <c r="C223" s="2"/>
      <c r="D223" s="749" t="s">
        <v>557</v>
      </c>
      <c r="E223" s="749"/>
      <c r="F223" s="192">
        <f t="shared" si="209"/>
        <v>0</v>
      </c>
      <c r="G223" s="134"/>
      <c r="H223" s="142">
        <f t="shared" si="166"/>
        <v>0</v>
      </c>
      <c r="I223" s="192">
        <f t="shared" si="210"/>
        <v>0</v>
      </c>
      <c r="J223" s="134"/>
      <c r="K223" s="142">
        <f t="shared" si="205"/>
        <v>0</v>
      </c>
      <c r="L223" s="66"/>
      <c r="M223" s="1"/>
      <c r="N223" s="404">
        <f t="shared" si="186"/>
        <v>0</v>
      </c>
      <c r="O223" s="405">
        <f t="shared" si="187"/>
        <v>0</v>
      </c>
      <c r="P223" s="406">
        <f t="shared" si="188"/>
        <v>0</v>
      </c>
      <c r="Q223" s="406">
        <f t="shared" si="189"/>
        <v>0</v>
      </c>
      <c r="R223" s="405">
        <f t="shared" si="190"/>
        <v>0</v>
      </c>
      <c r="S223" s="406">
        <f t="shared" si="191"/>
        <v>0</v>
      </c>
      <c r="T223" s="406">
        <f t="shared" si="192"/>
        <v>0</v>
      </c>
      <c r="U223" s="407">
        <f t="shared" si="193"/>
        <v>0</v>
      </c>
      <c r="V223" s="408">
        <f t="shared" si="194"/>
        <v>0</v>
      </c>
      <c r="W223" s="406">
        <f t="shared" si="195"/>
        <v>0</v>
      </c>
      <c r="X223" s="406">
        <f t="shared" si="196"/>
        <v>0</v>
      </c>
      <c r="Y223" s="407">
        <f t="shared" si="197"/>
        <v>0</v>
      </c>
      <c r="Z223" s="16">
        <v>0</v>
      </c>
    </row>
    <row r="224" spans="1:26" ht="25.5" hidden="1" customHeight="1" thickBot="1" x14ac:dyDescent="0.3">
      <c r="B224" s="50"/>
      <c r="C224" s="2"/>
      <c r="D224" s="749" t="s">
        <v>559</v>
      </c>
      <c r="E224" s="749"/>
      <c r="F224" s="192">
        <f t="shared" si="209"/>
        <v>0</v>
      </c>
      <c r="G224" s="134"/>
      <c r="H224" s="142">
        <f t="shared" si="166"/>
        <v>0</v>
      </c>
      <c r="I224" s="192">
        <f t="shared" si="210"/>
        <v>0</v>
      </c>
      <c r="J224" s="134"/>
      <c r="K224" s="142">
        <f t="shared" si="205"/>
        <v>0</v>
      </c>
      <c r="L224" s="66"/>
      <c r="M224" s="1"/>
      <c r="N224" s="404">
        <f t="shared" si="186"/>
        <v>0</v>
      </c>
      <c r="O224" s="405">
        <f t="shared" si="187"/>
        <v>0</v>
      </c>
      <c r="P224" s="406">
        <f t="shared" si="188"/>
        <v>0</v>
      </c>
      <c r="Q224" s="406">
        <f t="shared" si="189"/>
        <v>0</v>
      </c>
      <c r="R224" s="405">
        <f t="shared" si="190"/>
        <v>0</v>
      </c>
      <c r="S224" s="406">
        <f t="shared" si="191"/>
        <v>0</v>
      </c>
      <c r="T224" s="406">
        <f t="shared" si="192"/>
        <v>0</v>
      </c>
      <c r="U224" s="407">
        <f t="shared" si="193"/>
        <v>0</v>
      </c>
      <c r="V224" s="408">
        <f t="shared" si="194"/>
        <v>0</v>
      </c>
      <c r="W224" s="406">
        <f t="shared" si="195"/>
        <v>0</v>
      </c>
      <c r="X224" s="406">
        <f t="shared" si="196"/>
        <v>0</v>
      </c>
      <c r="Y224" s="407">
        <f t="shared" si="197"/>
        <v>0</v>
      </c>
      <c r="Z224" s="16">
        <v>0</v>
      </c>
    </row>
    <row r="225" spans="1:26" ht="25.5" hidden="1" customHeight="1" thickBot="1" x14ac:dyDescent="0.3">
      <c r="B225" s="50"/>
      <c r="C225" s="2"/>
      <c r="D225" s="749" t="s">
        <v>562</v>
      </c>
      <c r="E225" s="749"/>
      <c r="F225" s="192">
        <f t="shared" si="209"/>
        <v>0</v>
      </c>
      <c r="G225" s="134"/>
      <c r="H225" s="142">
        <f t="shared" si="166"/>
        <v>0</v>
      </c>
      <c r="I225" s="192">
        <f t="shared" si="210"/>
        <v>0</v>
      </c>
      <c r="J225" s="134"/>
      <c r="K225" s="142">
        <f t="shared" si="205"/>
        <v>0</v>
      </c>
      <c r="L225" s="66"/>
      <c r="M225" s="1"/>
      <c r="N225" s="404">
        <f t="shared" si="186"/>
        <v>0</v>
      </c>
      <c r="O225" s="405">
        <f t="shared" si="187"/>
        <v>0</v>
      </c>
      <c r="P225" s="406">
        <f t="shared" si="188"/>
        <v>0</v>
      </c>
      <c r="Q225" s="406">
        <f t="shared" si="189"/>
        <v>0</v>
      </c>
      <c r="R225" s="405">
        <f t="shared" si="190"/>
        <v>0</v>
      </c>
      <c r="S225" s="406">
        <f t="shared" si="191"/>
        <v>0</v>
      </c>
      <c r="T225" s="406">
        <f t="shared" si="192"/>
        <v>0</v>
      </c>
      <c r="U225" s="407">
        <f t="shared" si="193"/>
        <v>0</v>
      </c>
      <c r="V225" s="408">
        <f t="shared" si="194"/>
        <v>0</v>
      </c>
      <c r="W225" s="406">
        <f t="shared" si="195"/>
        <v>0</v>
      </c>
      <c r="X225" s="406">
        <f t="shared" si="196"/>
        <v>0</v>
      </c>
      <c r="Y225" s="407">
        <f t="shared" si="197"/>
        <v>0</v>
      </c>
      <c r="Z225" s="16">
        <v>0</v>
      </c>
    </row>
    <row r="226" spans="1:26" s="17" customFormat="1" ht="25.5" hidden="1" customHeight="1" thickBot="1" x14ac:dyDescent="0.3">
      <c r="A226" s="113" t="s">
        <v>273</v>
      </c>
      <c r="B226" s="82" t="s">
        <v>683</v>
      </c>
      <c r="C226" s="802" t="s">
        <v>604</v>
      </c>
      <c r="D226" s="803"/>
      <c r="E226" s="803"/>
      <c r="F226" s="196">
        <f>F227+F228+F229+F230+F231+F232+F233+F234+F235+F236</f>
        <v>0</v>
      </c>
      <c r="G226" s="138">
        <f t="shared" ref="G226" si="211">G227+G228+G229+G230+G231+G232+G233+G234+G235+G236</f>
        <v>0</v>
      </c>
      <c r="H226" s="141">
        <f t="shared" si="166"/>
        <v>0</v>
      </c>
      <c r="I226" s="196">
        <f>I227+I228+I229+I230+I231+I232+I233+I234+I235+I236</f>
        <v>0</v>
      </c>
      <c r="J226" s="138">
        <f t="shared" ref="J226" si="212">J227+J228+J229+J230+J231+J232+J233+J234+J235+J236</f>
        <v>0</v>
      </c>
      <c r="K226" s="141">
        <f t="shared" si="205"/>
        <v>0</v>
      </c>
      <c r="L226" s="83">
        <f>L227+L228+L229+L230+L231+L232+L233+L234+L235+L236</f>
        <v>0</v>
      </c>
      <c r="M226" s="84">
        <f>M227+M228+M229+M230+M231+M232+M233+M234+M235+M236</f>
        <v>0</v>
      </c>
      <c r="N226" s="404">
        <f t="shared" si="186"/>
        <v>0</v>
      </c>
      <c r="O226" s="405">
        <f t="shared" si="187"/>
        <v>0</v>
      </c>
      <c r="P226" s="406">
        <f t="shared" si="188"/>
        <v>0</v>
      </c>
      <c r="Q226" s="406">
        <f t="shared" si="189"/>
        <v>0</v>
      </c>
      <c r="R226" s="405">
        <f t="shared" si="190"/>
        <v>0</v>
      </c>
      <c r="S226" s="406">
        <f t="shared" si="191"/>
        <v>0</v>
      </c>
      <c r="T226" s="406">
        <f t="shared" si="192"/>
        <v>0</v>
      </c>
      <c r="U226" s="407">
        <f t="shared" si="193"/>
        <v>0</v>
      </c>
      <c r="V226" s="408">
        <f t="shared" si="194"/>
        <v>0</v>
      </c>
      <c r="W226" s="406">
        <f t="shared" si="195"/>
        <v>0</v>
      </c>
      <c r="X226" s="406">
        <f t="shared" si="196"/>
        <v>0</v>
      </c>
      <c r="Y226" s="407">
        <f t="shared" si="197"/>
        <v>0</v>
      </c>
      <c r="Z226" s="17">
        <v>0</v>
      </c>
    </row>
    <row r="227" spans="1:26" ht="15.75" hidden="1" customHeight="1" thickBot="1" x14ac:dyDescent="0.3">
      <c r="B227" s="50"/>
      <c r="C227" s="2"/>
      <c r="D227" s="748" t="s">
        <v>813</v>
      </c>
      <c r="E227" s="748"/>
      <c r="F227" s="182">
        <f t="shared" ref="F227:F236" si="213">SUM(N227:Y227)</f>
        <v>0</v>
      </c>
      <c r="G227" s="124"/>
      <c r="H227" s="142">
        <f t="shared" si="166"/>
        <v>0</v>
      </c>
      <c r="I227" s="182">
        <f t="shared" ref="I227:I236" si="214">SUM(Q227:AB227)</f>
        <v>0</v>
      </c>
      <c r="J227" s="124"/>
      <c r="K227" s="142">
        <f t="shared" si="205"/>
        <v>0</v>
      </c>
      <c r="L227" s="66"/>
      <c r="M227" s="1"/>
      <c r="N227" s="404">
        <f t="shared" si="186"/>
        <v>0</v>
      </c>
      <c r="O227" s="405">
        <f t="shared" si="187"/>
        <v>0</v>
      </c>
      <c r="P227" s="406">
        <f t="shared" si="188"/>
        <v>0</v>
      </c>
      <c r="Q227" s="406">
        <f t="shared" si="189"/>
        <v>0</v>
      </c>
      <c r="R227" s="405">
        <f t="shared" si="190"/>
        <v>0</v>
      </c>
      <c r="S227" s="406">
        <f t="shared" si="191"/>
        <v>0</v>
      </c>
      <c r="T227" s="406">
        <f t="shared" si="192"/>
        <v>0</v>
      </c>
      <c r="U227" s="407">
        <f t="shared" si="193"/>
        <v>0</v>
      </c>
      <c r="V227" s="408">
        <f t="shared" si="194"/>
        <v>0</v>
      </c>
      <c r="W227" s="406">
        <f t="shared" si="195"/>
        <v>0</v>
      </c>
      <c r="X227" s="406">
        <f t="shared" si="196"/>
        <v>0</v>
      </c>
      <c r="Y227" s="407">
        <f t="shared" si="197"/>
        <v>0</v>
      </c>
      <c r="Z227" s="16">
        <v>0</v>
      </c>
    </row>
    <row r="228" spans="1:26" ht="15.75" hidden="1" customHeight="1" thickBot="1" x14ac:dyDescent="0.3">
      <c r="B228" s="50"/>
      <c r="C228" s="2"/>
      <c r="D228" s="748" t="s">
        <v>814</v>
      </c>
      <c r="E228" s="748"/>
      <c r="F228" s="182">
        <f t="shared" si="213"/>
        <v>0</v>
      </c>
      <c r="G228" s="124"/>
      <c r="H228" s="142">
        <f t="shared" si="166"/>
        <v>0</v>
      </c>
      <c r="I228" s="182">
        <f t="shared" si="214"/>
        <v>0</v>
      </c>
      <c r="J228" s="124"/>
      <c r="K228" s="142">
        <f t="shared" si="205"/>
        <v>0</v>
      </c>
      <c r="L228" s="66"/>
      <c r="M228" s="1"/>
      <c r="N228" s="404">
        <f t="shared" si="186"/>
        <v>0</v>
      </c>
      <c r="O228" s="405">
        <f t="shared" si="187"/>
        <v>0</v>
      </c>
      <c r="P228" s="406">
        <f t="shared" si="188"/>
        <v>0</v>
      </c>
      <c r="Q228" s="406">
        <f t="shared" si="189"/>
        <v>0</v>
      </c>
      <c r="R228" s="405">
        <f t="shared" si="190"/>
        <v>0</v>
      </c>
      <c r="S228" s="406">
        <f t="shared" si="191"/>
        <v>0</v>
      </c>
      <c r="T228" s="406">
        <f t="shared" si="192"/>
        <v>0</v>
      </c>
      <c r="U228" s="407">
        <f t="shared" si="193"/>
        <v>0</v>
      </c>
      <c r="V228" s="408">
        <f t="shared" si="194"/>
        <v>0</v>
      </c>
      <c r="W228" s="406">
        <f t="shared" si="195"/>
        <v>0</v>
      </c>
      <c r="X228" s="406">
        <f t="shared" si="196"/>
        <v>0</v>
      </c>
      <c r="Y228" s="407">
        <f t="shared" si="197"/>
        <v>0</v>
      </c>
      <c r="Z228" s="16">
        <v>0</v>
      </c>
    </row>
    <row r="229" spans="1:26" ht="15.75" hidden="1" customHeight="1" thickBot="1" x14ac:dyDescent="0.3">
      <c r="B229" s="50"/>
      <c r="C229" s="2"/>
      <c r="D229" s="748" t="s">
        <v>545</v>
      </c>
      <c r="E229" s="748"/>
      <c r="F229" s="182">
        <f t="shared" si="213"/>
        <v>0</v>
      </c>
      <c r="G229" s="124"/>
      <c r="H229" s="142">
        <f t="shared" si="166"/>
        <v>0</v>
      </c>
      <c r="I229" s="182">
        <f t="shared" si="214"/>
        <v>0</v>
      </c>
      <c r="J229" s="124"/>
      <c r="K229" s="142">
        <f t="shared" si="205"/>
        <v>0</v>
      </c>
      <c r="L229" s="66"/>
      <c r="M229" s="1"/>
      <c r="N229" s="404">
        <f t="shared" si="186"/>
        <v>0</v>
      </c>
      <c r="O229" s="405">
        <f t="shared" si="187"/>
        <v>0</v>
      </c>
      <c r="P229" s="406">
        <f t="shared" si="188"/>
        <v>0</v>
      </c>
      <c r="Q229" s="406">
        <f t="shared" si="189"/>
        <v>0</v>
      </c>
      <c r="R229" s="405">
        <f t="shared" si="190"/>
        <v>0</v>
      </c>
      <c r="S229" s="406">
        <f t="shared" si="191"/>
        <v>0</v>
      </c>
      <c r="T229" s="406">
        <f t="shared" si="192"/>
        <v>0</v>
      </c>
      <c r="U229" s="407">
        <f t="shared" si="193"/>
        <v>0</v>
      </c>
      <c r="V229" s="408">
        <f t="shared" si="194"/>
        <v>0</v>
      </c>
      <c r="W229" s="406">
        <f t="shared" si="195"/>
        <v>0</v>
      </c>
      <c r="X229" s="406">
        <f t="shared" si="196"/>
        <v>0</v>
      </c>
      <c r="Y229" s="407">
        <f t="shared" si="197"/>
        <v>0</v>
      </c>
      <c r="Z229" s="16">
        <v>0</v>
      </c>
    </row>
    <row r="230" spans="1:26" ht="25.5" hidden="1" customHeight="1" thickBot="1" x14ac:dyDescent="0.3">
      <c r="B230" s="50"/>
      <c r="C230" s="2"/>
      <c r="D230" s="749" t="s">
        <v>548</v>
      </c>
      <c r="E230" s="749"/>
      <c r="F230" s="192">
        <f t="shared" si="213"/>
        <v>0</v>
      </c>
      <c r="G230" s="134"/>
      <c r="H230" s="142">
        <f t="shared" si="166"/>
        <v>0</v>
      </c>
      <c r="I230" s="192">
        <f t="shared" si="214"/>
        <v>0</v>
      </c>
      <c r="J230" s="134"/>
      <c r="K230" s="142">
        <f t="shared" si="205"/>
        <v>0</v>
      </c>
      <c r="L230" s="66"/>
      <c r="M230" s="1"/>
      <c r="N230" s="404">
        <f t="shared" si="186"/>
        <v>0</v>
      </c>
      <c r="O230" s="405">
        <f t="shared" si="187"/>
        <v>0</v>
      </c>
      <c r="P230" s="406">
        <f t="shared" si="188"/>
        <v>0</v>
      </c>
      <c r="Q230" s="406">
        <f t="shared" si="189"/>
        <v>0</v>
      </c>
      <c r="R230" s="405">
        <f t="shared" si="190"/>
        <v>0</v>
      </c>
      <c r="S230" s="406">
        <f t="shared" si="191"/>
        <v>0</v>
      </c>
      <c r="T230" s="406">
        <f t="shared" si="192"/>
        <v>0</v>
      </c>
      <c r="U230" s="407">
        <f t="shared" si="193"/>
        <v>0</v>
      </c>
      <c r="V230" s="408">
        <f t="shared" si="194"/>
        <v>0</v>
      </c>
      <c r="W230" s="406">
        <f t="shared" si="195"/>
        <v>0</v>
      </c>
      <c r="X230" s="406">
        <f t="shared" si="196"/>
        <v>0</v>
      </c>
      <c r="Y230" s="407">
        <f t="shared" si="197"/>
        <v>0</v>
      </c>
      <c r="Z230" s="16">
        <v>0</v>
      </c>
    </row>
    <row r="231" spans="1:26" ht="15.75" hidden="1" customHeight="1" thickBot="1" x14ac:dyDescent="0.3">
      <c r="B231" s="50"/>
      <c r="C231" s="2"/>
      <c r="D231" s="748" t="s">
        <v>551</v>
      </c>
      <c r="E231" s="748"/>
      <c r="F231" s="182">
        <f t="shared" si="213"/>
        <v>0</v>
      </c>
      <c r="G231" s="124"/>
      <c r="H231" s="142">
        <f t="shared" si="166"/>
        <v>0</v>
      </c>
      <c r="I231" s="182">
        <f t="shared" si="214"/>
        <v>0</v>
      </c>
      <c r="J231" s="124"/>
      <c r="K231" s="142">
        <f t="shared" si="205"/>
        <v>0</v>
      </c>
      <c r="L231" s="66"/>
      <c r="M231" s="1"/>
      <c r="N231" s="404">
        <f t="shared" si="186"/>
        <v>0</v>
      </c>
      <c r="O231" s="405">
        <f t="shared" si="187"/>
        <v>0</v>
      </c>
      <c r="P231" s="406">
        <f t="shared" si="188"/>
        <v>0</v>
      </c>
      <c r="Q231" s="406">
        <f t="shared" si="189"/>
        <v>0</v>
      </c>
      <c r="R231" s="405">
        <f t="shared" si="190"/>
        <v>0</v>
      </c>
      <c r="S231" s="406">
        <f t="shared" si="191"/>
        <v>0</v>
      </c>
      <c r="T231" s="406">
        <f t="shared" si="192"/>
        <v>0</v>
      </c>
      <c r="U231" s="407">
        <f t="shared" si="193"/>
        <v>0</v>
      </c>
      <c r="V231" s="408">
        <f t="shared" si="194"/>
        <v>0</v>
      </c>
      <c r="W231" s="406">
        <f t="shared" si="195"/>
        <v>0</v>
      </c>
      <c r="X231" s="406">
        <f t="shared" si="196"/>
        <v>0</v>
      </c>
      <c r="Y231" s="407">
        <f t="shared" si="197"/>
        <v>0</v>
      </c>
      <c r="Z231" s="16">
        <v>0</v>
      </c>
    </row>
    <row r="232" spans="1:26" ht="15.75" hidden="1" customHeight="1" thickBot="1" x14ac:dyDescent="0.3">
      <c r="B232" s="50"/>
      <c r="C232" s="2"/>
      <c r="D232" s="748" t="s">
        <v>815</v>
      </c>
      <c r="E232" s="748"/>
      <c r="F232" s="182">
        <f t="shared" si="213"/>
        <v>0</v>
      </c>
      <c r="G232" s="124"/>
      <c r="H232" s="142">
        <f t="shared" si="166"/>
        <v>0</v>
      </c>
      <c r="I232" s="182">
        <f t="shared" si="214"/>
        <v>0</v>
      </c>
      <c r="J232" s="124"/>
      <c r="K232" s="142">
        <f t="shared" si="205"/>
        <v>0</v>
      </c>
      <c r="L232" s="66"/>
      <c r="M232" s="1"/>
      <c r="N232" s="404">
        <f t="shared" si="186"/>
        <v>0</v>
      </c>
      <c r="O232" s="405">
        <f t="shared" si="187"/>
        <v>0</v>
      </c>
      <c r="P232" s="406">
        <f t="shared" si="188"/>
        <v>0</v>
      </c>
      <c r="Q232" s="406">
        <f t="shared" si="189"/>
        <v>0</v>
      </c>
      <c r="R232" s="405">
        <f t="shared" si="190"/>
        <v>0</v>
      </c>
      <c r="S232" s="406">
        <f t="shared" si="191"/>
        <v>0</v>
      </c>
      <c r="T232" s="406">
        <f t="shared" si="192"/>
        <v>0</v>
      </c>
      <c r="U232" s="407">
        <f t="shared" si="193"/>
        <v>0</v>
      </c>
      <c r="V232" s="408">
        <f t="shared" si="194"/>
        <v>0</v>
      </c>
      <c r="W232" s="406">
        <f t="shared" si="195"/>
        <v>0</v>
      </c>
      <c r="X232" s="406">
        <f t="shared" si="196"/>
        <v>0</v>
      </c>
      <c r="Y232" s="407">
        <f t="shared" si="197"/>
        <v>0</v>
      </c>
      <c r="Z232" s="16">
        <v>0</v>
      </c>
    </row>
    <row r="233" spans="1:26" ht="25.5" hidden="1" customHeight="1" thickBot="1" x14ac:dyDescent="0.3">
      <c r="B233" s="50"/>
      <c r="C233" s="2"/>
      <c r="D233" s="749" t="s">
        <v>555</v>
      </c>
      <c r="E233" s="749"/>
      <c r="F233" s="192">
        <f t="shared" si="213"/>
        <v>0</v>
      </c>
      <c r="G233" s="134"/>
      <c r="H233" s="142">
        <f t="shared" si="166"/>
        <v>0</v>
      </c>
      <c r="I233" s="192">
        <f t="shared" si="214"/>
        <v>0</v>
      </c>
      <c r="J233" s="134"/>
      <c r="K233" s="142">
        <f t="shared" si="205"/>
        <v>0</v>
      </c>
      <c r="L233" s="66"/>
      <c r="M233" s="1"/>
      <c r="N233" s="404">
        <f t="shared" si="186"/>
        <v>0</v>
      </c>
      <c r="O233" s="405">
        <f t="shared" si="187"/>
        <v>0</v>
      </c>
      <c r="P233" s="406">
        <f t="shared" si="188"/>
        <v>0</v>
      </c>
      <c r="Q233" s="406">
        <f t="shared" si="189"/>
        <v>0</v>
      </c>
      <c r="R233" s="405">
        <f t="shared" si="190"/>
        <v>0</v>
      </c>
      <c r="S233" s="406">
        <f t="shared" si="191"/>
        <v>0</v>
      </c>
      <c r="T233" s="406">
        <f t="shared" si="192"/>
        <v>0</v>
      </c>
      <c r="U233" s="407">
        <f t="shared" si="193"/>
        <v>0</v>
      </c>
      <c r="V233" s="408">
        <f t="shared" si="194"/>
        <v>0</v>
      </c>
      <c r="W233" s="406">
        <f t="shared" si="195"/>
        <v>0</v>
      </c>
      <c r="X233" s="406">
        <f t="shared" si="196"/>
        <v>0</v>
      </c>
      <c r="Y233" s="407">
        <f t="shared" si="197"/>
        <v>0</v>
      </c>
      <c r="Z233" s="16">
        <v>0</v>
      </c>
    </row>
    <row r="234" spans="1:26" ht="25.5" hidden="1" customHeight="1" thickBot="1" x14ac:dyDescent="0.3">
      <c r="B234" s="50"/>
      <c r="C234" s="2"/>
      <c r="D234" s="749" t="s">
        <v>558</v>
      </c>
      <c r="E234" s="749"/>
      <c r="F234" s="192">
        <f t="shared" si="213"/>
        <v>0</v>
      </c>
      <c r="G234" s="134"/>
      <c r="H234" s="142">
        <f t="shared" si="166"/>
        <v>0</v>
      </c>
      <c r="I234" s="192">
        <f t="shared" si="214"/>
        <v>0</v>
      </c>
      <c r="J234" s="134"/>
      <c r="K234" s="142">
        <f t="shared" si="205"/>
        <v>0</v>
      </c>
      <c r="L234" s="66"/>
      <c r="M234" s="1"/>
      <c r="N234" s="404">
        <f t="shared" si="186"/>
        <v>0</v>
      </c>
      <c r="O234" s="405">
        <f t="shared" si="187"/>
        <v>0</v>
      </c>
      <c r="P234" s="406">
        <f t="shared" si="188"/>
        <v>0</v>
      </c>
      <c r="Q234" s="406">
        <f t="shared" si="189"/>
        <v>0</v>
      </c>
      <c r="R234" s="405">
        <f t="shared" si="190"/>
        <v>0</v>
      </c>
      <c r="S234" s="406">
        <f t="shared" si="191"/>
        <v>0</v>
      </c>
      <c r="T234" s="406">
        <f t="shared" si="192"/>
        <v>0</v>
      </c>
      <c r="U234" s="407">
        <f t="shared" si="193"/>
        <v>0</v>
      </c>
      <c r="V234" s="408">
        <f t="shared" si="194"/>
        <v>0</v>
      </c>
      <c r="W234" s="406">
        <f t="shared" si="195"/>
        <v>0</v>
      </c>
      <c r="X234" s="406">
        <f t="shared" si="196"/>
        <v>0</v>
      </c>
      <c r="Y234" s="407">
        <f t="shared" si="197"/>
        <v>0</v>
      </c>
      <c r="Z234" s="16">
        <v>0</v>
      </c>
    </row>
    <row r="235" spans="1:26" ht="25.5" hidden="1" customHeight="1" thickBot="1" x14ac:dyDescent="0.3">
      <c r="B235" s="50"/>
      <c r="C235" s="2"/>
      <c r="D235" s="749" t="s">
        <v>560</v>
      </c>
      <c r="E235" s="749"/>
      <c r="F235" s="192">
        <f t="shared" si="213"/>
        <v>0</v>
      </c>
      <c r="G235" s="134"/>
      <c r="H235" s="142">
        <f t="shared" si="166"/>
        <v>0</v>
      </c>
      <c r="I235" s="192">
        <f t="shared" si="214"/>
        <v>0</v>
      </c>
      <c r="J235" s="134"/>
      <c r="K235" s="142">
        <f t="shared" si="205"/>
        <v>0</v>
      </c>
      <c r="L235" s="66"/>
      <c r="M235" s="1"/>
      <c r="N235" s="404">
        <f t="shared" si="186"/>
        <v>0</v>
      </c>
      <c r="O235" s="405">
        <f t="shared" si="187"/>
        <v>0</v>
      </c>
      <c r="P235" s="406">
        <f t="shared" si="188"/>
        <v>0</v>
      </c>
      <c r="Q235" s="406">
        <f t="shared" si="189"/>
        <v>0</v>
      </c>
      <c r="R235" s="405">
        <f t="shared" si="190"/>
        <v>0</v>
      </c>
      <c r="S235" s="406">
        <f t="shared" si="191"/>
        <v>0</v>
      </c>
      <c r="T235" s="406">
        <f t="shared" si="192"/>
        <v>0</v>
      </c>
      <c r="U235" s="407">
        <f t="shared" si="193"/>
        <v>0</v>
      </c>
      <c r="V235" s="408">
        <f t="shared" si="194"/>
        <v>0</v>
      </c>
      <c r="W235" s="406">
        <f t="shared" si="195"/>
        <v>0</v>
      </c>
      <c r="X235" s="406">
        <f t="shared" si="196"/>
        <v>0</v>
      </c>
      <c r="Y235" s="407">
        <f t="shared" si="197"/>
        <v>0</v>
      </c>
      <c r="Z235" s="16">
        <v>0</v>
      </c>
    </row>
    <row r="236" spans="1:26" ht="25.5" hidden="1" customHeight="1" thickBot="1" x14ac:dyDescent="0.3">
      <c r="B236" s="50"/>
      <c r="C236" s="2"/>
      <c r="D236" s="749" t="s">
        <v>563</v>
      </c>
      <c r="E236" s="749"/>
      <c r="F236" s="192">
        <f t="shared" si="213"/>
        <v>0</v>
      </c>
      <c r="G236" s="134"/>
      <c r="H236" s="142">
        <f t="shared" si="166"/>
        <v>0</v>
      </c>
      <c r="I236" s="192">
        <f t="shared" si="214"/>
        <v>0</v>
      </c>
      <c r="J236" s="134"/>
      <c r="K236" s="142">
        <f t="shared" si="205"/>
        <v>0</v>
      </c>
      <c r="L236" s="66"/>
      <c r="M236" s="1"/>
      <c r="N236" s="404">
        <f t="shared" si="186"/>
        <v>0</v>
      </c>
      <c r="O236" s="405">
        <f t="shared" si="187"/>
        <v>0</v>
      </c>
      <c r="P236" s="406">
        <f t="shared" si="188"/>
        <v>0</v>
      </c>
      <c r="Q236" s="406">
        <f t="shared" si="189"/>
        <v>0</v>
      </c>
      <c r="R236" s="405">
        <f t="shared" si="190"/>
        <v>0</v>
      </c>
      <c r="S236" s="406">
        <f t="shared" si="191"/>
        <v>0</v>
      </c>
      <c r="T236" s="406">
        <f t="shared" si="192"/>
        <v>0</v>
      </c>
      <c r="U236" s="407">
        <f t="shared" si="193"/>
        <v>0</v>
      </c>
      <c r="V236" s="408">
        <f t="shared" si="194"/>
        <v>0</v>
      </c>
      <c r="W236" s="406">
        <f t="shared" si="195"/>
        <v>0</v>
      </c>
      <c r="X236" s="406">
        <f t="shared" si="196"/>
        <v>0</v>
      </c>
      <c r="Y236" s="407">
        <f t="shared" si="197"/>
        <v>0</v>
      </c>
      <c r="Z236" s="16">
        <v>0</v>
      </c>
    </row>
    <row r="237" spans="1:26" s="17" customFormat="1" ht="23.25" hidden="1" customHeight="1" thickBot="1" x14ac:dyDescent="0.3">
      <c r="A237" s="110" t="s">
        <v>274</v>
      </c>
      <c r="B237" s="82" t="s">
        <v>684</v>
      </c>
      <c r="C237" s="767" t="s">
        <v>275</v>
      </c>
      <c r="D237" s="768"/>
      <c r="E237" s="768"/>
      <c r="F237" s="183">
        <f>F238+F239+F240+F241+F242+F243+F244+F245+F246+F247</f>
        <v>0</v>
      </c>
      <c r="G237" s="125">
        <f t="shared" ref="G237" si="215">G238+G239+G240+G241+G242+G243+G244+G245+G246+G247</f>
        <v>0</v>
      </c>
      <c r="H237" s="141">
        <f t="shared" si="166"/>
        <v>0</v>
      </c>
      <c r="I237" s="183">
        <f>I238+I239+I240+I241+I242+I243+I244+I245+I246+I247</f>
        <v>0</v>
      </c>
      <c r="J237" s="125">
        <f t="shared" ref="J237" si="216">J238+J239+J240+J241+J242+J243+J244+J245+J246+J247</f>
        <v>0</v>
      </c>
      <c r="K237" s="141">
        <f t="shared" si="205"/>
        <v>0</v>
      </c>
      <c r="L237" s="83">
        <f>L238+L239+L240+L241+L242+L243+L244+L245+L246+L247</f>
        <v>0</v>
      </c>
      <c r="M237" s="84">
        <f>M238+M239+M240+M241+M242+M243+M244+M245+M246+M247</f>
        <v>0</v>
      </c>
      <c r="N237" s="404">
        <f t="shared" si="186"/>
        <v>0</v>
      </c>
      <c r="O237" s="405">
        <f t="shared" si="187"/>
        <v>0</v>
      </c>
      <c r="P237" s="406">
        <f t="shared" si="188"/>
        <v>0</v>
      </c>
      <c r="Q237" s="406">
        <f t="shared" si="189"/>
        <v>0</v>
      </c>
      <c r="R237" s="405">
        <f t="shared" si="190"/>
        <v>0</v>
      </c>
      <c r="S237" s="406">
        <f t="shared" si="191"/>
        <v>0</v>
      </c>
      <c r="T237" s="406">
        <f t="shared" si="192"/>
        <v>0</v>
      </c>
      <c r="U237" s="407">
        <f t="shared" si="193"/>
        <v>0</v>
      </c>
      <c r="V237" s="408">
        <f t="shared" si="194"/>
        <v>0</v>
      </c>
      <c r="W237" s="406">
        <f t="shared" si="195"/>
        <v>0</v>
      </c>
      <c r="X237" s="406">
        <f t="shared" si="196"/>
        <v>0</v>
      </c>
      <c r="Y237" s="407">
        <f t="shared" si="197"/>
        <v>0</v>
      </c>
      <c r="Z237" s="17">
        <v>0</v>
      </c>
    </row>
    <row r="238" spans="1:26" ht="15.75" hidden="1" customHeight="1" thickBot="1" x14ac:dyDescent="0.3">
      <c r="B238" s="50"/>
      <c r="C238" s="2"/>
      <c r="D238" s="748" t="s">
        <v>371</v>
      </c>
      <c r="E238" s="748"/>
      <c r="F238" s="182">
        <f t="shared" ref="F238:F247" si="217">SUM(N238:Y238)</f>
        <v>0</v>
      </c>
      <c r="G238" s="124"/>
      <c r="H238" s="142">
        <f t="shared" si="166"/>
        <v>0</v>
      </c>
      <c r="I238" s="182">
        <f t="shared" ref="I238:I247" si="218">SUM(Q238:AB238)</f>
        <v>0</v>
      </c>
      <c r="J238" s="124"/>
      <c r="K238" s="142">
        <f t="shared" si="205"/>
        <v>0</v>
      </c>
      <c r="L238" s="66"/>
      <c r="M238" s="1"/>
      <c r="N238" s="404">
        <f t="shared" si="186"/>
        <v>0</v>
      </c>
      <c r="O238" s="405">
        <f t="shared" si="187"/>
        <v>0</v>
      </c>
      <c r="P238" s="406">
        <f t="shared" si="188"/>
        <v>0</v>
      </c>
      <c r="Q238" s="406">
        <f t="shared" si="189"/>
        <v>0</v>
      </c>
      <c r="R238" s="405">
        <f t="shared" si="190"/>
        <v>0</v>
      </c>
      <c r="S238" s="406">
        <f t="shared" si="191"/>
        <v>0</v>
      </c>
      <c r="T238" s="406">
        <f t="shared" si="192"/>
        <v>0</v>
      </c>
      <c r="U238" s="407">
        <f t="shared" si="193"/>
        <v>0</v>
      </c>
      <c r="V238" s="408">
        <f t="shared" si="194"/>
        <v>0</v>
      </c>
      <c r="W238" s="406">
        <f t="shared" si="195"/>
        <v>0</v>
      </c>
      <c r="X238" s="406">
        <f t="shared" si="196"/>
        <v>0</v>
      </c>
      <c r="Y238" s="407">
        <f t="shared" si="197"/>
        <v>0</v>
      </c>
      <c r="Z238" s="16">
        <v>0</v>
      </c>
    </row>
    <row r="239" spans="1:26" ht="15.75" hidden="1" customHeight="1" thickBot="1" x14ac:dyDescent="0.3">
      <c r="B239" s="50"/>
      <c r="C239" s="2"/>
      <c r="D239" s="748" t="s">
        <v>543</v>
      </c>
      <c r="E239" s="748"/>
      <c r="F239" s="182">
        <f t="shared" si="217"/>
        <v>0</v>
      </c>
      <c r="G239" s="124"/>
      <c r="H239" s="142">
        <f t="shared" si="166"/>
        <v>0</v>
      </c>
      <c r="I239" s="182">
        <f t="shared" si="218"/>
        <v>0</v>
      </c>
      <c r="J239" s="124"/>
      <c r="K239" s="142">
        <f t="shared" si="205"/>
        <v>0</v>
      </c>
      <c r="L239" s="66"/>
      <c r="M239" s="1"/>
      <c r="N239" s="404">
        <f t="shared" si="186"/>
        <v>0</v>
      </c>
      <c r="O239" s="405">
        <f t="shared" si="187"/>
        <v>0</v>
      </c>
      <c r="P239" s="406">
        <f t="shared" si="188"/>
        <v>0</v>
      </c>
      <c r="Q239" s="406">
        <f t="shared" si="189"/>
        <v>0</v>
      </c>
      <c r="R239" s="405">
        <f t="shared" si="190"/>
        <v>0</v>
      </c>
      <c r="S239" s="406">
        <f t="shared" si="191"/>
        <v>0</v>
      </c>
      <c r="T239" s="406">
        <f t="shared" si="192"/>
        <v>0</v>
      </c>
      <c r="U239" s="407">
        <f t="shared" si="193"/>
        <v>0</v>
      </c>
      <c r="V239" s="408">
        <f t="shared" si="194"/>
        <v>0</v>
      </c>
      <c r="W239" s="406">
        <f t="shared" si="195"/>
        <v>0</v>
      </c>
      <c r="X239" s="406">
        <f t="shared" si="196"/>
        <v>0</v>
      </c>
      <c r="Y239" s="407">
        <f t="shared" si="197"/>
        <v>0</v>
      </c>
      <c r="Z239" s="16">
        <v>0</v>
      </c>
    </row>
    <row r="240" spans="1:26" ht="15.75" hidden="1" customHeight="1" thickBot="1" x14ac:dyDescent="0.3">
      <c r="B240" s="50"/>
      <c r="C240" s="2"/>
      <c r="D240" s="748" t="s">
        <v>546</v>
      </c>
      <c r="E240" s="748"/>
      <c r="F240" s="182">
        <f t="shared" si="217"/>
        <v>0</v>
      </c>
      <c r="G240" s="124"/>
      <c r="H240" s="142">
        <f t="shared" si="166"/>
        <v>0</v>
      </c>
      <c r="I240" s="182">
        <f t="shared" si="218"/>
        <v>0</v>
      </c>
      <c r="J240" s="124"/>
      <c r="K240" s="142">
        <f t="shared" si="205"/>
        <v>0</v>
      </c>
      <c r="L240" s="66"/>
      <c r="M240" s="1"/>
      <c r="N240" s="404">
        <f t="shared" si="186"/>
        <v>0</v>
      </c>
      <c r="O240" s="405">
        <f t="shared" si="187"/>
        <v>0</v>
      </c>
      <c r="P240" s="406">
        <f t="shared" si="188"/>
        <v>0</v>
      </c>
      <c r="Q240" s="406">
        <f t="shared" si="189"/>
        <v>0</v>
      </c>
      <c r="R240" s="405">
        <f t="shared" si="190"/>
        <v>0</v>
      </c>
      <c r="S240" s="406">
        <f t="shared" si="191"/>
        <v>0</v>
      </c>
      <c r="T240" s="406">
        <f t="shared" si="192"/>
        <v>0</v>
      </c>
      <c r="U240" s="407">
        <f t="shared" si="193"/>
        <v>0</v>
      </c>
      <c r="V240" s="408">
        <f t="shared" si="194"/>
        <v>0</v>
      </c>
      <c r="W240" s="406">
        <f t="shared" si="195"/>
        <v>0</v>
      </c>
      <c r="X240" s="406">
        <f t="shared" si="196"/>
        <v>0</v>
      </c>
      <c r="Y240" s="407">
        <f t="shared" si="197"/>
        <v>0</v>
      </c>
      <c r="Z240" s="16">
        <v>0</v>
      </c>
    </row>
    <row r="241" spans="1:26" ht="15.75" hidden="1" customHeight="1" thickBot="1" x14ac:dyDescent="0.3">
      <c r="B241" s="50"/>
      <c r="C241" s="2"/>
      <c r="D241" s="749" t="s">
        <v>816</v>
      </c>
      <c r="E241" s="749"/>
      <c r="F241" s="192">
        <f t="shared" si="217"/>
        <v>0</v>
      </c>
      <c r="G241" s="134"/>
      <c r="H241" s="142">
        <f t="shared" si="166"/>
        <v>0</v>
      </c>
      <c r="I241" s="192">
        <f t="shared" si="218"/>
        <v>0</v>
      </c>
      <c r="J241" s="134"/>
      <c r="K241" s="142">
        <f t="shared" si="205"/>
        <v>0</v>
      </c>
      <c r="L241" s="66"/>
      <c r="M241" s="1"/>
      <c r="N241" s="404">
        <f t="shared" si="186"/>
        <v>0</v>
      </c>
      <c r="O241" s="405">
        <f t="shared" si="187"/>
        <v>0</v>
      </c>
      <c r="P241" s="406">
        <f t="shared" si="188"/>
        <v>0</v>
      </c>
      <c r="Q241" s="406">
        <f t="shared" si="189"/>
        <v>0</v>
      </c>
      <c r="R241" s="405">
        <f t="shared" si="190"/>
        <v>0</v>
      </c>
      <c r="S241" s="406">
        <f t="shared" si="191"/>
        <v>0</v>
      </c>
      <c r="T241" s="406">
        <f t="shared" si="192"/>
        <v>0</v>
      </c>
      <c r="U241" s="407">
        <f t="shared" si="193"/>
        <v>0</v>
      </c>
      <c r="V241" s="408">
        <f t="shared" si="194"/>
        <v>0</v>
      </c>
      <c r="W241" s="406">
        <f t="shared" si="195"/>
        <v>0</v>
      </c>
      <c r="X241" s="406">
        <f t="shared" si="196"/>
        <v>0</v>
      </c>
      <c r="Y241" s="407">
        <f t="shared" si="197"/>
        <v>0</v>
      </c>
      <c r="Z241" s="16">
        <v>0</v>
      </c>
    </row>
    <row r="242" spans="1:26" ht="15.75" hidden="1" customHeight="1" thickBot="1" x14ac:dyDescent="0.3">
      <c r="B242" s="50"/>
      <c r="C242" s="2"/>
      <c r="D242" s="748" t="s">
        <v>553</v>
      </c>
      <c r="E242" s="748"/>
      <c r="F242" s="182">
        <f t="shared" si="217"/>
        <v>0</v>
      </c>
      <c r="G242" s="124"/>
      <c r="H242" s="142">
        <f t="shared" si="166"/>
        <v>0</v>
      </c>
      <c r="I242" s="182">
        <f t="shared" si="218"/>
        <v>0</v>
      </c>
      <c r="J242" s="124"/>
      <c r="K242" s="142">
        <f t="shared" si="205"/>
        <v>0</v>
      </c>
      <c r="L242" s="66"/>
      <c r="M242" s="1"/>
      <c r="N242" s="404">
        <f t="shared" si="186"/>
        <v>0</v>
      </c>
      <c r="O242" s="405">
        <f t="shared" si="187"/>
        <v>0</v>
      </c>
      <c r="P242" s="406">
        <f t="shared" si="188"/>
        <v>0</v>
      </c>
      <c r="Q242" s="406">
        <f t="shared" si="189"/>
        <v>0</v>
      </c>
      <c r="R242" s="405">
        <f t="shared" si="190"/>
        <v>0</v>
      </c>
      <c r="S242" s="406">
        <f t="shared" si="191"/>
        <v>0</v>
      </c>
      <c r="T242" s="406">
        <f t="shared" si="192"/>
        <v>0</v>
      </c>
      <c r="U242" s="407">
        <f t="shared" si="193"/>
        <v>0</v>
      </c>
      <c r="V242" s="408">
        <f t="shared" si="194"/>
        <v>0</v>
      </c>
      <c r="W242" s="406">
        <f t="shared" si="195"/>
        <v>0</v>
      </c>
      <c r="X242" s="406">
        <f t="shared" si="196"/>
        <v>0</v>
      </c>
      <c r="Y242" s="407">
        <f t="shared" si="197"/>
        <v>0</v>
      </c>
      <c r="Z242" s="16">
        <v>0</v>
      </c>
    </row>
    <row r="243" spans="1:26" ht="15.75" hidden="1" customHeight="1" thickBot="1" x14ac:dyDescent="0.3">
      <c r="B243" s="50"/>
      <c r="C243" s="2"/>
      <c r="D243" s="748" t="s">
        <v>552</v>
      </c>
      <c r="E243" s="748"/>
      <c r="F243" s="182">
        <f t="shared" si="217"/>
        <v>0</v>
      </c>
      <c r="G243" s="124"/>
      <c r="H243" s="142">
        <f t="shared" si="166"/>
        <v>0</v>
      </c>
      <c r="I243" s="182">
        <f t="shared" si="218"/>
        <v>0</v>
      </c>
      <c r="J243" s="124"/>
      <c r="K243" s="142">
        <f t="shared" si="205"/>
        <v>0</v>
      </c>
      <c r="L243" s="66"/>
      <c r="M243" s="1"/>
      <c r="N243" s="404">
        <f t="shared" si="186"/>
        <v>0</v>
      </c>
      <c r="O243" s="405">
        <f t="shared" si="187"/>
        <v>0</v>
      </c>
      <c r="P243" s="406">
        <f t="shared" si="188"/>
        <v>0</v>
      </c>
      <c r="Q243" s="406">
        <f t="shared" si="189"/>
        <v>0</v>
      </c>
      <c r="R243" s="405">
        <f t="shared" si="190"/>
        <v>0</v>
      </c>
      <c r="S243" s="406">
        <f t="shared" si="191"/>
        <v>0</v>
      </c>
      <c r="T243" s="406">
        <f t="shared" si="192"/>
        <v>0</v>
      </c>
      <c r="U243" s="407">
        <f t="shared" si="193"/>
        <v>0</v>
      </c>
      <c r="V243" s="408">
        <f t="shared" si="194"/>
        <v>0</v>
      </c>
      <c r="W243" s="406">
        <f t="shared" si="195"/>
        <v>0</v>
      </c>
      <c r="X243" s="406">
        <f t="shared" si="196"/>
        <v>0</v>
      </c>
      <c r="Y243" s="407">
        <f t="shared" si="197"/>
        <v>0</v>
      </c>
      <c r="Z243" s="16">
        <v>0</v>
      </c>
    </row>
    <row r="244" spans="1:26" ht="25.5" hidden="1" customHeight="1" thickBot="1" x14ac:dyDescent="0.3">
      <c r="B244" s="50"/>
      <c r="C244" s="2"/>
      <c r="D244" s="749" t="s">
        <v>556</v>
      </c>
      <c r="E244" s="749"/>
      <c r="F244" s="192">
        <f t="shared" si="217"/>
        <v>0</v>
      </c>
      <c r="G244" s="134"/>
      <c r="H244" s="142">
        <f t="shared" si="166"/>
        <v>0</v>
      </c>
      <c r="I244" s="192">
        <f t="shared" si="218"/>
        <v>0</v>
      </c>
      <c r="J244" s="134"/>
      <c r="K244" s="142">
        <f t="shared" si="205"/>
        <v>0</v>
      </c>
      <c r="L244" s="66"/>
      <c r="M244" s="1"/>
      <c r="N244" s="404">
        <f t="shared" si="186"/>
        <v>0</v>
      </c>
      <c r="O244" s="405">
        <f t="shared" si="187"/>
        <v>0</v>
      </c>
      <c r="P244" s="406">
        <f t="shared" si="188"/>
        <v>0</v>
      </c>
      <c r="Q244" s="406">
        <f t="shared" si="189"/>
        <v>0</v>
      </c>
      <c r="R244" s="405">
        <f t="shared" si="190"/>
        <v>0</v>
      </c>
      <c r="S244" s="406">
        <f t="shared" si="191"/>
        <v>0</v>
      </c>
      <c r="T244" s="406">
        <f t="shared" si="192"/>
        <v>0</v>
      </c>
      <c r="U244" s="407">
        <f t="shared" si="193"/>
        <v>0</v>
      </c>
      <c r="V244" s="408">
        <f t="shared" si="194"/>
        <v>0</v>
      </c>
      <c r="W244" s="406">
        <f t="shared" si="195"/>
        <v>0</v>
      </c>
      <c r="X244" s="406">
        <f t="shared" si="196"/>
        <v>0</v>
      </c>
      <c r="Y244" s="407">
        <f t="shared" si="197"/>
        <v>0</v>
      </c>
      <c r="Z244" s="16">
        <v>0</v>
      </c>
    </row>
    <row r="245" spans="1:26" ht="15.75" hidden="1" customHeight="1" thickBot="1" x14ac:dyDescent="0.3">
      <c r="B245" s="50"/>
      <c r="C245" s="2"/>
      <c r="D245" s="748" t="s">
        <v>817</v>
      </c>
      <c r="E245" s="748"/>
      <c r="F245" s="182">
        <f t="shared" si="217"/>
        <v>0</v>
      </c>
      <c r="G245" s="124"/>
      <c r="H245" s="142">
        <f t="shared" si="166"/>
        <v>0</v>
      </c>
      <c r="I245" s="182">
        <f t="shared" si="218"/>
        <v>0</v>
      </c>
      <c r="J245" s="124"/>
      <c r="K245" s="142">
        <f t="shared" si="205"/>
        <v>0</v>
      </c>
      <c r="L245" s="66"/>
      <c r="M245" s="1"/>
      <c r="N245" s="404">
        <f t="shared" si="186"/>
        <v>0</v>
      </c>
      <c r="O245" s="405">
        <f t="shared" si="187"/>
        <v>0</v>
      </c>
      <c r="P245" s="406">
        <f t="shared" si="188"/>
        <v>0</v>
      </c>
      <c r="Q245" s="406">
        <f t="shared" si="189"/>
        <v>0</v>
      </c>
      <c r="R245" s="405">
        <f t="shared" si="190"/>
        <v>0</v>
      </c>
      <c r="S245" s="406">
        <f t="shared" si="191"/>
        <v>0</v>
      </c>
      <c r="T245" s="406">
        <f t="shared" si="192"/>
        <v>0</v>
      </c>
      <c r="U245" s="407">
        <f t="shared" si="193"/>
        <v>0</v>
      </c>
      <c r="V245" s="408">
        <f t="shared" si="194"/>
        <v>0</v>
      </c>
      <c r="W245" s="406">
        <f t="shared" si="195"/>
        <v>0</v>
      </c>
      <c r="X245" s="406">
        <f t="shared" si="196"/>
        <v>0</v>
      </c>
      <c r="Y245" s="407">
        <f t="shared" si="197"/>
        <v>0</v>
      </c>
      <c r="Z245" s="16">
        <v>0</v>
      </c>
    </row>
    <row r="246" spans="1:26" ht="25.5" hidden="1" customHeight="1" thickBot="1" x14ac:dyDescent="0.3">
      <c r="B246" s="50"/>
      <c r="C246" s="2"/>
      <c r="D246" s="749" t="s">
        <v>561</v>
      </c>
      <c r="E246" s="749"/>
      <c r="F246" s="192">
        <f t="shared" si="217"/>
        <v>0</v>
      </c>
      <c r="G246" s="134"/>
      <c r="H246" s="142">
        <f t="shared" si="166"/>
        <v>0</v>
      </c>
      <c r="I246" s="192">
        <f t="shared" si="218"/>
        <v>0</v>
      </c>
      <c r="J246" s="134"/>
      <c r="K246" s="142">
        <f t="shared" si="205"/>
        <v>0</v>
      </c>
      <c r="L246" s="66"/>
      <c r="M246" s="1"/>
      <c r="N246" s="404">
        <f t="shared" si="186"/>
        <v>0</v>
      </c>
      <c r="O246" s="405">
        <f t="shared" si="187"/>
        <v>0</v>
      </c>
      <c r="P246" s="406">
        <f t="shared" si="188"/>
        <v>0</v>
      </c>
      <c r="Q246" s="406">
        <f t="shared" si="189"/>
        <v>0</v>
      </c>
      <c r="R246" s="405">
        <f t="shared" si="190"/>
        <v>0</v>
      </c>
      <c r="S246" s="406">
        <f t="shared" si="191"/>
        <v>0</v>
      </c>
      <c r="T246" s="406">
        <f t="shared" si="192"/>
        <v>0</v>
      </c>
      <c r="U246" s="407">
        <f t="shared" si="193"/>
        <v>0</v>
      </c>
      <c r="V246" s="408">
        <f t="shared" si="194"/>
        <v>0</v>
      </c>
      <c r="W246" s="406">
        <f t="shared" si="195"/>
        <v>0</v>
      </c>
      <c r="X246" s="406">
        <f t="shared" si="196"/>
        <v>0</v>
      </c>
      <c r="Y246" s="407">
        <f t="shared" si="197"/>
        <v>0</v>
      </c>
      <c r="Z246" s="16">
        <v>0</v>
      </c>
    </row>
    <row r="247" spans="1:26" ht="25.5" hidden="1" customHeight="1" thickBot="1" x14ac:dyDescent="0.3">
      <c r="B247" s="50"/>
      <c r="C247" s="2"/>
      <c r="D247" s="749" t="s">
        <v>564</v>
      </c>
      <c r="E247" s="749"/>
      <c r="F247" s="192">
        <f t="shared" si="217"/>
        <v>0</v>
      </c>
      <c r="G247" s="134"/>
      <c r="H247" s="142">
        <f t="shared" si="166"/>
        <v>0</v>
      </c>
      <c r="I247" s="192">
        <f t="shared" si="218"/>
        <v>0</v>
      </c>
      <c r="J247" s="134"/>
      <c r="K247" s="142">
        <f t="shared" si="205"/>
        <v>0</v>
      </c>
      <c r="L247" s="66"/>
      <c r="M247" s="1"/>
      <c r="N247" s="404">
        <f t="shared" si="186"/>
        <v>0</v>
      </c>
      <c r="O247" s="405">
        <f t="shared" si="187"/>
        <v>0</v>
      </c>
      <c r="P247" s="406">
        <f t="shared" si="188"/>
        <v>0</v>
      </c>
      <c r="Q247" s="406">
        <f t="shared" si="189"/>
        <v>0</v>
      </c>
      <c r="R247" s="405">
        <f t="shared" si="190"/>
        <v>0</v>
      </c>
      <c r="S247" s="406">
        <f t="shared" si="191"/>
        <v>0</v>
      </c>
      <c r="T247" s="406">
        <f t="shared" si="192"/>
        <v>0</v>
      </c>
      <c r="U247" s="407">
        <f t="shared" si="193"/>
        <v>0</v>
      </c>
      <c r="V247" s="408">
        <f t="shared" si="194"/>
        <v>0</v>
      </c>
      <c r="W247" s="406">
        <f t="shared" si="195"/>
        <v>0</v>
      </c>
      <c r="X247" s="406">
        <f t="shared" si="196"/>
        <v>0</v>
      </c>
      <c r="Y247" s="407">
        <f t="shared" si="197"/>
        <v>0</v>
      </c>
      <c r="Z247" s="16">
        <v>0</v>
      </c>
    </row>
    <row r="248" spans="1:26" s="17" customFormat="1" ht="25.5" hidden="1" customHeight="1" thickBot="1" x14ac:dyDescent="0.3">
      <c r="A248" s="110" t="s">
        <v>276</v>
      </c>
      <c r="B248" s="82" t="s">
        <v>685</v>
      </c>
      <c r="C248" s="802" t="s">
        <v>605</v>
      </c>
      <c r="D248" s="803"/>
      <c r="E248" s="803"/>
      <c r="F248" s="196">
        <f>F249+F250</f>
        <v>0</v>
      </c>
      <c r="G248" s="138">
        <f t="shared" ref="G248" si="219">G249+G250</f>
        <v>0</v>
      </c>
      <c r="H248" s="141">
        <f t="shared" si="166"/>
        <v>0</v>
      </c>
      <c r="I248" s="196">
        <f>I249+I250</f>
        <v>0</v>
      </c>
      <c r="J248" s="138">
        <f t="shared" ref="J248" si="220">J249+J250</f>
        <v>0</v>
      </c>
      <c r="K248" s="141">
        <f t="shared" si="205"/>
        <v>0</v>
      </c>
      <c r="L248" s="83">
        <f>L249+L250</f>
        <v>0</v>
      </c>
      <c r="M248" s="84">
        <f>M249+M250</f>
        <v>0</v>
      </c>
      <c r="N248" s="404">
        <f t="shared" si="186"/>
        <v>0</v>
      </c>
      <c r="O248" s="405">
        <f t="shared" si="187"/>
        <v>0</v>
      </c>
      <c r="P248" s="406">
        <f t="shared" si="188"/>
        <v>0</v>
      </c>
      <c r="Q248" s="406">
        <f t="shared" si="189"/>
        <v>0</v>
      </c>
      <c r="R248" s="405">
        <f t="shared" si="190"/>
        <v>0</v>
      </c>
      <c r="S248" s="406">
        <f t="shared" si="191"/>
        <v>0</v>
      </c>
      <c r="T248" s="406">
        <f t="shared" si="192"/>
        <v>0</v>
      </c>
      <c r="U248" s="407">
        <f t="shared" si="193"/>
        <v>0</v>
      </c>
      <c r="V248" s="408">
        <f t="shared" si="194"/>
        <v>0</v>
      </c>
      <c r="W248" s="406">
        <f t="shared" si="195"/>
        <v>0</v>
      </c>
      <c r="X248" s="406">
        <f t="shared" si="196"/>
        <v>0</v>
      </c>
      <c r="Y248" s="407">
        <f t="shared" si="197"/>
        <v>0</v>
      </c>
      <c r="Z248" s="17">
        <v>0</v>
      </c>
    </row>
    <row r="249" spans="1:26" ht="25.5" hidden="1" customHeight="1" thickBot="1" x14ac:dyDescent="0.3">
      <c r="B249" s="50"/>
      <c r="C249" s="2"/>
      <c r="D249" s="749" t="s">
        <v>567</v>
      </c>
      <c r="E249" s="749"/>
      <c r="F249" s="192">
        <f>SUM(N249:Y249)</f>
        <v>0</v>
      </c>
      <c r="G249" s="134"/>
      <c r="H249" s="142">
        <f t="shared" ref="H249:H306" si="221">SUM(F249:G249)</f>
        <v>0</v>
      </c>
      <c r="I249" s="192">
        <f>SUM(Q249:AB249)</f>
        <v>0</v>
      </c>
      <c r="J249" s="134"/>
      <c r="K249" s="142">
        <f t="shared" si="205"/>
        <v>0</v>
      </c>
      <c r="L249" s="66"/>
      <c r="M249" s="1"/>
      <c r="N249" s="404">
        <f t="shared" si="186"/>
        <v>0</v>
      </c>
      <c r="O249" s="405">
        <f t="shared" si="187"/>
        <v>0</v>
      </c>
      <c r="P249" s="406">
        <f t="shared" si="188"/>
        <v>0</v>
      </c>
      <c r="Q249" s="406">
        <f t="shared" si="189"/>
        <v>0</v>
      </c>
      <c r="R249" s="405">
        <f t="shared" si="190"/>
        <v>0</v>
      </c>
      <c r="S249" s="406">
        <f t="shared" si="191"/>
        <v>0</v>
      </c>
      <c r="T249" s="406">
        <f t="shared" si="192"/>
        <v>0</v>
      </c>
      <c r="U249" s="407">
        <f t="shared" si="193"/>
        <v>0</v>
      </c>
      <c r="V249" s="408">
        <f t="shared" si="194"/>
        <v>0</v>
      </c>
      <c r="W249" s="406">
        <f t="shared" si="195"/>
        <v>0</v>
      </c>
      <c r="X249" s="406">
        <f t="shared" si="196"/>
        <v>0</v>
      </c>
      <c r="Y249" s="407">
        <f t="shared" si="197"/>
        <v>0</v>
      </c>
      <c r="Z249" s="16">
        <v>0</v>
      </c>
    </row>
    <row r="250" spans="1:26" ht="25.5" hidden="1" customHeight="1" thickBot="1" x14ac:dyDescent="0.3">
      <c r="B250" s="50"/>
      <c r="C250" s="2"/>
      <c r="D250" s="749" t="s">
        <v>568</v>
      </c>
      <c r="E250" s="749"/>
      <c r="F250" s="192">
        <f>SUM(N250:Y250)</f>
        <v>0</v>
      </c>
      <c r="G250" s="134"/>
      <c r="H250" s="142">
        <f t="shared" si="221"/>
        <v>0</v>
      </c>
      <c r="I250" s="192">
        <f>SUM(Q250:AB250)</f>
        <v>0</v>
      </c>
      <c r="J250" s="134"/>
      <c r="K250" s="142">
        <f t="shared" si="205"/>
        <v>0</v>
      </c>
      <c r="L250" s="66"/>
      <c r="M250" s="1"/>
      <c r="N250" s="404">
        <f t="shared" si="186"/>
        <v>0</v>
      </c>
      <c r="O250" s="405">
        <f t="shared" si="187"/>
        <v>0</v>
      </c>
      <c r="P250" s="406">
        <f t="shared" si="188"/>
        <v>0</v>
      </c>
      <c r="Q250" s="406">
        <f t="shared" si="189"/>
        <v>0</v>
      </c>
      <c r="R250" s="405">
        <f t="shared" si="190"/>
        <v>0</v>
      </c>
      <c r="S250" s="406">
        <f t="shared" si="191"/>
        <v>0</v>
      </c>
      <c r="T250" s="406">
        <f t="shared" si="192"/>
        <v>0</v>
      </c>
      <c r="U250" s="407">
        <f t="shared" si="193"/>
        <v>0</v>
      </c>
      <c r="V250" s="408">
        <f t="shared" si="194"/>
        <v>0</v>
      </c>
      <c r="W250" s="406">
        <f t="shared" si="195"/>
        <v>0</v>
      </c>
      <c r="X250" s="406">
        <f t="shared" si="196"/>
        <v>0</v>
      </c>
      <c r="Y250" s="407">
        <f t="shared" si="197"/>
        <v>0</v>
      </c>
      <c r="Z250" s="16">
        <v>0</v>
      </c>
    </row>
    <row r="251" spans="1:26" s="17" customFormat="1" ht="15" hidden="1" customHeight="1" thickBot="1" x14ac:dyDescent="0.3">
      <c r="A251" s="110" t="s">
        <v>277</v>
      </c>
      <c r="B251" s="82" t="s">
        <v>686</v>
      </c>
      <c r="C251" s="802" t="s">
        <v>818</v>
      </c>
      <c r="D251" s="803"/>
      <c r="E251" s="803"/>
      <c r="F251" s="196">
        <f>F252+F253+F254+F255+F256+F257+F258+F259+F260+F261+F262</f>
        <v>0</v>
      </c>
      <c r="G251" s="138">
        <f t="shared" ref="G251" si="222">G252+G253+G254+G255+G256+G257+G258+G259+G260+G261+G262</f>
        <v>0</v>
      </c>
      <c r="H251" s="141">
        <f t="shared" si="221"/>
        <v>0</v>
      </c>
      <c r="I251" s="196">
        <f>I252+I253+I254+I255+I256+I257+I258+I259+I260+I261+I262</f>
        <v>0</v>
      </c>
      <c r="J251" s="138">
        <f t="shared" ref="J251" si="223">J252+J253+J254+J255+J256+J257+J258+J259+J260+J261+J262</f>
        <v>0</v>
      </c>
      <c r="K251" s="141">
        <f t="shared" si="205"/>
        <v>0</v>
      </c>
      <c r="L251" s="83">
        <f>L252+L253+L254+L255+L256+L257+L258+L259+L260+L261+L262</f>
        <v>0</v>
      </c>
      <c r="M251" s="84">
        <f>M252+M253+M254+M255+M256+M257+M258+M259+M260+M261+M262</f>
        <v>0</v>
      </c>
      <c r="N251" s="404">
        <f t="shared" si="186"/>
        <v>0</v>
      </c>
      <c r="O251" s="405">
        <f t="shared" si="187"/>
        <v>0</v>
      </c>
      <c r="P251" s="406">
        <f t="shared" si="188"/>
        <v>0</v>
      </c>
      <c r="Q251" s="406">
        <f t="shared" si="189"/>
        <v>0</v>
      </c>
      <c r="R251" s="405">
        <f t="shared" si="190"/>
        <v>0</v>
      </c>
      <c r="S251" s="406">
        <f t="shared" si="191"/>
        <v>0</v>
      </c>
      <c r="T251" s="406">
        <f t="shared" si="192"/>
        <v>0</v>
      </c>
      <c r="U251" s="407">
        <f t="shared" si="193"/>
        <v>0</v>
      </c>
      <c r="V251" s="408">
        <f t="shared" si="194"/>
        <v>0</v>
      </c>
      <c r="W251" s="406">
        <f t="shared" si="195"/>
        <v>0</v>
      </c>
      <c r="X251" s="406">
        <f t="shared" si="196"/>
        <v>0</v>
      </c>
      <c r="Y251" s="407">
        <f t="shared" si="197"/>
        <v>0</v>
      </c>
      <c r="Z251" s="17">
        <v>0</v>
      </c>
    </row>
    <row r="252" spans="1:26" ht="15.75" hidden="1" customHeight="1" thickBot="1" x14ac:dyDescent="0.3">
      <c r="B252" s="50"/>
      <c r="C252" s="2"/>
      <c r="D252" s="748" t="s">
        <v>372</v>
      </c>
      <c r="E252" s="748"/>
      <c r="F252" s="182">
        <f t="shared" ref="F252:F263" si="224">SUM(N252:Y252)</f>
        <v>0</v>
      </c>
      <c r="G252" s="124"/>
      <c r="H252" s="142">
        <f t="shared" si="221"/>
        <v>0</v>
      </c>
      <c r="I252" s="182">
        <f t="shared" ref="I252:I263" si="225">SUM(Q252:AB252)</f>
        <v>0</v>
      </c>
      <c r="J252" s="124"/>
      <c r="K252" s="142">
        <f t="shared" si="205"/>
        <v>0</v>
      </c>
      <c r="L252" s="66"/>
      <c r="M252" s="1"/>
      <c r="N252" s="404">
        <f t="shared" si="186"/>
        <v>0</v>
      </c>
      <c r="O252" s="405">
        <f t="shared" si="187"/>
        <v>0</v>
      </c>
      <c r="P252" s="406">
        <f t="shared" si="188"/>
        <v>0</v>
      </c>
      <c r="Q252" s="406">
        <f t="shared" si="189"/>
        <v>0</v>
      </c>
      <c r="R252" s="405">
        <f t="shared" si="190"/>
        <v>0</v>
      </c>
      <c r="S252" s="406">
        <f t="shared" si="191"/>
        <v>0</v>
      </c>
      <c r="T252" s="406">
        <f t="shared" si="192"/>
        <v>0</v>
      </c>
      <c r="U252" s="407">
        <f t="shared" si="193"/>
        <v>0</v>
      </c>
      <c r="V252" s="408">
        <f t="shared" si="194"/>
        <v>0</v>
      </c>
      <c r="W252" s="406">
        <f t="shared" si="195"/>
        <v>0</v>
      </c>
      <c r="X252" s="406">
        <f t="shared" si="196"/>
        <v>0</v>
      </c>
      <c r="Y252" s="407">
        <f t="shared" si="197"/>
        <v>0</v>
      </c>
      <c r="Z252" s="16">
        <v>0</v>
      </c>
    </row>
    <row r="253" spans="1:26" ht="15.75" hidden="1" customHeight="1" thickBot="1" x14ac:dyDescent="0.3">
      <c r="B253" s="50"/>
      <c r="C253" s="2"/>
      <c r="D253" s="748" t="s">
        <v>819</v>
      </c>
      <c r="E253" s="748"/>
      <c r="F253" s="182">
        <f t="shared" si="224"/>
        <v>0</v>
      </c>
      <c r="G253" s="124"/>
      <c r="H253" s="142">
        <f t="shared" si="221"/>
        <v>0</v>
      </c>
      <c r="I253" s="182">
        <f t="shared" si="225"/>
        <v>0</v>
      </c>
      <c r="J253" s="124"/>
      <c r="K253" s="142">
        <f t="shared" si="205"/>
        <v>0</v>
      </c>
      <c r="L253" s="66"/>
      <c r="M253" s="1"/>
      <c r="N253" s="404">
        <f t="shared" si="186"/>
        <v>0</v>
      </c>
      <c r="O253" s="405">
        <f t="shared" si="187"/>
        <v>0</v>
      </c>
      <c r="P253" s="406">
        <f t="shared" si="188"/>
        <v>0</v>
      </c>
      <c r="Q253" s="406">
        <f t="shared" si="189"/>
        <v>0</v>
      </c>
      <c r="R253" s="405">
        <f t="shared" si="190"/>
        <v>0</v>
      </c>
      <c r="S253" s="406">
        <f t="shared" si="191"/>
        <v>0</v>
      </c>
      <c r="T253" s="406">
        <f t="shared" si="192"/>
        <v>0</v>
      </c>
      <c r="U253" s="407">
        <f t="shared" si="193"/>
        <v>0</v>
      </c>
      <c r="V253" s="408">
        <f t="shared" si="194"/>
        <v>0</v>
      </c>
      <c r="W253" s="406">
        <f t="shared" si="195"/>
        <v>0</v>
      </c>
      <c r="X253" s="406">
        <f t="shared" si="196"/>
        <v>0</v>
      </c>
      <c r="Y253" s="407">
        <f t="shared" si="197"/>
        <v>0</v>
      </c>
      <c r="Z253" s="16">
        <v>0</v>
      </c>
    </row>
    <row r="254" spans="1:26" ht="15.75" hidden="1" customHeight="1" thickBot="1" x14ac:dyDescent="0.3">
      <c r="B254" s="50"/>
      <c r="C254" s="2"/>
      <c r="D254" s="748" t="s">
        <v>375</v>
      </c>
      <c r="E254" s="748"/>
      <c r="F254" s="182">
        <f t="shared" si="224"/>
        <v>0</v>
      </c>
      <c r="G254" s="124"/>
      <c r="H254" s="142">
        <f t="shared" si="221"/>
        <v>0</v>
      </c>
      <c r="I254" s="182">
        <f t="shared" si="225"/>
        <v>0</v>
      </c>
      <c r="J254" s="124"/>
      <c r="K254" s="142">
        <f t="shared" si="205"/>
        <v>0</v>
      </c>
      <c r="L254" s="66"/>
      <c r="M254" s="1"/>
      <c r="N254" s="404">
        <f t="shared" si="186"/>
        <v>0</v>
      </c>
      <c r="O254" s="405">
        <f t="shared" si="187"/>
        <v>0</v>
      </c>
      <c r="P254" s="406">
        <f t="shared" si="188"/>
        <v>0</v>
      </c>
      <c r="Q254" s="406">
        <f t="shared" si="189"/>
        <v>0</v>
      </c>
      <c r="R254" s="405">
        <f t="shared" si="190"/>
        <v>0</v>
      </c>
      <c r="S254" s="406">
        <f t="shared" si="191"/>
        <v>0</v>
      </c>
      <c r="T254" s="406">
        <f t="shared" si="192"/>
        <v>0</v>
      </c>
      <c r="U254" s="407">
        <f t="shared" si="193"/>
        <v>0</v>
      </c>
      <c r="V254" s="408">
        <f t="shared" si="194"/>
        <v>0</v>
      </c>
      <c r="W254" s="406">
        <f t="shared" si="195"/>
        <v>0</v>
      </c>
      <c r="X254" s="406">
        <f t="shared" si="196"/>
        <v>0</v>
      </c>
      <c r="Y254" s="407">
        <f t="shared" si="197"/>
        <v>0</v>
      </c>
      <c r="Z254" s="16">
        <v>0</v>
      </c>
    </row>
    <row r="255" spans="1:26" ht="15.75" hidden="1" customHeight="1" thickBot="1" x14ac:dyDescent="0.3">
      <c r="B255" s="50"/>
      <c r="C255" s="2"/>
      <c r="D255" s="748" t="s">
        <v>373</v>
      </c>
      <c r="E255" s="748"/>
      <c r="F255" s="182">
        <f t="shared" si="224"/>
        <v>0</v>
      </c>
      <c r="G255" s="124"/>
      <c r="H255" s="142">
        <f t="shared" si="221"/>
        <v>0</v>
      </c>
      <c r="I255" s="182">
        <f t="shared" si="225"/>
        <v>0</v>
      </c>
      <c r="J255" s="124"/>
      <c r="K255" s="142">
        <f t="shared" si="205"/>
        <v>0</v>
      </c>
      <c r="L255" s="66"/>
      <c r="M255" s="1"/>
      <c r="N255" s="404">
        <f t="shared" si="186"/>
        <v>0</v>
      </c>
      <c r="O255" s="405">
        <f t="shared" si="187"/>
        <v>0</v>
      </c>
      <c r="P255" s="406">
        <f t="shared" si="188"/>
        <v>0</v>
      </c>
      <c r="Q255" s="406">
        <f t="shared" si="189"/>
        <v>0</v>
      </c>
      <c r="R255" s="405">
        <f t="shared" si="190"/>
        <v>0</v>
      </c>
      <c r="S255" s="406">
        <f t="shared" si="191"/>
        <v>0</v>
      </c>
      <c r="T255" s="406">
        <f t="shared" si="192"/>
        <v>0</v>
      </c>
      <c r="U255" s="407">
        <f t="shared" si="193"/>
        <v>0</v>
      </c>
      <c r="V255" s="408">
        <f t="shared" si="194"/>
        <v>0</v>
      </c>
      <c r="W255" s="406">
        <f t="shared" si="195"/>
        <v>0</v>
      </c>
      <c r="X255" s="406">
        <f t="shared" si="196"/>
        <v>0</v>
      </c>
      <c r="Y255" s="407">
        <f t="shared" si="197"/>
        <v>0</v>
      </c>
      <c r="Z255" s="16">
        <v>0</v>
      </c>
    </row>
    <row r="256" spans="1:26" ht="15.75" hidden="1" customHeight="1" thickBot="1" x14ac:dyDescent="0.3">
      <c r="B256" s="50"/>
      <c r="C256" s="2"/>
      <c r="D256" s="748" t="s">
        <v>820</v>
      </c>
      <c r="E256" s="748"/>
      <c r="F256" s="182">
        <f t="shared" si="224"/>
        <v>0</v>
      </c>
      <c r="G256" s="124"/>
      <c r="H256" s="142">
        <f t="shared" si="221"/>
        <v>0</v>
      </c>
      <c r="I256" s="182">
        <f t="shared" si="225"/>
        <v>0</v>
      </c>
      <c r="J256" s="124"/>
      <c r="K256" s="142">
        <f t="shared" si="205"/>
        <v>0</v>
      </c>
      <c r="L256" s="66"/>
      <c r="M256" s="1"/>
      <c r="N256" s="404">
        <f t="shared" si="186"/>
        <v>0</v>
      </c>
      <c r="O256" s="405">
        <f t="shared" si="187"/>
        <v>0</v>
      </c>
      <c r="P256" s="406">
        <f t="shared" si="188"/>
        <v>0</v>
      </c>
      <c r="Q256" s="406">
        <f t="shared" si="189"/>
        <v>0</v>
      </c>
      <c r="R256" s="405">
        <f t="shared" si="190"/>
        <v>0</v>
      </c>
      <c r="S256" s="406">
        <f t="shared" si="191"/>
        <v>0</v>
      </c>
      <c r="T256" s="406">
        <f t="shared" si="192"/>
        <v>0</v>
      </c>
      <c r="U256" s="407">
        <f t="shared" si="193"/>
        <v>0</v>
      </c>
      <c r="V256" s="408">
        <f t="shared" si="194"/>
        <v>0</v>
      </c>
      <c r="W256" s="406">
        <f t="shared" si="195"/>
        <v>0</v>
      </c>
      <c r="X256" s="406">
        <f t="shared" si="196"/>
        <v>0</v>
      </c>
      <c r="Y256" s="407">
        <f t="shared" si="197"/>
        <v>0</v>
      </c>
      <c r="Z256" s="16">
        <v>0</v>
      </c>
    </row>
    <row r="257" spans="1:26" ht="25.5" hidden="1" customHeight="1" thickBot="1" x14ac:dyDescent="0.3">
      <c r="B257" s="50"/>
      <c r="C257" s="2"/>
      <c r="D257" s="749" t="s">
        <v>536</v>
      </c>
      <c r="E257" s="749"/>
      <c r="F257" s="192">
        <f t="shared" si="224"/>
        <v>0</v>
      </c>
      <c r="G257" s="134"/>
      <c r="H257" s="142">
        <f t="shared" si="221"/>
        <v>0</v>
      </c>
      <c r="I257" s="192">
        <f t="shared" si="225"/>
        <v>0</v>
      </c>
      <c r="J257" s="134"/>
      <c r="K257" s="142">
        <f t="shared" si="205"/>
        <v>0</v>
      </c>
      <c r="L257" s="66"/>
      <c r="M257" s="1"/>
      <c r="N257" s="404">
        <f t="shared" si="186"/>
        <v>0</v>
      </c>
      <c r="O257" s="405">
        <f t="shared" si="187"/>
        <v>0</v>
      </c>
      <c r="P257" s="406">
        <f t="shared" si="188"/>
        <v>0</v>
      </c>
      <c r="Q257" s="406">
        <f t="shared" si="189"/>
        <v>0</v>
      </c>
      <c r="R257" s="405">
        <f t="shared" si="190"/>
        <v>0</v>
      </c>
      <c r="S257" s="406">
        <f t="shared" si="191"/>
        <v>0</v>
      </c>
      <c r="T257" s="406">
        <f t="shared" si="192"/>
        <v>0</v>
      </c>
      <c r="U257" s="407">
        <f t="shared" si="193"/>
        <v>0</v>
      </c>
      <c r="V257" s="408">
        <f t="shared" si="194"/>
        <v>0</v>
      </c>
      <c r="W257" s="406">
        <f t="shared" si="195"/>
        <v>0</v>
      </c>
      <c r="X257" s="406">
        <f t="shared" si="196"/>
        <v>0</v>
      </c>
      <c r="Y257" s="407">
        <f t="shared" si="197"/>
        <v>0</v>
      </c>
      <c r="Z257" s="16">
        <v>0</v>
      </c>
    </row>
    <row r="258" spans="1:26" ht="25.5" hidden="1" customHeight="1" thickBot="1" x14ac:dyDescent="0.3">
      <c r="B258" s="50"/>
      <c r="C258" s="2"/>
      <c r="D258" s="749" t="s">
        <v>539</v>
      </c>
      <c r="E258" s="749"/>
      <c r="F258" s="192">
        <f t="shared" si="224"/>
        <v>0</v>
      </c>
      <c r="G258" s="134"/>
      <c r="H258" s="142">
        <f t="shared" si="221"/>
        <v>0</v>
      </c>
      <c r="I258" s="192">
        <f t="shared" si="225"/>
        <v>0</v>
      </c>
      <c r="J258" s="134"/>
      <c r="K258" s="142">
        <f t="shared" si="205"/>
        <v>0</v>
      </c>
      <c r="L258" s="66"/>
      <c r="M258" s="1"/>
      <c r="N258" s="404">
        <f t="shared" si="186"/>
        <v>0</v>
      </c>
      <c r="O258" s="405">
        <f t="shared" si="187"/>
        <v>0</v>
      </c>
      <c r="P258" s="406">
        <f t="shared" si="188"/>
        <v>0</v>
      </c>
      <c r="Q258" s="406">
        <f t="shared" si="189"/>
        <v>0</v>
      </c>
      <c r="R258" s="405">
        <f t="shared" si="190"/>
        <v>0</v>
      </c>
      <c r="S258" s="406">
        <f t="shared" si="191"/>
        <v>0</v>
      </c>
      <c r="T258" s="406">
        <f t="shared" si="192"/>
        <v>0</v>
      </c>
      <c r="U258" s="407">
        <f t="shared" si="193"/>
        <v>0</v>
      </c>
      <c r="V258" s="408">
        <f t="shared" si="194"/>
        <v>0</v>
      </c>
      <c r="W258" s="406">
        <f t="shared" si="195"/>
        <v>0</v>
      </c>
      <c r="X258" s="406">
        <f t="shared" si="196"/>
        <v>0</v>
      </c>
      <c r="Y258" s="407">
        <f t="shared" si="197"/>
        <v>0</v>
      </c>
      <c r="Z258" s="16">
        <v>0</v>
      </c>
    </row>
    <row r="259" spans="1:26" ht="15.75" hidden="1" customHeight="1" thickBot="1" x14ac:dyDescent="0.3">
      <c r="B259" s="50"/>
      <c r="C259" s="2"/>
      <c r="D259" s="748" t="s">
        <v>821</v>
      </c>
      <c r="E259" s="748"/>
      <c r="F259" s="182">
        <f t="shared" si="224"/>
        <v>0</v>
      </c>
      <c r="G259" s="124"/>
      <c r="H259" s="142">
        <f t="shared" si="221"/>
        <v>0</v>
      </c>
      <c r="I259" s="182">
        <f t="shared" si="225"/>
        <v>0</v>
      </c>
      <c r="J259" s="124"/>
      <c r="K259" s="142">
        <f t="shared" si="205"/>
        <v>0</v>
      </c>
      <c r="L259" s="66"/>
      <c r="M259" s="1"/>
      <c r="N259" s="404">
        <f t="shared" si="186"/>
        <v>0</v>
      </c>
      <c r="O259" s="405">
        <f t="shared" si="187"/>
        <v>0</v>
      </c>
      <c r="P259" s="406">
        <f t="shared" si="188"/>
        <v>0</v>
      </c>
      <c r="Q259" s="406">
        <f t="shared" si="189"/>
        <v>0</v>
      </c>
      <c r="R259" s="405">
        <f t="shared" si="190"/>
        <v>0</v>
      </c>
      <c r="S259" s="406">
        <f t="shared" si="191"/>
        <v>0</v>
      </c>
      <c r="T259" s="406">
        <f t="shared" si="192"/>
        <v>0</v>
      </c>
      <c r="U259" s="407">
        <f t="shared" si="193"/>
        <v>0</v>
      </c>
      <c r="V259" s="408">
        <f t="shared" si="194"/>
        <v>0</v>
      </c>
      <c r="W259" s="406">
        <f t="shared" si="195"/>
        <v>0</v>
      </c>
      <c r="X259" s="406">
        <f t="shared" si="196"/>
        <v>0</v>
      </c>
      <c r="Y259" s="407">
        <f t="shared" si="197"/>
        <v>0</v>
      </c>
      <c r="Z259" s="16">
        <v>0</v>
      </c>
    </row>
    <row r="260" spans="1:26" ht="15.75" hidden="1" customHeight="1" thickBot="1" x14ac:dyDescent="0.3">
      <c r="B260" s="50"/>
      <c r="C260" s="2"/>
      <c r="D260" s="748" t="s">
        <v>374</v>
      </c>
      <c r="E260" s="748"/>
      <c r="F260" s="182">
        <f t="shared" si="224"/>
        <v>0</v>
      </c>
      <c r="G260" s="124"/>
      <c r="H260" s="142">
        <f t="shared" si="221"/>
        <v>0</v>
      </c>
      <c r="I260" s="182">
        <f t="shared" si="225"/>
        <v>0</v>
      </c>
      <c r="J260" s="124"/>
      <c r="K260" s="142">
        <f t="shared" si="205"/>
        <v>0</v>
      </c>
      <c r="L260" s="66"/>
      <c r="M260" s="1"/>
      <c r="N260" s="404">
        <f t="shared" si="186"/>
        <v>0</v>
      </c>
      <c r="O260" s="405">
        <f t="shared" si="187"/>
        <v>0</v>
      </c>
      <c r="P260" s="406">
        <f t="shared" si="188"/>
        <v>0</v>
      </c>
      <c r="Q260" s="406">
        <f t="shared" si="189"/>
        <v>0</v>
      </c>
      <c r="R260" s="405">
        <f t="shared" si="190"/>
        <v>0</v>
      </c>
      <c r="S260" s="406">
        <f t="shared" si="191"/>
        <v>0</v>
      </c>
      <c r="T260" s="406">
        <f t="shared" si="192"/>
        <v>0</v>
      </c>
      <c r="U260" s="407">
        <f t="shared" si="193"/>
        <v>0</v>
      </c>
      <c r="V260" s="408">
        <f t="shared" si="194"/>
        <v>0</v>
      </c>
      <c r="W260" s="406">
        <f t="shared" si="195"/>
        <v>0</v>
      </c>
      <c r="X260" s="406">
        <f t="shared" si="196"/>
        <v>0</v>
      </c>
      <c r="Y260" s="407">
        <f t="shared" si="197"/>
        <v>0</v>
      </c>
      <c r="Z260" s="16">
        <v>0</v>
      </c>
    </row>
    <row r="261" spans="1:26" ht="15.75" hidden="1" customHeight="1" thickBot="1" x14ac:dyDescent="0.3">
      <c r="B261" s="50"/>
      <c r="C261" s="2"/>
      <c r="D261" s="748" t="s">
        <v>822</v>
      </c>
      <c r="E261" s="748"/>
      <c r="F261" s="182">
        <f t="shared" si="224"/>
        <v>0</v>
      </c>
      <c r="G261" s="124"/>
      <c r="H261" s="142">
        <f t="shared" si="221"/>
        <v>0</v>
      </c>
      <c r="I261" s="182">
        <f t="shared" si="225"/>
        <v>0</v>
      </c>
      <c r="J261" s="124"/>
      <c r="K261" s="142">
        <f t="shared" si="205"/>
        <v>0</v>
      </c>
      <c r="L261" s="66"/>
      <c r="M261" s="1"/>
      <c r="N261" s="404">
        <f t="shared" si="186"/>
        <v>0</v>
      </c>
      <c r="O261" s="405">
        <f t="shared" si="187"/>
        <v>0</v>
      </c>
      <c r="P261" s="406">
        <f t="shared" si="188"/>
        <v>0</v>
      </c>
      <c r="Q261" s="406">
        <f t="shared" si="189"/>
        <v>0</v>
      </c>
      <c r="R261" s="405">
        <f t="shared" si="190"/>
        <v>0</v>
      </c>
      <c r="S261" s="406">
        <f t="shared" si="191"/>
        <v>0</v>
      </c>
      <c r="T261" s="406">
        <f t="shared" si="192"/>
        <v>0</v>
      </c>
      <c r="U261" s="407">
        <f t="shared" si="193"/>
        <v>0</v>
      </c>
      <c r="V261" s="408">
        <f t="shared" si="194"/>
        <v>0</v>
      </c>
      <c r="W261" s="406">
        <f t="shared" si="195"/>
        <v>0</v>
      </c>
      <c r="X261" s="406">
        <f t="shared" si="196"/>
        <v>0</v>
      </c>
      <c r="Y261" s="407">
        <f t="shared" si="197"/>
        <v>0</v>
      </c>
      <c r="Z261" s="16">
        <v>0</v>
      </c>
    </row>
    <row r="262" spans="1:26" ht="15.75" hidden="1" customHeight="1" thickBot="1" x14ac:dyDescent="0.3">
      <c r="B262" s="50"/>
      <c r="C262" s="2"/>
      <c r="D262" s="748" t="s">
        <v>565</v>
      </c>
      <c r="E262" s="748"/>
      <c r="F262" s="182">
        <f t="shared" si="224"/>
        <v>0</v>
      </c>
      <c r="G262" s="124"/>
      <c r="H262" s="142">
        <f t="shared" si="221"/>
        <v>0</v>
      </c>
      <c r="I262" s="182">
        <f t="shared" si="225"/>
        <v>0</v>
      </c>
      <c r="J262" s="124"/>
      <c r="K262" s="142">
        <f t="shared" si="205"/>
        <v>0</v>
      </c>
      <c r="L262" s="66"/>
      <c r="M262" s="1"/>
      <c r="N262" s="404">
        <f t="shared" ref="N262:N275" si="226">Z262*0.083</f>
        <v>0</v>
      </c>
      <c r="O262" s="405">
        <f t="shared" ref="O262:O275" si="227">Z262*0.083</f>
        <v>0</v>
      </c>
      <c r="P262" s="406">
        <f t="shared" ref="P262:P275" si="228">Z262*0.083</f>
        <v>0</v>
      </c>
      <c r="Q262" s="406">
        <f t="shared" ref="Q262:Q275" si="229">Z262*0.083</f>
        <v>0</v>
      </c>
      <c r="R262" s="405">
        <f t="shared" ref="R262:R275" si="230">Z262*0.083</f>
        <v>0</v>
      </c>
      <c r="S262" s="406">
        <f t="shared" ref="S262:S275" si="231">Z262*0.083</f>
        <v>0</v>
      </c>
      <c r="T262" s="406">
        <f t="shared" ref="T262:T275" si="232">Z262*0.083</f>
        <v>0</v>
      </c>
      <c r="U262" s="407">
        <f t="shared" ref="U262:U275" si="233">Z262*0.083</f>
        <v>0</v>
      </c>
      <c r="V262" s="408">
        <f t="shared" ref="V262:V275" si="234">Z262*0.083</f>
        <v>0</v>
      </c>
      <c r="W262" s="406">
        <f t="shared" ref="W262:W275" si="235">Z262*0.083</f>
        <v>0</v>
      </c>
      <c r="X262" s="406">
        <f t="shared" ref="X262:X275" si="236">Z262*0.085</f>
        <v>0</v>
      </c>
      <c r="Y262" s="407">
        <f t="shared" ref="Y262:Y275" si="237">Z262*0.085</f>
        <v>0</v>
      </c>
      <c r="Z262" s="16">
        <v>0</v>
      </c>
    </row>
    <row r="263" spans="1:26" s="17" customFormat="1" ht="15.75" hidden="1" customHeight="1" thickBot="1" x14ac:dyDescent="0.3">
      <c r="A263" s="110" t="s">
        <v>278</v>
      </c>
      <c r="B263" s="82" t="s">
        <v>687</v>
      </c>
      <c r="C263" s="767" t="s">
        <v>279</v>
      </c>
      <c r="D263" s="768"/>
      <c r="E263" s="768"/>
      <c r="F263" s="183">
        <f t="shared" si="224"/>
        <v>0</v>
      </c>
      <c r="G263" s="125"/>
      <c r="H263" s="141">
        <f t="shared" si="221"/>
        <v>0</v>
      </c>
      <c r="I263" s="183">
        <f t="shared" si="225"/>
        <v>0</v>
      </c>
      <c r="J263" s="125"/>
      <c r="K263" s="141">
        <f t="shared" si="205"/>
        <v>0</v>
      </c>
      <c r="L263" s="83"/>
      <c r="M263" s="84"/>
      <c r="N263" s="404">
        <f t="shared" si="226"/>
        <v>0</v>
      </c>
      <c r="O263" s="405">
        <f t="shared" si="227"/>
        <v>0</v>
      </c>
      <c r="P263" s="406">
        <f t="shared" si="228"/>
        <v>0</v>
      </c>
      <c r="Q263" s="406">
        <f t="shared" si="229"/>
        <v>0</v>
      </c>
      <c r="R263" s="405">
        <f t="shared" si="230"/>
        <v>0</v>
      </c>
      <c r="S263" s="406">
        <f t="shared" si="231"/>
        <v>0</v>
      </c>
      <c r="T263" s="406">
        <f t="shared" si="232"/>
        <v>0</v>
      </c>
      <c r="U263" s="407">
        <f t="shared" si="233"/>
        <v>0</v>
      </c>
      <c r="V263" s="408">
        <f t="shared" si="234"/>
        <v>0</v>
      </c>
      <c r="W263" s="406">
        <f t="shared" si="235"/>
        <v>0</v>
      </c>
      <c r="X263" s="406">
        <f t="shared" si="236"/>
        <v>0</v>
      </c>
      <c r="Y263" s="407">
        <f t="shared" si="237"/>
        <v>0</v>
      </c>
      <c r="Z263" s="17">
        <v>0</v>
      </c>
    </row>
    <row r="264" spans="1:26" s="17" customFormat="1" ht="15.75" customHeight="1" thickBot="1" x14ac:dyDescent="0.3">
      <c r="A264" s="110" t="s">
        <v>280</v>
      </c>
      <c r="B264" s="82" t="s">
        <v>688</v>
      </c>
      <c r="C264" s="767" t="s">
        <v>281</v>
      </c>
      <c r="D264" s="768"/>
      <c r="E264" s="768"/>
      <c r="F264" s="183">
        <v>0</v>
      </c>
      <c r="G264" s="125"/>
      <c r="H264" s="141">
        <f t="shared" si="221"/>
        <v>0</v>
      </c>
      <c r="I264" s="183">
        <v>90989</v>
      </c>
      <c r="J264" s="125"/>
      <c r="K264" s="141">
        <v>90989</v>
      </c>
      <c r="L264" s="83">
        <v>90989</v>
      </c>
      <c r="M264" s="84"/>
      <c r="N264" s="404">
        <v>0</v>
      </c>
      <c r="O264" s="405">
        <v>0</v>
      </c>
      <c r="P264" s="406">
        <v>0</v>
      </c>
      <c r="Q264" s="406">
        <v>0</v>
      </c>
      <c r="R264" s="405">
        <v>0</v>
      </c>
      <c r="S264" s="406">
        <v>0</v>
      </c>
      <c r="T264" s="406">
        <v>90989</v>
      </c>
      <c r="U264" s="407">
        <v>0</v>
      </c>
      <c r="V264" s="408">
        <v>0</v>
      </c>
      <c r="W264" s="406">
        <v>0</v>
      </c>
      <c r="X264" s="406">
        <v>0</v>
      </c>
      <c r="Y264" s="407">
        <v>0</v>
      </c>
      <c r="Z264" s="526">
        <f>SUM(N264:Y264)</f>
        <v>90989</v>
      </c>
    </row>
    <row r="265" spans="1:26" s="17" customFormat="1" ht="15.75" hidden="1" customHeight="1" thickBot="1" x14ac:dyDescent="0.3">
      <c r="A265" s="110" t="s">
        <v>282</v>
      </c>
      <c r="B265" s="82" t="s">
        <v>689</v>
      </c>
      <c r="C265" s="767" t="s">
        <v>283</v>
      </c>
      <c r="D265" s="768"/>
      <c r="E265" s="768"/>
      <c r="F265" s="183">
        <f>F266+F267+F268+F269+F270+F271+F272+F273+F274+F275</f>
        <v>0</v>
      </c>
      <c r="G265" s="125">
        <f t="shared" ref="G265" si="238">G266+G267+G268+G269+G270+G271+G272+G273+G274+G275</f>
        <v>0</v>
      </c>
      <c r="H265" s="141">
        <f t="shared" si="221"/>
        <v>0</v>
      </c>
      <c r="I265" s="183">
        <f>I266+I267+I268+I269+I270+I271+I272+I273+I274+I275</f>
        <v>0</v>
      </c>
      <c r="J265" s="125">
        <f t="shared" ref="J265" si="239">J266+J267+J268+J269+J270+J271+J272+J273+J274+J275</f>
        <v>0</v>
      </c>
      <c r="K265" s="141">
        <f t="shared" si="205"/>
        <v>0</v>
      </c>
      <c r="L265" s="83">
        <f>L266+L267+L268+L269+L270+L271+L272+L273+L274+L275</f>
        <v>0</v>
      </c>
      <c r="M265" s="84">
        <f>M266+M267+M268+M269+M270+M271+M272+M273+M274+M275</f>
        <v>0</v>
      </c>
      <c r="N265" s="404">
        <f t="shared" si="226"/>
        <v>0</v>
      </c>
      <c r="O265" s="405">
        <f t="shared" si="227"/>
        <v>0</v>
      </c>
      <c r="P265" s="406">
        <f t="shared" si="228"/>
        <v>0</v>
      </c>
      <c r="Q265" s="406">
        <f t="shared" si="229"/>
        <v>0</v>
      </c>
      <c r="R265" s="405">
        <f t="shared" si="230"/>
        <v>0</v>
      </c>
      <c r="S265" s="406">
        <f t="shared" si="231"/>
        <v>0</v>
      </c>
      <c r="T265" s="406">
        <f t="shared" si="232"/>
        <v>0</v>
      </c>
      <c r="U265" s="407">
        <f t="shared" si="233"/>
        <v>0</v>
      </c>
      <c r="V265" s="408">
        <f t="shared" si="234"/>
        <v>0</v>
      </c>
      <c r="W265" s="406">
        <f t="shared" si="235"/>
        <v>0</v>
      </c>
      <c r="X265" s="406">
        <f t="shared" si="236"/>
        <v>0</v>
      </c>
      <c r="Y265" s="407">
        <f t="shared" si="237"/>
        <v>0</v>
      </c>
      <c r="Z265" s="17">
        <v>0</v>
      </c>
    </row>
    <row r="266" spans="1:26" ht="15.75" hidden="1" customHeight="1" thickBot="1" x14ac:dyDescent="0.3">
      <c r="B266" s="50"/>
      <c r="C266" s="2"/>
      <c r="D266" s="748" t="s">
        <v>376</v>
      </c>
      <c r="E266" s="748"/>
      <c r="F266" s="182">
        <f t="shared" ref="F266:F275" si="240">SUM(N266:Y266)</f>
        <v>0</v>
      </c>
      <c r="G266" s="124"/>
      <c r="H266" s="142">
        <f t="shared" si="221"/>
        <v>0</v>
      </c>
      <c r="I266" s="182">
        <f t="shared" ref="I266:I275" si="241">SUM(Q266:AB266)</f>
        <v>0</v>
      </c>
      <c r="J266" s="124"/>
      <c r="K266" s="142">
        <f t="shared" si="205"/>
        <v>0</v>
      </c>
      <c r="L266" s="66"/>
      <c r="M266" s="1"/>
      <c r="N266" s="404">
        <f t="shared" si="226"/>
        <v>0</v>
      </c>
      <c r="O266" s="405">
        <f t="shared" si="227"/>
        <v>0</v>
      </c>
      <c r="P266" s="406">
        <f t="shared" si="228"/>
        <v>0</v>
      </c>
      <c r="Q266" s="406">
        <f t="shared" si="229"/>
        <v>0</v>
      </c>
      <c r="R266" s="405">
        <f t="shared" si="230"/>
        <v>0</v>
      </c>
      <c r="S266" s="406">
        <f t="shared" si="231"/>
        <v>0</v>
      </c>
      <c r="T266" s="406">
        <f t="shared" si="232"/>
        <v>0</v>
      </c>
      <c r="U266" s="407">
        <f t="shared" si="233"/>
        <v>0</v>
      </c>
      <c r="V266" s="408">
        <f t="shared" si="234"/>
        <v>0</v>
      </c>
      <c r="W266" s="406">
        <f t="shared" si="235"/>
        <v>0</v>
      </c>
      <c r="X266" s="406">
        <f t="shared" si="236"/>
        <v>0</v>
      </c>
      <c r="Y266" s="407">
        <f t="shared" si="237"/>
        <v>0</v>
      </c>
      <c r="Z266" s="16">
        <v>0</v>
      </c>
    </row>
    <row r="267" spans="1:26" ht="15.75" hidden="1" customHeight="1" thickBot="1" x14ac:dyDescent="0.3">
      <c r="B267" s="50"/>
      <c r="C267" s="2"/>
      <c r="D267" s="748" t="s">
        <v>377</v>
      </c>
      <c r="E267" s="748"/>
      <c r="F267" s="182">
        <f t="shared" si="240"/>
        <v>0</v>
      </c>
      <c r="G267" s="124"/>
      <c r="H267" s="142">
        <f t="shared" si="221"/>
        <v>0</v>
      </c>
      <c r="I267" s="182">
        <f t="shared" si="241"/>
        <v>0</v>
      </c>
      <c r="J267" s="124"/>
      <c r="K267" s="142">
        <f t="shared" si="205"/>
        <v>0</v>
      </c>
      <c r="L267" s="66"/>
      <c r="M267" s="1"/>
      <c r="N267" s="404">
        <f t="shared" si="226"/>
        <v>0</v>
      </c>
      <c r="O267" s="405">
        <f t="shared" si="227"/>
        <v>0</v>
      </c>
      <c r="P267" s="406">
        <f t="shared" si="228"/>
        <v>0</v>
      </c>
      <c r="Q267" s="406">
        <f t="shared" si="229"/>
        <v>0</v>
      </c>
      <c r="R267" s="405">
        <f t="shared" si="230"/>
        <v>0</v>
      </c>
      <c r="S267" s="406">
        <f t="shared" si="231"/>
        <v>0</v>
      </c>
      <c r="T267" s="406">
        <f t="shared" si="232"/>
        <v>0</v>
      </c>
      <c r="U267" s="407">
        <f t="shared" si="233"/>
        <v>0</v>
      </c>
      <c r="V267" s="408">
        <f t="shared" si="234"/>
        <v>0</v>
      </c>
      <c r="W267" s="406">
        <f t="shared" si="235"/>
        <v>0</v>
      </c>
      <c r="X267" s="406">
        <f t="shared" si="236"/>
        <v>0</v>
      </c>
      <c r="Y267" s="407">
        <f t="shared" si="237"/>
        <v>0</v>
      </c>
      <c r="Z267" s="16">
        <v>0</v>
      </c>
    </row>
    <row r="268" spans="1:26" ht="15.75" hidden="1" customHeight="1" thickBot="1" x14ac:dyDescent="0.3">
      <c r="B268" s="50"/>
      <c r="C268" s="2"/>
      <c r="D268" s="748" t="s">
        <v>378</v>
      </c>
      <c r="E268" s="748"/>
      <c r="F268" s="182">
        <f t="shared" si="240"/>
        <v>0</v>
      </c>
      <c r="G268" s="124"/>
      <c r="H268" s="142">
        <f t="shared" si="221"/>
        <v>0</v>
      </c>
      <c r="I268" s="182">
        <f t="shared" si="241"/>
        <v>0</v>
      </c>
      <c r="J268" s="124"/>
      <c r="K268" s="142">
        <f t="shared" si="205"/>
        <v>0</v>
      </c>
      <c r="L268" s="66"/>
      <c r="M268" s="1"/>
      <c r="N268" s="404">
        <f t="shared" si="226"/>
        <v>0</v>
      </c>
      <c r="O268" s="405">
        <f t="shared" si="227"/>
        <v>0</v>
      </c>
      <c r="P268" s="406">
        <f t="shared" si="228"/>
        <v>0</v>
      </c>
      <c r="Q268" s="406">
        <f t="shared" si="229"/>
        <v>0</v>
      </c>
      <c r="R268" s="405">
        <f t="shared" si="230"/>
        <v>0</v>
      </c>
      <c r="S268" s="406">
        <f t="shared" si="231"/>
        <v>0</v>
      </c>
      <c r="T268" s="406">
        <f t="shared" si="232"/>
        <v>0</v>
      </c>
      <c r="U268" s="407">
        <f t="shared" si="233"/>
        <v>0</v>
      </c>
      <c r="V268" s="408">
        <f t="shared" si="234"/>
        <v>0</v>
      </c>
      <c r="W268" s="406">
        <f t="shared" si="235"/>
        <v>0</v>
      </c>
      <c r="X268" s="406">
        <f t="shared" si="236"/>
        <v>0</v>
      </c>
      <c r="Y268" s="407">
        <f t="shared" si="237"/>
        <v>0</v>
      </c>
      <c r="Z268" s="16">
        <v>0</v>
      </c>
    </row>
    <row r="269" spans="1:26" ht="15.75" hidden="1" customHeight="1" thickBot="1" x14ac:dyDescent="0.3">
      <c r="B269" s="50"/>
      <c r="C269" s="2"/>
      <c r="D269" s="748" t="s">
        <v>379</v>
      </c>
      <c r="E269" s="748"/>
      <c r="F269" s="182">
        <f t="shared" si="240"/>
        <v>0</v>
      </c>
      <c r="G269" s="124"/>
      <c r="H269" s="142">
        <f t="shared" si="221"/>
        <v>0</v>
      </c>
      <c r="I269" s="182">
        <f t="shared" si="241"/>
        <v>0</v>
      </c>
      <c r="J269" s="124"/>
      <c r="K269" s="142">
        <f t="shared" si="205"/>
        <v>0</v>
      </c>
      <c r="L269" s="66"/>
      <c r="M269" s="1"/>
      <c r="N269" s="404">
        <f t="shared" si="226"/>
        <v>0</v>
      </c>
      <c r="O269" s="405">
        <f t="shared" si="227"/>
        <v>0</v>
      </c>
      <c r="P269" s="406">
        <f t="shared" si="228"/>
        <v>0</v>
      </c>
      <c r="Q269" s="406">
        <f t="shared" si="229"/>
        <v>0</v>
      </c>
      <c r="R269" s="405">
        <f t="shared" si="230"/>
        <v>0</v>
      </c>
      <c r="S269" s="406">
        <f t="shared" si="231"/>
        <v>0</v>
      </c>
      <c r="T269" s="406">
        <f t="shared" si="232"/>
        <v>0</v>
      </c>
      <c r="U269" s="407">
        <f t="shared" si="233"/>
        <v>0</v>
      </c>
      <c r="V269" s="408">
        <f t="shared" si="234"/>
        <v>0</v>
      </c>
      <c r="W269" s="406">
        <f t="shared" si="235"/>
        <v>0</v>
      </c>
      <c r="X269" s="406">
        <f t="shared" si="236"/>
        <v>0</v>
      </c>
      <c r="Y269" s="407">
        <f t="shared" si="237"/>
        <v>0</v>
      </c>
      <c r="Z269" s="16">
        <v>0</v>
      </c>
    </row>
    <row r="270" spans="1:26" ht="15.75" hidden="1" customHeight="1" thickBot="1" x14ac:dyDescent="0.3">
      <c r="B270" s="50"/>
      <c r="C270" s="2"/>
      <c r="D270" s="748" t="s">
        <v>380</v>
      </c>
      <c r="E270" s="748"/>
      <c r="F270" s="182">
        <f t="shared" si="240"/>
        <v>0</v>
      </c>
      <c r="G270" s="124"/>
      <c r="H270" s="142">
        <f t="shared" si="221"/>
        <v>0</v>
      </c>
      <c r="I270" s="182">
        <f t="shared" si="241"/>
        <v>0</v>
      </c>
      <c r="J270" s="124"/>
      <c r="K270" s="142">
        <f t="shared" si="205"/>
        <v>0</v>
      </c>
      <c r="L270" s="66"/>
      <c r="M270" s="1"/>
      <c r="N270" s="404">
        <f t="shared" si="226"/>
        <v>0</v>
      </c>
      <c r="O270" s="405">
        <f t="shared" si="227"/>
        <v>0</v>
      </c>
      <c r="P270" s="406">
        <f t="shared" si="228"/>
        <v>0</v>
      </c>
      <c r="Q270" s="406">
        <f t="shared" si="229"/>
        <v>0</v>
      </c>
      <c r="R270" s="405">
        <f t="shared" si="230"/>
        <v>0</v>
      </c>
      <c r="S270" s="406">
        <f t="shared" si="231"/>
        <v>0</v>
      </c>
      <c r="T270" s="406">
        <f t="shared" si="232"/>
        <v>0</v>
      </c>
      <c r="U270" s="407">
        <f t="shared" si="233"/>
        <v>0</v>
      </c>
      <c r="V270" s="408">
        <f t="shared" si="234"/>
        <v>0</v>
      </c>
      <c r="W270" s="406">
        <f t="shared" si="235"/>
        <v>0</v>
      </c>
      <c r="X270" s="406">
        <f t="shared" si="236"/>
        <v>0</v>
      </c>
      <c r="Y270" s="407">
        <f t="shared" si="237"/>
        <v>0</v>
      </c>
      <c r="Z270" s="16">
        <v>0</v>
      </c>
    </row>
    <row r="271" spans="1:26" ht="25.5" hidden="1" customHeight="1" thickBot="1" x14ac:dyDescent="0.3">
      <c r="B271" s="50"/>
      <c r="C271" s="2"/>
      <c r="D271" s="749" t="s">
        <v>537</v>
      </c>
      <c r="E271" s="749"/>
      <c r="F271" s="192">
        <f t="shared" si="240"/>
        <v>0</v>
      </c>
      <c r="G271" s="134"/>
      <c r="H271" s="142">
        <f t="shared" si="221"/>
        <v>0</v>
      </c>
      <c r="I271" s="192">
        <f t="shared" si="241"/>
        <v>0</v>
      </c>
      <c r="J271" s="134"/>
      <c r="K271" s="142">
        <f t="shared" si="205"/>
        <v>0</v>
      </c>
      <c r="L271" s="66"/>
      <c r="M271" s="1"/>
      <c r="N271" s="404">
        <f t="shared" si="226"/>
        <v>0</v>
      </c>
      <c r="O271" s="405">
        <f t="shared" si="227"/>
        <v>0</v>
      </c>
      <c r="P271" s="406">
        <f t="shared" si="228"/>
        <v>0</v>
      </c>
      <c r="Q271" s="406">
        <f t="shared" si="229"/>
        <v>0</v>
      </c>
      <c r="R271" s="405">
        <f t="shared" si="230"/>
        <v>0</v>
      </c>
      <c r="S271" s="406">
        <f t="shared" si="231"/>
        <v>0</v>
      </c>
      <c r="T271" s="406">
        <f t="shared" si="232"/>
        <v>0</v>
      </c>
      <c r="U271" s="407">
        <f t="shared" si="233"/>
        <v>0</v>
      </c>
      <c r="V271" s="408">
        <f t="shared" si="234"/>
        <v>0</v>
      </c>
      <c r="W271" s="406">
        <f t="shared" si="235"/>
        <v>0</v>
      </c>
      <c r="X271" s="406">
        <f t="shared" si="236"/>
        <v>0</v>
      </c>
      <c r="Y271" s="407">
        <f t="shared" si="237"/>
        <v>0</v>
      </c>
      <c r="Z271" s="16">
        <v>0</v>
      </c>
    </row>
    <row r="272" spans="1:26" ht="25.5" hidden="1" customHeight="1" thickBot="1" x14ac:dyDescent="0.3">
      <c r="B272" s="50"/>
      <c r="C272" s="2"/>
      <c r="D272" s="749" t="s">
        <v>540</v>
      </c>
      <c r="E272" s="749"/>
      <c r="F272" s="192">
        <f t="shared" si="240"/>
        <v>0</v>
      </c>
      <c r="G272" s="134"/>
      <c r="H272" s="142">
        <f t="shared" si="221"/>
        <v>0</v>
      </c>
      <c r="I272" s="192">
        <f t="shared" si="241"/>
        <v>0</v>
      </c>
      <c r="J272" s="134"/>
      <c r="K272" s="142">
        <f t="shared" si="205"/>
        <v>0</v>
      </c>
      <c r="L272" s="66"/>
      <c r="M272" s="1"/>
      <c r="N272" s="404">
        <f t="shared" si="226"/>
        <v>0</v>
      </c>
      <c r="O272" s="405">
        <f t="shared" si="227"/>
        <v>0</v>
      </c>
      <c r="P272" s="406">
        <f t="shared" si="228"/>
        <v>0</v>
      </c>
      <c r="Q272" s="406">
        <f t="shared" si="229"/>
        <v>0</v>
      </c>
      <c r="R272" s="405">
        <f t="shared" si="230"/>
        <v>0</v>
      </c>
      <c r="S272" s="406">
        <f t="shared" si="231"/>
        <v>0</v>
      </c>
      <c r="T272" s="406">
        <f t="shared" si="232"/>
        <v>0</v>
      </c>
      <c r="U272" s="407">
        <f t="shared" si="233"/>
        <v>0</v>
      </c>
      <c r="V272" s="408">
        <f t="shared" si="234"/>
        <v>0</v>
      </c>
      <c r="W272" s="406">
        <f t="shared" si="235"/>
        <v>0</v>
      </c>
      <c r="X272" s="406">
        <f t="shared" si="236"/>
        <v>0</v>
      </c>
      <c r="Y272" s="407">
        <f t="shared" si="237"/>
        <v>0</v>
      </c>
      <c r="Z272" s="16">
        <v>0</v>
      </c>
    </row>
    <row r="273" spans="1:26" ht="15.75" hidden="1" customHeight="1" thickBot="1" x14ac:dyDescent="0.3">
      <c r="B273" s="50"/>
      <c r="C273" s="2"/>
      <c r="D273" s="748" t="s">
        <v>381</v>
      </c>
      <c r="E273" s="748"/>
      <c r="F273" s="182">
        <f t="shared" si="240"/>
        <v>0</v>
      </c>
      <c r="G273" s="124"/>
      <c r="H273" s="142">
        <f t="shared" si="221"/>
        <v>0</v>
      </c>
      <c r="I273" s="182">
        <f t="shared" si="241"/>
        <v>0</v>
      </c>
      <c r="J273" s="124"/>
      <c r="K273" s="142">
        <f t="shared" si="205"/>
        <v>0</v>
      </c>
      <c r="L273" s="66"/>
      <c r="M273" s="1"/>
      <c r="N273" s="404">
        <f t="shared" si="226"/>
        <v>0</v>
      </c>
      <c r="O273" s="405">
        <f t="shared" si="227"/>
        <v>0</v>
      </c>
      <c r="P273" s="406">
        <f t="shared" si="228"/>
        <v>0</v>
      </c>
      <c r="Q273" s="406">
        <f t="shared" si="229"/>
        <v>0</v>
      </c>
      <c r="R273" s="405">
        <f t="shared" si="230"/>
        <v>0</v>
      </c>
      <c r="S273" s="406">
        <f t="shared" si="231"/>
        <v>0</v>
      </c>
      <c r="T273" s="406">
        <f t="shared" si="232"/>
        <v>0</v>
      </c>
      <c r="U273" s="407">
        <f t="shared" si="233"/>
        <v>0</v>
      </c>
      <c r="V273" s="408">
        <f t="shared" si="234"/>
        <v>0</v>
      </c>
      <c r="W273" s="406">
        <f t="shared" si="235"/>
        <v>0</v>
      </c>
      <c r="X273" s="406">
        <f t="shared" si="236"/>
        <v>0</v>
      </c>
      <c r="Y273" s="407">
        <f t="shared" si="237"/>
        <v>0</v>
      </c>
      <c r="Z273" s="16">
        <v>0</v>
      </c>
    </row>
    <row r="274" spans="1:26" ht="15.75" hidden="1" customHeight="1" thickBot="1" x14ac:dyDescent="0.3">
      <c r="B274" s="50"/>
      <c r="C274" s="2"/>
      <c r="D274" s="748" t="s">
        <v>382</v>
      </c>
      <c r="E274" s="748"/>
      <c r="F274" s="182">
        <f t="shared" si="240"/>
        <v>0</v>
      </c>
      <c r="G274" s="124"/>
      <c r="H274" s="142">
        <f t="shared" si="221"/>
        <v>0</v>
      </c>
      <c r="I274" s="182">
        <f t="shared" si="241"/>
        <v>0</v>
      </c>
      <c r="J274" s="124"/>
      <c r="K274" s="142">
        <f t="shared" si="205"/>
        <v>0</v>
      </c>
      <c r="L274" s="66"/>
      <c r="M274" s="1"/>
      <c r="N274" s="404">
        <f t="shared" si="226"/>
        <v>0</v>
      </c>
      <c r="O274" s="405">
        <f t="shared" si="227"/>
        <v>0</v>
      </c>
      <c r="P274" s="406">
        <f t="shared" si="228"/>
        <v>0</v>
      </c>
      <c r="Q274" s="406">
        <f t="shared" si="229"/>
        <v>0</v>
      </c>
      <c r="R274" s="405">
        <f t="shared" si="230"/>
        <v>0</v>
      </c>
      <c r="S274" s="406">
        <f t="shared" si="231"/>
        <v>0</v>
      </c>
      <c r="T274" s="406">
        <f t="shared" si="232"/>
        <v>0</v>
      </c>
      <c r="U274" s="407">
        <f t="shared" si="233"/>
        <v>0</v>
      </c>
      <c r="V274" s="408">
        <f t="shared" si="234"/>
        <v>0</v>
      </c>
      <c r="W274" s="406">
        <f t="shared" si="235"/>
        <v>0</v>
      </c>
      <c r="X274" s="406">
        <f t="shared" si="236"/>
        <v>0</v>
      </c>
      <c r="Y274" s="407">
        <f t="shared" si="237"/>
        <v>0</v>
      </c>
      <c r="Z274" s="16">
        <v>0</v>
      </c>
    </row>
    <row r="275" spans="1:26" ht="15.75" hidden="1" customHeight="1" thickBot="1" x14ac:dyDescent="0.3">
      <c r="B275" s="51"/>
      <c r="C275" s="19"/>
      <c r="D275" s="770" t="s">
        <v>566</v>
      </c>
      <c r="E275" s="770"/>
      <c r="F275" s="184">
        <f t="shared" si="240"/>
        <v>0</v>
      </c>
      <c r="G275" s="126"/>
      <c r="H275" s="142">
        <f t="shared" si="221"/>
        <v>0</v>
      </c>
      <c r="I275" s="184">
        <f t="shared" si="241"/>
        <v>0</v>
      </c>
      <c r="J275" s="126"/>
      <c r="K275" s="142">
        <f t="shared" si="205"/>
        <v>0</v>
      </c>
      <c r="L275" s="66"/>
      <c r="M275" s="1"/>
      <c r="N275" s="404">
        <f t="shared" si="226"/>
        <v>0</v>
      </c>
      <c r="O275" s="405">
        <f t="shared" si="227"/>
        <v>0</v>
      </c>
      <c r="P275" s="406">
        <f t="shared" si="228"/>
        <v>0</v>
      </c>
      <c r="Q275" s="406">
        <f t="shared" si="229"/>
        <v>0</v>
      </c>
      <c r="R275" s="405">
        <f t="shared" si="230"/>
        <v>0</v>
      </c>
      <c r="S275" s="406">
        <f t="shared" si="231"/>
        <v>0</v>
      </c>
      <c r="T275" s="406">
        <f t="shared" si="232"/>
        <v>0</v>
      </c>
      <c r="U275" s="407">
        <f t="shared" si="233"/>
        <v>0</v>
      </c>
      <c r="V275" s="408">
        <f t="shared" si="234"/>
        <v>0</v>
      </c>
      <c r="W275" s="406">
        <f t="shared" si="235"/>
        <v>0</v>
      </c>
      <c r="X275" s="406">
        <f t="shared" si="236"/>
        <v>0</v>
      </c>
      <c r="Y275" s="407">
        <f t="shared" si="237"/>
        <v>0</v>
      </c>
      <c r="Z275" s="16">
        <v>0</v>
      </c>
    </row>
    <row r="276" spans="1:26" ht="15.75" thickBot="1" x14ac:dyDescent="0.3">
      <c r="B276" s="89" t="s">
        <v>284</v>
      </c>
      <c r="C276" s="771" t="s">
        <v>285</v>
      </c>
      <c r="D276" s="772"/>
      <c r="E276" s="772"/>
      <c r="F276" s="185">
        <f>F277+F298+F304+F305</f>
        <v>3800000</v>
      </c>
      <c r="G276" s="127">
        <f t="shared" ref="G276" si="242">G277+G298+G304+G305</f>
        <v>0</v>
      </c>
      <c r="H276" s="139">
        <f t="shared" si="221"/>
        <v>3800000</v>
      </c>
      <c r="I276" s="185">
        <f>I277+I298+I304+I305</f>
        <v>3800000</v>
      </c>
      <c r="J276" s="127">
        <f t="shared" ref="J276" si="243">J277+J298+J304+J305</f>
        <v>0</v>
      </c>
      <c r="K276" s="139">
        <f t="shared" si="205"/>
        <v>3800000</v>
      </c>
      <c r="L276" s="76">
        <f>L277+L298+L304+L305</f>
        <v>0</v>
      </c>
      <c r="M276" s="77">
        <f>M277+M298+M304+M305</f>
        <v>3800000</v>
      </c>
      <c r="N276" s="404">
        <f t="shared" ref="N276:Y276" si="244">SUM(N277+N298+N304+N305)</f>
        <v>2000000</v>
      </c>
      <c r="O276" s="404">
        <f t="shared" si="244"/>
        <v>200000</v>
      </c>
      <c r="P276" s="404">
        <f t="shared" si="244"/>
        <v>1563122</v>
      </c>
      <c r="Q276" s="404">
        <f t="shared" si="244"/>
        <v>0</v>
      </c>
      <c r="R276" s="404">
        <f t="shared" si="244"/>
        <v>0</v>
      </c>
      <c r="S276" s="404">
        <f t="shared" si="244"/>
        <v>0</v>
      </c>
      <c r="T276" s="404">
        <f t="shared" si="244"/>
        <v>0</v>
      </c>
      <c r="U276" s="404">
        <f t="shared" si="244"/>
        <v>0</v>
      </c>
      <c r="V276" s="404">
        <f t="shared" si="244"/>
        <v>0</v>
      </c>
      <c r="W276" s="404">
        <f t="shared" si="244"/>
        <v>0</v>
      </c>
      <c r="X276" s="404">
        <f t="shared" si="244"/>
        <v>0</v>
      </c>
      <c r="Y276" s="404">
        <f t="shared" si="244"/>
        <v>36878</v>
      </c>
      <c r="Z276" s="566">
        <f>SUM(N276:Y276)</f>
        <v>3800000</v>
      </c>
    </row>
    <row r="277" spans="1:26" ht="15.75" customHeight="1" thickBot="1" x14ac:dyDescent="0.3">
      <c r="B277" s="100" t="s">
        <v>690</v>
      </c>
      <c r="C277" s="791" t="s">
        <v>286</v>
      </c>
      <c r="D277" s="792"/>
      <c r="E277" s="792"/>
      <c r="F277" s="181">
        <f>F278+F282+F289+F290+F291+F292+F293+F294+F295</f>
        <v>3800000</v>
      </c>
      <c r="G277" s="123">
        <f t="shared" ref="G277" si="245">G278+G282+G289+G290+G291+G292+G293+G294+G295</f>
        <v>0</v>
      </c>
      <c r="H277" s="140">
        <f t="shared" si="221"/>
        <v>3800000</v>
      </c>
      <c r="I277" s="181">
        <f>I278+I282+I289+I290+I291+I292+I293+I294+I295</f>
        <v>3800000</v>
      </c>
      <c r="J277" s="123">
        <f t="shared" ref="J277" si="246">J278+J282+J289+J290+J291+J292+J293+J294+J295</f>
        <v>0</v>
      </c>
      <c r="K277" s="140">
        <f t="shared" si="205"/>
        <v>3800000</v>
      </c>
      <c r="L277" s="101">
        <f>L278+L282+L289+L290+L291+L292+L293+L294+L295</f>
        <v>0</v>
      </c>
      <c r="M277" s="102">
        <f>M278+M282+M289+M290+M291+M292+M293+M294+M295</f>
        <v>3800000</v>
      </c>
      <c r="N277" s="404">
        <f t="shared" ref="N277:Y277" si="247">SUM(N289+N290+N291+N292+N293+N294+N295+N278+N282)</f>
        <v>2000000</v>
      </c>
      <c r="O277" s="404">
        <f t="shared" si="247"/>
        <v>200000</v>
      </c>
      <c r="P277" s="404">
        <f t="shared" si="247"/>
        <v>1563122</v>
      </c>
      <c r="Q277" s="404">
        <f t="shared" si="247"/>
        <v>0</v>
      </c>
      <c r="R277" s="404">
        <f t="shared" si="247"/>
        <v>0</v>
      </c>
      <c r="S277" s="404">
        <f t="shared" si="247"/>
        <v>0</v>
      </c>
      <c r="T277" s="404">
        <f t="shared" si="247"/>
        <v>0</v>
      </c>
      <c r="U277" s="404">
        <f t="shared" si="247"/>
        <v>0</v>
      </c>
      <c r="V277" s="404">
        <f t="shared" si="247"/>
        <v>0</v>
      </c>
      <c r="W277" s="404">
        <f t="shared" si="247"/>
        <v>0</v>
      </c>
      <c r="X277" s="404">
        <f t="shared" si="247"/>
        <v>0</v>
      </c>
      <c r="Y277" s="404">
        <f t="shared" si="247"/>
        <v>36878</v>
      </c>
      <c r="Z277" s="566">
        <f>SUM(N277:Y277)</f>
        <v>3800000</v>
      </c>
    </row>
    <row r="278" spans="1:26" s="17" customFormat="1" ht="15.75" customHeight="1" thickBot="1" x14ac:dyDescent="0.3">
      <c r="A278" s="110"/>
      <c r="B278" s="49" t="s">
        <v>691</v>
      </c>
      <c r="C278" s="789" t="s">
        <v>287</v>
      </c>
      <c r="D278" s="790"/>
      <c r="E278" s="790"/>
      <c r="F278" s="189">
        <f>SUM(F281)</f>
        <v>3800000</v>
      </c>
      <c r="G278" s="131">
        <f t="shared" ref="G278" si="248">G279+G280+G281</f>
        <v>0</v>
      </c>
      <c r="H278" s="143">
        <f t="shared" si="221"/>
        <v>3800000</v>
      </c>
      <c r="I278" s="189">
        <f>SUM(I281)</f>
        <v>3800000</v>
      </c>
      <c r="J278" s="131">
        <f t="shared" ref="J278" si="249">J279+J280+J281</f>
        <v>0</v>
      </c>
      <c r="K278" s="143">
        <f t="shared" si="205"/>
        <v>3800000</v>
      </c>
      <c r="L278" s="68">
        <f>L279+L280+L281</f>
        <v>0</v>
      </c>
      <c r="M278" s="13">
        <f>M279+M280+M281</f>
        <v>3800000</v>
      </c>
      <c r="N278" s="404">
        <f t="shared" ref="N278:Y278" si="250">SUM(N279:N281)</f>
        <v>2000000</v>
      </c>
      <c r="O278" s="405">
        <f t="shared" si="250"/>
        <v>200000</v>
      </c>
      <c r="P278" s="406">
        <f t="shared" si="250"/>
        <v>1563122</v>
      </c>
      <c r="Q278" s="406">
        <f t="shared" si="250"/>
        <v>0</v>
      </c>
      <c r="R278" s="405">
        <f t="shared" si="250"/>
        <v>0</v>
      </c>
      <c r="S278" s="406">
        <f t="shared" si="250"/>
        <v>0</v>
      </c>
      <c r="T278" s="406">
        <f t="shared" si="250"/>
        <v>0</v>
      </c>
      <c r="U278" s="407">
        <f t="shared" si="250"/>
        <v>0</v>
      </c>
      <c r="V278" s="407">
        <f t="shared" si="250"/>
        <v>0</v>
      </c>
      <c r="W278" s="407">
        <f t="shared" si="250"/>
        <v>0</v>
      </c>
      <c r="X278" s="407">
        <f t="shared" si="250"/>
        <v>0</v>
      </c>
      <c r="Y278" s="407">
        <f t="shared" si="250"/>
        <v>36878</v>
      </c>
      <c r="Z278" s="657">
        <f>SUM(N278:Y278)</f>
        <v>3800000</v>
      </c>
    </row>
    <row r="279" spans="1:26" s="166" customFormat="1" ht="15.75" hidden="1" customHeight="1" thickBot="1" x14ac:dyDescent="0.3">
      <c r="A279" s="110" t="s">
        <v>288</v>
      </c>
      <c r="B279" s="151" t="s">
        <v>692</v>
      </c>
      <c r="C279" s="179"/>
      <c r="D279" s="804" t="s">
        <v>704</v>
      </c>
      <c r="E279" s="804"/>
      <c r="F279" s="217">
        <f>SUM(N279:Y279)</f>
        <v>0</v>
      </c>
      <c r="G279" s="218"/>
      <c r="H279" s="153">
        <f t="shared" si="221"/>
        <v>0</v>
      </c>
      <c r="I279" s="217">
        <f>SUM(Q279:AB279)</f>
        <v>0</v>
      </c>
      <c r="J279" s="218"/>
      <c r="K279" s="153">
        <f t="shared" si="205"/>
        <v>0</v>
      </c>
      <c r="L279" s="161"/>
      <c r="M279" s="155"/>
      <c r="N279" s="404"/>
      <c r="O279" s="405"/>
      <c r="P279" s="406"/>
      <c r="Q279" s="406"/>
      <c r="R279" s="405"/>
      <c r="S279" s="406"/>
      <c r="T279" s="406"/>
      <c r="U279" s="407"/>
      <c r="V279" s="408"/>
      <c r="W279" s="406"/>
      <c r="X279" s="406"/>
      <c r="Y279" s="407"/>
      <c r="Z279" s="654"/>
    </row>
    <row r="280" spans="1:26" s="166" customFormat="1" ht="15.75" hidden="1" customHeight="1" thickBot="1" x14ac:dyDescent="0.3">
      <c r="A280" s="110" t="s">
        <v>289</v>
      </c>
      <c r="B280" s="151" t="s">
        <v>693</v>
      </c>
      <c r="C280" s="160"/>
      <c r="D280" s="777" t="s">
        <v>705</v>
      </c>
      <c r="E280" s="777"/>
      <c r="F280" s="200">
        <f>SUM(N280:Y280)</f>
        <v>0</v>
      </c>
      <c r="G280" s="152"/>
      <c r="H280" s="153">
        <f t="shared" si="221"/>
        <v>0</v>
      </c>
      <c r="I280" s="200">
        <f>SUM(Q280:AB280)</f>
        <v>0</v>
      </c>
      <c r="J280" s="152"/>
      <c r="K280" s="153">
        <f t="shared" si="205"/>
        <v>0</v>
      </c>
      <c r="L280" s="161"/>
      <c r="M280" s="155"/>
      <c r="N280" s="404"/>
      <c r="O280" s="405"/>
      <c r="P280" s="406"/>
      <c r="Q280" s="406"/>
      <c r="R280" s="405"/>
      <c r="S280" s="406"/>
      <c r="T280" s="406"/>
      <c r="U280" s="407"/>
      <c r="V280" s="408"/>
      <c r="W280" s="406"/>
      <c r="X280" s="406"/>
      <c r="Y280" s="407"/>
      <c r="Z280" s="654"/>
    </row>
    <row r="281" spans="1:26" s="166" customFormat="1" ht="15.75" customHeight="1" thickBot="1" x14ac:dyDescent="0.3">
      <c r="A281" s="110" t="s">
        <v>290</v>
      </c>
      <c r="B281" s="151" t="s">
        <v>694</v>
      </c>
      <c r="C281" s="160"/>
      <c r="D281" s="777" t="s">
        <v>706</v>
      </c>
      <c r="E281" s="777"/>
      <c r="F281" s="200">
        <v>3800000</v>
      </c>
      <c r="G281" s="152"/>
      <c r="H281" s="153">
        <f t="shared" si="221"/>
        <v>3800000</v>
      </c>
      <c r="I281" s="200">
        <v>3800000</v>
      </c>
      <c r="J281" s="152"/>
      <c r="K281" s="153">
        <f t="shared" si="205"/>
        <v>3800000</v>
      </c>
      <c r="L281" s="161"/>
      <c r="M281" s="155">
        <f>H281</f>
        <v>3800000</v>
      </c>
      <c r="N281" s="404">
        <v>2000000</v>
      </c>
      <c r="O281" s="405">
        <v>200000</v>
      </c>
      <c r="P281" s="406">
        <v>1563122</v>
      </c>
      <c r="Q281" s="406">
        <v>0</v>
      </c>
      <c r="R281" s="405">
        <v>0</v>
      </c>
      <c r="S281" s="406">
        <v>0</v>
      </c>
      <c r="T281" s="406">
        <v>0</v>
      </c>
      <c r="U281" s="407">
        <v>0</v>
      </c>
      <c r="V281" s="408">
        <v>0</v>
      </c>
      <c r="W281" s="406">
        <v>0</v>
      </c>
      <c r="X281" s="406">
        <v>0</v>
      </c>
      <c r="Y281" s="407">
        <v>36878</v>
      </c>
      <c r="Z281" s="635">
        <f>SUM(N281:Y281)</f>
        <v>3800000</v>
      </c>
    </row>
    <row r="282" spans="1:26" s="17" customFormat="1" ht="15.75" hidden="1" customHeight="1" thickBot="1" x14ac:dyDescent="0.3">
      <c r="A282" s="110"/>
      <c r="B282" s="49" t="s">
        <v>695</v>
      </c>
      <c r="C282" s="789" t="s">
        <v>291</v>
      </c>
      <c r="D282" s="790"/>
      <c r="E282" s="790"/>
      <c r="F282" s="189">
        <f>F283+F284+F285+F286+F287+F288</f>
        <v>0</v>
      </c>
      <c r="G282" s="131">
        <f t="shared" ref="G282" si="251">G283+G284+G285+G286+G287+G288</f>
        <v>0</v>
      </c>
      <c r="H282" s="143">
        <f t="shared" si="221"/>
        <v>0</v>
      </c>
      <c r="I282" s="189">
        <f>I283+I284+I285+I286+I287+I288</f>
        <v>0</v>
      </c>
      <c r="J282" s="131">
        <f t="shared" ref="J282" si="252">J283+J284+J285+J286+J287+J288</f>
        <v>0</v>
      </c>
      <c r="K282" s="143">
        <f t="shared" si="205"/>
        <v>0</v>
      </c>
      <c r="L282" s="68">
        <f>L283+L284+L285+L286+L287+L288</f>
        <v>0</v>
      </c>
      <c r="M282" s="13">
        <f>M283+M284+M285+M286+M287+M288</f>
        <v>0</v>
      </c>
      <c r="N282" s="404"/>
      <c r="O282" s="405"/>
      <c r="P282" s="406"/>
      <c r="Q282" s="406"/>
      <c r="R282" s="405"/>
      <c r="S282" s="406"/>
      <c r="T282" s="406"/>
      <c r="U282" s="407"/>
      <c r="V282" s="408"/>
      <c r="W282" s="406"/>
      <c r="X282" s="406"/>
      <c r="Y282" s="407"/>
      <c r="Z282" s="594"/>
    </row>
    <row r="283" spans="1:26" s="166" customFormat="1" ht="15.75" hidden="1" customHeight="1" thickBot="1" x14ac:dyDescent="0.3">
      <c r="A283" s="110" t="s">
        <v>292</v>
      </c>
      <c r="B283" s="151" t="s">
        <v>696</v>
      </c>
      <c r="C283" s="160"/>
      <c r="D283" s="777" t="s">
        <v>383</v>
      </c>
      <c r="E283" s="777"/>
      <c r="F283" s="200">
        <f t="shared" ref="F283:F294" si="253">SUM(N283:Y283)</f>
        <v>0</v>
      </c>
      <c r="G283" s="152"/>
      <c r="H283" s="153">
        <f t="shared" si="221"/>
        <v>0</v>
      </c>
      <c r="I283" s="200">
        <f t="shared" ref="I283:I294" si="254">SUM(Q283:AB283)</f>
        <v>0</v>
      </c>
      <c r="J283" s="152"/>
      <c r="K283" s="153">
        <f t="shared" si="205"/>
        <v>0</v>
      </c>
      <c r="L283" s="161"/>
      <c r="M283" s="155"/>
      <c r="N283" s="404"/>
      <c r="O283" s="405"/>
      <c r="P283" s="406"/>
      <c r="Q283" s="406"/>
      <c r="R283" s="405"/>
      <c r="S283" s="406"/>
      <c r="T283" s="406"/>
      <c r="U283" s="407"/>
      <c r="V283" s="408"/>
      <c r="W283" s="406"/>
      <c r="X283" s="406"/>
      <c r="Y283" s="407"/>
      <c r="Z283" s="654"/>
    </row>
    <row r="284" spans="1:26" s="166" customFormat="1" ht="15.75" hidden="1" customHeight="1" thickBot="1" x14ac:dyDescent="0.3">
      <c r="A284" s="110" t="s">
        <v>293</v>
      </c>
      <c r="B284" s="151" t="s">
        <v>697</v>
      </c>
      <c r="C284" s="160"/>
      <c r="D284" s="777" t="s">
        <v>384</v>
      </c>
      <c r="E284" s="777"/>
      <c r="F284" s="200">
        <f t="shared" si="253"/>
        <v>0</v>
      </c>
      <c r="G284" s="152"/>
      <c r="H284" s="153">
        <f t="shared" si="221"/>
        <v>0</v>
      </c>
      <c r="I284" s="200">
        <f t="shared" si="254"/>
        <v>0</v>
      </c>
      <c r="J284" s="152"/>
      <c r="K284" s="153">
        <f t="shared" si="205"/>
        <v>0</v>
      </c>
      <c r="L284" s="161"/>
      <c r="M284" s="155"/>
      <c r="N284" s="404"/>
      <c r="O284" s="405"/>
      <c r="P284" s="406"/>
      <c r="Q284" s="406"/>
      <c r="R284" s="405"/>
      <c r="S284" s="406"/>
      <c r="T284" s="406"/>
      <c r="U284" s="407"/>
      <c r="V284" s="408"/>
      <c r="W284" s="406"/>
      <c r="X284" s="406"/>
      <c r="Y284" s="407"/>
      <c r="Z284" s="654"/>
    </row>
    <row r="285" spans="1:26" s="166" customFormat="1" ht="15.75" hidden="1" customHeight="1" thickBot="1" x14ac:dyDescent="0.3">
      <c r="A285" s="110" t="s">
        <v>871</v>
      </c>
      <c r="B285" s="151" t="s">
        <v>872</v>
      </c>
      <c r="C285" s="160"/>
      <c r="D285" s="777" t="s">
        <v>873</v>
      </c>
      <c r="E285" s="777"/>
      <c r="F285" s="200">
        <f t="shared" si="253"/>
        <v>0</v>
      </c>
      <c r="G285" s="152"/>
      <c r="H285" s="153">
        <f t="shared" si="221"/>
        <v>0</v>
      </c>
      <c r="I285" s="200">
        <f t="shared" si="254"/>
        <v>0</v>
      </c>
      <c r="J285" s="152"/>
      <c r="K285" s="153">
        <f t="shared" si="205"/>
        <v>0</v>
      </c>
      <c r="L285" s="161"/>
      <c r="M285" s="155"/>
      <c r="N285" s="404"/>
      <c r="O285" s="405"/>
      <c r="P285" s="406"/>
      <c r="Q285" s="406"/>
      <c r="R285" s="405"/>
      <c r="S285" s="406"/>
      <c r="T285" s="406"/>
      <c r="U285" s="407"/>
      <c r="V285" s="408"/>
      <c r="W285" s="406"/>
      <c r="X285" s="406"/>
      <c r="Y285" s="407"/>
      <c r="Z285" s="654"/>
    </row>
    <row r="286" spans="1:26" s="166" customFormat="1" ht="15.75" hidden="1" customHeight="1" thickBot="1" x14ac:dyDescent="0.3">
      <c r="A286" s="110" t="s">
        <v>294</v>
      </c>
      <c r="B286" s="151" t="s">
        <v>698</v>
      </c>
      <c r="C286" s="160"/>
      <c r="D286" s="777" t="s">
        <v>295</v>
      </c>
      <c r="E286" s="777"/>
      <c r="F286" s="200">
        <f t="shared" si="253"/>
        <v>0</v>
      </c>
      <c r="G286" s="152"/>
      <c r="H286" s="153">
        <f t="shared" si="221"/>
        <v>0</v>
      </c>
      <c r="I286" s="200">
        <f t="shared" si="254"/>
        <v>0</v>
      </c>
      <c r="J286" s="152"/>
      <c r="K286" s="153">
        <f t="shared" si="205"/>
        <v>0</v>
      </c>
      <c r="L286" s="161"/>
      <c r="M286" s="155"/>
      <c r="N286" s="404"/>
      <c r="O286" s="405"/>
      <c r="P286" s="406"/>
      <c r="Q286" s="406"/>
      <c r="R286" s="405"/>
      <c r="S286" s="406"/>
      <c r="T286" s="406"/>
      <c r="U286" s="407"/>
      <c r="V286" s="408"/>
      <c r="W286" s="406"/>
      <c r="X286" s="406"/>
      <c r="Y286" s="407"/>
      <c r="Z286" s="654"/>
    </row>
    <row r="287" spans="1:26" s="166" customFormat="1" ht="15.75" hidden="1" customHeight="1" thickBot="1" x14ac:dyDescent="0.3">
      <c r="A287" s="110" t="s">
        <v>296</v>
      </c>
      <c r="B287" s="151" t="s">
        <v>699</v>
      </c>
      <c r="C287" s="160"/>
      <c r="D287" s="777" t="s">
        <v>297</v>
      </c>
      <c r="E287" s="777"/>
      <c r="F287" s="200">
        <f t="shared" si="253"/>
        <v>0</v>
      </c>
      <c r="G287" s="152"/>
      <c r="H287" s="153">
        <f t="shared" si="221"/>
        <v>0</v>
      </c>
      <c r="I287" s="200">
        <f t="shared" si="254"/>
        <v>0</v>
      </c>
      <c r="J287" s="152"/>
      <c r="K287" s="153">
        <f t="shared" ref="K287:K306" si="255">SUM(I287:J287)</f>
        <v>0</v>
      </c>
      <c r="L287" s="161"/>
      <c r="M287" s="155"/>
      <c r="N287" s="404"/>
      <c r="O287" s="405"/>
      <c r="P287" s="406"/>
      <c r="Q287" s="406"/>
      <c r="R287" s="405"/>
      <c r="S287" s="406"/>
      <c r="T287" s="406"/>
      <c r="U287" s="407"/>
      <c r="V287" s="408"/>
      <c r="W287" s="406"/>
      <c r="X287" s="406"/>
      <c r="Y287" s="407"/>
      <c r="Z287" s="654"/>
    </row>
    <row r="288" spans="1:26" s="166" customFormat="1" ht="15.75" hidden="1" customHeight="1" thickBot="1" x14ac:dyDescent="0.3">
      <c r="A288" s="110" t="s">
        <v>874</v>
      </c>
      <c r="B288" s="151" t="s">
        <v>875</v>
      </c>
      <c r="C288" s="160"/>
      <c r="D288" s="777" t="s">
        <v>876</v>
      </c>
      <c r="E288" s="777"/>
      <c r="F288" s="200">
        <f t="shared" si="253"/>
        <v>0</v>
      </c>
      <c r="G288" s="152"/>
      <c r="H288" s="153">
        <f t="shared" si="221"/>
        <v>0</v>
      </c>
      <c r="I288" s="200">
        <f t="shared" si="254"/>
        <v>0</v>
      </c>
      <c r="J288" s="152"/>
      <c r="K288" s="153">
        <f t="shared" si="255"/>
        <v>0</v>
      </c>
      <c r="L288" s="161"/>
      <c r="M288" s="155"/>
      <c r="N288" s="404"/>
      <c r="O288" s="405"/>
      <c r="P288" s="406"/>
      <c r="Q288" s="406"/>
      <c r="R288" s="405"/>
      <c r="S288" s="406"/>
      <c r="T288" s="406"/>
      <c r="U288" s="407"/>
      <c r="V288" s="408"/>
      <c r="W288" s="406"/>
      <c r="X288" s="406"/>
      <c r="Y288" s="407"/>
      <c r="Z288" s="654"/>
    </row>
    <row r="289" spans="1:26" s="39" customFormat="1" ht="15.75" hidden="1" customHeight="1" thickBot="1" x14ac:dyDescent="0.3">
      <c r="A289" s="110" t="s">
        <v>877</v>
      </c>
      <c r="B289" s="49" t="s">
        <v>878</v>
      </c>
      <c r="C289" s="789" t="s">
        <v>879</v>
      </c>
      <c r="D289" s="790"/>
      <c r="E289" s="790"/>
      <c r="F289" s="189">
        <f t="shared" si="253"/>
        <v>0</v>
      </c>
      <c r="G289" s="131"/>
      <c r="H289" s="143">
        <f t="shared" si="221"/>
        <v>0</v>
      </c>
      <c r="I289" s="189">
        <f t="shared" si="254"/>
        <v>0</v>
      </c>
      <c r="J289" s="131"/>
      <c r="K289" s="143">
        <f t="shared" si="255"/>
        <v>0</v>
      </c>
      <c r="L289" s="68"/>
      <c r="M289" s="13"/>
      <c r="N289" s="404"/>
      <c r="O289" s="405"/>
      <c r="P289" s="406"/>
      <c r="Q289" s="406"/>
      <c r="R289" s="405"/>
      <c r="S289" s="406"/>
      <c r="T289" s="406"/>
      <c r="U289" s="407"/>
      <c r="V289" s="408"/>
      <c r="W289" s="406"/>
      <c r="X289" s="406"/>
      <c r="Y289" s="407"/>
      <c r="Z289" s="655"/>
    </row>
    <row r="290" spans="1:26" s="39" customFormat="1" ht="15.75" hidden="1" customHeight="1" thickBot="1" x14ac:dyDescent="0.3">
      <c r="A290" s="110" t="s">
        <v>298</v>
      </c>
      <c r="B290" s="49" t="s">
        <v>700</v>
      </c>
      <c r="C290" s="789" t="s">
        <v>299</v>
      </c>
      <c r="D290" s="790"/>
      <c r="E290" s="790"/>
      <c r="F290" s="189">
        <f t="shared" si="253"/>
        <v>0</v>
      </c>
      <c r="G290" s="131"/>
      <c r="H290" s="143">
        <f t="shared" si="221"/>
        <v>0</v>
      </c>
      <c r="I290" s="189">
        <f t="shared" si="254"/>
        <v>0</v>
      </c>
      <c r="J290" s="131"/>
      <c r="K290" s="143">
        <f t="shared" si="255"/>
        <v>0</v>
      </c>
      <c r="L290" s="68"/>
      <c r="M290" s="13"/>
      <c r="N290" s="404"/>
      <c r="O290" s="405"/>
      <c r="P290" s="406"/>
      <c r="Q290" s="406"/>
      <c r="R290" s="405"/>
      <c r="S290" s="406"/>
      <c r="T290" s="406"/>
      <c r="U290" s="407"/>
      <c r="V290" s="408"/>
      <c r="W290" s="406"/>
      <c r="X290" s="406"/>
      <c r="Y290" s="407"/>
      <c r="Z290" s="655"/>
    </row>
    <row r="291" spans="1:26" s="39" customFormat="1" ht="15.75" hidden="1" customHeight="1" thickBot="1" x14ac:dyDescent="0.3">
      <c r="A291" s="110" t="s">
        <v>300</v>
      </c>
      <c r="B291" s="49" t="s">
        <v>701</v>
      </c>
      <c r="C291" s="789" t="s">
        <v>880</v>
      </c>
      <c r="D291" s="790"/>
      <c r="E291" s="790"/>
      <c r="F291" s="189">
        <f t="shared" si="253"/>
        <v>0</v>
      </c>
      <c r="G291" s="131"/>
      <c r="H291" s="143">
        <f t="shared" si="221"/>
        <v>0</v>
      </c>
      <c r="I291" s="189">
        <f t="shared" si="254"/>
        <v>0</v>
      </c>
      <c r="J291" s="131"/>
      <c r="K291" s="143">
        <f t="shared" si="255"/>
        <v>0</v>
      </c>
      <c r="L291" s="68"/>
      <c r="M291" s="13"/>
      <c r="N291" s="404"/>
      <c r="O291" s="405"/>
      <c r="P291" s="406"/>
      <c r="Q291" s="406"/>
      <c r="R291" s="405"/>
      <c r="S291" s="406"/>
      <c r="T291" s="406"/>
      <c r="U291" s="407"/>
      <c r="V291" s="408"/>
      <c r="W291" s="406"/>
      <c r="X291" s="406"/>
      <c r="Y291" s="407"/>
      <c r="Z291" s="655"/>
    </row>
    <row r="292" spans="1:26" s="39" customFormat="1" ht="15.75" hidden="1" customHeight="1" thickBot="1" x14ac:dyDescent="0.3">
      <c r="A292" s="110" t="s">
        <v>301</v>
      </c>
      <c r="B292" s="49" t="s">
        <v>702</v>
      </c>
      <c r="C292" s="789" t="s">
        <v>881</v>
      </c>
      <c r="D292" s="790"/>
      <c r="E292" s="790"/>
      <c r="F292" s="189">
        <f t="shared" si="253"/>
        <v>0</v>
      </c>
      <c r="G292" s="131"/>
      <c r="H292" s="143">
        <f t="shared" si="221"/>
        <v>0</v>
      </c>
      <c r="I292" s="189">
        <f t="shared" si="254"/>
        <v>0</v>
      </c>
      <c r="J292" s="131"/>
      <c r="K292" s="143">
        <f t="shared" si="255"/>
        <v>0</v>
      </c>
      <c r="L292" s="68"/>
      <c r="M292" s="13"/>
      <c r="N292" s="404"/>
      <c r="O292" s="405"/>
      <c r="P292" s="406"/>
      <c r="Q292" s="406"/>
      <c r="R292" s="405"/>
      <c r="S292" s="406"/>
      <c r="T292" s="406"/>
      <c r="U292" s="407"/>
      <c r="V292" s="408"/>
      <c r="W292" s="406"/>
      <c r="X292" s="406"/>
      <c r="Y292" s="407"/>
      <c r="Z292" s="655"/>
    </row>
    <row r="293" spans="1:26" s="39" customFormat="1" ht="15.75" hidden="1" customHeight="1" thickBot="1" x14ac:dyDescent="0.3">
      <c r="A293" s="110" t="s">
        <v>302</v>
      </c>
      <c r="B293" s="49" t="s">
        <v>703</v>
      </c>
      <c r="C293" s="789" t="s">
        <v>303</v>
      </c>
      <c r="D293" s="790"/>
      <c r="E293" s="790"/>
      <c r="F293" s="189">
        <f t="shared" si="253"/>
        <v>0</v>
      </c>
      <c r="G293" s="131"/>
      <c r="H293" s="143">
        <f t="shared" si="221"/>
        <v>0</v>
      </c>
      <c r="I293" s="189">
        <f t="shared" si="254"/>
        <v>0</v>
      </c>
      <c r="J293" s="131"/>
      <c r="K293" s="143">
        <f t="shared" si="255"/>
        <v>0</v>
      </c>
      <c r="L293" s="68"/>
      <c r="M293" s="13"/>
      <c r="N293" s="404"/>
      <c r="O293" s="405"/>
      <c r="P293" s="406"/>
      <c r="Q293" s="406"/>
      <c r="R293" s="405"/>
      <c r="S293" s="406"/>
      <c r="T293" s="406"/>
      <c r="U293" s="407"/>
      <c r="V293" s="408"/>
      <c r="W293" s="406"/>
      <c r="X293" s="406"/>
      <c r="Y293" s="407"/>
      <c r="Z293" s="655"/>
    </row>
    <row r="294" spans="1:26" s="39" customFormat="1" ht="15.75" hidden="1" customHeight="1" thickBot="1" x14ac:dyDescent="0.3">
      <c r="A294" s="110" t="s">
        <v>882</v>
      </c>
      <c r="B294" s="49" t="s">
        <v>883</v>
      </c>
      <c r="C294" s="789" t="s">
        <v>885</v>
      </c>
      <c r="D294" s="790"/>
      <c r="E294" s="790"/>
      <c r="F294" s="189">
        <f t="shared" si="253"/>
        <v>0</v>
      </c>
      <c r="G294" s="131"/>
      <c r="H294" s="143">
        <f t="shared" si="221"/>
        <v>0</v>
      </c>
      <c r="I294" s="189">
        <f t="shared" si="254"/>
        <v>0</v>
      </c>
      <c r="J294" s="131"/>
      <c r="K294" s="143">
        <f t="shared" si="255"/>
        <v>0</v>
      </c>
      <c r="L294" s="68"/>
      <c r="M294" s="13"/>
      <c r="N294" s="404"/>
      <c r="O294" s="405"/>
      <c r="P294" s="406"/>
      <c r="Q294" s="406"/>
      <c r="R294" s="405"/>
      <c r="S294" s="406"/>
      <c r="T294" s="406"/>
      <c r="U294" s="407"/>
      <c r="V294" s="408"/>
      <c r="W294" s="406"/>
      <c r="X294" s="406"/>
      <c r="Y294" s="407"/>
      <c r="Z294" s="655"/>
    </row>
    <row r="295" spans="1:26" s="39" customFormat="1" ht="15.75" hidden="1" customHeight="1" thickBot="1" x14ac:dyDescent="0.3">
      <c r="A295" s="110"/>
      <c r="B295" s="49" t="s">
        <v>884</v>
      </c>
      <c r="C295" s="789" t="s">
        <v>886</v>
      </c>
      <c r="D295" s="790"/>
      <c r="E295" s="790"/>
      <c r="F295" s="189">
        <f>F296+F297</f>
        <v>0</v>
      </c>
      <c r="G295" s="131">
        <f t="shared" ref="G295" si="256">G296+G297</f>
        <v>0</v>
      </c>
      <c r="H295" s="143">
        <f t="shared" si="221"/>
        <v>0</v>
      </c>
      <c r="I295" s="189">
        <f>I296+I297</f>
        <v>0</v>
      </c>
      <c r="J295" s="131">
        <f t="shared" ref="J295" si="257">J296+J297</f>
        <v>0</v>
      </c>
      <c r="K295" s="143">
        <f t="shared" si="255"/>
        <v>0</v>
      </c>
      <c r="L295" s="68">
        <f>L296+L297</f>
        <v>0</v>
      </c>
      <c r="M295" s="13">
        <f>M296+M297</f>
        <v>0</v>
      </c>
      <c r="N295" s="404"/>
      <c r="O295" s="405"/>
      <c r="P295" s="406"/>
      <c r="Q295" s="406"/>
      <c r="R295" s="405"/>
      <c r="S295" s="406"/>
      <c r="T295" s="406"/>
      <c r="U295" s="407"/>
      <c r="V295" s="408"/>
      <c r="W295" s="406"/>
      <c r="X295" s="406"/>
      <c r="Y295" s="407"/>
      <c r="Z295" s="655"/>
    </row>
    <row r="296" spans="1:26" s="166" customFormat="1" ht="15.75" hidden="1" customHeight="1" thickBot="1" x14ac:dyDescent="0.3">
      <c r="A296" s="110" t="s">
        <v>888</v>
      </c>
      <c r="B296" s="151" t="s">
        <v>887</v>
      </c>
      <c r="C296" s="160"/>
      <c r="D296" s="777" t="s">
        <v>891</v>
      </c>
      <c r="E296" s="777"/>
      <c r="F296" s="200">
        <f>SUM(N296:Y296)</f>
        <v>0</v>
      </c>
      <c r="G296" s="152"/>
      <c r="H296" s="153">
        <f t="shared" si="221"/>
        <v>0</v>
      </c>
      <c r="I296" s="200">
        <f>SUM(Q296:AB296)</f>
        <v>0</v>
      </c>
      <c r="J296" s="152"/>
      <c r="K296" s="153">
        <f t="shared" si="255"/>
        <v>0</v>
      </c>
      <c r="L296" s="161"/>
      <c r="M296" s="155"/>
      <c r="N296" s="404"/>
      <c r="O296" s="405"/>
      <c r="P296" s="406"/>
      <c r="Q296" s="406"/>
      <c r="R296" s="405"/>
      <c r="S296" s="406"/>
      <c r="T296" s="406"/>
      <c r="U296" s="407"/>
      <c r="V296" s="408"/>
      <c r="W296" s="406"/>
      <c r="X296" s="406"/>
      <c r="Y296" s="407"/>
      <c r="Z296" s="654"/>
    </row>
    <row r="297" spans="1:26" s="166" customFormat="1" ht="15.75" hidden="1" customHeight="1" thickBot="1" x14ac:dyDescent="0.3">
      <c r="A297" s="110" t="s">
        <v>889</v>
      </c>
      <c r="B297" s="151" t="s">
        <v>890</v>
      </c>
      <c r="C297" s="160"/>
      <c r="D297" s="777" t="s">
        <v>892</v>
      </c>
      <c r="E297" s="777"/>
      <c r="F297" s="200">
        <f>SUM(N297:Y297)</f>
        <v>0</v>
      </c>
      <c r="G297" s="152"/>
      <c r="H297" s="153">
        <f t="shared" si="221"/>
        <v>0</v>
      </c>
      <c r="I297" s="200">
        <f>SUM(Q297:AB297)</f>
        <v>0</v>
      </c>
      <c r="J297" s="152"/>
      <c r="K297" s="153">
        <f t="shared" si="255"/>
        <v>0</v>
      </c>
      <c r="L297" s="161"/>
      <c r="M297" s="155"/>
      <c r="N297" s="404"/>
      <c r="O297" s="405"/>
      <c r="P297" s="406"/>
      <c r="Q297" s="406"/>
      <c r="R297" s="405"/>
      <c r="S297" s="406"/>
      <c r="T297" s="406"/>
      <c r="U297" s="407"/>
      <c r="V297" s="408"/>
      <c r="W297" s="406"/>
      <c r="X297" s="406"/>
      <c r="Y297" s="407"/>
      <c r="Z297" s="654"/>
    </row>
    <row r="298" spans="1:26" ht="15.75" hidden="1" customHeight="1" thickBot="1" x14ac:dyDescent="0.3">
      <c r="B298" s="82" t="s">
        <v>707</v>
      </c>
      <c r="C298" s="767" t="s">
        <v>304</v>
      </c>
      <c r="D298" s="768"/>
      <c r="E298" s="768"/>
      <c r="F298" s="183">
        <f>F299+F300+F301+F302+F303</f>
        <v>0</v>
      </c>
      <c r="G298" s="125">
        <f t="shared" ref="G298" si="258">G299+G300+G301+G302+G303</f>
        <v>0</v>
      </c>
      <c r="H298" s="141">
        <f t="shared" si="221"/>
        <v>0</v>
      </c>
      <c r="I298" s="183">
        <f>I299+I300+I301+I302+I303</f>
        <v>0</v>
      </c>
      <c r="J298" s="125">
        <f t="shared" ref="J298" si="259">J299+J300+J301+J302+J303</f>
        <v>0</v>
      </c>
      <c r="K298" s="141">
        <f t="shared" si="255"/>
        <v>0</v>
      </c>
      <c r="L298" s="83">
        <f>L299+L300+L301+L302+L303</f>
        <v>0</v>
      </c>
      <c r="M298" s="84">
        <f>M299+M300+M301+M302+M303</f>
        <v>0</v>
      </c>
      <c r="N298" s="404"/>
      <c r="O298" s="405"/>
      <c r="P298" s="406"/>
      <c r="Q298" s="406"/>
      <c r="R298" s="405"/>
      <c r="S298" s="406"/>
      <c r="T298" s="406"/>
      <c r="U298" s="407"/>
      <c r="V298" s="408"/>
      <c r="W298" s="406"/>
      <c r="X298" s="406"/>
      <c r="Y298" s="407"/>
      <c r="Z298" s="567"/>
    </row>
    <row r="299" spans="1:26" s="39" customFormat="1" ht="15.75" hidden="1" customHeight="1" thickBot="1" x14ac:dyDescent="0.3">
      <c r="A299" s="110" t="s">
        <v>305</v>
      </c>
      <c r="B299" s="158" t="s">
        <v>708</v>
      </c>
      <c r="C299" s="805" t="s">
        <v>385</v>
      </c>
      <c r="D299" s="806"/>
      <c r="E299" s="806"/>
      <c r="F299" s="201">
        <f t="shared" ref="F299:F305" si="260">SUM(N299:Y299)</f>
        <v>0</v>
      </c>
      <c r="G299" s="159"/>
      <c r="H299" s="168">
        <f t="shared" si="221"/>
        <v>0</v>
      </c>
      <c r="I299" s="201">
        <f t="shared" ref="I299:I305" si="261">SUM(Q299:AB299)</f>
        <v>0</v>
      </c>
      <c r="J299" s="159"/>
      <c r="K299" s="168">
        <f t="shared" si="255"/>
        <v>0</v>
      </c>
      <c r="L299" s="169"/>
      <c r="M299" s="170"/>
      <c r="N299" s="404"/>
      <c r="O299" s="405"/>
      <c r="P299" s="406"/>
      <c r="Q299" s="406"/>
      <c r="R299" s="405"/>
      <c r="S299" s="406"/>
      <c r="T299" s="406"/>
      <c r="U299" s="407"/>
      <c r="V299" s="408"/>
      <c r="W299" s="406"/>
      <c r="X299" s="406"/>
      <c r="Y299" s="407"/>
      <c r="Z299" s="655"/>
    </row>
    <row r="300" spans="1:26" s="39" customFormat="1" ht="15.75" hidden="1" customHeight="1" thickBot="1" x14ac:dyDescent="0.3">
      <c r="A300" s="110" t="s">
        <v>306</v>
      </c>
      <c r="B300" s="158" t="s">
        <v>709</v>
      </c>
      <c r="C300" s="805" t="s">
        <v>386</v>
      </c>
      <c r="D300" s="806"/>
      <c r="E300" s="806"/>
      <c r="F300" s="201">
        <f t="shared" si="260"/>
        <v>0</v>
      </c>
      <c r="G300" s="159"/>
      <c r="H300" s="168">
        <f t="shared" si="221"/>
        <v>0</v>
      </c>
      <c r="I300" s="201">
        <f t="shared" si="261"/>
        <v>0</v>
      </c>
      <c r="J300" s="159"/>
      <c r="K300" s="168">
        <f t="shared" si="255"/>
        <v>0</v>
      </c>
      <c r="L300" s="169"/>
      <c r="M300" s="170"/>
      <c r="N300" s="404"/>
      <c r="O300" s="405"/>
      <c r="P300" s="406"/>
      <c r="Q300" s="406"/>
      <c r="R300" s="405"/>
      <c r="S300" s="406"/>
      <c r="T300" s="406"/>
      <c r="U300" s="407"/>
      <c r="V300" s="408"/>
      <c r="W300" s="406"/>
      <c r="X300" s="406"/>
      <c r="Y300" s="407"/>
      <c r="Z300" s="655"/>
    </row>
    <row r="301" spans="1:26" s="39" customFormat="1" ht="15.75" hidden="1" customHeight="1" thickBot="1" x14ac:dyDescent="0.3">
      <c r="A301" s="110" t="s">
        <v>307</v>
      </c>
      <c r="B301" s="158" t="s">
        <v>710</v>
      </c>
      <c r="C301" s="805" t="s">
        <v>308</v>
      </c>
      <c r="D301" s="806"/>
      <c r="E301" s="806"/>
      <c r="F301" s="201">
        <f t="shared" si="260"/>
        <v>0</v>
      </c>
      <c r="G301" s="159"/>
      <c r="H301" s="168">
        <f t="shared" si="221"/>
        <v>0</v>
      </c>
      <c r="I301" s="201">
        <f t="shared" si="261"/>
        <v>0</v>
      </c>
      <c r="J301" s="159"/>
      <c r="K301" s="168">
        <f t="shared" si="255"/>
        <v>0</v>
      </c>
      <c r="L301" s="169"/>
      <c r="M301" s="170"/>
      <c r="N301" s="404"/>
      <c r="O301" s="405"/>
      <c r="P301" s="406"/>
      <c r="Q301" s="406"/>
      <c r="R301" s="405"/>
      <c r="S301" s="406"/>
      <c r="T301" s="406"/>
      <c r="U301" s="407"/>
      <c r="V301" s="408"/>
      <c r="W301" s="406"/>
      <c r="X301" s="406"/>
      <c r="Y301" s="407"/>
      <c r="Z301" s="655"/>
    </row>
    <row r="302" spans="1:26" s="39" customFormat="1" ht="15.75" hidden="1" customHeight="1" thickBot="1" x14ac:dyDescent="0.3">
      <c r="A302" s="110" t="s">
        <v>309</v>
      </c>
      <c r="B302" s="158" t="s">
        <v>711</v>
      </c>
      <c r="C302" s="805" t="s">
        <v>310</v>
      </c>
      <c r="D302" s="806"/>
      <c r="E302" s="806"/>
      <c r="F302" s="201">
        <f t="shared" si="260"/>
        <v>0</v>
      </c>
      <c r="G302" s="159"/>
      <c r="H302" s="168">
        <f t="shared" si="221"/>
        <v>0</v>
      </c>
      <c r="I302" s="201">
        <f t="shared" si="261"/>
        <v>0</v>
      </c>
      <c r="J302" s="159"/>
      <c r="K302" s="168">
        <f t="shared" si="255"/>
        <v>0</v>
      </c>
      <c r="L302" s="169"/>
      <c r="M302" s="170"/>
      <c r="N302" s="404"/>
      <c r="O302" s="405"/>
      <c r="P302" s="406"/>
      <c r="Q302" s="406"/>
      <c r="R302" s="405"/>
      <c r="S302" s="406"/>
      <c r="T302" s="406"/>
      <c r="U302" s="407"/>
      <c r="V302" s="408"/>
      <c r="W302" s="406"/>
      <c r="X302" s="406"/>
      <c r="Y302" s="407"/>
      <c r="Z302" s="655"/>
    </row>
    <row r="303" spans="1:26" s="39" customFormat="1" ht="15.75" hidden="1" customHeight="1" thickBot="1" x14ac:dyDescent="0.3">
      <c r="A303" s="110" t="s">
        <v>311</v>
      </c>
      <c r="B303" s="158" t="s">
        <v>712</v>
      </c>
      <c r="C303" s="805" t="s">
        <v>387</v>
      </c>
      <c r="D303" s="806"/>
      <c r="E303" s="806"/>
      <c r="F303" s="201">
        <f t="shared" si="260"/>
        <v>0</v>
      </c>
      <c r="G303" s="159"/>
      <c r="H303" s="168">
        <f t="shared" si="221"/>
        <v>0</v>
      </c>
      <c r="I303" s="201">
        <f t="shared" si="261"/>
        <v>0</v>
      </c>
      <c r="J303" s="159"/>
      <c r="K303" s="168">
        <f t="shared" si="255"/>
        <v>0</v>
      </c>
      <c r="L303" s="169"/>
      <c r="M303" s="170"/>
      <c r="N303" s="404"/>
      <c r="O303" s="405"/>
      <c r="P303" s="406"/>
      <c r="Q303" s="406"/>
      <c r="R303" s="405"/>
      <c r="S303" s="406"/>
      <c r="T303" s="406"/>
      <c r="U303" s="407"/>
      <c r="V303" s="408"/>
      <c r="W303" s="406"/>
      <c r="X303" s="406"/>
      <c r="Y303" s="407"/>
      <c r="Z303" s="655"/>
    </row>
    <row r="304" spans="1:26" ht="15.75" customHeight="1" thickBot="1" x14ac:dyDescent="0.3">
      <c r="A304" s="110" t="s">
        <v>313</v>
      </c>
      <c r="B304" s="82" t="s">
        <v>713</v>
      </c>
      <c r="C304" s="767" t="s">
        <v>312</v>
      </c>
      <c r="D304" s="768"/>
      <c r="E304" s="768"/>
      <c r="F304" s="183">
        <f t="shared" si="260"/>
        <v>0</v>
      </c>
      <c r="G304" s="125"/>
      <c r="H304" s="141">
        <f t="shared" si="221"/>
        <v>0</v>
      </c>
      <c r="I304" s="183">
        <f t="shared" si="261"/>
        <v>0</v>
      </c>
      <c r="J304" s="125"/>
      <c r="K304" s="141">
        <f t="shared" si="255"/>
        <v>0</v>
      </c>
      <c r="L304" s="83"/>
      <c r="M304" s="84"/>
      <c r="N304" s="404"/>
      <c r="O304" s="405"/>
      <c r="P304" s="406"/>
      <c r="Q304" s="406"/>
      <c r="R304" s="405"/>
      <c r="S304" s="406"/>
      <c r="T304" s="406"/>
      <c r="U304" s="407"/>
      <c r="V304" s="408"/>
      <c r="W304" s="406"/>
      <c r="X304" s="406"/>
      <c r="Y304" s="407"/>
      <c r="Z304" s="567"/>
    </row>
    <row r="305" spans="1:26" ht="15.75" customHeight="1" thickBot="1" x14ac:dyDescent="0.3">
      <c r="A305" s="110" t="s">
        <v>893</v>
      </c>
      <c r="B305" s="82" t="s">
        <v>894</v>
      </c>
      <c r="C305" s="767" t="s">
        <v>895</v>
      </c>
      <c r="D305" s="768"/>
      <c r="E305" s="768"/>
      <c r="F305" s="183">
        <f t="shared" si="260"/>
        <v>0</v>
      </c>
      <c r="G305" s="125"/>
      <c r="H305" s="141">
        <f t="shared" si="221"/>
        <v>0</v>
      </c>
      <c r="I305" s="183">
        <f t="shared" si="261"/>
        <v>0</v>
      </c>
      <c r="J305" s="125"/>
      <c r="K305" s="141">
        <f t="shared" si="255"/>
        <v>0</v>
      </c>
      <c r="L305" s="83"/>
      <c r="M305" s="84"/>
      <c r="N305" s="404"/>
      <c r="O305" s="405"/>
      <c r="P305" s="406"/>
      <c r="Q305" s="406"/>
      <c r="R305" s="405"/>
      <c r="S305" s="406"/>
      <c r="T305" s="406"/>
      <c r="U305" s="407"/>
      <c r="V305" s="408"/>
      <c r="W305" s="406"/>
      <c r="X305" s="406"/>
      <c r="Y305" s="407"/>
    </row>
    <row r="306" spans="1:26" ht="15.75" thickBot="1" x14ac:dyDescent="0.3">
      <c r="B306" s="807" t="s">
        <v>314</v>
      </c>
      <c r="C306" s="808"/>
      <c r="D306" s="808"/>
      <c r="E306" s="808"/>
      <c r="F306" s="180">
        <f>F5+F36+F50+F100+F116+F188+F202+F213+F276</f>
        <v>13114892</v>
      </c>
      <c r="G306" s="122">
        <f>G5+G36+G50+G100+G116+G188+G202+G213+G276</f>
        <v>0</v>
      </c>
      <c r="H306" s="139">
        <f t="shared" si="221"/>
        <v>13114892</v>
      </c>
      <c r="I306" s="180">
        <f>I5+I36+I50+I100+I116+I188+I202+I213+I276</f>
        <v>15625629</v>
      </c>
      <c r="J306" s="122">
        <f>J5+J36+J50+J100+J116+J188+J202+J213+J276</f>
        <v>0</v>
      </c>
      <c r="K306" s="139">
        <f t="shared" si="255"/>
        <v>15625629</v>
      </c>
      <c r="L306" s="76">
        <f>L5+L36+L50+L100+L116+L188+L202+L213+L276</f>
        <v>2375387</v>
      </c>
      <c r="M306" s="77">
        <f>M5+M36+M50+M100+M116+M188+M202+M213+M276</f>
        <v>13250242</v>
      </c>
      <c r="N306" s="404">
        <f t="shared" ref="N306:Y306" si="262">SUM(N5+N36+N50+N100+N116+N188+N202+N213+N276)</f>
        <v>2687523</v>
      </c>
      <c r="O306" s="404">
        <f t="shared" si="262"/>
        <v>558314</v>
      </c>
      <c r="P306" s="404">
        <f t="shared" si="262"/>
        <v>2131833</v>
      </c>
      <c r="Q306" s="404">
        <f t="shared" si="262"/>
        <v>945715</v>
      </c>
      <c r="R306" s="404">
        <f t="shared" si="262"/>
        <v>213902</v>
      </c>
      <c r="S306" s="404">
        <f t="shared" si="262"/>
        <v>744042</v>
      </c>
      <c r="T306" s="404">
        <f t="shared" si="262"/>
        <v>2057665</v>
      </c>
      <c r="U306" s="404">
        <f t="shared" si="262"/>
        <v>1268541</v>
      </c>
      <c r="V306" s="404">
        <f t="shared" si="262"/>
        <v>920257</v>
      </c>
      <c r="W306" s="404">
        <f t="shared" si="262"/>
        <v>1432273</v>
      </c>
      <c r="X306" s="404">
        <f t="shared" si="262"/>
        <v>1269469</v>
      </c>
      <c r="Y306" s="404">
        <f t="shared" si="262"/>
        <v>1396095</v>
      </c>
      <c r="Z306" s="651">
        <f>SUM(N306:Y306)</f>
        <v>15625629</v>
      </c>
    </row>
    <row r="307" spans="1:26" x14ac:dyDescent="0.25">
      <c r="B307" s="21"/>
      <c r="C307" s="22"/>
      <c r="D307" s="22"/>
      <c r="E307" s="23"/>
      <c r="F307" s="23"/>
      <c r="G307" s="23"/>
      <c r="H307" s="53"/>
      <c r="I307" s="23"/>
      <c r="J307" s="23"/>
      <c r="K307" s="53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1:26" hidden="1" x14ac:dyDescent="0.25">
      <c r="B308" s="24"/>
      <c r="C308" s="25"/>
      <c r="D308" s="25"/>
      <c r="E308" s="23"/>
      <c r="F308" s="23"/>
      <c r="G308" s="23"/>
      <c r="H308" s="53"/>
      <c r="I308" s="23"/>
      <c r="J308" s="23"/>
      <c r="K308" s="53"/>
      <c r="L308" s="14"/>
      <c r="M308" s="14">
        <f>SUM(L306+M306)</f>
        <v>15625629</v>
      </c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6" x14ac:dyDescent="0.25">
      <c r="B309" s="26"/>
      <c r="C309" s="23"/>
      <c r="D309" s="23"/>
      <c r="E309" s="27"/>
      <c r="F309" s="27"/>
      <c r="G309" s="27"/>
      <c r="H309" s="53"/>
      <c r="I309" s="27"/>
      <c r="J309" s="27"/>
      <c r="K309" s="53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1:26" x14ac:dyDescent="0.25">
      <c r="B310" s="26"/>
      <c r="C310" s="23"/>
      <c r="D310" s="23"/>
      <c r="E310" s="27"/>
      <c r="F310" s="27"/>
      <c r="G310" s="27"/>
      <c r="H310" s="53"/>
      <c r="I310" s="27"/>
      <c r="J310" s="27"/>
      <c r="K310" s="53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1:26" x14ac:dyDescent="0.25">
      <c r="B311" s="26"/>
      <c r="C311" s="23"/>
      <c r="D311" s="23"/>
      <c r="E311" s="27"/>
      <c r="F311" s="27"/>
      <c r="G311" s="27"/>
      <c r="H311" s="53"/>
      <c r="I311" s="27"/>
      <c r="J311" s="27"/>
      <c r="K311" s="53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1:26" x14ac:dyDescent="0.25">
      <c r="B312" s="26"/>
      <c r="C312" s="23"/>
      <c r="D312" s="23"/>
      <c r="E312" s="27"/>
      <c r="F312" s="27"/>
      <c r="G312" s="27"/>
      <c r="H312" s="53"/>
      <c r="I312" s="27"/>
      <c r="J312" s="27"/>
      <c r="K312" s="53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1:26" x14ac:dyDescent="0.25">
      <c r="B313" s="26"/>
      <c r="C313" s="23"/>
      <c r="D313" s="23"/>
      <c r="E313" s="27"/>
      <c r="F313" s="27"/>
      <c r="G313" s="27"/>
      <c r="H313" s="53"/>
      <c r="I313" s="27"/>
      <c r="J313" s="27"/>
      <c r="K313" s="53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6" x14ac:dyDescent="0.25">
      <c r="B314" s="26"/>
      <c r="C314" s="23"/>
      <c r="D314" s="23"/>
      <c r="E314" s="27"/>
      <c r="F314" s="27"/>
      <c r="G314" s="27"/>
      <c r="H314" s="53"/>
      <c r="I314" s="27"/>
      <c r="J314" s="27"/>
      <c r="K314" s="53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1:26" x14ac:dyDescent="0.25">
      <c r="B315" s="26"/>
      <c r="C315" s="27"/>
      <c r="D315" s="27"/>
      <c r="E315" s="23"/>
      <c r="F315" s="23"/>
      <c r="G315" s="23"/>
      <c r="H315" s="53"/>
      <c r="I315" s="23"/>
      <c r="J315" s="23"/>
      <c r="K315" s="53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1:26" x14ac:dyDescent="0.25">
      <c r="B316" s="26"/>
      <c r="C316" s="27"/>
      <c r="D316" s="27"/>
      <c r="E316" s="23"/>
      <c r="F316" s="23"/>
      <c r="G316" s="23"/>
      <c r="H316" s="53"/>
      <c r="I316" s="23"/>
      <c r="J316" s="23"/>
      <c r="K316" s="53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1:26" x14ac:dyDescent="0.25">
      <c r="B317" s="26"/>
      <c r="C317" s="27"/>
      <c r="D317" s="27"/>
      <c r="E317" s="23"/>
      <c r="F317" s="23"/>
      <c r="G317" s="23"/>
      <c r="H317" s="53"/>
      <c r="I317" s="23"/>
      <c r="J317" s="23"/>
      <c r="K317" s="53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</row>
    <row r="318" spans="1:26" x14ac:dyDescent="0.25">
      <c r="B318" s="26"/>
      <c r="C318" s="23"/>
      <c r="D318" s="23"/>
      <c r="E318" s="27"/>
      <c r="F318" s="27"/>
      <c r="G318" s="27"/>
      <c r="H318" s="53"/>
      <c r="I318" s="27"/>
      <c r="J318" s="27"/>
      <c r="K318" s="53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</row>
    <row r="319" spans="1:26" x14ac:dyDescent="0.25">
      <c r="B319" s="26"/>
      <c r="C319" s="23"/>
      <c r="D319" s="23"/>
      <c r="E319" s="27"/>
      <c r="F319" s="27"/>
      <c r="G319" s="27"/>
      <c r="H319" s="53"/>
      <c r="I319" s="27"/>
      <c r="J319" s="27"/>
      <c r="K319" s="53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</row>
    <row r="320" spans="1:26" x14ac:dyDescent="0.25">
      <c r="B320" s="26"/>
      <c r="C320" s="23"/>
      <c r="D320" s="23"/>
      <c r="E320" s="27"/>
      <c r="F320" s="27"/>
      <c r="G320" s="27"/>
      <c r="H320" s="53"/>
      <c r="I320" s="27"/>
      <c r="J320" s="27"/>
      <c r="K320" s="53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</row>
    <row r="321" spans="1:25" x14ac:dyDescent="0.25">
      <c r="A321" s="112"/>
      <c r="B321" s="26"/>
      <c r="C321" s="23"/>
      <c r="D321" s="23"/>
      <c r="E321" s="27"/>
      <c r="F321" s="27"/>
      <c r="G321" s="27"/>
      <c r="H321" s="53"/>
      <c r="I321" s="27"/>
      <c r="J321" s="27"/>
      <c r="K321" s="53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</row>
    <row r="322" spans="1:25" x14ac:dyDescent="0.25">
      <c r="A322" s="112"/>
      <c r="B322" s="26"/>
      <c r="C322" s="23"/>
      <c r="D322" s="23"/>
      <c r="E322" s="27"/>
      <c r="F322" s="27"/>
      <c r="G322" s="27"/>
      <c r="H322" s="53"/>
      <c r="I322" s="27"/>
      <c r="J322" s="27"/>
      <c r="K322" s="53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</row>
    <row r="323" spans="1:25" x14ac:dyDescent="0.25">
      <c r="A323" s="112"/>
      <c r="B323" s="26"/>
      <c r="C323" s="23"/>
      <c r="D323" s="23"/>
      <c r="E323" s="27"/>
      <c r="F323" s="27"/>
      <c r="G323" s="27"/>
      <c r="H323" s="53"/>
      <c r="I323" s="27"/>
      <c r="J323" s="27"/>
      <c r="K323" s="53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</row>
    <row r="324" spans="1:25" x14ac:dyDescent="0.25">
      <c r="A324" s="112"/>
      <c r="B324" s="26"/>
      <c r="C324" s="23"/>
      <c r="D324" s="23"/>
      <c r="E324" s="27"/>
      <c r="F324" s="27"/>
      <c r="G324" s="27"/>
      <c r="H324" s="53"/>
      <c r="I324" s="27"/>
      <c r="J324" s="27"/>
      <c r="K324" s="53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</row>
    <row r="325" spans="1:25" x14ac:dyDescent="0.25">
      <c r="A325" s="112"/>
      <c r="B325" s="26"/>
      <c r="C325" s="23"/>
      <c r="D325" s="23"/>
      <c r="E325" s="27"/>
      <c r="F325" s="27"/>
      <c r="G325" s="27"/>
      <c r="H325" s="53"/>
      <c r="I325" s="27"/>
      <c r="J325" s="27"/>
      <c r="K325" s="53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</row>
    <row r="326" spans="1:25" x14ac:dyDescent="0.25">
      <c r="A326" s="112"/>
      <c r="B326" s="26"/>
      <c r="C326" s="23"/>
      <c r="D326" s="23"/>
      <c r="E326" s="27"/>
      <c r="F326" s="27"/>
      <c r="G326" s="27"/>
      <c r="H326" s="53"/>
      <c r="I326" s="27"/>
      <c r="J326" s="27"/>
      <c r="K326" s="53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</row>
    <row r="327" spans="1:25" x14ac:dyDescent="0.25">
      <c r="A327" s="112"/>
      <c r="B327" s="26"/>
      <c r="C327" s="23"/>
      <c r="D327" s="23"/>
      <c r="E327" s="27"/>
      <c r="F327" s="27"/>
      <c r="G327" s="27"/>
      <c r="H327" s="53"/>
      <c r="I327" s="27"/>
      <c r="J327" s="27"/>
      <c r="K327" s="53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</row>
    <row r="328" spans="1:25" x14ac:dyDescent="0.25">
      <c r="A328" s="112"/>
      <c r="B328" s="26"/>
      <c r="C328" s="27"/>
      <c r="D328" s="27"/>
      <c r="E328" s="23"/>
      <c r="F328" s="23"/>
      <c r="G328" s="23"/>
      <c r="H328" s="53"/>
      <c r="I328" s="23"/>
      <c r="J328" s="23"/>
      <c r="K328" s="53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</row>
    <row r="329" spans="1:25" x14ac:dyDescent="0.25">
      <c r="A329" s="112"/>
      <c r="B329" s="26"/>
      <c r="C329" s="23"/>
      <c r="D329" s="23"/>
      <c r="E329" s="27"/>
      <c r="F329" s="27"/>
      <c r="G329" s="27"/>
      <c r="H329" s="53"/>
      <c r="I329" s="27"/>
      <c r="J329" s="27"/>
      <c r="K329" s="53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</row>
    <row r="330" spans="1:25" x14ac:dyDescent="0.25">
      <c r="A330" s="112"/>
      <c r="B330" s="26"/>
      <c r="C330" s="23"/>
      <c r="D330" s="23"/>
      <c r="E330" s="27"/>
      <c r="F330" s="27"/>
      <c r="G330" s="27"/>
      <c r="H330" s="53"/>
      <c r="I330" s="27"/>
      <c r="J330" s="27"/>
      <c r="K330" s="53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</row>
    <row r="331" spans="1:25" x14ac:dyDescent="0.25">
      <c r="A331" s="112"/>
      <c r="B331" s="26"/>
      <c r="C331" s="23"/>
      <c r="D331" s="23"/>
      <c r="E331" s="27"/>
      <c r="F331" s="27"/>
      <c r="G331" s="27"/>
      <c r="H331" s="53"/>
      <c r="I331" s="27"/>
      <c r="J331" s="27"/>
      <c r="K331" s="53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</row>
    <row r="332" spans="1:25" x14ac:dyDescent="0.25">
      <c r="A332" s="112"/>
      <c r="B332" s="26"/>
      <c r="C332" s="23"/>
      <c r="D332" s="23"/>
      <c r="E332" s="27"/>
      <c r="F332" s="27"/>
      <c r="G332" s="27"/>
      <c r="H332" s="53"/>
      <c r="I332" s="27"/>
      <c r="J332" s="27"/>
      <c r="K332" s="53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</row>
    <row r="333" spans="1:25" x14ac:dyDescent="0.25">
      <c r="A333" s="112"/>
      <c r="B333" s="26"/>
      <c r="C333" s="23"/>
      <c r="D333" s="23"/>
      <c r="E333" s="27"/>
      <c r="F333" s="27"/>
      <c r="G333" s="27"/>
      <c r="H333" s="53"/>
      <c r="I333" s="27"/>
      <c r="J333" s="27"/>
      <c r="K333" s="53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 spans="1:25" x14ac:dyDescent="0.25">
      <c r="A334" s="112"/>
      <c r="B334" s="26"/>
      <c r="C334" s="23"/>
      <c r="D334" s="23"/>
      <c r="E334" s="27"/>
      <c r="F334" s="27"/>
      <c r="G334" s="27"/>
      <c r="H334" s="53"/>
      <c r="I334" s="27"/>
      <c r="J334" s="27"/>
      <c r="K334" s="53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</row>
    <row r="335" spans="1:25" x14ac:dyDescent="0.25">
      <c r="A335" s="112"/>
      <c r="B335" s="26"/>
      <c r="C335" s="23"/>
      <c r="D335" s="23"/>
      <c r="E335" s="27"/>
      <c r="F335" s="27"/>
      <c r="G335" s="27"/>
      <c r="H335" s="53"/>
      <c r="I335" s="27"/>
      <c r="J335" s="27"/>
      <c r="K335" s="53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</row>
    <row r="336" spans="1:25" x14ac:dyDescent="0.25">
      <c r="A336" s="112"/>
      <c r="B336" s="26"/>
      <c r="C336" s="23"/>
      <c r="D336" s="23"/>
      <c r="E336" s="27"/>
      <c r="F336" s="27"/>
      <c r="G336" s="27"/>
      <c r="H336" s="53"/>
      <c r="I336" s="27"/>
      <c r="J336" s="27"/>
      <c r="K336" s="53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x14ac:dyDescent="0.25">
      <c r="A337" s="112"/>
      <c r="B337" s="26"/>
      <c r="C337" s="23"/>
      <c r="D337" s="23"/>
      <c r="E337" s="27"/>
      <c r="F337" s="27"/>
      <c r="G337" s="27"/>
      <c r="H337" s="53"/>
      <c r="I337" s="27"/>
      <c r="J337" s="27"/>
      <c r="K337" s="53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x14ac:dyDescent="0.25">
      <c r="A338" s="112"/>
      <c r="B338" s="26"/>
      <c r="C338" s="23"/>
      <c r="D338" s="23"/>
      <c r="E338" s="27"/>
      <c r="F338" s="27"/>
      <c r="G338" s="27"/>
      <c r="H338" s="53"/>
      <c r="I338" s="27"/>
      <c r="J338" s="27"/>
      <c r="K338" s="53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spans="1:25" x14ac:dyDescent="0.25">
      <c r="A339" s="112"/>
      <c r="B339" s="26"/>
      <c r="C339" s="27"/>
      <c r="D339" s="27"/>
      <c r="E339" s="23"/>
      <c r="F339" s="23"/>
      <c r="G339" s="23"/>
      <c r="H339" s="53"/>
      <c r="I339" s="23"/>
      <c r="J339" s="23"/>
      <c r="K339" s="53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</row>
    <row r="340" spans="1:25" x14ac:dyDescent="0.25">
      <c r="A340" s="112"/>
      <c r="B340" s="26"/>
      <c r="C340" s="23"/>
      <c r="D340" s="23"/>
      <c r="E340" s="27"/>
      <c r="F340" s="27"/>
      <c r="G340" s="27"/>
      <c r="H340" s="53"/>
      <c r="I340" s="27"/>
      <c r="J340" s="27"/>
      <c r="K340" s="53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</row>
    <row r="341" spans="1:25" x14ac:dyDescent="0.25">
      <c r="A341" s="112"/>
      <c r="B341" s="26"/>
      <c r="C341" s="23"/>
      <c r="D341" s="23"/>
      <c r="E341" s="27"/>
      <c r="F341" s="27"/>
      <c r="G341" s="27"/>
      <c r="H341" s="53"/>
      <c r="I341" s="27"/>
      <c r="J341" s="27"/>
      <c r="K341" s="53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x14ac:dyDescent="0.25">
      <c r="A342" s="112"/>
      <c r="B342" s="26"/>
      <c r="C342" s="23"/>
      <c r="D342" s="23"/>
      <c r="E342" s="27"/>
      <c r="F342" s="27"/>
      <c r="G342" s="27"/>
      <c r="H342" s="53"/>
      <c r="I342" s="27"/>
      <c r="J342" s="27"/>
      <c r="K342" s="53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</row>
    <row r="343" spans="1:25" x14ac:dyDescent="0.25">
      <c r="A343" s="112"/>
      <c r="B343" s="26"/>
      <c r="C343" s="23"/>
      <c r="D343" s="23"/>
      <c r="E343" s="27"/>
      <c r="F343" s="27"/>
      <c r="G343" s="27"/>
      <c r="H343" s="53"/>
      <c r="I343" s="27"/>
      <c r="J343" s="27"/>
      <c r="K343" s="53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 spans="1:25" x14ac:dyDescent="0.25">
      <c r="A344" s="112"/>
      <c r="B344" s="26"/>
      <c r="C344" s="23"/>
      <c r="D344" s="23"/>
      <c r="E344" s="27"/>
      <c r="F344" s="27"/>
      <c r="G344" s="27"/>
      <c r="H344" s="53"/>
      <c r="I344" s="27"/>
      <c r="J344" s="27"/>
      <c r="K344" s="53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1:25" x14ac:dyDescent="0.25">
      <c r="A345" s="112"/>
      <c r="B345" s="26"/>
      <c r="C345" s="23"/>
      <c r="D345" s="23"/>
      <c r="E345" s="27"/>
      <c r="F345" s="27"/>
      <c r="G345" s="27"/>
      <c r="H345" s="53"/>
      <c r="I345" s="27"/>
      <c r="J345" s="27"/>
      <c r="K345" s="53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1:25" x14ac:dyDescent="0.25">
      <c r="A346" s="112"/>
      <c r="B346" s="26"/>
      <c r="C346" s="23"/>
      <c r="D346" s="23"/>
      <c r="E346" s="27"/>
      <c r="F346" s="27"/>
      <c r="G346" s="27"/>
      <c r="H346" s="53"/>
      <c r="I346" s="27"/>
      <c r="J346" s="27"/>
      <c r="K346" s="53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</row>
    <row r="347" spans="1:25" x14ac:dyDescent="0.25">
      <c r="A347" s="112"/>
      <c r="B347" s="26"/>
      <c r="C347" s="23"/>
      <c r="D347" s="23"/>
      <c r="E347" s="27"/>
      <c r="F347" s="27"/>
      <c r="G347" s="27"/>
      <c r="H347" s="53"/>
      <c r="I347" s="27"/>
      <c r="J347" s="27"/>
      <c r="K347" s="53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</row>
    <row r="348" spans="1:25" x14ac:dyDescent="0.25">
      <c r="A348" s="112"/>
      <c r="B348" s="26"/>
      <c r="C348" s="23"/>
      <c r="D348" s="23"/>
      <c r="E348" s="27"/>
      <c r="F348" s="27"/>
      <c r="G348" s="27"/>
      <c r="H348" s="53"/>
      <c r="I348" s="27"/>
      <c r="J348" s="27"/>
      <c r="K348" s="53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</row>
    <row r="349" spans="1:25" x14ac:dyDescent="0.25">
      <c r="A349" s="112"/>
      <c r="B349" s="26"/>
      <c r="C349" s="23"/>
      <c r="D349" s="23"/>
      <c r="E349" s="27"/>
      <c r="F349" s="27"/>
      <c r="G349" s="27"/>
      <c r="H349" s="53"/>
      <c r="I349" s="27"/>
      <c r="J349" s="27"/>
      <c r="K349" s="53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</row>
    <row r="350" spans="1:25" x14ac:dyDescent="0.25">
      <c r="A350" s="112"/>
      <c r="B350" s="28"/>
      <c r="C350" s="22"/>
      <c r="D350" s="22"/>
      <c r="E350" s="23"/>
      <c r="F350" s="23"/>
      <c r="G350" s="23"/>
      <c r="H350" s="53"/>
      <c r="I350" s="23"/>
      <c r="J350" s="23"/>
      <c r="K350" s="53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</row>
    <row r="351" spans="1:25" x14ac:dyDescent="0.25">
      <c r="A351" s="112"/>
      <c r="B351" s="26"/>
      <c r="C351" s="27"/>
      <c r="D351" s="27"/>
      <c r="E351" s="23"/>
      <c r="F351" s="23"/>
      <c r="G351" s="23"/>
      <c r="H351" s="53"/>
      <c r="I351" s="23"/>
      <c r="J351" s="23"/>
      <c r="K351" s="53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</row>
    <row r="352" spans="1:25" x14ac:dyDescent="0.25">
      <c r="A352" s="112"/>
      <c r="B352" s="26"/>
      <c r="C352" s="27"/>
      <c r="D352" s="27"/>
      <c r="E352" s="23"/>
      <c r="F352" s="23"/>
      <c r="G352" s="23"/>
      <c r="H352" s="53"/>
      <c r="I352" s="23"/>
      <c r="J352" s="23"/>
      <c r="K352" s="53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</row>
    <row r="353" spans="1:25" x14ac:dyDescent="0.25">
      <c r="A353" s="112"/>
      <c r="B353" s="26"/>
      <c r="C353" s="27"/>
      <c r="D353" s="27"/>
      <c r="E353" s="23"/>
      <c r="F353" s="23"/>
      <c r="G353" s="23"/>
      <c r="H353" s="53"/>
      <c r="I353" s="23"/>
      <c r="J353" s="23"/>
      <c r="K353" s="53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</row>
    <row r="354" spans="1:25" x14ac:dyDescent="0.25">
      <c r="A354" s="112"/>
      <c r="B354" s="26"/>
      <c r="C354" s="23"/>
      <c r="D354" s="23"/>
      <c r="E354" s="27"/>
      <c r="F354" s="27"/>
      <c r="G354" s="27"/>
      <c r="H354" s="53"/>
      <c r="I354" s="27"/>
      <c r="J354" s="27"/>
      <c r="K354" s="53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</row>
    <row r="355" spans="1:25" x14ac:dyDescent="0.25">
      <c r="A355" s="112"/>
      <c r="B355" s="26"/>
      <c r="C355" s="23"/>
      <c r="D355" s="23"/>
      <c r="E355" s="27"/>
      <c r="F355" s="27"/>
      <c r="G355" s="27"/>
      <c r="H355" s="53"/>
      <c r="I355" s="27"/>
      <c r="J355" s="27"/>
      <c r="K355" s="53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</row>
    <row r="356" spans="1:25" x14ac:dyDescent="0.25">
      <c r="A356" s="112"/>
      <c r="B356" s="26"/>
      <c r="C356" s="23"/>
      <c r="D356" s="23"/>
      <c r="E356" s="27"/>
      <c r="F356" s="27"/>
      <c r="G356" s="27"/>
      <c r="H356" s="53"/>
      <c r="I356" s="27"/>
      <c r="J356" s="27"/>
      <c r="K356" s="53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</row>
    <row r="357" spans="1:25" x14ac:dyDescent="0.25">
      <c r="A357" s="112"/>
      <c r="B357" s="26"/>
      <c r="C357" s="23"/>
      <c r="D357" s="23"/>
      <c r="E357" s="27"/>
      <c r="F357" s="27"/>
      <c r="G357" s="27"/>
      <c r="H357" s="53"/>
      <c r="I357" s="27"/>
      <c r="J357" s="27"/>
      <c r="K357" s="53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1:25" x14ac:dyDescent="0.25">
      <c r="A358" s="112"/>
      <c r="B358" s="26"/>
      <c r="C358" s="23"/>
      <c r="D358" s="23"/>
      <c r="E358" s="27"/>
      <c r="F358" s="27"/>
      <c r="G358" s="27"/>
      <c r="H358" s="53"/>
      <c r="I358" s="27"/>
      <c r="J358" s="27"/>
      <c r="K358" s="53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1:25" x14ac:dyDescent="0.25">
      <c r="A359" s="112"/>
      <c r="B359" s="26"/>
      <c r="C359" s="23"/>
      <c r="D359" s="23"/>
      <c r="E359" s="27"/>
      <c r="F359" s="27"/>
      <c r="G359" s="27"/>
      <c r="H359" s="53"/>
      <c r="I359" s="27"/>
      <c r="J359" s="27"/>
      <c r="K359" s="53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</row>
    <row r="360" spans="1:25" x14ac:dyDescent="0.25">
      <c r="A360" s="112"/>
      <c r="B360" s="26"/>
      <c r="C360" s="23"/>
      <c r="D360" s="23"/>
      <c r="E360" s="27"/>
      <c r="F360" s="27"/>
      <c r="G360" s="27"/>
      <c r="H360" s="53"/>
      <c r="I360" s="27"/>
      <c r="J360" s="27"/>
      <c r="K360" s="53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</row>
    <row r="361" spans="1:25" x14ac:dyDescent="0.25">
      <c r="A361" s="112"/>
      <c r="B361" s="26"/>
      <c r="C361" s="23"/>
      <c r="D361" s="23"/>
      <c r="E361" s="27"/>
      <c r="F361" s="27"/>
      <c r="G361" s="27"/>
      <c r="H361" s="53"/>
      <c r="I361" s="27"/>
      <c r="J361" s="27"/>
      <c r="K361" s="53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</row>
    <row r="362" spans="1:25" x14ac:dyDescent="0.25">
      <c r="A362" s="112"/>
      <c r="B362" s="26"/>
      <c r="C362" s="23"/>
      <c r="D362" s="23"/>
      <c r="E362" s="27"/>
      <c r="F362" s="27"/>
      <c r="G362" s="27"/>
      <c r="H362" s="53"/>
      <c r="I362" s="27"/>
      <c r="J362" s="27"/>
      <c r="K362" s="53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</row>
    <row r="363" spans="1:25" x14ac:dyDescent="0.25">
      <c r="A363" s="112"/>
      <c r="B363" s="26"/>
      <c r="C363" s="23"/>
      <c r="D363" s="23"/>
      <c r="E363" s="27"/>
      <c r="F363" s="27"/>
      <c r="G363" s="27"/>
      <c r="H363" s="53"/>
      <c r="I363" s="27"/>
      <c r="J363" s="27"/>
      <c r="K363" s="53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</row>
    <row r="364" spans="1:25" x14ac:dyDescent="0.25">
      <c r="A364" s="112"/>
      <c r="B364" s="26"/>
      <c r="C364" s="27"/>
      <c r="D364" s="27"/>
      <c r="E364" s="23"/>
      <c r="F364" s="23"/>
      <c r="G364" s="23"/>
      <c r="H364" s="53"/>
      <c r="I364" s="23"/>
      <c r="J364" s="23"/>
      <c r="K364" s="53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</row>
    <row r="365" spans="1:25" x14ac:dyDescent="0.25">
      <c r="A365" s="112"/>
      <c r="B365" s="26"/>
      <c r="C365" s="23"/>
      <c r="D365" s="23"/>
      <c r="E365" s="27"/>
      <c r="F365" s="27"/>
      <c r="G365" s="27"/>
      <c r="H365" s="53"/>
      <c r="I365" s="27"/>
      <c r="J365" s="27"/>
      <c r="K365" s="53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</row>
    <row r="366" spans="1:25" x14ac:dyDescent="0.25">
      <c r="A366" s="112"/>
      <c r="B366" s="26"/>
      <c r="C366" s="23"/>
      <c r="D366" s="23"/>
      <c r="E366" s="27"/>
      <c r="F366" s="27"/>
      <c r="G366" s="27"/>
      <c r="H366" s="53"/>
      <c r="I366" s="27"/>
      <c r="J366" s="27"/>
      <c r="K366" s="53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</row>
    <row r="367" spans="1:25" x14ac:dyDescent="0.25">
      <c r="A367" s="112"/>
      <c r="B367" s="26"/>
      <c r="C367" s="23"/>
      <c r="D367" s="23"/>
      <c r="E367" s="27"/>
      <c r="F367" s="27"/>
      <c r="G367" s="27"/>
      <c r="H367" s="53"/>
      <c r="I367" s="27"/>
      <c r="J367" s="27"/>
      <c r="K367" s="53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</row>
    <row r="368" spans="1:25" x14ac:dyDescent="0.25">
      <c r="A368" s="112"/>
      <c r="B368" s="26"/>
      <c r="C368" s="23"/>
      <c r="D368" s="23"/>
      <c r="E368" s="27"/>
      <c r="F368" s="27"/>
      <c r="G368" s="27"/>
      <c r="I368" s="27"/>
      <c r="J368" s="27"/>
    </row>
    <row r="369" spans="1:25" x14ac:dyDescent="0.25">
      <c r="B369" s="26"/>
      <c r="C369" s="23"/>
      <c r="D369" s="23"/>
      <c r="E369" s="27"/>
      <c r="F369" s="27"/>
      <c r="G369" s="27"/>
      <c r="H369" s="17"/>
      <c r="I369" s="27"/>
      <c r="J369" s="27"/>
      <c r="K369" s="17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</row>
    <row r="370" spans="1:25" s="12" customFormat="1" x14ac:dyDescent="0.25">
      <c r="A370" s="113"/>
      <c r="B370" s="26"/>
      <c r="C370" s="23"/>
      <c r="D370" s="23"/>
      <c r="E370" s="27"/>
      <c r="F370" s="27"/>
      <c r="G370" s="27"/>
      <c r="H370" s="47"/>
      <c r="I370" s="27"/>
      <c r="J370" s="27"/>
      <c r="K370" s="47"/>
    </row>
    <row r="371" spans="1:25" s="12" customFormat="1" x14ac:dyDescent="0.25">
      <c r="A371" s="113"/>
      <c r="B371" s="26"/>
      <c r="C371" s="23"/>
      <c r="D371" s="23"/>
      <c r="E371" s="27"/>
      <c r="F371" s="27"/>
      <c r="G371" s="27"/>
      <c r="H371" s="47"/>
      <c r="I371" s="27"/>
      <c r="J371" s="27"/>
      <c r="K371" s="47"/>
    </row>
    <row r="372" spans="1:25" s="12" customFormat="1" x14ac:dyDescent="0.25">
      <c r="A372" s="113"/>
      <c r="B372" s="26"/>
      <c r="C372" s="23"/>
      <c r="D372" s="23"/>
      <c r="E372" s="27"/>
      <c r="F372" s="27"/>
      <c r="G372" s="27"/>
      <c r="H372" s="47"/>
      <c r="I372" s="27"/>
      <c r="J372" s="27"/>
      <c r="K372" s="47"/>
    </row>
    <row r="373" spans="1:25" s="12" customFormat="1" x14ac:dyDescent="0.25">
      <c r="A373" s="113"/>
      <c r="B373" s="26"/>
      <c r="C373" s="23"/>
      <c r="D373" s="23"/>
      <c r="E373" s="27"/>
      <c r="F373" s="27"/>
      <c r="G373" s="27"/>
      <c r="H373" s="47"/>
      <c r="I373" s="27"/>
      <c r="J373" s="27"/>
      <c r="K373" s="47"/>
    </row>
    <row r="374" spans="1:25" s="12" customFormat="1" x14ac:dyDescent="0.25">
      <c r="A374" s="113"/>
      <c r="B374" s="26"/>
      <c r="C374" s="23"/>
      <c r="D374" s="23"/>
      <c r="E374" s="27"/>
      <c r="F374" s="27"/>
      <c r="G374" s="27"/>
      <c r="H374" s="47"/>
      <c r="I374" s="27"/>
      <c r="J374" s="27"/>
      <c r="K374" s="47"/>
    </row>
    <row r="375" spans="1:25" s="12" customFormat="1" x14ac:dyDescent="0.25">
      <c r="A375" s="113"/>
      <c r="B375" s="26"/>
      <c r="C375" s="27"/>
      <c r="D375" s="27"/>
      <c r="E375" s="23"/>
      <c r="F375" s="23"/>
      <c r="G375" s="23"/>
      <c r="H375" s="47"/>
      <c r="I375" s="23"/>
      <c r="J375" s="23"/>
      <c r="K375" s="47"/>
    </row>
    <row r="376" spans="1:25" s="12" customFormat="1" x14ac:dyDescent="0.25">
      <c r="A376" s="113"/>
      <c r="B376" s="26"/>
      <c r="C376" s="23"/>
      <c r="D376" s="23"/>
      <c r="E376" s="27"/>
      <c r="F376" s="27"/>
      <c r="G376" s="27"/>
      <c r="H376" s="47"/>
      <c r="I376" s="27"/>
      <c r="J376" s="27"/>
      <c r="K376" s="47"/>
    </row>
    <row r="377" spans="1:25" s="12" customFormat="1" x14ac:dyDescent="0.25">
      <c r="A377" s="113"/>
      <c r="B377" s="26"/>
      <c r="C377" s="23"/>
      <c r="D377" s="23"/>
      <c r="E377" s="27"/>
      <c r="F377" s="27"/>
      <c r="G377" s="27"/>
      <c r="H377" s="47"/>
      <c r="I377" s="27"/>
      <c r="J377" s="27"/>
      <c r="K377" s="47"/>
    </row>
    <row r="378" spans="1:25" s="12" customFormat="1" x14ac:dyDescent="0.25">
      <c r="A378" s="113"/>
      <c r="B378" s="26"/>
      <c r="C378" s="23"/>
      <c r="D378" s="23"/>
      <c r="E378" s="27"/>
      <c r="F378" s="27"/>
      <c r="G378" s="27"/>
      <c r="H378" s="47"/>
      <c r="I378" s="27"/>
      <c r="J378" s="27"/>
      <c r="K378" s="47"/>
    </row>
    <row r="379" spans="1:25" s="12" customFormat="1" x14ac:dyDescent="0.25">
      <c r="A379" s="113"/>
      <c r="B379" s="26"/>
      <c r="C379" s="23"/>
      <c r="D379" s="23"/>
      <c r="E379" s="27"/>
      <c r="F379" s="27"/>
      <c r="G379" s="27"/>
      <c r="H379" s="47"/>
      <c r="I379" s="27"/>
      <c r="J379" s="27"/>
      <c r="K379" s="47"/>
    </row>
    <row r="380" spans="1:25" s="12" customFormat="1" x14ac:dyDescent="0.25">
      <c r="A380" s="113"/>
      <c r="B380" s="26"/>
      <c r="C380" s="23"/>
      <c r="D380" s="23"/>
      <c r="E380" s="27"/>
      <c r="F380" s="27"/>
      <c r="G380" s="27"/>
      <c r="H380" s="47"/>
      <c r="I380" s="27"/>
      <c r="J380" s="27"/>
      <c r="K380" s="47"/>
    </row>
    <row r="381" spans="1:25" s="12" customFormat="1" x14ac:dyDescent="0.25">
      <c r="A381" s="113"/>
      <c r="B381" s="26"/>
      <c r="C381" s="23"/>
      <c r="D381" s="23"/>
      <c r="E381" s="27"/>
      <c r="F381" s="27"/>
      <c r="G381" s="27"/>
      <c r="H381" s="47"/>
      <c r="I381" s="27"/>
      <c r="J381" s="27"/>
      <c r="K381" s="47"/>
    </row>
    <row r="382" spans="1:25" s="12" customFormat="1" x14ac:dyDescent="0.25">
      <c r="A382" s="113"/>
      <c r="B382" s="26"/>
      <c r="C382" s="23"/>
      <c r="D382" s="23"/>
      <c r="E382" s="27"/>
      <c r="F382" s="27"/>
      <c r="G382" s="27"/>
      <c r="H382" s="47"/>
      <c r="I382" s="27"/>
      <c r="J382" s="27"/>
      <c r="K382" s="47"/>
    </row>
    <row r="383" spans="1:25" s="12" customFormat="1" x14ac:dyDescent="0.25">
      <c r="A383" s="113"/>
      <c r="B383" s="26"/>
      <c r="C383" s="23"/>
      <c r="D383" s="23"/>
      <c r="E383" s="27"/>
      <c r="F383" s="27"/>
      <c r="G383" s="27"/>
      <c r="H383" s="47"/>
      <c r="I383" s="27"/>
      <c r="J383" s="27"/>
      <c r="K383" s="47"/>
    </row>
    <row r="384" spans="1:25" s="12" customFormat="1" x14ac:dyDescent="0.25">
      <c r="A384" s="113"/>
      <c r="B384" s="26"/>
      <c r="C384" s="23"/>
      <c r="D384" s="23"/>
      <c r="E384" s="27"/>
      <c r="F384" s="27"/>
      <c r="G384" s="27"/>
      <c r="H384" s="47"/>
      <c r="I384" s="27"/>
      <c r="J384" s="27"/>
      <c r="K384" s="47"/>
    </row>
    <row r="385" spans="1:25" s="12" customFormat="1" x14ac:dyDescent="0.25">
      <c r="A385" s="113"/>
      <c r="B385" s="26"/>
      <c r="C385" s="23"/>
      <c r="D385" s="23"/>
      <c r="E385" s="27"/>
      <c r="F385" s="27"/>
      <c r="G385" s="27"/>
      <c r="H385" s="47"/>
      <c r="I385" s="27"/>
      <c r="J385" s="27"/>
      <c r="K385" s="47"/>
    </row>
    <row r="386" spans="1:25" x14ac:dyDescent="0.25">
      <c r="B386" s="28"/>
      <c r="C386" s="22"/>
      <c r="D386" s="22"/>
      <c r="E386" s="27"/>
      <c r="F386" s="27"/>
      <c r="G386" s="27"/>
      <c r="I386" s="27"/>
      <c r="J386" s="27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</row>
    <row r="387" spans="1:25" x14ac:dyDescent="0.25">
      <c r="B387" s="29"/>
      <c r="C387" s="25"/>
      <c r="D387" s="25"/>
      <c r="E387" s="23"/>
      <c r="F387" s="23"/>
      <c r="G387" s="23"/>
      <c r="I387" s="23"/>
      <c r="J387" s="23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</row>
    <row r="388" spans="1:25" x14ac:dyDescent="0.25">
      <c r="B388" s="26"/>
      <c r="C388" s="23"/>
      <c r="D388" s="23"/>
      <c r="E388" s="27"/>
      <c r="F388" s="27"/>
      <c r="G388" s="27"/>
      <c r="I388" s="27"/>
      <c r="J388" s="27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</row>
    <row r="389" spans="1:25" x14ac:dyDescent="0.25">
      <c r="B389" s="26"/>
      <c r="C389" s="27"/>
      <c r="D389" s="27"/>
      <c r="E389" s="23"/>
      <c r="F389" s="23"/>
      <c r="G389" s="23"/>
      <c r="I389" s="23"/>
      <c r="J389" s="23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</row>
    <row r="390" spans="1:25" x14ac:dyDescent="0.25">
      <c r="B390" s="26"/>
      <c r="C390" s="23"/>
      <c r="D390" s="23"/>
      <c r="E390" s="27"/>
      <c r="F390" s="27"/>
      <c r="G390" s="27"/>
      <c r="I390" s="27"/>
      <c r="J390" s="27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</row>
    <row r="391" spans="1:25" x14ac:dyDescent="0.25">
      <c r="B391" s="26"/>
      <c r="C391" s="23"/>
      <c r="D391" s="23"/>
      <c r="E391" s="27"/>
      <c r="F391" s="27"/>
      <c r="G391" s="27"/>
      <c r="I391" s="27"/>
      <c r="J391" s="27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</row>
    <row r="392" spans="1:25" x14ac:dyDescent="0.25">
      <c r="B392" s="26"/>
      <c r="C392" s="23"/>
      <c r="D392" s="23"/>
      <c r="E392" s="27"/>
      <c r="F392" s="27"/>
      <c r="G392" s="27"/>
      <c r="I392" s="27"/>
      <c r="J392" s="27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</row>
    <row r="393" spans="1:25" x14ac:dyDescent="0.25">
      <c r="B393" s="26"/>
      <c r="C393" s="23"/>
      <c r="D393" s="23"/>
      <c r="E393" s="27"/>
      <c r="F393" s="27"/>
      <c r="G393" s="27"/>
      <c r="I393" s="27"/>
      <c r="J393" s="27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</row>
    <row r="394" spans="1:25" x14ac:dyDescent="0.25">
      <c r="B394" s="26"/>
      <c r="C394" s="27"/>
      <c r="D394" s="27"/>
      <c r="E394" s="23"/>
      <c r="F394" s="23"/>
      <c r="G394" s="23"/>
      <c r="H394" s="53"/>
      <c r="I394" s="23"/>
      <c r="J394" s="23"/>
      <c r="K394" s="53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1:25" x14ac:dyDescent="0.25">
      <c r="B395" s="26"/>
      <c r="C395" s="23"/>
      <c r="D395" s="23"/>
      <c r="E395" s="27"/>
      <c r="F395" s="27"/>
      <c r="G395" s="27"/>
      <c r="H395" s="53"/>
      <c r="I395" s="27"/>
      <c r="J395" s="27"/>
      <c r="K395" s="53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1:25" x14ac:dyDescent="0.25">
      <c r="B396" s="26"/>
      <c r="C396" s="23"/>
      <c r="D396" s="23"/>
      <c r="E396" s="27"/>
      <c r="F396" s="27"/>
      <c r="G396" s="27"/>
      <c r="H396" s="53"/>
      <c r="I396" s="27"/>
      <c r="J396" s="27"/>
      <c r="K396" s="53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1:25" x14ac:dyDescent="0.25">
      <c r="B397" s="26"/>
      <c r="C397" s="27"/>
      <c r="D397" s="27"/>
      <c r="E397" s="23"/>
      <c r="F397" s="23"/>
      <c r="G397" s="23"/>
      <c r="H397" s="53"/>
      <c r="I397" s="23"/>
      <c r="J397" s="23"/>
      <c r="K397" s="53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1:25" x14ac:dyDescent="0.25">
      <c r="B398" s="26"/>
      <c r="C398" s="27"/>
      <c r="D398" s="27"/>
      <c r="E398" s="23"/>
      <c r="F398" s="23"/>
      <c r="G398" s="23"/>
      <c r="H398" s="53"/>
      <c r="I398" s="23"/>
      <c r="J398" s="23"/>
      <c r="K398" s="53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1:25" x14ac:dyDescent="0.25">
      <c r="B399" s="26"/>
      <c r="C399" s="23"/>
      <c r="D399" s="23"/>
      <c r="E399" s="27"/>
      <c r="F399" s="27"/>
      <c r="G399" s="27"/>
      <c r="H399" s="53"/>
      <c r="I399" s="27"/>
      <c r="J399" s="27"/>
      <c r="K399" s="53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1:25" x14ac:dyDescent="0.25">
      <c r="B400" s="26"/>
      <c r="C400" s="23"/>
      <c r="D400" s="23"/>
      <c r="E400" s="27"/>
      <c r="F400" s="27"/>
      <c r="G400" s="27"/>
      <c r="H400" s="53"/>
      <c r="I400" s="27"/>
      <c r="J400" s="27"/>
      <c r="K400" s="53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1:25" x14ac:dyDescent="0.25">
      <c r="A401" s="112"/>
      <c r="B401" s="26"/>
      <c r="C401" s="23"/>
      <c r="D401" s="23"/>
      <c r="E401" s="27"/>
      <c r="F401" s="27"/>
      <c r="G401" s="27"/>
      <c r="H401" s="53"/>
      <c r="I401" s="27"/>
      <c r="J401" s="27"/>
      <c r="K401" s="53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1:25" x14ac:dyDescent="0.25">
      <c r="A402" s="112"/>
      <c r="B402" s="26"/>
      <c r="C402" s="27"/>
      <c r="D402" s="27"/>
      <c r="E402" s="23"/>
      <c r="F402" s="23"/>
      <c r="G402" s="23"/>
      <c r="H402" s="53"/>
      <c r="I402" s="23"/>
      <c r="J402" s="23"/>
      <c r="K402" s="53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1:25" x14ac:dyDescent="0.25">
      <c r="A403" s="112"/>
      <c r="B403" s="26"/>
      <c r="C403" s="23"/>
      <c r="D403" s="23"/>
      <c r="E403" s="27"/>
      <c r="F403" s="27"/>
      <c r="G403" s="27"/>
      <c r="H403" s="53"/>
      <c r="I403" s="27"/>
      <c r="J403" s="27"/>
      <c r="K403" s="53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1:25" x14ac:dyDescent="0.25">
      <c r="A404" s="112"/>
      <c r="B404" s="26"/>
      <c r="C404" s="23"/>
      <c r="D404" s="23"/>
      <c r="E404" s="27"/>
      <c r="F404" s="27"/>
      <c r="G404" s="27"/>
      <c r="H404" s="53"/>
      <c r="I404" s="27"/>
      <c r="J404" s="27"/>
      <c r="K404" s="53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1:25" x14ac:dyDescent="0.25">
      <c r="A405" s="112"/>
      <c r="B405" s="26"/>
      <c r="C405" s="23"/>
      <c r="D405" s="23"/>
      <c r="E405" s="27"/>
      <c r="F405" s="27"/>
      <c r="G405" s="27"/>
      <c r="H405" s="53"/>
      <c r="I405" s="27"/>
      <c r="J405" s="27"/>
      <c r="K405" s="53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1:25" x14ac:dyDescent="0.25">
      <c r="A406" s="112"/>
      <c r="B406" s="26"/>
      <c r="C406" s="23"/>
      <c r="D406" s="23"/>
      <c r="E406" s="27"/>
      <c r="F406" s="27"/>
      <c r="G406" s="27"/>
      <c r="H406" s="53"/>
      <c r="I406" s="27"/>
      <c r="J406" s="27"/>
      <c r="K406" s="53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1:25" x14ac:dyDescent="0.25">
      <c r="A407" s="112"/>
      <c r="B407" s="26"/>
      <c r="C407" s="23"/>
      <c r="D407" s="23"/>
      <c r="E407" s="27"/>
      <c r="F407" s="27"/>
      <c r="G407" s="27"/>
      <c r="H407" s="53"/>
      <c r="I407" s="27"/>
      <c r="J407" s="27"/>
      <c r="K407" s="53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1:25" x14ac:dyDescent="0.25">
      <c r="A408" s="112"/>
      <c r="B408" s="26"/>
      <c r="C408" s="23"/>
      <c r="D408" s="23"/>
      <c r="E408" s="27"/>
      <c r="F408" s="27"/>
      <c r="G408" s="27"/>
      <c r="H408" s="53"/>
      <c r="I408" s="27"/>
      <c r="J408" s="27"/>
      <c r="K408" s="53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 spans="1:25" x14ac:dyDescent="0.25">
      <c r="A409" s="112"/>
      <c r="B409" s="26"/>
      <c r="C409" s="23"/>
      <c r="D409" s="23"/>
      <c r="E409" s="27"/>
      <c r="F409" s="27"/>
      <c r="G409" s="27"/>
      <c r="H409" s="53"/>
      <c r="I409" s="27"/>
      <c r="J409" s="27"/>
      <c r="K409" s="53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1:25" x14ac:dyDescent="0.25">
      <c r="A410" s="112"/>
      <c r="B410" s="26"/>
      <c r="C410" s="23"/>
      <c r="D410" s="23"/>
      <c r="E410" s="27"/>
      <c r="F410" s="27"/>
      <c r="G410" s="27"/>
      <c r="H410" s="53"/>
      <c r="I410" s="27"/>
      <c r="J410" s="27"/>
      <c r="K410" s="53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 spans="1:25" x14ac:dyDescent="0.25">
      <c r="A411" s="112"/>
      <c r="B411" s="26"/>
      <c r="C411" s="23"/>
      <c r="D411" s="23"/>
      <c r="E411" s="27"/>
      <c r="F411" s="27"/>
      <c r="G411" s="27"/>
      <c r="H411" s="53"/>
      <c r="I411" s="27"/>
      <c r="J411" s="27"/>
      <c r="K411" s="53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1:25" x14ac:dyDescent="0.25">
      <c r="A412" s="112"/>
      <c r="B412" s="26"/>
      <c r="C412" s="23"/>
      <c r="D412" s="23"/>
      <c r="E412" s="27"/>
      <c r="F412" s="27"/>
      <c r="G412" s="27"/>
      <c r="H412" s="53"/>
      <c r="I412" s="27"/>
      <c r="J412" s="27"/>
      <c r="K412" s="53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1:25" x14ac:dyDescent="0.25">
      <c r="A413" s="112"/>
      <c r="B413" s="28"/>
      <c r="C413" s="22"/>
      <c r="D413" s="22"/>
      <c r="E413" s="23"/>
      <c r="F413" s="23"/>
      <c r="G413" s="23"/>
      <c r="H413" s="53"/>
      <c r="I413" s="23"/>
      <c r="J413" s="23"/>
      <c r="K413" s="53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 spans="1:25" x14ac:dyDescent="0.25">
      <c r="A414" s="112"/>
      <c r="B414" s="26"/>
      <c r="C414" s="27"/>
      <c r="D414" s="27"/>
      <c r="E414" s="23"/>
      <c r="F414" s="23"/>
      <c r="G414" s="23"/>
      <c r="H414" s="53"/>
      <c r="I414" s="23"/>
      <c r="J414" s="23"/>
      <c r="K414" s="53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x14ac:dyDescent="0.25">
      <c r="A415" s="112"/>
      <c r="B415" s="26"/>
      <c r="C415" s="27"/>
      <c r="D415" s="27"/>
      <c r="E415" s="23"/>
      <c r="F415" s="23"/>
      <c r="G415" s="23"/>
      <c r="H415" s="53"/>
      <c r="I415" s="23"/>
      <c r="J415" s="23"/>
      <c r="K415" s="53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x14ac:dyDescent="0.25">
      <c r="A416" s="112"/>
      <c r="B416" s="26"/>
      <c r="C416" s="23"/>
      <c r="D416" s="23"/>
      <c r="E416" s="27"/>
      <c r="F416" s="27"/>
      <c r="G416" s="27"/>
      <c r="H416" s="53"/>
      <c r="I416" s="27"/>
      <c r="J416" s="27"/>
      <c r="K416" s="53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x14ac:dyDescent="0.25">
      <c r="A417" s="112"/>
      <c r="B417" s="26"/>
      <c r="C417" s="23"/>
      <c r="D417" s="23"/>
      <c r="E417" s="27"/>
      <c r="F417" s="27"/>
      <c r="G417" s="27"/>
      <c r="H417" s="53"/>
      <c r="I417" s="27"/>
      <c r="J417" s="27"/>
      <c r="K417" s="53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 spans="1:25" x14ac:dyDescent="0.25">
      <c r="A418" s="112"/>
      <c r="B418" s="26"/>
      <c r="C418" s="23"/>
      <c r="D418" s="23"/>
      <c r="E418" s="27"/>
      <c r="F418" s="27"/>
      <c r="G418" s="27"/>
      <c r="H418" s="53"/>
      <c r="I418" s="27"/>
      <c r="J418" s="27"/>
      <c r="K418" s="53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 spans="1:25" x14ac:dyDescent="0.25">
      <c r="A419" s="112"/>
      <c r="B419" s="26"/>
      <c r="C419" s="27"/>
      <c r="D419" s="27"/>
      <c r="E419" s="23"/>
      <c r="F419" s="23"/>
      <c r="G419" s="23"/>
      <c r="H419" s="53"/>
      <c r="I419" s="23"/>
      <c r="J419" s="23"/>
      <c r="K419" s="53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1:25" x14ac:dyDescent="0.25">
      <c r="A420" s="112"/>
      <c r="B420" s="26"/>
      <c r="C420" s="23"/>
      <c r="D420" s="23"/>
      <c r="E420" s="27"/>
      <c r="F420" s="27"/>
      <c r="G420" s="27"/>
      <c r="H420" s="53"/>
      <c r="I420" s="27"/>
      <c r="J420" s="27"/>
      <c r="K420" s="53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 spans="1:25" x14ac:dyDescent="0.25">
      <c r="A421" s="112"/>
      <c r="B421" s="26"/>
      <c r="C421" s="23"/>
      <c r="D421" s="23"/>
      <c r="E421" s="27"/>
      <c r="F421" s="27"/>
      <c r="G421" s="27"/>
      <c r="H421" s="53"/>
      <c r="I421" s="27"/>
      <c r="J421" s="27"/>
      <c r="K421" s="53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 spans="1:25" x14ac:dyDescent="0.25">
      <c r="A422" s="112"/>
      <c r="B422" s="26"/>
      <c r="C422" s="27"/>
      <c r="D422" s="27"/>
      <c r="E422" s="23"/>
      <c r="F422" s="23"/>
      <c r="G422" s="23"/>
      <c r="H422" s="53"/>
      <c r="I422" s="23"/>
      <c r="J422" s="23"/>
      <c r="K422" s="53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1:25" x14ac:dyDescent="0.25">
      <c r="A423" s="112"/>
      <c r="B423" s="26"/>
      <c r="C423" s="23"/>
      <c r="D423" s="23"/>
      <c r="E423" s="27"/>
      <c r="F423" s="27"/>
      <c r="G423" s="27"/>
      <c r="H423" s="53"/>
      <c r="I423" s="27"/>
      <c r="J423" s="27"/>
      <c r="K423" s="53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 spans="1:25" x14ac:dyDescent="0.25">
      <c r="A424" s="112"/>
      <c r="B424" s="26"/>
      <c r="C424" s="23"/>
      <c r="D424" s="23"/>
      <c r="E424" s="27"/>
      <c r="F424" s="27"/>
      <c r="G424" s="27"/>
      <c r="H424" s="53"/>
      <c r="I424" s="27"/>
      <c r="J424" s="27"/>
      <c r="K424" s="53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 spans="1:25" x14ac:dyDescent="0.25">
      <c r="A425" s="112"/>
      <c r="B425" s="26"/>
      <c r="C425" s="23"/>
      <c r="D425" s="23"/>
      <c r="E425" s="27"/>
      <c r="F425" s="27"/>
      <c r="G425" s="27"/>
      <c r="H425" s="53"/>
      <c r="I425" s="27"/>
      <c r="J425" s="27"/>
      <c r="K425" s="53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 spans="1:25" x14ac:dyDescent="0.25">
      <c r="A426" s="112"/>
      <c r="B426" s="26"/>
      <c r="C426" s="23"/>
      <c r="D426" s="23"/>
      <c r="E426" s="27"/>
      <c r="F426" s="27"/>
      <c r="G426" s="27"/>
      <c r="H426" s="53"/>
      <c r="I426" s="27"/>
      <c r="J426" s="27"/>
      <c r="K426" s="53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 spans="1:25" x14ac:dyDescent="0.25">
      <c r="A427" s="112"/>
      <c r="B427" s="26"/>
      <c r="C427" s="23"/>
      <c r="D427" s="23"/>
      <c r="E427" s="27"/>
      <c r="F427" s="27"/>
      <c r="G427" s="27"/>
      <c r="H427" s="53"/>
      <c r="I427" s="27"/>
      <c r="J427" s="27"/>
      <c r="K427" s="53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1:25" x14ac:dyDescent="0.25">
      <c r="A428" s="112"/>
      <c r="B428" s="26"/>
      <c r="C428" s="23"/>
      <c r="D428" s="23"/>
      <c r="E428" s="27"/>
      <c r="F428" s="27"/>
      <c r="G428" s="27"/>
      <c r="H428" s="53"/>
      <c r="I428" s="27"/>
      <c r="J428" s="27"/>
      <c r="K428" s="53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1:25" x14ac:dyDescent="0.25">
      <c r="A429" s="112"/>
      <c r="B429" s="26"/>
      <c r="C429" s="23"/>
      <c r="D429" s="23"/>
      <c r="E429" s="27"/>
      <c r="F429" s="27"/>
      <c r="G429" s="27"/>
      <c r="H429" s="53"/>
      <c r="I429" s="27"/>
      <c r="J429" s="27"/>
      <c r="K429" s="53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1:25" x14ac:dyDescent="0.25">
      <c r="A430" s="112"/>
      <c r="B430" s="26"/>
      <c r="C430" s="27"/>
      <c r="D430" s="27"/>
      <c r="E430" s="23"/>
      <c r="F430" s="23"/>
      <c r="G430" s="23"/>
      <c r="H430" s="53"/>
      <c r="I430" s="23"/>
      <c r="J430" s="23"/>
      <c r="K430" s="53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1:25" x14ac:dyDescent="0.25">
      <c r="A431" s="112"/>
      <c r="B431" s="26"/>
      <c r="C431" s="27"/>
      <c r="D431" s="27"/>
      <c r="E431" s="23"/>
      <c r="F431" s="23"/>
      <c r="G431" s="23"/>
      <c r="H431" s="53"/>
      <c r="I431" s="23"/>
      <c r="J431" s="23"/>
      <c r="K431" s="53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 spans="1:25" x14ac:dyDescent="0.25">
      <c r="A432" s="112"/>
      <c r="B432" s="26"/>
      <c r="C432" s="27"/>
      <c r="D432" s="27"/>
      <c r="E432" s="23"/>
      <c r="F432" s="23"/>
      <c r="G432" s="23"/>
      <c r="H432" s="53"/>
      <c r="I432" s="23"/>
      <c r="J432" s="23"/>
      <c r="K432" s="53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1:25" x14ac:dyDescent="0.25">
      <c r="A433" s="112"/>
      <c r="B433" s="26"/>
      <c r="C433" s="27"/>
      <c r="D433" s="27"/>
      <c r="E433" s="23"/>
      <c r="F433" s="23"/>
      <c r="G433" s="23"/>
      <c r="H433" s="53"/>
      <c r="I433" s="23"/>
      <c r="J433" s="23"/>
      <c r="K433" s="53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 spans="1:25" x14ac:dyDescent="0.25">
      <c r="A434" s="112"/>
      <c r="B434" s="26"/>
      <c r="C434" s="23"/>
      <c r="D434" s="23"/>
      <c r="E434" s="27"/>
      <c r="F434" s="27"/>
      <c r="G434" s="27"/>
      <c r="H434" s="53"/>
      <c r="I434" s="27"/>
      <c r="J434" s="27"/>
      <c r="K434" s="53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 spans="1:25" x14ac:dyDescent="0.25">
      <c r="A435" s="112"/>
      <c r="B435" s="26"/>
      <c r="C435" s="23"/>
      <c r="D435" s="23"/>
      <c r="E435" s="27"/>
      <c r="F435" s="27"/>
      <c r="G435" s="27"/>
      <c r="H435" s="53"/>
      <c r="I435" s="27"/>
      <c r="J435" s="27"/>
      <c r="K435" s="53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 spans="1:25" x14ac:dyDescent="0.25">
      <c r="A436" s="112"/>
      <c r="B436" s="26"/>
      <c r="C436" s="23"/>
      <c r="D436" s="23"/>
      <c r="E436" s="27"/>
      <c r="F436" s="27"/>
      <c r="G436" s="27"/>
      <c r="H436" s="53"/>
      <c r="I436" s="27"/>
      <c r="J436" s="27"/>
      <c r="K436" s="53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 spans="1:25" x14ac:dyDescent="0.25">
      <c r="A437" s="112"/>
      <c r="B437" s="26"/>
      <c r="C437" s="23"/>
      <c r="D437" s="23"/>
      <c r="E437" s="27"/>
      <c r="F437" s="27"/>
      <c r="G437" s="27"/>
      <c r="H437" s="53"/>
      <c r="I437" s="27"/>
      <c r="J437" s="27"/>
      <c r="K437" s="53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 spans="1:25" x14ac:dyDescent="0.25">
      <c r="A438" s="112"/>
      <c r="B438" s="26"/>
      <c r="C438" s="27"/>
      <c r="D438" s="27"/>
      <c r="E438" s="23"/>
      <c r="F438" s="23"/>
      <c r="G438" s="23"/>
      <c r="H438" s="53"/>
      <c r="I438" s="23"/>
      <c r="J438" s="23"/>
      <c r="K438" s="53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 x14ac:dyDescent="0.25">
      <c r="A439" s="112"/>
      <c r="B439" s="26"/>
      <c r="C439" s="23"/>
      <c r="D439" s="23"/>
      <c r="E439" s="27"/>
      <c r="F439" s="27"/>
      <c r="G439" s="27"/>
      <c r="H439" s="53"/>
      <c r="I439" s="27"/>
      <c r="J439" s="27"/>
      <c r="K439" s="53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1:25" x14ac:dyDescent="0.25">
      <c r="A440" s="112"/>
      <c r="B440" s="26"/>
      <c r="C440" s="23"/>
      <c r="D440" s="23"/>
      <c r="E440" s="27"/>
      <c r="F440" s="27"/>
      <c r="G440" s="27"/>
      <c r="H440" s="53"/>
      <c r="I440" s="27"/>
      <c r="J440" s="27"/>
      <c r="K440" s="53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 spans="1:25" x14ac:dyDescent="0.25">
      <c r="A441" s="112"/>
      <c r="B441" s="26"/>
      <c r="C441" s="23"/>
      <c r="D441" s="23"/>
      <c r="E441" s="27"/>
      <c r="F441" s="27"/>
      <c r="G441" s="27"/>
      <c r="H441" s="53"/>
      <c r="I441" s="27"/>
      <c r="J441" s="27"/>
      <c r="K441" s="53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 spans="1:25" x14ac:dyDescent="0.25">
      <c r="A442" s="112"/>
      <c r="B442" s="26"/>
      <c r="C442" s="23"/>
      <c r="D442" s="23"/>
      <c r="E442" s="27"/>
      <c r="F442" s="27"/>
      <c r="G442" s="27"/>
      <c r="H442" s="53"/>
      <c r="I442" s="27"/>
      <c r="J442" s="27"/>
      <c r="K442" s="53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 spans="1:25" x14ac:dyDescent="0.25">
      <c r="A443" s="112"/>
      <c r="B443" s="26"/>
      <c r="C443" s="23"/>
      <c r="D443" s="23"/>
      <c r="E443" s="27"/>
      <c r="F443" s="27"/>
      <c r="G443" s="27"/>
      <c r="H443" s="53"/>
      <c r="I443" s="27"/>
      <c r="J443" s="27"/>
      <c r="K443" s="53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 spans="1:25" x14ac:dyDescent="0.25">
      <c r="A444" s="112"/>
      <c r="B444" s="26"/>
      <c r="C444" s="27"/>
      <c r="D444" s="27"/>
      <c r="E444" s="23"/>
      <c r="F444" s="23"/>
      <c r="G444" s="23"/>
      <c r="H444" s="53"/>
      <c r="I444" s="23"/>
      <c r="J444" s="23"/>
      <c r="K444" s="53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 spans="1:25" x14ac:dyDescent="0.25">
      <c r="A445" s="112"/>
      <c r="B445" s="26"/>
      <c r="C445" s="27"/>
      <c r="D445" s="27"/>
      <c r="E445" s="23"/>
      <c r="F445" s="23"/>
      <c r="G445" s="23"/>
      <c r="H445" s="53"/>
      <c r="I445" s="23"/>
      <c r="J445" s="23"/>
      <c r="K445" s="53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 spans="1:25" x14ac:dyDescent="0.25">
      <c r="A446" s="112"/>
      <c r="B446" s="26"/>
      <c r="C446" s="23"/>
      <c r="D446" s="23"/>
      <c r="E446" s="27"/>
      <c r="F446" s="27"/>
      <c r="G446" s="27"/>
      <c r="H446" s="53"/>
      <c r="I446" s="27"/>
      <c r="J446" s="27"/>
      <c r="K446" s="53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 spans="1:25" x14ac:dyDescent="0.25">
      <c r="A447" s="112"/>
      <c r="B447" s="26"/>
      <c r="C447" s="23"/>
      <c r="D447" s="23"/>
      <c r="E447" s="27"/>
      <c r="F447" s="27"/>
      <c r="G447" s="27"/>
      <c r="H447" s="53"/>
      <c r="I447" s="27"/>
      <c r="J447" s="27"/>
      <c r="K447" s="53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1:25" x14ac:dyDescent="0.25">
      <c r="A448" s="112"/>
      <c r="B448" s="26"/>
      <c r="C448" s="23"/>
      <c r="D448" s="23"/>
      <c r="E448" s="27"/>
      <c r="F448" s="27"/>
      <c r="G448" s="27"/>
      <c r="H448" s="53"/>
      <c r="I448" s="27"/>
      <c r="J448" s="27"/>
      <c r="K448" s="53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x14ac:dyDescent="0.25">
      <c r="A449" s="112"/>
      <c r="B449" s="28"/>
      <c r="C449" s="22"/>
      <c r="D449" s="22"/>
      <c r="E449" s="23"/>
      <c r="F449" s="23"/>
      <c r="G449" s="23"/>
      <c r="H449" s="53"/>
      <c r="I449" s="23"/>
      <c r="J449" s="23"/>
      <c r="K449" s="53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x14ac:dyDescent="0.25">
      <c r="A450" s="112"/>
      <c r="B450" s="26"/>
      <c r="C450" s="27"/>
      <c r="D450" s="27"/>
      <c r="E450" s="23"/>
      <c r="F450" s="23"/>
      <c r="G450" s="23"/>
      <c r="H450" s="53"/>
      <c r="I450" s="23"/>
      <c r="J450" s="23"/>
      <c r="K450" s="53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x14ac:dyDescent="0.25">
      <c r="A451" s="112"/>
      <c r="B451" s="26"/>
      <c r="C451" s="27"/>
      <c r="D451" s="27"/>
      <c r="E451" s="23"/>
      <c r="F451" s="23"/>
      <c r="G451" s="23"/>
      <c r="H451" s="53"/>
      <c r="I451" s="23"/>
      <c r="J451" s="23"/>
      <c r="K451" s="53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1:25" x14ac:dyDescent="0.25">
      <c r="A452" s="112"/>
      <c r="B452" s="26"/>
      <c r="C452" s="23"/>
      <c r="D452" s="23"/>
      <c r="E452" s="27"/>
      <c r="F452" s="27"/>
      <c r="G452" s="27"/>
      <c r="H452" s="53"/>
      <c r="I452" s="27"/>
      <c r="J452" s="27"/>
      <c r="K452" s="53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1:25" x14ac:dyDescent="0.25">
      <c r="A453" s="112"/>
      <c r="B453" s="26"/>
      <c r="C453" s="23"/>
      <c r="D453" s="23"/>
      <c r="E453" s="27"/>
      <c r="F453" s="27"/>
      <c r="G453" s="27"/>
      <c r="H453" s="53"/>
      <c r="I453" s="27"/>
      <c r="J453" s="27"/>
      <c r="K453" s="53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 spans="1:25" x14ac:dyDescent="0.25">
      <c r="A454" s="112"/>
      <c r="B454" s="26"/>
      <c r="C454" s="27"/>
      <c r="D454" s="27"/>
      <c r="E454" s="23"/>
      <c r="F454" s="23"/>
      <c r="G454" s="23"/>
      <c r="H454" s="53"/>
      <c r="I454" s="23"/>
      <c r="J454" s="23"/>
      <c r="K454" s="53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 spans="1:25" x14ac:dyDescent="0.25">
      <c r="A455" s="112"/>
      <c r="B455" s="26"/>
      <c r="C455" s="27"/>
      <c r="D455" s="27"/>
      <c r="E455" s="23"/>
      <c r="F455" s="23"/>
      <c r="G455" s="23"/>
      <c r="H455" s="53"/>
      <c r="I455" s="23"/>
      <c r="J455" s="23"/>
      <c r="K455" s="53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 spans="1:25" x14ac:dyDescent="0.25">
      <c r="A456" s="112"/>
      <c r="B456" s="26"/>
      <c r="C456" s="23"/>
      <c r="D456" s="23"/>
      <c r="E456" s="27"/>
      <c r="F456" s="27"/>
      <c r="G456" s="27"/>
      <c r="H456" s="53"/>
      <c r="I456" s="27"/>
      <c r="J456" s="27"/>
      <c r="K456" s="53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 spans="1:25" x14ac:dyDescent="0.25">
      <c r="A457" s="112"/>
      <c r="B457" s="26"/>
      <c r="C457" s="23"/>
      <c r="D457" s="23"/>
      <c r="E457" s="27"/>
      <c r="F457" s="27"/>
      <c r="G457" s="27"/>
      <c r="H457" s="53"/>
      <c r="I457" s="27"/>
      <c r="J457" s="27"/>
      <c r="K457" s="53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1:25" x14ac:dyDescent="0.25">
      <c r="A458" s="112"/>
      <c r="B458" s="26"/>
      <c r="C458" s="27"/>
      <c r="D458" s="27"/>
      <c r="E458" s="23"/>
      <c r="F458" s="23"/>
      <c r="G458" s="23"/>
      <c r="H458" s="53"/>
      <c r="I458" s="23"/>
      <c r="J458" s="23"/>
      <c r="K458" s="53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 spans="1:25" x14ac:dyDescent="0.25">
      <c r="A459" s="112"/>
      <c r="B459" s="28"/>
      <c r="C459" s="22"/>
      <c r="D459" s="22"/>
      <c r="E459" s="23"/>
      <c r="F459" s="23"/>
      <c r="G459" s="23"/>
      <c r="H459" s="53"/>
      <c r="I459" s="23"/>
      <c r="J459" s="23"/>
      <c r="K459" s="53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 spans="1:25" x14ac:dyDescent="0.25">
      <c r="A460" s="112"/>
      <c r="B460" s="26"/>
      <c r="C460" s="27"/>
      <c r="D460" s="27"/>
      <c r="E460" s="23"/>
      <c r="F460" s="23"/>
      <c r="G460" s="23"/>
      <c r="H460" s="53"/>
      <c r="I460" s="23"/>
      <c r="J460" s="23"/>
      <c r="K460" s="53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 spans="1:25" x14ac:dyDescent="0.25">
      <c r="A461" s="112"/>
      <c r="B461" s="26"/>
      <c r="C461" s="27"/>
      <c r="D461" s="27"/>
      <c r="E461" s="23"/>
      <c r="F461" s="23"/>
      <c r="G461" s="23"/>
      <c r="H461" s="53"/>
      <c r="I461" s="23"/>
      <c r="J461" s="23"/>
      <c r="K461" s="53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 spans="1:25" x14ac:dyDescent="0.25">
      <c r="A462" s="112"/>
      <c r="B462" s="26"/>
      <c r="C462" s="27"/>
      <c r="D462" s="27"/>
      <c r="E462" s="23"/>
      <c r="F462" s="23"/>
      <c r="G462" s="23"/>
      <c r="H462" s="53"/>
      <c r="I462" s="23"/>
      <c r="J462" s="23"/>
      <c r="K462" s="53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</row>
    <row r="463" spans="1:25" x14ac:dyDescent="0.25">
      <c r="A463" s="112"/>
      <c r="B463" s="26"/>
      <c r="C463" s="27"/>
      <c r="D463" s="27"/>
      <c r="E463" s="23"/>
      <c r="F463" s="23"/>
      <c r="G463" s="23"/>
      <c r="H463" s="53"/>
      <c r="I463" s="23"/>
      <c r="J463" s="23"/>
      <c r="K463" s="53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</row>
    <row r="464" spans="1:25" x14ac:dyDescent="0.25">
      <c r="A464" s="112"/>
      <c r="B464" s="26"/>
      <c r="C464" s="23"/>
      <c r="D464" s="23"/>
      <c r="E464" s="27"/>
      <c r="F464" s="27"/>
      <c r="G464" s="27"/>
      <c r="H464" s="53"/>
      <c r="I464" s="27"/>
      <c r="J464" s="27"/>
      <c r="K464" s="53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</row>
    <row r="465" spans="1:25" x14ac:dyDescent="0.25">
      <c r="A465" s="112"/>
      <c r="B465" s="26"/>
      <c r="C465" s="23"/>
      <c r="D465" s="23"/>
      <c r="E465" s="27"/>
      <c r="F465" s="27"/>
      <c r="G465" s="27"/>
      <c r="H465" s="53"/>
      <c r="I465" s="27"/>
      <c r="J465" s="27"/>
      <c r="K465" s="53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</row>
    <row r="466" spans="1:25" x14ac:dyDescent="0.25">
      <c r="A466" s="112"/>
      <c r="B466" s="26"/>
      <c r="C466" s="23"/>
      <c r="D466" s="23"/>
      <c r="E466" s="27"/>
      <c r="F466" s="27"/>
      <c r="G466" s="27"/>
      <c r="H466" s="53"/>
      <c r="I466" s="27"/>
      <c r="J466" s="27"/>
      <c r="K466" s="53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</row>
    <row r="467" spans="1:25" x14ac:dyDescent="0.25">
      <c r="A467" s="112"/>
      <c r="B467" s="26"/>
      <c r="C467" s="23"/>
      <c r="D467" s="23"/>
      <c r="E467" s="27"/>
      <c r="F467" s="27"/>
      <c r="G467" s="27"/>
      <c r="H467" s="53"/>
      <c r="I467" s="27"/>
      <c r="J467" s="27"/>
      <c r="K467" s="53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</row>
    <row r="468" spans="1:25" x14ac:dyDescent="0.25">
      <c r="A468" s="112"/>
      <c r="B468" s="26"/>
      <c r="C468" s="23"/>
      <c r="D468" s="23"/>
      <c r="E468" s="27"/>
      <c r="F468" s="27"/>
      <c r="G468" s="27"/>
      <c r="H468" s="53"/>
      <c r="I468" s="27"/>
      <c r="J468" s="27"/>
      <c r="K468" s="53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</row>
    <row r="469" spans="1:25" x14ac:dyDescent="0.25">
      <c r="A469" s="112"/>
      <c r="B469" s="26"/>
      <c r="C469" s="23"/>
      <c r="D469" s="23"/>
      <c r="E469" s="27"/>
      <c r="F469" s="27"/>
      <c r="G469" s="27"/>
      <c r="H469" s="53"/>
      <c r="I469" s="27"/>
      <c r="J469" s="27"/>
      <c r="K469" s="53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</row>
    <row r="470" spans="1:25" x14ac:dyDescent="0.25">
      <c r="A470" s="112"/>
      <c r="B470" s="26"/>
      <c r="C470" s="23"/>
      <c r="D470" s="23"/>
      <c r="E470" s="27"/>
      <c r="F470" s="27"/>
      <c r="G470" s="27"/>
      <c r="H470" s="53"/>
      <c r="I470" s="27"/>
      <c r="J470" s="27"/>
      <c r="K470" s="53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</row>
    <row r="471" spans="1:25" x14ac:dyDescent="0.25">
      <c r="A471" s="112"/>
      <c r="B471" s="26"/>
      <c r="C471" s="23"/>
      <c r="D471" s="23"/>
      <c r="E471" s="27"/>
      <c r="F471" s="27"/>
      <c r="G471" s="27"/>
      <c r="H471" s="53"/>
      <c r="I471" s="27"/>
      <c r="J471" s="27"/>
      <c r="K471" s="53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</row>
    <row r="472" spans="1:25" x14ac:dyDescent="0.25">
      <c r="A472" s="112"/>
      <c r="B472" s="26"/>
      <c r="C472" s="23"/>
      <c r="D472" s="23"/>
      <c r="E472" s="27"/>
      <c r="F472" s="27"/>
      <c r="G472" s="27"/>
      <c r="H472" s="53"/>
      <c r="I472" s="27"/>
      <c r="J472" s="27"/>
      <c r="K472" s="53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</row>
    <row r="473" spans="1:25" x14ac:dyDescent="0.25">
      <c r="A473" s="112"/>
      <c r="B473" s="26"/>
      <c r="C473" s="27"/>
      <c r="D473" s="27"/>
      <c r="E473" s="23"/>
      <c r="F473" s="23"/>
      <c r="G473" s="23"/>
      <c r="H473" s="53"/>
      <c r="I473" s="23"/>
      <c r="J473" s="23"/>
      <c r="K473" s="53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</row>
    <row r="474" spans="1:25" x14ac:dyDescent="0.25">
      <c r="A474" s="112"/>
      <c r="B474" s="26"/>
      <c r="C474" s="23"/>
      <c r="D474" s="23"/>
      <c r="E474" s="27"/>
      <c r="F474" s="27"/>
      <c r="G474" s="27"/>
      <c r="H474" s="53"/>
      <c r="I474" s="27"/>
      <c r="J474" s="27"/>
      <c r="K474" s="53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</row>
    <row r="475" spans="1:25" x14ac:dyDescent="0.25">
      <c r="A475" s="112"/>
      <c r="B475" s="26"/>
      <c r="C475" s="23"/>
      <c r="D475" s="23"/>
      <c r="E475" s="27"/>
      <c r="F475" s="27"/>
      <c r="G475" s="27"/>
      <c r="H475" s="53"/>
      <c r="I475" s="27"/>
      <c r="J475" s="27"/>
      <c r="K475" s="53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</row>
    <row r="476" spans="1:25" x14ac:dyDescent="0.25">
      <c r="A476" s="112"/>
      <c r="B476" s="26"/>
      <c r="C476" s="23"/>
      <c r="D476" s="23"/>
      <c r="E476" s="27"/>
      <c r="F476" s="27"/>
      <c r="G476" s="27"/>
      <c r="H476" s="53"/>
      <c r="I476" s="27"/>
      <c r="J476" s="27"/>
      <c r="K476" s="53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</row>
    <row r="477" spans="1:25" x14ac:dyDescent="0.25">
      <c r="A477" s="112"/>
      <c r="B477" s="26"/>
      <c r="C477" s="23"/>
      <c r="D477" s="23"/>
      <c r="E477" s="27"/>
      <c r="F477" s="27"/>
      <c r="G477" s="27"/>
      <c r="H477" s="53"/>
      <c r="I477" s="27"/>
      <c r="J477" s="27"/>
      <c r="K477" s="53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</row>
    <row r="478" spans="1:25" x14ac:dyDescent="0.25">
      <c r="A478" s="112"/>
      <c r="B478" s="26"/>
      <c r="C478" s="23"/>
      <c r="D478" s="23"/>
      <c r="E478" s="27"/>
      <c r="F478" s="27"/>
      <c r="G478" s="27"/>
      <c r="H478" s="53"/>
      <c r="I478" s="27"/>
      <c r="J478" s="27"/>
      <c r="K478" s="53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</row>
    <row r="479" spans="1:25" x14ac:dyDescent="0.25">
      <c r="A479" s="112"/>
      <c r="B479" s="26"/>
      <c r="C479" s="23"/>
      <c r="D479" s="23"/>
      <c r="E479" s="27"/>
      <c r="F479" s="27"/>
      <c r="G479" s="27"/>
      <c r="H479" s="53"/>
      <c r="I479" s="27"/>
      <c r="J479" s="27"/>
      <c r="K479" s="53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</row>
    <row r="480" spans="1:25" x14ac:dyDescent="0.25">
      <c r="A480" s="112"/>
      <c r="B480" s="26"/>
      <c r="C480" s="23"/>
      <c r="D480" s="23"/>
      <c r="E480" s="27"/>
      <c r="F480" s="27"/>
      <c r="G480" s="27"/>
      <c r="H480" s="53"/>
      <c r="I480" s="27"/>
      <c r="J480" s="27"/>
      <c r="K480" s="53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</row>
    <row r="481" spans="1:25" x14ac:dyDescent="0.25">
      <c r="A481" s="112"/>
      <c r="B481" s="26"/>
      <c r="C481" s="23"/>
      <c r="D481" s="23"/>
      <c r="E481" s="27"/>
      <c r="F481" s="27"/>
      <c r="G481" s="27"/>
      <c r="H481" s="53"/>
      <c r="I481" s="27"/>
      <c r="J481" s="27"/>
      <c r="K481" s="53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</row>
    <row r="482" spans="1:25" x14ac:dyDescent="0.25">
      <c r="A482" s="112"/>
      <c r="B482" s="26"/>
      <c r="C482" s="23"/>
      <c r="D482" s="23"/>
      <c r="E482" s="27"/>
      <c r="F482" s="27"/>
      <c r="G482" s="27"/>
      <c r="H482" s="53"/>
      <c r="I482" s="27"/>
      <c r="J482" s="27"/>
      <c r="K482" s="53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x14ac:dyDescent="0.25">
      <c r="A483" s="112"/>
      <c r="B483" s="26"/>
      <c r="C483" s="23"/>
      <c r="D483" s="23"/>
      <c r="E483" s="27"/>
      <c r="F483" s="27"/>
      <c r="G483" s="27"/>
      <c r="H483" s="53"/>
      <c r="I483" s="27"/>
      <c r="J483" s="27"/>
      <c r="K483" s="53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x14ac:dyDescent="0.25">
      <c r="A484" s="112"/>
      <c r="B484" s="26"/>
      <c r="C484" s="23"/>
      <c r="D484" s="23"/>
      <c r="E484" s="27"/>
      <c r="F484" s="27"/>
      <c r="G484" s="27"/>
      <c r="H484" s="53"/>
      <c r="I484" s="27"/>
      <c r="J484" s="27"/>
      <c r="K484" s="53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spans="1:25" x14ac:dyDescent="0.25">
      <c r="A485" s="112"/>
      <c r="B485" s="28"/>
      <c r="C485" s="22"/>
      <c r="D485" s="22"/>
      <c r="E485" s="23"/>
      <c r="F485" s="23"/>
      <c r="G485" s="23"/>
      <c r="H485" s="53"/>
      <c r="I485" s="23"/>
      <c r="J485" s="23"/>
      <c r="K485" s="53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</row>
    <row r="486" spans="1:25" x14ac:dyDescent="0.25">
      <c r="A486" s="112"/>
      <c r="B486" s="26"/>
      <c r="C486" s="27"/>
      <c r="D486" s="27"/>
      <c r="E486" s="23"/>
      <c r="F486" s="23"/>
      <c r="G486" s="23"/>
      <c r="H486" s="53"/>
      <c r="I486" s="23"/>
      <c r="J486" s="23"/>
      <c r="K486" s="53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</row>
    <row r="487" spans="1:25" x14ac:dyDescent="0.25">
      <c r="A487" s="112"/>
      <c r="B487" s="26"/>
      <c r="C487" s="27"/>
      <c r="D487" s="27"/>
      <c r="E487" s="23"/>
      <c r="F487" s="23"/>
      <c r="G487" s="23"/>
      <c r="H487" s="53"/>
      <c r="I487" s="23"/>
      <c r="J487" s="23"/>
      <c r="K487" s="53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</row>
    <row r="488" spans="1:25" x14ac:dyDescent="0.25">
      <c r="A488" s="112"/>
      <c r="B488" s="26"/>
      <c r="C488" s="27"/>
      <c r="D488" s="27"/>
      <c r="E488" s="23"/>
      <c r="F488" s="23"/>
      <c r="G488" s="23"/>
      <c r="H488" s="53"/>
      <c r="I488" s="23"/>
      <c r="J488" s="23"/>
      <c r="K488" s="53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</row>
    <row r="489" spans="1:25" x14ac:dyDescent="0.25">
      <c r="A489" s="112"/>
      <c r="B489" s="26"/>
      <c r="C489" s="27"/>
      <c r="D489" s="27"/>
      <c r="E489" s="23"/>
      <c r="F489" s="23"/>
      <c r="G489" s="23"/>
      <c r="H489" s="53"/>
      <c r="I489" s="23"/>
      <c r="J489" s="23"/>
      <c r="K489" s="53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</row>
    <row r="490" spans="1:25" x14ac:dyDescent="0.25">
      <c r="A490" s="112"/>
      <c r="B490" s="26"/>
      <c r="C490" s="23"/>
      <c r="D490" s="23"/>
      <c r="E490" s="27"/>
      <c r="F490" s="27"/>
      <c r="G490" s="27"/>
      <c r="H490" s="53"/>
      <c r="I490" s="27"/>
      <c r="J490" s="27"/>
      <c r="K490" s="53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</row>
    <row r="491" spans="1:25" x14ac:dyDescent="0.25">
      <c r="A491" s="112"/>
      <c r="B491" s="26"/>
      <c r="C491" s="23"/>
      <c r="D491" s="23"/>
      <c r="E491" s="27"/>
      <c r="F491" s="27"/>
      <c r="G491" s="27"/>
      <c r="H491" s="53"/>
      <c r="I491" s="27"/>
      <c r="J491" s="27"/>
      <c r="K491" s="53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</row>
    <row r="492" spans="1:25" x14ac:dyDescent="0.25">
      <c r="A492" s="112"/>
      <c r="B492" s="26"/>
      <c r="C492" s="23"/>
      <c r="D492" s="23"/>
      <c r="E492" s="27"/>
      <c r="F492" s="27"/>
      <c r="G492" s="27"/>
      <c r="H492" s="53"/>
      <c r="I492" s="27"/>
      <c r="J492" s="27"/>
      <c r="K492" s="53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</row>
    <row r="493" spans="1:25" x14ac:dyDescent="0.25">
      <c r="A493" s="112"/>
      <c r="B493" s="26"/>
      <c r="C493" s="23"/>
      <c r="D493" s="23"/>
      <c r="E493" s="27"/>
      <c r="F493" s="27"/>
      <c r="G493" s="27"/>
      <c r="H493" s="53"/>
      <c r="I493" s="27"/>
      <c r="J493" s="27"/>
      <c r="K493" s="53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</row>
    <row r="494" spans="1:25" x14ac:dyDescent="0.25">
      <c r="A494" s="112"/>
      <c r="B494" s="26"/>
      <c r="C494" s="23"/>
      <c r="D494" s="23"/>
      <c r="E494" s="27"/>
      <c r="F494" s="27"/>
      <c r="G494" s="27"/>
      <c r="H494" s="53"/>
      <c r="I494" s="27"/>
      <c r="J494" s="27"/>
      <c r="K494" s="53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</row>
    <row r="495" spans="1:25" x14ac:dyDescent="0.25">
      <c r="A495" s="112"/>
      <c r="B495" s="26"/>
      <c r="C495" s="23"/>
      <c r="D495" s="23"/>
      <c r="E495" s="27"/>
      <c r="F495" s="27"/>
      <c r="G495" s="27"/>
      <c r="H495" s="53"/>
      <c r="I495" s="27"/>
      <c r="J495" s="27"/>
      <c r="K495" s="53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</row>
    <row r="496" spans="1:25" x14ac:dyDescent="0.25">
      <c r="A496" s="112"/>
      <c r="B496" s="26"/>
      <c r="C496" s="23"/>
      <c r="D496" s="23"/>
      <c r="E496" s="27"/>
      <c r="F496" s="27"/>
      <c r="G496" s="27"/>
      <c r="H496" s="53"/>
      <c r="I496" s="27"/>
      <c r="J496" s="27"/>
      <c r="K496" s="53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</row>
    <row r="497" spans="1:25" x14ac:dyDescent="0.25">
      <c r="A497" s="112"/>
      <c r="B497" s="26"/>
      <c r="C497" s="23"/>
      <c r="D497" s="23"/>
      <c r="E497" s="27"/>
      <c r="F497" s="27"/>
      <c r="G497" s="27"/>
      <c r="H497" s="53"/>
      <c r="I497" s="27"/>
      <c r="J497" s="27"/>
      <c r="K497" s="53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</row>
    <row r="498" spans="1:25" x14ac:dyDescent="0.25">
      <c r="A498" s="112"/>
      <c r="B498" s="26"/>
      <c r="C498" s="23"/>
      <c r="D498" s="23"/>
      <c r="E498" s="27"/>
      <c r="F498" s="27"/>
      <c r="G498" s="27"/>
      <c r="H498" s="53"/>
      <c r="I498" s="27"/>
      <c r="J498" s="27"/>
      <c r="K498" s="53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</row>
    <row r="499" spans="1:25" x14ac:dyDescent="0.25">
      <c r="A499" s="112"/>
      <c r="B499" s="26"/>
      <c r="C499" s="27"/>
      <c r="D499" s="27"/>
      <c r="E499" s="23"/>
      <c r="F499" s="23"/>
      <c r="G499" s="23"/>
      <c r="H499" s="53"/>
      <c r="I499" s="23"/>
      <c r="J499" s="23"/>
      <c r="K499" s="53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</row>
    <row r="500" spans="1:25" x14ac:dyDescent="0.25">
      <c r="A500" s="112"/>
      <c r="B500" s="26"/>
      <c r="C500" s="23"/>
      <c r="D500" s="23"/>
      <c r="E500" s="27"/>
      <c r="F500" s="27"/>
      <c r="G500" s="27"/>
      <c r="H500" s="53"/>
      <c r="I500" s="27"/>
      <c r="J500" s="27"/>
      <c r="K500" s="53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</row>
    <row r="501" spans="1:25" x14ac:dyDescent="0.25">
      <c r="A501" s="112"/>
      <c r="B501" s="26"/>
      <c r="C501" s="23"/>
      <c r="D501" s="23"/>
      <c r="E501" s="27"/>
      <c r="F501" s="27"/>
      <c r="G501" s="27"/>
      <c r="H501" s="53"/>
      <c r="I501" s="27"/>
      <c r="J501" s="27"/>
      <c r="K501" s="53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</row>
    <row r="502" spans="1:25" x14ac:dyDescent="0.25">
      <c r="A502" s="112"/>
      <c r="B502" s="26"/>
      <c r="C502" s="23"/>
      <c r="D502" s="23"/>
      <c r="E502" s="27"/>
      <c r="F502" s="27"/>
      <c r="G502" s="27"/>
      <c r="H502" s="53"/>
      <c r="I502" s="27"/>
      <c r="J502" s="27"/>
      <c r="K502" s="53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</row>
    <row r="503" spans="1:25" x14ac:dyDescent="0.25">
      <c r="A503" s="112"/>
      <c r="B503" s="26"/>
      <c r="C503" s="23"/>
      <c r="D503" s="23"/>
      <c r="E503" s="27"/>
      <c r="F503" s="27"/>
      <c r="G503" s="27"/>
      <c r="H503" s="53"/>
      <c r="I503" s="27"/>
      <c r="J503" s="27"/>
      <c r="K503" s="53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</row>
    <row r="504" spans="1:25" x14ac:dyDescent="0.25">
      <c r="A504" s="112"/>
      <c r="B504" s="26"/>
      <c r="C504" s="23"/>
      <c r="D504" s="23"/>
      <c r="E504" s="27"/>
      <c r="F504" s="27"/>
      <c r="G504" s="27"/>
      <c r="H504" s="53"/>
      <c r="I504" s="27"/>
      <c r="J504" s="27"/>
      <c r="K504" s="53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</row>
    <row r="505" spans="1:25" x14ac:dyDescent="0.25">
      <c r="A505" s="112"/>
      <c r="B505" s="26"/>
      <c r="C505" s="23"/>
      <c r="D505" s="23"/>
      <c r="E505" s="27"/>
      <c r="F505" s="27"/>
      <c r="G505" s="27"/>
      <c r="H505" s="53"/>
      <c r="I505" s="27"/>
      <c r="J505" s="27"/>
      <c r="K505" s="53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</row>
    <row r="506" spans="1:25" x14ac:dyDescent="0.25">
      <c r="A506" s="112"/>
      <c r="B506" s="26"/>
      <c r="C506" s="23"/>
      <c r="D506" s="23"/>
      <c r="E506" s="27"/>
      <c r="F506" s="27"/>
      <c r="G506" s="27"/>
      <c r="H506" s="53"/>
      <c r="I506" s="27"/>
      <c r="J506" s="27"/>
      <c r="K506" s="53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</row>
    <row r="507" spans="1:25" x14ac:dyDescent="0.25">
      <c r="A507" s="112"/>
      <c r="B507" s="26"/>
      <c r="C507" s="23"/>
      <c r="D507" s="23"/>
      <c r="E507" s="27"/>
      <c r="F507" s="27"/>
      <c r="G507" s="27"/>
      <c r="H507" s="53"/>
      <c r="I507" s="27"/>
      <c r="J507" s="27"/>
      <c r="K507" s="53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</row>
    <row r="508" spans="1:25" x14ac:dyDescent="0.25">
      <c r="A508" s="112"/>
      <c r="B508" s="26"/>
      <c r="C508" s="23"/>
      <c r="D508" s="23"/>
      <c r="E508" s="27"/>
      <c r="F508" s="27"/>
      <c r="G508" s="27"/>
      <c r="H508" s="53"/>
      <c r="I508" s="27"/>
      <c r="J508" s="27"/>
      <c r="K508" s="53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</row>
    <row r="509" spans="1:25" x14ac:dyDescent="0.25">
      <c r="A509" s="112"/>
      <c r="B509" s="26"/>
      <c r="C509" s="23"/>
      <c r="D509" s="23"/>
      <c r="E509" s="27"/>
      <c r="F509" s="27"/>
      <c r="G509" s="27"/>
      <c r="H509" s="53"/>
      <c r="I509" s="27"/>
      <c r="J509" s="27"/>
      <c r="K509" s="53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</row>
    <row r="510" spans="1:25" x14ac:dyDescent="0.25">
      <c r="A510" s="112"/>
      <c r="B510" s="26"/>
      <c r="C510" s="23"/>
      <c r="D510" s="23"/>
      <c r="E510" s="27"/>
      <c r="F510" s="27"/>
      <c r="G510" s="27"/>
      <c r="H510" s="53"/>
      <c r="I510" s="27"/>
      <c r="J510" s="27"/>
      <c r="K510" s="53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</row>
    <row r="511" spans="1:25" x14ac:dyDescent="0.25">
      <c r="A511" s="112"/>
      <c r="B511" s="28"/>
      <c r="C511" s="22"/>
      <c r="D511" s="22"/>
      <c r="E511" s="23"/>
      <c r="F511" s="23"/>
      <c r="G511" s="23"/>
      <c r="H511" s="53"/>
      <c r="I511" s="23"/>
      <c r="J511" s="23"/>
      <c r="K511" s="53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</row>
    <row r="512" spans="1:25" x14ac:dyDescent="0.25">
      <c r="A512" s="112"/>
      <c r="B512" s="31"/>
      <c r="C512" s="32"/>
      <c r="D512" s="32"/>
      <c r="E512" s="23"/>
      <c r="F512" s="23"/>
      <c r="G512" s="23"/>
      <c r="H512" s="53"/>
      <c r="I512" s="23"/>
      <c r="J512" s="23"/>
      <c r="K512" s="53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</row>
    <row r="513" spans="1:25" x14ac:dyDescent="0.25">
      <c r="A513" s="112"/>
      <c r="B513" s="33"/>
      <c r="C513" s="34"/>
      <c r="D513" s="34"/>
      <c r="E513" s="35"/>
      <c r="F513" s="35"/>
      <c r="G513" s="35"/>
      <c r="H513" s="53"/>
      <c r="I513" s="35"/>
      <c r="J513" s="35"/>
      <c r="K513" s="53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</row>
    <row r="514" spans="1:25" x14ac:dyDescent="0.25">
      <c r="A514" s="112"/>
      <c r="B514" s="18"/>
      <c r="C514" s="36"/>
      <c r="D514" s="36"/>
      <c r="E514" s="23"/>
      <c r="F514" s="23"/>
      <c r="G514" s="23"/>
      <c r="H514" s="53"/>
      <c r="I514" s="23"/>
      <c r="J514" s="23"/>
      <c r="K514" s="53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</row>
    <row r="515" spans="1:25" x14ac:dyDescent="0.25">
      <c r="A515" s="112"/>
      <c r="B515" s="18"/>
      <c r="C515" s="36"/>
      <c r="D515" s="36"/>
      <c r="E515" s="23"/>
      <c r="F515" s="23"/>
      <c r="G515" s="23"/>
      <c r="H515" s="53"/>
      <c r="I515" s="23"/>
      <c r="J515" s="23"/>
      <c r="K515" s="53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</row>
    <row r="516" spans="1:25" x14ac:dyDescent="0.25">
      <c r="A516" s="112"/>
      <c r="B516" s="18"/>
      <c r="C516" s="36"/>
      <c r="D516" s="36"/>
      <c r="E516" s="23"/>
      <c r="F516" s="23"/>
      <c r="G516" s="23"/>
      <c r="H516" s="53"/>
      <c r="I516" s="23"/>
      <c r="J516" s="23"/>
      <c r="K516" s="53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</row>
    <row r="517" spans="1:25" x14ac:dyDescent="0.25">
      <c r="A517" s="112"/>
      <c r="B517" s="33"/>
      <c r="C517" s="34"/>
      <c r="D517" s="34"/>
      <c r="E517" s="35"/>
      <c r="F517" s="35"/>
      <c r="G517" s="35"/>
      <c r="H517" s="53"/>
      <c r="I517" s="35"/>
      <c r="J517" s="35"/>
      <c r="K517" s="53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</row>
    <row r="518" spans="1:25" x14ac:dyDescent="0.25">
      <c r="A518" s="112"/>
      <c r="B518" s="18"/>
      <c r="C518" s="36"/>
      <c r="D518" s="36"/>
      <c r="E518" s="23"/>
      <c r="F518" s="23"/>
      <c r="G518" s="23"/>
      <c r="H518" s="53"/>
      <c r="I518" s="23"/>
      <c r="J518" s="23"/>
      <c r="K518" s="53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</row>
    <row r="519" spans="1:25" x14ac:dyDescent="0.25">
      <c r="A519" s="112"/>
      <c r="B519" s="18"/>
      <c r="C519" s="23"/>
      <c r="D519" s="23"/>
      <c r="E519" s="36"/>
      <c r="F519" s="36"/>
      <c r="G519" s="36"/>
      <c r="I519" s="36"/>
      <c r="J519" s="36"/>
    </row>
    <row r="520" spans="1:25" x14ac:dyDescent="0.25">
      <c r="A520" s="112"/>
      <c r="B520" s="18"/>
      <c r="C520" s="23"/>
      <c r="D520" s="23"/>
      <c r="E520" s="36"/>
      <c r="F520" s="36"/>
      <c r="G520" s="36"/>
      <c r="I520" s="36"/>
      <c r="J520" s="36"/>
    </row>
    <row r="521" spans="1:25" x14ac:dyDescent="0.25">
      <c r="A521" s="112"/>
      <c r="B521" s="18"/>
      <c r="C521" s="23"/>
      <c r="D521" s="23"/>
      <c r="E521" s="36"/>
      <c r="F521" s="36"/>
      <c r="G521" s="36"/>
      <c r="I521" s="36"/>
      <c r="J521" s="36"/>
    </row>
    <row r="522" spans="1:25" x14ac:dyDescent="0.25">
      <c r="A522" s="112"/>
      <c r="B522" s="18"/>
      <c r="C522" s="23"/>
      <c r="D522" s="23"/>
      <c r="E522" s="36"/>
      <c r="F522" s="36"/>
      <c r="G522" s="36"/>
      <c r="I522" s="36"/>
      <c r="J522" s="36"/>
    </row>
    <row r="523" spans="1:25" x14ac:dyDescent="0.25">
      <c r="A523" s="112"/>
      <c r="B523" s="18"/>
      <c r="C523" s="23"/>
      <c r="D523" s="23"/>
      <c r="E523" s="36"/>
      <c r="F523" s="36"/>
      <c r="G523" s="36"/>
      <c r="I523" s="36"/>
      <c r="J523" s="36"/>
    </row>
    <row r="524" spans="1:25" x14ac:dyDescent="0.25">
      <c r="A524" s="112"/>
      <c r="B524" s="18"/>
      <c r="C524" s="23"/>
      <c r="D524" s="23"/>
      <c r="E524" s="36"/>
      <c r="F524" s="36"/>
      <c r="G524" s="36"/>
      <c r="I524" s="36"/>
      <c r="J524" s="36"/>
    </row>
    <row r="525" spans="1:25" x14ac:dyDescent="0.25">
      <c r="A525" s="112"/>
      <c r="B525" s="33"/>
      <c r="C525" s="34"/>
      <c r="D525" s="34"/>
      <c r="E525" s="35"/>
      <c r="F525" s="35"/>
      <c r="G525" s="35"/>
      <c r="I525" s="35"/>
      <c r="J525" s="35"/>
    </row>
    <row r="526" spans="1:25" x14ac:dyDescent="0.25">
      <c r="A526" s="112"/>
      <c r="B526" s="18"/>
      <c r="C526" s="36"/>
      <c r="D526" s="36"/>
      <c r="E526" s="23"/>
      <c r="F526" s="23"/>
      <c r="G526" s="23"/>
      <c r="I526" s="23"/>
      <c r="J526" s="23"/>
    </row>
    <row r="527" spans="1:25" x14ac:dyDescent="0.25">
      <c r="A527" s="112"/>
      <c r="B527" s="18"/>
      <c r="C527" s="36"/>
      <c r="D527" s="36"/>
      <c r="E527" s="23"/>
      <c r="F527" s="23"/>
      <c r="G527" s="23"/>
      <c r="I527" s="23"/>
      <c r="J527" s="23"/>
    </row>
    <row r="528" spans="1:25" x14ac:dyDescent="0.25">
      <c r="A528" s="112"/>
      <c r="B528" s="18"/>
      <c r="C528" s="36"/>
      <c r="D528" s="36"/>
      <c r="E528" s="23"/>
      <c r="F528" s="23"/>
      <c r="G528" s="23"/>
      <c r="I528" s="23"/>
      <c r="J528" s="23"/>
    </row>
    <row r="529" spans="1:25" x14ac:dyDescent="0.25">
      <c r="B529" s="18"/>
      <c r="C529" s="36"/>
      <c r="D529" s="36"/>
      <c r="E529" s="23"/>
      <c r="F529" s="23"/>
      <c r="G529" s="23"/>
      <c r="H529" s="17"/>
      <c r="I529" s="23"/>
      <c r="J529" s="23"/>
      <c r="K529" s="17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</row>
    <row r="530" spans="1:25" s="12" customFormat="1" x14ac:dyDescent="0.25">
      <c r="A530" s="113"/>
      <c r="B530" s="18"/>
      <c r="C530" s="36"/>
      <c r="D530" s="36"/>
      <c r="E530" s="23"/>
      <c r="F530" s="23"/>
      <c r="G530" s="23"/>
      <c r="H530" s="47"/>
      <c r="I530" s="23"/>
      <c r="J530" s="23"/>
      <c r="K530" s="47"/>
    </row>
    <row r="531" spans="1:25" s="12" customFormat="1" x14ac:dyDescent="0.25">
      <c r="A531" s="113"/>
      <c r="B531" s="31"/>
      <c r="C531" s="32"/>
      <c r="D531" s="32"/>
      <c r="E531" s="23"/>
      <c r="F531" s="23"/>
      <c r="G531" s="23"/>
      <c r="H531" s="47"/>
      <c r="I531" s="23"/>
      <c r="J531" s="23"/>
      <c r="K531" s="47"/>
    </row>
    <row r="532" spans="1:25" s="12" customFormat="1" x14ac:dyDescent="0.25">
      <c r="A532" s="113"/>
      <c r="B532" s="18"/>
      <c r="C532" s="36"/>
      <c r="D532" s="36"/>
      <c r="E532" s="23"/>
      <c r="F532" s="23"/>
      <c r="G532" s="23"/>
      <c r="H532" s="47"/>
      <c r="I532" s="23"/>
      <c r="J532" s="23"/>
      <c r="K532" s="47"/>
    </row>
    <row r="533" spans="1:25" s="12" customFormat="1" x14ac:dyDescent="0.25">
      <c r="A533" s="113"/>
      <c r="B533" s="18"/>
      <c r="C533" s="36"/>
      <c r="D533" s="36"/>
      <c r="E533" s="23"/>
      <c r="F533" s="23"/>
      <c r="G533" s="23"/>
      <c r="H533" s="47"/>
      <c r="I533" s="23"/>
      <c r="J533" s="23"/>
      <c r="K533" s="47"/>
    </row>
    <row r="534" spans="1:25" s="12" customFormat="1" x14ac:dyDescent="0.25">
      <c r="A534" s="113"/>
      <c r="B534" s="18"/>
      <c r="C534" s="36"/>
      <c r="D534" s="36"/>
      <c r="E534" s="23"/>
      <c r="F534" s="23"/>
      <c r="G534" s="23"/>
      <c r="H534" s="47"/>
      <c r="I534" s="23"/>
      <c r="J534" s="23"/>
      <c r="K534" s="47"/>
    </row>
    <row r="535" spans="1:25" s="12" customFormat="1" x14ac:dyDescent="0.25">
      <c r="A535" s="113"/>
      <c r="B535" s="18"/>
      <c r="C535" s="36"/>
      <c r="D535" s="36"/>
      <c r="E535" s="23"/>
      <c r="F535" s="23"/>
      <c r="G535" s="23"/>
      <c r="H535" s="47"/>
      <c r="I535" s="23"/>
      <c r="J535" s="23"/>
      <c r="K535" s="47"/>
    </row>
    <row r="536" spans="1:25" s="12" customFormat="1" x14ac:dyDescent="0.25">
      <c r="A536" s="113"/>
      <c r="B536" s="18"/>
      <c r="C536" s="36"/>
      <c r="D536" s="36"/>
      <c r="E536" s="23"/>
      <c r="F536" s="23"/>
      <c r="G536" s="23"/>
      <c r="H536" s="47"/>
      <c r="I536" s="23"/>
      <c r="J536" s="23"/>
      <c r="K536" s="47"/>
    </row>
    <row r="537" spans="1:25" s="12" customFormat="1" x14ac:dyDescent="0.25">
      <c r="A537" s="113"/>
      <c r="B537" s="18"/>
      <c r="C537" s="36"/>
      <c r="D537" s="36"/>
      <c r="E537" s="23"/>
      <c r="F537" s="23"/>
      <c r="G537" s="23"/>
      <c r="H537" s="47"/>
      <c r="I537" s="23"/>
      <c r="J537" s="23"/>
      <c r="K537" s="47"/>
    </row>
    <row r="538" spans="1:25" x14ac:dyDescent="0.25">
      <c r="A538" s="112"/>
      <c r="B538" s="16"/>
      <c r="C538" s="16"/>
      <c r="D538" s="16"/>
      <c r="E538" s="16"/>
      <c r="F538" s="16"/>
      <c r="G538" s="16"/>
      <c r="H538" s="17"/>
      <c r="I538" s="16"/>
      <c r="J538" s="16"/>
      <c r="K538" s="17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</row>
    <row r="539" spans="1:25" x14ac:dyDescent="0.25">
      <c r="A539" s="112"/>
      <c r="B539" s="16"/>
      <c r="C539" s="16"/>
      <c r="D539" s="16"/>
      <c r="E539" s="16"/>
      <c r="F539" s="16"/>
      <c r="G539" s="16"/>
      <c r="H539" s="17"/>
      <c r="I539" s="16"/>
      <c r="J539" s="16"/>
      <c r="K539" s="17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</row>
    <row r="540" spans="1:25" x14ac:dyDescent="0.25">
      <c r="A540" s="112"/>
      <c r="B540" s="16"/>
      <c r="C540" s="16"/>
      <c r="D540" s="16"/>
      <c r="E540" s="16"/>
      <c r="F540" s="16"/>
      <c r="G540" s="16"/>
      <c r="H540" s="17"/>
      <c r="I540" s="16"/>
      <c r="J540" s="16"/>
      <c r="K540" s="17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</row>
    <row r="541" spans="1:25" x14ac:dyDescent="0.25">
      <c r="A541" s="112"/>
      <c r="B541" s="16"/>
      <c r="C541" s="16"/>
      <c r="D541" s="16"/>
      <c r="E541" s="16"/>
      <c r="F541" s="16"/>
      <c r="G541" s="16"/>
      <c r="H541" s="17"/>
      <c r="I541" s="16"/>
      <c r="J541" s="16"/>
      <c r="K541" s="17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</row>
    <row r="542" spans="1:25" x14ac:dyDescent="0.25">
      <c r="A542" s="112"/>
      <c r="B542" s="16"/>
      <c r="C542" s="16"/>
      <c r="D542" s="16"/>
      <c r="E542" s="16"/>
      <c r="F542" s="16"/>
      <c r="G542" s="16"/>
      <c r="H542" s="17"/>
      <c r="I542" s="16"/>
      <c r="J542" s="16"/>
      <c r="K542" s="17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</row>
    <row r="543" spans="1:25" x14ac:dyDescent="0.25">
      <c r="A543" s="112"/>
      <c r="B543" s="16"/>
      <c r="C543" s="16"/>
      <c r="D543" s="16"/>
      <c r="E543" s="16"/>
      <c r="F543" s="16"/>
      <c r="G543" s="16"/>
      <c r="H543" s="17"/>
      <c r="I543" s="16"/>
      <c r="J543" s="16"/>
      <c r="K543" s="17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</row>
    <row r="544" spans="1:25" x14ac:dyDescent="0.25">
      <c r="A544" s="112"/>
      <c r="B544" s="16"/>
      <c r="C544" s="16"/>
      <c r="D544" s="16"/>
      <c r="E544" s="16"/>
      <c r="F544" s="16"/>
      <c r="G544" s="16"/>
      <c r="H544" s="17"/>
      <c r="I544" s="16"/>
      <c r="J544" s="16"/>
      <c r="K544" s="17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</row>
    <row r="545" spans="1:25" x14ac:dyDescent="0.25">
      <c r="A545" s="112"/>
      <c r="B545" s="16"/>
      <c r="C545" s="16"/>
      <c r="D545" s="16"/>
      <c r="E545" s="16"/>
      <c r="F545" s="16"/>
      <c r="G545" s="16"/>
      <c r="H545" s="17"/>
      <c r="I545" s="16"/>
      <c r="J545" s="16"/>
      <c r="K545" s="17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</row>
    <row r="546" spans="1:25" x14ac:dyDescent="0.25">
      <c r="A546" s="112"/>
      <c r="B546" s="16"/>
      <c r="C546" s="16"/>
      <c r="D546" s="16"/>
      <c r="E546" s="16"/>
      <c r="F546" s="16"/>
      <c r="G546" s="16"/>
      <c r="H546" s="17"/>
      <c r="I546" s="16"/>
      <c r="J546" s="16"/>
      <c r="K546" s="17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</row>
    <row r="547" spans="1:25" x14ac:dyDescent="0.25">
      <c r="A547" s="112"/>
      <c r="B547" s="16"/>
      <c r="C547" s="16"/>
      <c r="D547" s="16"/>
      <c r="E547" s="16"/>
      <c r="F547" s="16"/>
      <c r="G547" s="16"/>
      <c r="H547" s="17"/>
      <c r="I547" s="16"/>
      <c r="J547" s="16"/>
      <c r="K547" s="17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</row>
    <row r="548" spans="1:25" x14ac:dyDescent="0.25">
      <c r="A548" s="112"/>
      <c r="B548" s="16"/>
      <c r="C548" s="16"/>
      <c r="D548" s="16"/>
      <c r="E548" s="16"/>
      <c r="F548" s="16"/>
      <c r="G548" s="16"/>
      <c r="H548" s="17"/>
      <c r="I548" s="16"/>
      <c r="J548" s="16"/>
      <c r="K548" s="17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</row>
    <row r="549" spans="1:25" x14ac:dyDescent="0.25">
      <c r="A549" s="112"/>
      <c r="B549" s="16"/>
      <c r="C549" s="16"/>
      <c r="D549" s="16"/>
      <c r="E549" s="16"/>
      <c r="F549" s="16"/>
      <c r="G549" s="16"/>
      <c r="H549" s="17"/>
      <c r="I549" s="16"/>
      <c r="J549" s="16"/>
      <c r="K549" s="17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</row>
    <row r="550" spans="1:25" x14ac:dyDescent="0.25">
      <c r="A550" s="112"/>
      <c r="B550" s="16"/>
      <c r="C550" s="16"/>
      <c r="D550" s="16"/>
      <c r="E550" s="16"/>
      <c r="F550" s="16"/>
      <c r="G550" s="16"/>
      <c r="H550" s="17"/>
      <c r="I550" s="16"/>
      <c r="J550" s="16"/>
      <c r="K550" s="17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</row>
    <row r="551" spans="1:25" x14ac:dyDescent="0.25">
      <c r="A551" s="112"/>
      <c r="B551" s="16"/>
      <c r="C551" s="16"/>
      <c r="D551" s="16"/>
      <c r="E551" s="16"/>
      <c r="F551" s="16"/>
      <c r="G551" s="16"/>
      <c r="H551" s="17"/>
      <c r="I551" s="16"/>
      <c r="J551" s="16"/>
      <c r="K551" s="17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</row>
    <row r="552" spans="1:25" x14ac:dyDescent="0.25">
      <c r="A552" s="112"/>
      <c r="B552" s="16"/>
      <c r="C552" s="16"/>
      <c r="D552" s="16"/>
      <c r="E552" s="16"/>
      <c r="F552" s="16"/>
      <c r="G552" s="16"/>
      <c r="H552" s="17"/>
      <c r="I552" s="16"/>
      <c r="J552" s="16"/>
      <c r="K552" s="17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</row>
    <row r="553" spans="1:25" x14ac:dyDescent="0.25">
      <c r="A553" s="112"/>
      <c r="B553" s="16"/>
      <c r="C553" s="16"/>
      <c r="D553" s="16"/>
      <c r="E553" s="16"/>
      <c r="F553" s="16"/>
      <c r="G553" s="16"/>
      <c r="H553" s="17"/>
      <c r="I553" s="16"/>
      <c r="J553" s="16"/>
      <c r="K553" s="17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</row>
    <row r="554" spans="1:25" x14ac:dyDescent="0.25">
      <c r="A554" s="112"/>
      <c r="B554" s="16"/>
      <c r="C554" s="16"/>
      <c r="D554" s="16"/>
      <c r="E554" s="16"/>
      <c r="F554" s="16"/>
      <c r="G554" s="16"/>
      <c r="H554" s="17"/>
      <c r="I554" s="16"/>
      <c r="J554" s="16"/>
      <c r="K554" s="17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</row>
    <row r="555" spans="1:25" x14ac:dyDescent="0.25">
      <c r="A555" s="112"/>
      <c r="B555" s="16"/>
      <c r="C555" s="16"/>
      <c r="D555" s="16"/>
      <c r="E555" s="16"/>
      <c r="F555" s="16"/>
      <c r="G555" s="16"/>
      <c r="H555" s="17"/>
      <c r="I555" s="16"/>
      <c r="J555" s="16"/>
      <c r="K555" s="17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</row>
    <row r="556" spans="1:25" x14ac:dyDescent="0.25">
      <c r="A556" s="112"/>
      <c r="B556" s="16"/>
      <c r="C556" s="16"/>
      <c r="D556" s="16"/>
      <c r="E556" s="16"/>
      <c r="F556" s="16"/>
      <c r="G556" s="16"/>
      <c r="H556" s="17"/>
      <c r="I556" s="16"/>
      <c r="J556" s="16"/>
      <c r="K556" s="17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</row>
    <row r="557" spans="1:25" x14ac:dyDescent="0.25">
      <c r="A557" s="112"/>
      <c r="B557" s="16"/>
      <c r="C557" s="16"/>
      <c r="D557" s="16"/>
      <c r="E557" s="16"/>
      <c r="F557" s="16"/>
      <c r="G557" s="16"/>
      <c r="H557" s="17"/>
      <c r="I557" s="16"/>
      <c r="J557" s="16"/>
      <c r="K557" s="17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</row>
    <row r="558" spans="1:25" x14ac:dyDescent="0.25">
      <c r="A558" s="112"/>
      <c r="B558" s="16"/>
      <c r="C558" s="16"/>
      <c r="D558" s="16"/>
      <c r="E558" s="16"/>
      <c r="F558" s="16"/>
      <c r="G558" s="16"/>
      <c r="H558" s="17"/>
      <c r="I558" s="16"/>
      <c r="J558" s="16"/>
      <c r="K558" s="17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</row>
    <row r="559" spans="1:25" x14ac:dyDescent="0.25">
      <c r="A559" s="112"/>
      <c r="B559" s="16"/>
      <c r="C559" s="16"/>
      <c r="D559" s="16"/>
      <c r="E559" s="16"/>
      <c r="F559" s="16"/>
      <c r="G559" s="16"/>
      <c r="H559" s="17"/>
      <c r="I559" s="16"/>
      <c r="J559" s="16"/>
      <c r="K559" s="17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</row>
    <row r="560" spans="1:25" x14ac:dyDescent="0.25">
      <c r="A560" s="112"/>
      <c r="B560" s="16"/>
      <c r="C560" s="16"/>
      <c r="D560" s="16"/>
      <c r="E560" s="16"/>
      <c r="F560" s="16"/>
      <c r="G560" s="16"/>
      <c r="H560" s="17"/>
      <c r="I560" s="16"/>
      <c r="J560" s="16"/>
      <c r="K560" s="17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</row>
    <row r="561" spans="1:25" x14ac:dyDescent="0.25">
      <c r="A561" s="112"/>
      <c r="B561" s="16"/>
      <c r="C561" s="16"/>
      <c r="D561" s="16"/>
      <c r="E561" s="16"/>
      <c r="F561" s="16"/>
      <c r="G561" s="16"/>
      <c r="H561" s="17"/>
      <c r="I561" s="16"/>
      <c r="J561" s="16"/>
      <c r="K561" s="17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</row>
    <row r="562" spans="1:25" x14ac:dyDescent="0.25">
      <c r="A562" s="112"/>
      <c r="B562" s="16"/>
      <c r="C562" s="16"/>
      <c r="D562" s="16"/>
      <c r="E562" s="16"/>
      <c r="F562" s="16"/>
      <c r="G562" s="16"/>
      <c r="H562" s="17"/>
      <c r="I562" s="16"/>
      <c r="J562" s="16"/>
      <c r="K562" s="17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</row>
    <row r="563" spans="1:25" x14ac:dyDescent="0.25">
      <c r="A563" s="112"/>
      <c r="B563" s="16"/>
      <c r="C563" s="16"/>
      <c r="D563" s="16"/>
      <c r="E563" s="16"/>
      <c r="F563" s="16"/>
      <c r="G563" s="16"/>
      <c r="H563" s="17"/>
      <c r="I563" s="16"/>
      <c r="J563" s="16"/>
      <c r="K563" s="17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</row>
    <row r="564" spans="1:25" x14ac:dyDescent="0.25">
      <c r="A564" s="112"/>
      <c r="B564" s="16"/>
      <c r="C564" s="16"/>
      <c r="D564" s="16"/>
      <c r="E564" s="16"/>
      <c r="F564" s="16"/>
      <c r="G564" s="16"/>
      <c r="H564" s="17"/>
      <c r="I564" s="16"/>
      <c r="J564" s="16"/>
      <c r="K564" s="17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</row>
    <row r="565" spans="1:25" x14ac:dyDescent="0.25">
      <c r="A565" s="112"/>
      <c r="B565" s="16"/>
      <c r="C565" s="16"/>
      <c r="D565" s="16"/>
      <c r="E565" s="16"/>
      <c r="F565" s="16"/>
      <c r="G565" s="16"/>
      <c r="H565" s="17"/>
      <c r="I565" s="16"/>
      <c r="J565" s="16"/>
      <c r="K565" s="17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</row>
    <row r="566" spans="1:25" x14ac:dyDescent="0.25">
      <c r="A566" s="112"/>
      <c r="B566" s="16"/>
      <c r="C566" s="16"/>
      <c r="D566" s="16"/>
      <c r="E566" s="16"/>
      <c r="F566" s="16"/>
      <c r="G566" s="16"/>
      <c r="H566" s="17"/>
      <c r="I566" s="16"/>
      <c r="J566" s="16"/>
      <c r="K566" s="17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</row>
    <row r="567" spans="1:25" x14ac:dyDescent="0.25">
      <c r="A567" s="112"/>
      <c r="B567" s="16"/>
      <c r="C567" s="16"/>
      <c r="D567" s="16"/>
      <c r="E567" s="16"/>
      <c r="F567" s="16"/>
      <c r="G567" s="16"/>
      <c r="H567" s="17"/>
      <c r="I567" s="16"/>
      <c r="J567" s="16"/>
      <c r="K567" s="17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</row>
    <row r="568" spans="1:25" x14ac:dyDescent="0.25">
      <c r="A568" s="112"/>
      <c r="B568" s="16"/>
      <c r="C568" s="16"/>
      <c r="D568" s="16"/>
      <c r="E568" s="16"/>
      <c r="F568" s="16"/>
      <c r="G568" s="16"/>
      <c r="H568" s="17"/>
      <c r="I568" s="16"/>
      <c r="J568" s="16"/>
      <c r="K568" s="17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</row>
    <row r="569" spans="1:25" x14ac:dyDescent="0.25">
      <c r="A569" s="112"/>
      <c r="B569" s="16"/>
      <c r="C569" s="16"/>
      <c r="D569" s="16"/>
      <c r="E569" s="16"/>
      <c r="F569" s="16"/>
      <c r="G569" s="16"/>
      <c r="H569" s="17"/>
      <c r="I569" s="16"/>
      <c r="J569" s="16"/>
      <c r="K569" s="17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</row>
    <row r="570" spans="1:25" x14ac:dyDescent="0.25">
      <c r="A570" s="112"/>
      <c r="B570" s="16"/>
      <c r="C570" s="16"/>
      <c r="D570" s="16"/>
      <c r="E570" s="16"/>
      <c r="F570" s="16"/>
      <c r="G570" s="16"/>
      <c r="H570" s="17"/>
      <c r="I570" s="16"/>
      <c r="J570" s="16"/>
      <c r="K570" s="17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</row>
    <row r="571" spans="1:25" x14ac:dyDescent="0.25">
      <c r="A571" s="112"/>
      <c r="B571" s="16"/>
      <c r="C571" s="16"/>
      <c r="D571" s="16"/>
      <c r="E571" s="16"/>
      <c r="F571" s="16"/>
      <c r="G571" s="16"/>
      <c r="H571" s="17"/>
      <c r="I571" s="16"/>
      <c r="J571" s="16"/>
      <c r="K571" s="17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</row>
    <row r="572" spans="1:25" x14ac:dyDescent="0.25">
      <c r="A572" s="112"/>
      <c r="B572" s="16"/>
      <c r="C572" s="16"/>
      <c r="D572" s="16"/>
      <c r="E572" s="16"/>
      <c r="F572" s="16"/>
      <c r="G572" s="16"/>
      <c r="H572" s="17"/>
      <c r="I572" s="16"/>
      <c r="J572" s="16"/>
      <c r="K572" s="17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</row>
    <row r="573" spans="1:25" x14ac:dyDescent="0.25">
      <c r="A573" s="112"/>
      <c r="B573" s="16"/>
      <c r="C573" s="16"/>
      <c r="D573" s="16"/>
      <c r="E573" s="16"/>
      <c r="F573" s="16"/>
      <c r="G573" s="16"/>
      <c r="H573" s="17"/>
      <c r="I573" s="16"/>
      <c r="J573" s="16"/>
      <c r="K573" s="17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</row>
    <row r="574" spans="1:25" x14ac:dyDescent="0.25">
      <c r="A574" s="112"/>
      <c r="B574" s="16"/>
      <c r="C574" s="16"/>
      <c r="D574" s="16"/>
      <c r="E574" s="16"/>
      <c r="F574" s="16"/>
      <c r="G574" s="16"/>
      <c r="H574" s="17"/>
      <c r="I574" s="16"/>
      <c r="J574" s="16"/>
      <c r="K574" s="17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</row>
    <row r="575" spans="1:25" x14ac:dyDescent="0.25">
      <c r="A575" s="112"/>
      <c r="B575" s="16"/>
      <c r="C575" s="16"/>
      <c r="D575" s="16"/>
      <c r="E575" s="16"/>
      <c r="F575" s="16"/>
      <c r="G575" s="16"/>
      <c r="H575" s="17"/>
      <c r="I575" s="16"/>
      <c r="J575" s="16"/>
      <c r="K575" s="17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</row>
    <row r="576" spans="1:25" x14ac:dyDescent="0.25">
      <c r="A576" s="112"/>
      <c r="B576" s="16"/>
      <c r="C576" s="16"/>
      <c r="D576" s="16"/>
      <c r="E576" s="16"/>
      <c r="F576" s="16"/>
      <c r="G576" s="16"/>
      <c r="H576" s="17"/>
      <c r="I576" s="16"/>
      <c r="J576" s="16"/>
      <c r="K576" s="17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</row>
    <row r="577" spans="1:25" x14ac:dyDescent="0.25">
      <c r="A577" s="112"/>
      <c r="B577" s="16"/>
      <c r="C577" s="16"/>
      <c r="D577" s="16"/>
      <c r="E577" s="16"/>
      <c r="F577" s="16"/>
      <c r="G577" s="16"/>
      <c r="H577" s="17"/>
      <c r="I577" s="16"/>
      <c r="J577" s="16"/>
      <c r="K577" s="17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</row>
    <row r="578" spans="1:25" x14ac:dyDescent="0.25">
      <c r="A578" s="112"/>
      <c r="B578" s="16"/>
      <c r="C578" s="16"/>
      <c r="D578" s="16"/>
      <c r="E578" s="16"/>
      <c r="F578" s="16"/>
      <c r="G578" s="16"/>
      <c r="H578" s="17"/>
      <c r="I578" s="16"/>
      <c r="J578" s="16"/>
      <c r="K578" s="17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</row>
    <row r="579" spans="1:25" x14ac:dyDescent="0.25">
      <c r="A579" s="112"/>
      <c r="B579" s="16"/>
      <c r="C579" s="16"/>
      <c r="D579" s="16"/>
      <c r="E579" s="16"/>
      <c r="F579" s="16"/>
      <c r="G579" s="16"/>
      <c r="H579" s="17"/>
      <c r="I579" s="16"/>
      <c r="J579" s="16"/>
      <c r="K579" s="17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</row>
    <row r="580" spans="1:25" x14ac:dyDescent="0.25">
      <c r="A580" s="112"/>
      <c r="B580" s="16"/>
      <c r="C580" s="16"/>
      <c r="D580" s="16"/>
      <c r="E580" s="16"/>
      <c r="F580" s="16"/>
      <c r="G580" s="16"/>
      <c r="H580" s="17"/>
      <c r="I580" s="16"/>
      <c r="J580" s="16"/>
      <c r="K580" s="17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</row>
    <row r="581" spans="1:25" x14ac:dyDescent="0.25">
      <c r="A581" s="112"/>
      <c r="B581" s="16"/>
      <c r="C581" s="16"/>
      <c r="D581" s="16"/>
      <c r="E581" s="16"/>
      <c r="F581" s="16"/>
      <c r="G581" s="16"/>
      <c r="H581" s="17"/>
      <c r="I581" s="16"/>
      <c r="J581" s="16"/>
      <c r="K581" s="17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</row>
    <row r="582" spans="1:25" x14ac:dyDescent="0.25">
      <c r="A582" s="112"/>
      <c r="B582" s="16"/>
      <c r="C582" s="16"/>
      <c r="D582" s="16"/>
      <c r="E582" s="16"/>
      <c r="F582" s="16"/>
      <c r="G582" s="16"/>
      <c r="H582" s="17"/>
      <c r="I582" s="16"/>
      <c r="J582" s="16"/>
      <c r="K582" s="17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</row>
    <row r="583" spans="1:25" x14ac:dyDescent="0.25">
      <c r="A583" s="112"/>
      <c r="B583" s="16"/>
      <c r="C583" s="16"/>
      <c r="D583" s="16"/>
      <c r="E583" s="16"/>
      <c r="F583" s="16"/>
      <c r="G583" s="16"/>
      <c r="H583" s="17"/>
      <c r="I583" s="16"/>
      <c r="J583" s="16"/>
      <c r="K583" s="17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</row>
    <row r="584" spans="1:25" x14ac:dyDescent="0.25">
      <c r="A584" s="112"/>
      <c r="B584" s="16"/>
      <c r="C584" s="16"/>
      <c r="D584" s="16"/>
      <c r="E584" s="16"/>
      <c r="F584" s="16"/>
      <c r="G584" s="16"/>
      <c r="H584" s="17"/>
      <c r="I584" s="16"/>
      <c r="J584" s="16"/>
      <c r="K584" s="17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</row>
    <row r="585" spans="1:25" x14ac:dyDescent="0.25">
      <c r="A585" s="112"/>
      <c r="B585" s="16"/>
      <c r="C585" s="16"/>
      <c r="D585" s="16"/>
      <c r="E585" s="16"/>
      <c r="F585" s="16"/>
      <c r="G585" s="16"/>
      <c r="H585" s="17"/>
      <c r="I585" s="16"/>
      <c r="J585" s="16"/>
      <c r="K585" s="17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</row>
    <row r="586" spans="1:25" x14ac:dyDescent="0.25">
      <c r="A586" s="112"/>
      <c r="B586" s="16"/>
      <c r="C586" s="16"/>
      <c r="D586" s="16"/>
      <c r="E586" s="16"/>
      <c r="F586" s="16"/>
      <c r="G586" s="16"/>
      <c r="H586" s="17"/>
      <c r="I586" s="16"/>
      <c r="J586" s="16"/>
      <c r="K586" s="17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</row>
    <row r="587" spans="1:25" x14ac:dyDescent="0.25">
      <c r="A587" s="112"/>
      <c r="B587" s="16"/>
      <c r="C587" s="16"/>
      <c r="D587" s="16"/>
      <c r="E587" s="16"/>
      <c r="F587" s="16"/>
      <c r="G587" s="16"/>
      <c r="H587" s="17"/>
      <c r="I587" s="16"/>
      <c r="J587" s="16"/>
      <c r="K587" s="17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</row>
    <row r="588" spans="1:25" x14ac:dyDescent="0.25">
      <c r="A588" s="112"/>
      <c r="B588" s="16"/>
      <c r="C588" s="16"/>
      <c r="D588" s="16"/>
      <c r="E588" s="16"/>
      <c r="F588" s="16"/>
      <c r="G588" s="16"/>
      <c r="H588" s="17"/>
      <c r="I588" s="16"/>
      <c r="J588" s="16"/>
      <c r="K588" s="17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</row>
    <row r="589" spans="1:25" x14ac:dyDescent="0.25">
      <c r="A589" s="112"/>
      <c r="B589" s="16"/>
      <c r="C589" s="16"/>
      <c r="D589" s="16"/>
      <c r="E589" s="16"/>
      <c r="F589" s="16"/>
      <c r="G589" s="16"/>
      <c r="H589" s="17"/>
      <c r="I589" s="16"/>
      <c r="J589" s="16"/>
      <c r="K589" s="17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</row>
    <row r="590" spans="1:25" x14ac:dyDescent="0.25">
      <c r="A590" s="112"/>
      <c r="B590" s="16"/>
      <c r="C590" s="16"/>
      <c r="D590" s="16"/>
      <c r="E590" s="16"/>
      <c r="F590" s="16"/>
      <c r="G590" s="16"/>
      <c r="H590" s="17"/>
      <c r="I590" s="16"/>
      <c r="J590" s="16"/>
      <c r="K590" s="17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</row>
    <row r="591" spans="1:25" x14ac:dyDescent="0.25">
      <c r="A591" s="112"/>
      <c r="B591" s="16"/>
      <c r="C591" s="16"/>
      <c r="D591" s="16"/>
      <c r="E591" s="16"/>
      <c r="F591" s="16"/>
      <c r="G591" s="16"/>
      <c r="H591" s="17"/>
      <c r="I591" s="16"/>
      <c r="J591" s="16"/>
      <c r="K591" s="17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</row>
    <row r="592" spans="1:25" x14ac:dyDescent="0.25">
      <c r="A592" s="112"/>
      <c r="B592" s="16"/>
      <c r="C592" s="16"/>
      <c r="D592" s="16"/>
      <c r="E592" s="16"/>
      <c r="F592" s="16"/>
      <c r="G592" s="16"/>
      <c r="H592" s="17"/>
      <c r="I592" s="16"/>
      <c r="J592" s="16"/>
      <c r="K592" s="17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</row>
    <row r="593" spans="1:25" x14ac:dyDescent="0.25">
      <c r="A593" s="112"/>
      <c r="B593" s="16"/>
      <c r="C593" s="16"/>
      <c r="D593" s="16"/>
      <c r="E593" s="16"/>
      <c r="F593" s="16"/>
      <c r="G593" s="16"/>
      <c r="H593" s="17"/>
      <c r="I593" s="16"/>
      <c r="J593" s="16"/>
      <c r="K593" s="17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</row>
    <row r="594" spans="1:25" x14ac:dyDescent="0.25">
      <c r="A594" s="112"/>
      <c r="B594" s="16"/>
      <c r="C594" s="16"/>
      <c r="D594" s="16"/>
      <c r="E594" s="16"/>
      <c r="F594" s="16"/>
      <c r="G594" s="16"/>
      <c r="H594" s="17"/>
      <c r="I594" s="16"/>
      <c r="J594" s="16"/>
      <c r="K594" s="17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</row>
    <row r="595" spans="1:25" x14ac:dyDescent="0.25">
      <c r="A595" s="112"/>
      <c r="B595" s="16"/>
      <c r="C595" s="16"/>
      <c r="D595" s="16"/>
      <c r="E595" s="16"/>
      <c r="F595" s="16"/>
      <c r="G595" s="16"/>
      <c r="H595" s="17"/>
      <c r="I595" s="16"/>
      <c r="J595" s="16"/>
      <c r="K595" s="17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</row>
    <row r="596" spans="1:25" x14ac:dyDescent="0.25">
      <c r="A596" s="112"/>
      <c r="B596" s="16"/>
      <c r="C596" s="16"/>
      <c r="D596" s="16"/>
      <c r="E596" s="16"/>
      <c r="F596" s="16"/>
      <c r="G596" s="16"/>
      <c r="H596" s="17"/>
      <c r="I596" s="16"/>
      <c r="J596" s="16"/>
      <c r="K596" s="17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</row>
    <row r="597" spans="1:25" x14ac:dyDescent="0.25">
      <c r="A597" s="112"/>
      <c r="B597" s="16"/>
      <c r="C597" s="16"/>
      <c r="D597" s="16"/>
      <c r="E597" s="16"/>
      <c r="F597" s="16"/>
      <c r="G597" s="16"/>
      <c r="H597" s="17"/>
      <c r="I597" s="16"/>
      <c r="J597" s="16"/>
      <c r="K597" s="17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</row>
    <row r="598" spans="1:25" x14ac:dyDescent="0.25">
      <c r="A598" s="112"/>
      <c r="B598" s="16"/>
      <c r="C598" s="16"/>
      <c r="D598" s="16"/>
      <c r="E598" s="16"/>
      <c r="F598" s="16"/>
      <c r="G598" s="16"/>
      <c r="H598" s="17"/>
      <c r="I598" s="16"/>
      <c r="J598" s="16"/>
      <c r="K598" s="17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</row>
    <row r="599" spans="1:25" x14ac:dyDescent="0.25">
      <c r="A599" s="112"/>
      <c r="B599" s="16"/>
      <c r="C599" s="16"/>
      <c r="D599" s="16"/>
      <c r="E599" s="16"/>
      <c r="F599" s="16"/>
      <c r="G599" s="16"/>
      <c r="H599" s="17"/>
      <c r="I599" s="16"/>
      <c r="J599" s="16"/>
      <c r="K599" s="17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</row>
    <row r="600" spans="1:25" x14ac:dyDescent="0.25">
      <c r="A600" s="112"/>
      <c r="B600" s="16"/>
      <c r="C600" s="16"/>
      <c r="D600" s="16"/>
      <c r="E600" s="16"/>
      <c r="F600" s="16"/>
      <c r="G600" s="16"/>
      <c r="H600" s="17"/>
      <c r="I600" s="16"/>
      <c r="J600" s="16"/>
      <c r="K600" s="17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</row>
    <row r="601" spans="1:25" x14ac:dyDescent="0.25">
      <c r="A601" s="112"/>
      <c r="B601" s="16"/>
      <c r="C601" s="16"/>
      <c r="D601" s="16"/>
      <c r="E601" s="16"/>
      <c r="F601" s="16"/>
      <c r="G601" s="16"/>
      <c r="H601" s="17"/>
      <c r="I601" s="16"/>
      <c r="J601" s="16"/>
      <c r="K601" s="17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</row>
    <row r="602" spans="1:25" x14ac:dyDescent="0.25">
      <c r="A602" s="112"/>
      <c r="B602" s="16"/>
      <c r="C602" s="16"/>
      <c r="D602" s="16"/>
      <c r="E602" s="16"/>
      <c r="F602" s="16"/>
      <c r="G602" s="16"/>
      <c r="H602" s="17"/>
      <c r="I602" s="16"/>
      <c r="J602" s="16"/>
      <c r="K602" s="17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</row>
    <row r="603" spans="1:25" x14ac:dyDescent="0.25">
      <c r="A603" s="112"/>
      <c r="B603" s="16"/>
      <c r="C603" s="16"/>
      <c r="D603" s="16"/>
      <c r="E603" s="16"/>
      <c r="F603" s="16"/>
      <c r="G603" s="16"/>
      <c r="H603" s="17"/>
      <c r="I603" s="16"/>
      <c r="J603" s="16"/>
      <c r="K603" s="17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</row>
    <row r="604" spans="1:25" x14ac:dyDescent="0.25">
      <c r="A604" s="112"/>
      <c r="B604" s="16"/>
      <c r="C604" s="16"/>
      <c r="D604" s="16"/>
      <c r="E604" s="16"/>
      <c r="F604" s="16"/>
      <c r="G604" s="16"/>
      <c r="H604" s="17"/>
      <c r="I604" s="16"/>
      <c r="J604" s="16"/>
      <c r="K604" s="17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</row>
    <row r="605" spans="1:25" x14ac:dyDescent="0.25">
      <c r="A605" s="112"/>
      <c r="B605" s="16"/>
      <c r="C605" s="16"/>
      <c r="D605" s="16"/>
      <c r="E605" s="16"/>
      <c r="F605" s="16"/>
      <c r="G605" s="16"/>
      <c r="H605" s="17"/>
      <c r="I605" s="16"/>
      <c r="J605" s="16"/>
      <c r="K605" s="17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</row>
    <row r="606" spans="1:25" x14ac:dyDescent="0.25">
      <c r="A606" s="112"/>
      <c r="B606" s="16"/>
      <c r="C606" s="16"/>
      <c r="D606" s="16"/>
      <c r="E606" s="16"/>
      <c r="F606" s="16"/>
      <c r="G606" s="16"/>
      <c r="H606" s="17"/>
      <c r="I606" s="16"/>
      <c r="J606" s="16"/>
      <c r="K606" s="17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</row>
    <row r="607" spans="1:25" x14ac:dyDescent="0.25">
      <c r="A607" s="112"/>
      <c r="B607" s="16"/>
      <c r="C607" s="16"/>
      <c r="D607" s="16"/>
      <c r="E607" s="16"/>
      <c r="F607" s="16"/>
      <c r="G607" s="16"/>
      <c r="H607" s="17"/>
      <c r="I607" s="16"/>
      <c r="J607" s="16"/>
      <c r="K607" s="17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</row>
    <row r="608" spans="1:25" x14ac:dyDescent="0.25">
      <c r="A608" s="112"/>
      <c r="B608" s="16"/>
      <c r="C608" s="16"/>
      <c r="D608" s="16"/>
      <c r="E608" s="16"/>
      <c r="F608" s="16"/>
      <c r="G608" s="16"/>
      <c r="H608" s="17"/>
      <c r="I608" s="16"/>
      <c r="J608" s="16"/>
      <c r="K608" s="17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</row>
    <row r="609" spans="1:25" x14ac:dyDescent="0.25">
      <c r="A609" s="112"/>
      <c r="B609" s="16"/>
      <c r="C609" s="16"/>
      <c r="D609" s="16"/>
      <c r="E609" s="16"/>
      <c r="F609" s="16"/>
      <c r="G609" s="16"/>
      <c r="H609" s="17"/>
      <c r="I609" s="16"/>
      <c r="J609" s="16"/>
      <c r="K609" s="17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</row>
    <row r="610" spans="1:25" x14ac:dyDescent="0.25">
      <c r="A610" s="112"/>
      <c r="B610" s="16"/>
      <c r="C610" s="16"/>
      <c r="D610" s="16"/>
      <c r="E610" s="16"/>
      <c r="F610" s="16"/>
      <c r="G610" s="16"/>
      <c r="H610" s="17"/>
      <c r="I610" s="16"/>
      <c r="J610" s="16"/>
      <c r="K610" s="17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</row>
    <row r="611" spans="1:25" x14ac:dyDescent="0.25">
      <c r="A611" s="112"/>
      <c r="B611" s="16"/>
      <c r="C611" s="16"/>
      <c r="D611" s="16"/>
      <c r="E611" s="16"/>
      <c r="F611" s="16"/>
      <c r="G611" s="16"/>
      <c r="H611" s="17"/>
      <c r="I611" s="16"/>
      <c r="J611" s="16"/>
      <c r="K611" s="17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</row>
    <row r="612" spans="1:25" x14ac:dyDescent="0.25">
      <c r="A612" s="112"/>
      <c r="B612" s="16"/>
      <c r="C612" s="16"/>
      <c r="D612" s="16"/>
      <c r="E612" s="16"/>
      <c r="F612" s="16"/>
      <c r="G612" s="16"/>
      <c r="H612" s="17"/>
      <c r="I612" s="16"/>
      <c r="J612" s="16"/>
      <c r="K612" s="17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</row>
    <row r="613" spans="1:25" x14ac:dyDescent="0.25">
      <c r="A613" s="112"/>
      <c r="B613" s="16"/>
      <c r="C613" s="16"/>
      <c r="D613" s="16"/>
      <c r="E613" s="16"/>
      <c r="F613" s="16"/>
      <c r="G613" s="16"/>
      <c r="H613" s="17"/>
      <c r="I613" s="16"/>
      <c r="J613" s="16"/>
      <c r="K613" s="17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</row>
    <row r="614" spans="1:25" x14ac:dyDescent="0.25">
      <c r="A614" s="112"/>
      <c r="B614" s="16"/>
      <c r="C614" s="16"/>
      <c r="D614" s="16"/>
      <c r="E614" s="16"/>
      <c r="F614" s="16"/>
      <c r="G614" s="16"/>
      <c r="H614" s="17"/>
      <c r="I614" s="16"/>
      <c r="J614" s="16"/>
      <c r="K614" s="17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</row>
    <row r="615" spans="1:25" x14ac:dyDescent="0.25">
      <c r="A615" s="112"/>
      <c r="B615" s="16"/>
      <c r="C615" s="16"/>
      <c r="D615" s="16"/>
      <c r="E615" s="16"/>
      <c r="F615" s="16"/>
      <c r="G615" s="16"/>
      <c r="H615" s="17"/>
      <c r="I615" s="16"/>
      <c r="J615" s="16"/>
      <c r="K615" s="17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</row>
    <row r="616" spans="1:25" x14ac:dyDescent="0.25">
      <c r="A616" s="112"/>
      <c r="B616" s="16"/>
      <c r="C616" s="16"/>
      <c r="D616" s="16"/>
      <c r="E616" s="16"/>
      <c r="F616" s="16"/>
      <c r="G616" s="16"/>
      <c r="H616" s="17"/>
      <c r="I616" s="16"/>
      <c r="J616" s="16"/>
      <c r="K616" s="17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</row>
    <row r="617" spans="1:25" x14ac:dyDescent="0.25">
      <c r="A617" s="112"/>
      <c r="B617" s="16"/>
      <c r="C617" s="16"/>
      <c r="D617" s="16"/>
      <c r="E617" s="16"/>
      <c r="F617" s="16"/>
      <c r="G617" s="16"/>
      <c r="H617" s="17"/>
      <c r="I617" s="16"/>
      <c r="J617" s="16"/>
      <c r="K617" s="17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</row>
    <row r="618" spans="1:25" x14ac:dyDescent="0.25">
      <c r="A618" s="112"/>
      <c r="B618" s="16"/>
      <c r="C618" s="16"/>
      <c r="D618" s="16"/>
      <c r="E618" s="16"/>
      <c r="F618" s="16"/>
      <c r="G618" s="16"/>
      <c r="H618" s="17"/>
      <c r="I618" s="16"/>
      <c r="J618" s="16"/>
      <c r="K618" s="17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</row>
    <row r="619" spans="1:25" x14ac:dyDescent="0.25">
      <c r="A619" s="112"/>
      <c r="B619" s="16"/>
      <c r="C619" s="16"/>
      <c r="D619" s="16"/>
      <c r="E619" s="16"/>
      <c r="F619" s="16"/>
      <c r="G619" s="16"/>
      <c r="H619" s="17"/>
      <c r="I619" s="16"/>
      <c r="J619" s="16"/>
      <c r="K619" s="17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</row>
    <row r="620" spans="1:25" x14ac:dyDescent="0.25">
      <c r="A620" s="112"/>
      <c r="B620" s="16"/>
      <c r="C620" s="16"/>
      <c r="D620" s="16"/>
      <c r="E620" s="16"/>
      <c r="F620" s="16"/>
      <c r="G620" s="16"/>
      <c r="H620" s="17"/>
      <c r="I620" s="16"/>
      <c r="J620" s="16"/>
      <c r="K620" s="17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</row>
    <row r="621" spans="1:25" x14ac:dyDescent="0.25">
      <c r="A621" s="112"/>
      <c r="B621" s="16"/>
      <c r="C621" s="16"/>
      <c r="D621" s="16"/>
      <c r="E621" s="16"/>
      <c r="F621" s="16"/>
      <c r="G621" s="16"/>
      <c r="H621" s="17"/>
      <c r="I621" s="16"/>
      <c r="J621" s="16"/>
      <c r="K621" s="17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</row>
    <row r="622" spans="1:25" x14ac:dyDescent="0.25">
      <c r="A622" s="112"/>
      <c r="B622" s="16"/>
      <c r="C622" s="16"/>
      <c r="D622" s="16"/>
      <c r="E622" s="16"/>
      <c r="F622" s="16"/>
      <c r="G622" s="16"/>
      <c r="H622" s="17"/>
      <c r="I622" s="16"/>
      <c r="J622" s="16"/>
      <c r="K622" s="17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</row>
    <row r="623" spans="1:25" x14ac:dyDescent="0.25">
      <c r="A623" s="112"/>
      <c r="B623" s="16"/>
      <c r="C623" s="16"/>
      <c r="D623" s="16"/>
      <c r="E623" s="16"/>
      <c r="F623" s="16"/>
      <c r="G623" s="16"/>
      <c r="H623" s="17"/>
      <c r="I623" s="16"/>
      <c r="J623" s="16"/>
      <c r="K623" s="17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</row>
    <row r="624" spans="1:25" x14ac:dyDescent="0.25">
      <c r="A624" s="112"/>
      <c r="B624" s="16"/>
      <c r="C624" s="16"/>
      <c r="D624" s="16"/>
      <c r="E624" s="16"/>
      <c r="F624" s="16"/>
      <c r="G624" s="16"/>
      <c r="H624" s="17"/>
      <c r="I624" s="16"/>
      <c r="J624" s="16"/>
      <c r="K624" s="17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</row>
    <row r="625" spans="1:25" x14ac:dyDescent="0.25">
      <c r="A625" s="112"/>
      <c r="B625" s="16"/>
      <c r="C625" s="16"/>
      <c r="D625" s="16"/>
      <c r="E625" s="16"/>
      <c r="F625" s="16"/>
      <c r="G625" s="16"/>
      <c r="H625" s="17"/>
      <c r="I625" s="16"/>
      <c r="J625" s="16"/>
      <c r="K625" s="17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</row>
    <row r="626" spans="1:25" x14ac:dyDescent="0.25">
      <c r="A626" s="112"/>
      <c r="B626" s="16"/>
      <c r="C626" s="16"/>
      <c r="D626" s="16"/>
      <c r="E626" s="16"/>
      <c r="F626" s="16"/>
      <c r="G626" s="16"/>
      <c r="H626" s="17"/>
      <c r="I626" s="16"/>
      <c r="J626" s="16"/>
      <c r="K626" s="17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</row>
    <row r="627" spans="1:25" x14ac:dyDescent="0.25">
      <c r="A627" s="112"/>
      <c r="B627" s="16"/>
      <c r="C627" s="16"/>
      <c r="D627" s="16"/>
      <c r="E627" s="16"/>
      <c r="F627" s="16"/>
      <c r="G627" s="16"/>
      <c r="H627" s="17"/>
      <c r="I627" s="16"/>
      <c r="J627" s="16"/>
      <c r="K627" s="17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</row>
    <row r="628" spans="1:25" x14ac:dyDescent="0.25">
      <c r="A628" s="112"/>
      <c r="B628" s="16"/>
      <c r="C628" s="16"/>
      <c r="D628" s="16"/>
      <c r="E628" s="16"/>
      <c r="F628" s="16"/>
      <c r="G628" s="16"/>
      <c r="H628" s="17"/>
      <c r="I628" s="16"/>
      <c r="J628" s="16"/>
      <c r="K628" s="17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</row>
    <row r="629" spans="1:25" x14ac:dyDescent="0.25">
      <c r="A629" s="112"/>
      <c r="B629" s="16"/>
      <c r="C629" s="16"/>
      <c r="D629" s="16"/>
      <c r="E629" s="16"/>
      <c r="F629" s="16"/>
      <c r="G629" s="16"/>
      <c r="H629" s="17"/>
      <c r="I629" s="16"/>
      <c r="J629" s="16"/>
      <c r="K629" s="17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</row>
    <row r="630" spans="1:25" x14ac:dyDescent="0.25">
      <c r="A630" s="112"/>
      <c r="B630" s="16"/>
      <c r="C630" s="16"/>
      <c r="D630" s="16"/>
      <c r="E630" s="16"/>
      <c r="F630" s="16"/>
      <c r="G630" s="16"/>
      <c r="H630" s="17"/>
      <c r="I630" s="16"/>
      <c r="J630" s="16"/>
      <c r="K630" s="17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</row>
    <row r="631" spans="1:25" x14ac:dyDescent="0.25">
      <c r="A631" s="112"/>
      <c r="B631" s="16"/>
      <c r="C631" s="16"/>
      <c r="D631" s="16"/>
      <c r="E631" s="16"/>
      <c r="F631" s="16"/>
      <c r="G631" s="16"/>
      <c r="H631" s="17"/>
      <c r="I631" s="16"/>
      <c r="J631" s="16"/>
      <c r="K631" s="17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</row>
    <row r="632" spans="1:25" x14ac:dyDescent="0.25">
      <c r="A632" s="112"/>
      <c r="B632" s="16"/>
      <c r="C632" s="16"/>
      <c r="D632" s="16"/>
      <c r="E632" s="16"/>
      <c r="F632" s="16"/>
      <c r="G632" s="16"/>
      <c r="H632" s="17"/>
      <c r="I632" s="16"/>
      <c r="J632" s="16"/>
      <c r="K632" s="17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</row>
    <row r="633" spans="1:25" x14ac:dyDescent="0.25">
      <c r="A633" s="112"/>
      <c r="B633" s="16"/>
      <c r="C633" s="16"/>
      <c r="D633" s="16"/>
      <c r="E633" s="16"/>
      <c r="F633" s="16"/>
      <c r="G633" s="16"/>
      <c r="H633" s="17"/>
      <c r="I633" s="16"/>
      <c r="J633" s="16"/>
      <c r="K633" s="17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</row>
    <row r="634" spans="1:25" x14ac:dyDescent="0.25">
      <c r="A634" s="112"/>
      <c r="B634" s="16"/>
      <c r="C634" s="16"/>
      <c r="D634" s="16"/>
      <c r="E634" s="16"/>
      <c r="F634" s="16"/>
      <c r="G634" s="16"/>
      <c r="H634" s="17"/>
      <c r="I634" s="16"/>
      <c r="J634" s="16"/>
      <c r="K634" s="17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</row>
    <row r="635" spans="1:25" x14ac:dyDescent="0.25">
      <c r="A635" s="112"/>
      <c r="B635" s="16"/>
      <c r="C635" s="16"/>
      <c r="D635" s="16"/>
      <c r="E635" s="16"/>
      <c r="F635" s="16"/>
      <c r="G635" s="16"/>
      <c r="H635" s="17"/>
      <c r="I635" s="16"/>
      <c r="J635" s="16"/>
      <c r="K635" s="17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</row>
    <row r="636" spans="1:25" x14ac:dyDescent="0.25">
      <c r="A636" s="112"/>
      <c r="B636" s="16"/>
      <c r="C636" s="16"/>
      <c r="D636" s="16"/>
      <c r="E636" s="16"/>
      <c r="F636" s="16"/>
      <c r="G636" s="16"/>
      <c r="H636" s="17"/>
      <c r="I636" s="16"/>
      <c r="J636" s="16"/>
      <c r="K636" s="17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</row>
    <row r="637" spans="1:25" x14ac:dyDescent="0.25">
      <c r="A637" s="112"/>
      <c r="B637" s="16"/>
      <c r="C637" s="16"/>
      <c r="D637" s="16"/>
      <c r="E637" s="16"/>
      <c r="F637" s="16"/>
      <c r="G637" s="16"/>
      <c r="H637" s="17"/>
      <c r="I637" s="16"/>
      <c r="J637" s="16"/>
      <c r="K637" s="17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</row>
    <row r="638" spans="1:25" x14ac:dyDescent="0.25">
      <c r="A638" s="112"/>
      <c r="B638" s="16"/>
      <c r="C638" s="16"/>
      <c r="D638" s="16"/>
      <c r="E638" s="16"/>
      <c r="F638" s="16"/>
      <c r="G638" s="16"/>
      <c r="H638" s="17"/>
      <c r="I638" s="16"/>
      <c r="J638" s="16"/>
      <c r="K638" s="17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</row>
    <row r="639" spans="1:25" x14ac:dyDescent="0.25">
      <c r="A639" s="112"/>
      <c r="B639" s="16"/>
      <c r="C639" s="16"/>
      <c r="D639" s="16"/>
      <c r="E639" s="16"/>
      <c r="F639" s="16"/>
      <c r="G639" s="16"/>
      <c r="H639" s="17"/>
      <c r="I639" s="16"/>
      <c r="J639" s="16"/>
      <c r="K639" s="17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</row>
    <row r="640" spans="1:25" x14ac:dyDescent="0.25">
      <c r="A640" s="112"/>
      <c r="B640" s="16"/>
      <c r="C640" s="16"/>
      <c r="D640" s="16"/>
      <c r="E640" s="16"/>
      <c r="F640" s="16"/>
      <c r="G640" s="16"/>
      <c r="H640" s="17"/>
      <c r="I640" s="16"/>
      <c r="J640" s="16"/>
      <c r="K640" s="17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</row>
    <row r="641" spans="1:25" x14ac:dyDescent="0.25">
      <c r="A641" s="112"/>
      <c r="B641" s="16"/>
      <c r="C641" s="16"/>
      <c r="D641" s="16"/>
      <c r="E641" s="16"/>
      <c r="F641" s="16"/>
      <c r="G641" s="16"/>
      <c r="H641" s="17"/>
      <c r="I641" s="16"/>
      <c r="J641" s="16"/>
      <c r="K641" s="17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</row>
    <row r="642" spans="1:25" x14ac:dyDescent="0.25">
      <c r="A642" s="112"/>
      <c r="B642" s="16"/>
      <c r="C642" s="16"/>
      <c r="D642" s="16"/>
      <c r="E642" s="16"/>
      <c r="F642" s="16"/>
      <c r="G642" s="16"/>
      <c r="H642" s="17"/>
      <c r="I642" s="16"/>
      <c r="J642" s="16"/>
      <c r="K642" s="17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</row>
    <row r="643" spans="1:25" x14ac:dyDescent="0.25">
      <c r="A643" s="112"/>
      <c r="B643" s="16"/>
      <c r="C643" s="16"/>
      <c r="D643" s="16"/>
      <c r="E643" s="16"/>
      <c r="F643" s="16"/>
      <c r="G643" s="16"/>
      <c r="H643" s="17"/>
      <c r="I643" s="16"/>
      <c r="J643" s="16"/>
      <c r="K643" s="17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</row>
    <row r="644" spans="1:25" x14ac:dyDescent="0.25">
      <c r="A644" s="112"/>
      <c r="B644" s="16"/>
      <c r="C644" s="16"/>
      <c r="D644" s="16"/>
      <c r="E644" s="16"/>
      <c r="F644" s="16"/>
      <c r="G644" s="16"/>
      <c r="H644" s="17"/>
      <c r="I644" s="16"/>
      <c r="J644" s="16"/>
      <c r="K644" s="17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</row>
    <row r="645" spans="1:25" x14ac:dyDescent="0.25">
      <c r="A645" s="112"/>
      <c r="B645" s="16"/>
      <c r="C645" s="16"/>
      <c r="D645" s="16"/>
      <c r="E645" s="16"/>
      <c r="F645" s="16"/>
      <c r="G645" s="16"/>
      <c r="H645" s="17"/>
      <c r="I645" s="16"/>
      <c r="J645" s="16"/>
      <c r="K645" s="17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</row>
    <row r="646" spans="1:25" x14ac:dyDescent="0.25">
      <c r="A646" s="112"/>
      <c r="B646" s="16"/>
      <c r="C646" s="16"/>
      <c r="D646" s="16"/>
      <c r="E646" s="16"/>
      <c r="F646" s="16"/>
      <c r="G646" s="16"/>
      <c r="H646" s="17"/>
      <c r="I646" s="16"/>
      <c r="J646" s="16"/>
      <c r="K646" s="17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</row>
    <row r="647" spans="1:25" x14ac:dyDescent="0.25">
      <c r="A647" s="112"/>
      <c r="B647" s="16"/>
      <c r="C647" s="16"/>
      <c r="D647" s="16"/>
      <c r="E647" s="16"/>
      <c r="F647" s="16"/>
      <c r="G647" s="16"/>
      <c r="H647" s="17"/>
      <c r="I647" s="16"/>
      <c r="J647" s="16"/>
      <c r="K647" s="17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</row>
    <row r="648" spans="1:25" x14ac:dyDescent="0.25">
      <c r="A648" s="112"/>
      <c r="B648" s="16"/>
      <c r="C648" s="16"/>
      <c r="D648" s="16"/>
      <c r="E648" s="16"/>
      <c r="F648" s="16"/>
      <c r="G648" s="16"/>
      <c r="H648" s="17"/>
      <c r="I648" s="16"/>
      <c r="J648" s="16"/>
      <c r="K648" s="17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</row>
    <row r="649" spans="1:25" x14ac:dyDescent="0.25">
      <c r="A649" s="112"/>
      <c r="B649" s="16"/>
      <c r="C649" s="16"/>
      <c r="D649" s="16"/>
      <c r="E649" s="16"/>
      <c r="F649" s="16"/>
      <c r="G649" s="16"/>
      <c r="H649" s="17"/>
      <c r="I649" s="16"/>
      <c r="J649" s="16"/>
      <c r="K649" s="17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</row>
    <row r="650" spans="1:25" x14ac:dyDescent="0.25">
      <c r="A650" s="112"/>
      <c r="B650" s="16"/>
      <c r="C650" s="16"/>
      <c r="D650" s="16"/>
      <c r="E650" s="16"/>
      <c r="F650" s="16"/>
      <c r="G650" s="16"/>
      <c r="H650" s="17"/>
      <c r="I650" s="16"/>
      <c r="J650" s="16"/>
      <c r="K650" s="17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</row>
    <row r="651" spans="1:25" x14ac:dyDescent="0.25">
      <c r="A651" s="112"/>
      <c r="B651" s="16"/>
      <c r="C651" s="16"/>
      <c r="D651" s="16"/>
      <c r="E651" s="16"/>
      <c r="F651" s="16"/>
      <c r="G651" s="16"/>
      <c r="H651" s="17"/>
      <c r="I651" s="16"/>
      <c r="J651" s="16"/>
      <c r="K651" s="17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</row>
    <row r="652" spans="1:25" x14ac:dyDescent="0.25">
      <c r="A652" s="112"/>
      <c r="B652" s="16"/>
      <c r="C652" s="16"/>
      <c r="D652" s="16"/>
      <c r="E652" s="16"/>
      <c r="F652" s="16"/>
      <c r="G652" s="16"/>
      <c r="H652" s="17"/>
      <c r="I652" s="16"/>
      <c r="J652" s="16"/>
      <c r="K652" s="17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</row>
    <row r="653" spans="1:25" x14ac:dyDescent="0.25">
      <c r="A653" s="112"/>
      <c r="B653" s="16"/>
      <c r="C653" s="16"/>
      <c r="D653" s="16"/>
      <c r="E653" s="16"/>
      <c r="F653" s="16"/>
      <c r="G653" s="16"/>
      <c r="H653" s="17"/>
      <c r="I653" s="16"/>
      <c r="J653" s="16"/>
      <c r="K653" s="17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</row>
    <row r="654" spans="1:25" x14ac:dyDescent="0.25">
      <c r="A654" s="112"/>
      <c r="B654" s="16"/>
      <c r="C654" s="16"/>
      <c r="D654" s="16"/>
      <c r="E654" s="16"/>
      <c r="F654" s="16"/>
      <c r="G654" s="16"/>
      <c r="H654" s="17"/>
      <c r="I654" s="16"/>
      <c r="J654" s="16"/>
      <c r="K654" s="17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</row>
    <row r="655" spans="1:25" x14ac:dyDescent="0.25">
      <c r="A655" s="112"/>
      <c r="B655" s="16"/>
      <c r="C655" s="16"/>
      <c r="D655" s="16"/>
      <c r="E655" s="16"/>
      <c r="F655" s="16"/>
      <c r="G655" s="16"/>
      <c r="H655" s="17"/>
      <c r="I655" s="16"/>
      <c r="J655" s="16"/>
      <c r="K655" s="17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</row>
    <row r="656" spans="1:25" x14ac:dyDescent="0.25">
      <c r="A656" s="112"/>
      <c r="B656" s="16"/>
      <c r="C656" s="16"/>
      <c r="D656" s="16"/>
      <c r="E656" s="16"/>
      <c r="F656" s="16"/>
      <c r="G656" s="16"/>
      <c r="H656" s="17"/>
      <c r="I656" s="16"/>
      <c r="J656" s="16"/>
      <c r="K656" s="17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</row>
    <row r="657" spans="1:25" x14ac:dyDescent="0.25">
      <c r="A657" s="112"/>
      <c r="B657" s="16"/>
      <c r="C657" s="16"/>
      <c r="D657" s="16"/>
      <c r="E657" s="16"/>
      <c r="F657" s="16"/>
      <c r="G657" s="16"/>
      <c r="H657" s="17"/>
      <c r="I657" s="16"/>
      <c r="J657" s="16"/>
      <c r="K657" s="17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</row>
    <row r="658" spans="1:25" x14ac:dyDescent="0.25">
      <c r="A658" s="112"/>
      <c r="B658" s="16"/>
      <c r="C658" s="16"/>
      <c r="D658" s="16"/>
      <c r="E658" s="16"/>
      <c r="F658" s="16"/>
      <c r="G658" s="16"/>
      <c r="H658" s="17"/>
      <c r="I658" s="16"/>
      <c r="J658" s="16"/>
      <c r="K658" s="17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</row>
    <row r="659" spans="1:25" x14ac:dyDescent="0.25">
      <c r="A659" s="112"/>
      <c r="B659" s="16"/>
      <c r="C659" s="16"/>
      <c r="D659" s="16"/>
      <c r="E659" s="16"/>
      <c r="F659" s="16"/>
      <c r="G659" s="16"/>
      <c r="H659" s="17"/>
      <c r="I659" s="16"/>
      <c r="J659" s="16"/>
      <c r="K659" s="17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</row>
    <row r="660" spans="1:25" x14ac:dyDescent="0.25">
      <c r="A660" s="112"/>
      <c r="B660" s="16"/>
      <c r="C660" s="16"/>
      <c r="D660" s="16"/>
      <c r="E660" s="16"/>
      <c r="F660" s="16"/>
      <c r="G660" s="16"/>
      <c r="H660" s="17"/>
      <c r="I660" s="16"/>
      <c r="J660" s="16"/>
      <c r="K660" s="17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</row>
    <row r="661" spans="1:25" x14ac:dyDescent="0.25">
      <c r="A661" s="112"/>
      <c r="B661" s="16"/>
      <c r="C661" s="16"/>
      <c r="D661" s="16"/>
      <c r="E661" s="16"/>
      <c r="F661" s="16"/>
      <c r="G661" s="16"/>
      <c r="H661" s="17"/>
      <c r="I661" s="16"/>
      <c r="J661" s="16"/>
      <c r="K661" s="17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</row>
    <row r="662" spans="1:25" x14ac:dyDescent="0.25">
      <c r="A662" s="112"/>
      <c r="B662" s="16"/>
      <c r="C662" s="16"/>
      <c r="D662" s="16"/>
      <c r="E662" s="16"/>
      <c r="F662" s="16"/>
      <c r="G662" s="16"/>
      <c r="H662" s="17"/>
      <c r="I662" s="16"/>
      <c r="J662" s="16"/>
      <c r="K662" s="17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</row>
    <row r="663" spans="1:25" x14ac:dyDescent="0.25">
      <c r="A663" s="112"/>
      <c r="B663" s="16"/>
      <c r="C663" s="16"/>
      <c r="D663" s="16"/>
      <c r="E663" s="16"/>
      <c r="F663" s="16"/>
      <c r="G663" s="16"/>
      <c r="H663" s="17"/>
      <c r="I663" s="16"/>
      <c r="J663" s="16"/>
      <c r="K663" s="17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</row>
    <row r="664" spans="1:25" x14ac:dyDescent="0.25">
      <c r="A664" s="112"/>
      <c r="B664" s="16"/>
      <c r="C664" s="16"/>
      <c r="D664" s="16"/>
      <c r="E664" s="16"/>
      <c r="F664" s="16"/>
      <c r="G664" s="16"/>
      <c r="H664" s="17"/>
      <c r="I664" s="16"/>
      <c r="J664" s="16"/>
      <c r="K664" s="17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</row>
    <row r="665" spans="1:25" x14ac:dyDescent="0.25">
      <c r="A665" s="112"/>
      <c r="B665" s="16"/>
      <c r="C665" s="16"/>
      <c r="D665" s="16"/>
      <c r="E665" s="16"/>
      <c r="F665" s="16"/>
      <c r="G665" s="16"/>
      <c r="H665" s="17"/>
      <c r="I665" s="16"/>
      <c r="J665" s="16"/>
      <c r="K665" s="17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</row>
    <row r="666" spans="1:25" x14ac:dyDescent="0.25">
      <c r="A666" s="112"/>
      <c r="B666" s="16"/>
      <c r="C666" s="16"/>
      <c r="D666" s="16"/>
      <c r="E666" s="16"/>
      <c r="F666" s="16"/>
      <c r="G666" s="16"/>
      <c r="H666" s="17"/>
      <c r="I666" s="16"/>
      <c r="J666" s="16"/>
      <c r="K666" s="17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</row>
    <row r="667" spans="1:25" x14ac:dyDescent="0.25">
      <c r="A667" s="112"/>
      <c r="B667" s="16"/>
      <c r="C667" s="16"/>
      <c r="D667" s="16"/>
      <c r="E667" s="16"/>
      <c r="F667" s="16"/>
      <c r="G667" s="16"/>
      <c r="H667" s="17"/>
      <c r="I667" s="16"/>
      <c r="J667" s="16"/>
      <c r="K667" s="17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</row>
    <row r="668" spans="1:25" x14ac:dyDescent="0.25">
      <c r="A668" s="112"/>
      <c r="B668" s="16"/>
      <c r="C668" s="16"/>
      <c r="D668" s="16"/>
      <c r="E668" s="16"/>
      <c r="F668" s="16"/>
      <c r="G668" s="16"/>
      <c r="H668" s="17"/>
      <c r="I668" s="16"/>
      <c r="J668" s="16"/>
      <c r="K668" s="17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</row>
    <row r="669" spans="1:25" x14ac:dyDescent="0.25">
      <c r="A669" s="112"/>
      <c r="B669" s="16"/>
      <c r="C669" s="16"/>
      <c r="D669" s="16"/>
      <c r="E669" s="16"/>
      <c r="F669" s="16"/>
      <c r="G669" s="16"/>
      <c r="H669" s="17"/>
      <c r="I669" s="16"/>
      <c r="J669" s="16"/>
      <c r="K669" s="17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</row>
    <row r="670" spans="1:25" x14ac:dyDescent="0.25">
      <c r="A670" s="112"/>
      <c r="B670" s="16"/>
      <c r="C670" s="16"/>
      <c r="D670" s="16"/>
      <c r="E670" s="16"/>
      <c r="F670" s="16"/>
      <c r="G670" s="16"/>
      <c r="H670" s="17"/>
      <c r="I670" s="16"/>
      <c r="J670" s="16"/>
      <c r="K670" s="17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</row>
    <row r="671" spans="1:25" x14ac:dyDescent="0.25">
      <c r="A671" s="112"/>
      <c r="B671" s="16"/>
      <c r="C671" s="16"/>
      <c r="D671" s="16"/>
      <c r="E671" s="16"/>
      <c r="F671" s="16"/>
      <c r="G671" s="16"/>
      <c r="H671" s="17"/>
      <c r="I671" s="16"/>
      <c r="J671" s="16"/>
      <c r="K671" s="17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</row>
    <row r="672" spans="1:25" x14ac:dyDescent="0.25">
      <c r="A672" s="112"/>
      <c r="B672" s="16"/>
      <c r="C672" s="16"/>
      <c r="D672" s="16"/>
      <c r="E672" s="16"/>
      <c r="F672" s="16"/>
      <c r="G672" s="16"/>
      <c r="H672" s="17"/>
      <c r="I672" s="16"/>
      <c r="J672" s="16"/>
      <c r="K672" s="17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</row>
    <row r="673" spans="1:25" x14ac:dyDescent="0.25">
      <c r="A673" s="112"/>
      <c r="B673" s="16"/>
      <c r="C673" s="16"/>
      <c r="D673" s="16"/>
      <c r="E673" s="16"/>
      <c r="F673" s="16"/>
      <c r="G673" s="16"/>
      <c r="H673" s="17"/>
      <c r="I673" s="16"/>
      <c r="J673" s="16"/>
      <c r="K673" s="17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</row>
    <row r="674" spans="1:25" x14ac:dyDescent="0.25">
      <c r="A674" s="112"/>
      <c r="B674" s="16"/>
      <c r="C674" s="16"/>
      <c r="D674" s="16"/>
      <c r="E674" s="16"/>
      <c r="F674" s="16"/>
      <c r="G674" s="16"/>
      <c r="H674" s="17"/>
      <c r="I674" s="16"/>
      <c r="J674" s="16"/>
      <c r="K674" s="17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</row>
    <row r="675" spans="1:25" x14ac:dyDescent="0.25">
      <c r="A675" s="112"/>
      <c r="B675" s="16"/>
      <c r="C675" s="16"/>
      <c r="D675" s="16"/>
      <c r="E675" s="16"/>
      <c r="F675" s="16"/>
      <c r="G675" s="16"/>
      <c r="H675" s="17"/>
      <c r="I675" s="16"/>
      <c r="J675" s="16"/>
      <c r="K675" s="17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</row>
    <row r="676" spans="1:25" x14ac:dyDescent="0.25">
      <c r="A676" s="112"/>
      <c r="B676" s="16"/>
      <c r="C676" s="16"/>
      <c r="D676" s="16"/>
      <c r="E676" s="16"/>
      <c r="F676" s="16"/>
      <c r="G676" s="16"/>
      <c r="H676" s="17"/>
      <c r="I676" s="16"/>
      <c r="J676" s="16"/>
      <c r="K676" s="17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</row>
    <row r="677" spans="1:25" x14ac:dyDescent="0.25">
      <c r="A677" s="112"/>
      <c r="B677" s="16"/>
      <c r="C677" s="16"/>
      <c r="D677" s="16"/>
      <c r="E677" s="16"/>
      <c r="F677" s="16"/>
      <c r="G677" s="16"/>
      <c r="H677" s="17"/>
      <c r="I677" s="16"/>
      <c r="J677" s="16"/>
      <c r="K677" s="17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</row>
    <row r="678" spans="1:25" x14ac:dyDescent="0.25">
      <c r="A678" s="112"/>
      <c r="B678" s="16"/>
      <c r="C678" s="16"/>
      <c r="D678" s="16"/>
      <c r="E678" s="16"/>
      <c r="F678" s="16"/>
      <c r="G678" s="16"/>
      <c r="H678" s="17"/>
      <c r="I678" s="16"/>
      <c r="J678" s="16"/>
      <c r="K678" s="17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</row>
    <row r="679" spans="1:25" x14ac:dyDescent="0.25">
      <c r="A679" s="112"/>
      <c r="B679" s="16"/>
      <c r="C679" s="16"/>
      <c r="D679" s="16"/>
      <c r="E679" s="16"/>
      <c r="F679" s="16"/>
      <c r="G679" s="16"/>
      <c r="H679" s="17"/>
      <c r="I679" s="16"/>
      <c r="J679" s="16"/>
      <c r="K679" s="17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</row>
    <row r="680" spans="1:25" x14ac:dyDescent="0.25">
      <c r="A680" s="112"/>
      <c r="B680" s="16"/>
      <c r="C680" s="16"/>
      <c r="D680" s="16"/>
      <c r="E680" s="16"/>
      <c r="F680" s="16"/>
      <c r="G680" s="16"/>
      <c r="H680" s="17"/>
      <c r="I680" s="16"/>
      <c r="J680" s="16"/>
      <c r="K680" s="17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</row>
    <row r="681" spans="1:25" x14ac:dyDescent="0.25">
      <c r="A681" s="112"/>
      <c r="B681" s="16"/>
      <c r="C681" s="16"/>
      <c r="D681" s="16"/>
      <c r="E681" s="16"/>
      <c r="F681" s="16"/>
      <c r="G681" s="16"/>
      <c r="H681" s="17"/>
      <c r="I681" s="16"/>
      <c r="J681" s="16"/>
      <c r="K681" s="17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</row>
    <row r="682" spans="1:25" x14ac:dyDescent="0.25">
      <c r="A682" s="112"/>
      <c r="B682" s="16"/>
      <c r="C682" s="16"/>
      <c r="D682" s="16"/>
      <c r="E682" s="16"/>
      <c r="F682" s="16"/>
      <c r="G682" s="16"/>
      <c r="H682" s="17"/>
      <c r="I682" s="16"/>
      <c r="J682" s="16"/>
      <c r="K682" s="17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</row>
    <row r="683" spans="1:25" x14ac:dyDescent="0.25">
      <c r="A683" s="112"/>
      <c r="B683" s="16"/>
      <c r="C683" s="16"/>
      <c r="D683" s="16"/>
      <c r="E683" s="16"/>
      <c r="F683" s="16"/>
      <c r="G683" s="16"/>
      <c r="H683" s="17"/>
      <c r="I683" s="16"/>
      <c r="J683" s="16"/>
      <c r="K683" s="17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</row>
    <row r="684" spans="1:25" x14ac:dyDescent="0.25">
      <c r="A684" s="112"/>
      <c r="B684" s="16"/>
      <c r="C684" s="16"/>
      <c r="D684" s="16"/>
      <c r="E684" s="16"/>
      <c r="F684" s="16"/>
      <c r="G684" s="16"/>
      <c r="H684" s="17"/>
      <c r="I684" s="16"/>
      <c r="J684" s="16"/>
      <c r="K684" s="17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</row>
    <row r="685" spans="1:25" x14ac:dyDescent="0.25">
      <c r="A685" s="112"/>
      <c r="B685" s="16"/>
      <c r="C685" s="16"/>
      <c r="D685" s="16"/>
      <c r="E685" s="16"/>
      <c r="F685" s="16"/>
      <c r="G685" s="16"/>
      <c r="H685" s="17"/>
      <c r="I685" s="16"/>
      <c r="J685" s="16"/>
      <c r="K685" s="17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</row>
    <row r="686" spans="1:25" x14ac:dyDescent="0.25">
      <c r="A686" s="112"/>
      <c r="B686" s="16"/>
      <c r="C686" s="16"/>
      <c r="D686" s="16"/>
      <c r="E686" s="16"/>
      <c r="F686" s="16"/>
      <c r="G686" s="16"/>
      <c r="H686" s="17"/>
      <c r="I686" s="16"/>
      <c r="J686" s="16"/>
      <c r="K686" s="17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</row>
    <row r="687" spans="1:25" x14ac:dyDescent="0.25">
      <c r="A687" s="112"/>
      <c r="B687" s="16"/>
      <c r="C687" s="16"/>
      <c r="D687" s="16"/>
      <c r="E687" s="16"/>
      <c r="F687" s="16"/>
      <c r="G687" s="16"/>
      <c r="H687" s="17"/>
      <c r="I687" s="16"/>
      <c r="J687" s="16"/>
      <c r="K687" s="17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</row>
    <row r="688" spans="1:25" x14ac:dyDescent="0.25">
      <c r="A688" s="112"/>
      <c r="B688" s="16"/>
      <c r="C688" s="16"/>
      <c r="D688" s="16"/>
      <c r="E688" s="16"/>
      <c r="F688" s="16"/>
      <c r="G688" s="16"/>
      <c r="H688" s="17"/>
      <c r="I688" s="16"/>
      <c r="J688" s="16"/>
      <c r="K688" s="17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</row>
    <row r="689" spans="1:25" x14ac:dyDescent="0.25">
      <c r="A689" s="112"/>
      <c r="B689" s="16"/>
      <c r="C689" s="16"/>
      <c r="D689" s="16"/>
      <c r="E689" s="16"/>
      <c r="F689" s="16"/>
      <c r="G689" s="16"/>
      <c r="H689" s="17"/>
      <c r="I689" s="16"/>
      <c r="J689" s="16"/>
      <c r="K689" s="17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</row>
    <row r="690" spans="1:25" x14ac:dyDescent="0.25">
      <c r="A690" s="112"/>
      <c r="B690" s="16"/>
      <c r="C690" s="16"/>
      <c r="D690" s="16"/>
      <c r="E690" s="16"/>
      <c r="F690" s="16"/>
      <c r="G690" s="16"/>
      <c r="H690" s="17"/>
      <c r="I690" s="16"/>
      <c r="J690" s="16"/>
      <c r="K690" s="17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</row>
    <row r="691" spans="1:25" x14ac:dyDescent="0.25">
      <c r="A691" s="112"/>
      <c r="B691" s="16"/>
      <c r="C691" s="16"/>
      <c r="D691" s="16"/>
      <c r="E691" s="16"/>
      <c r="F691" s="16"/>
      <c r="G691" s="16"/>
      <c r="H691" s="17"/>
      <c r="I691" s="16"/>
      <c r="J691" s="16"/>
      <c r="K691" s="17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</row>
    <row r="692" spans="1:25" x14ac:dyDescent="0.25">
      <c r="A692" s="112"/>
      <c r="B692" s="16"/>
      <c r="C692" s="16"/>
      <c r="D692" s="16"/>
      <c r="E692" s="16"/>
      <c r="F692" s="16"/>
      <c r="G692" s="16"/>
      <c r="H692" s="17"/>
      <c r="I692" s="16"/>
      <c r="J692" s="16"/>
      <c r="K692" s="17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</row>
    <row r="693" spans="1:25" x14ac:dyDescent="0.25">
      <c r="A693" s="112"/>
      <c r="B693" s="16"/>
      <c r="C693" s="16"/>
      <c r="D693" s="16"/>
      <c r="E693" s="16"/>
      <c r="F693" s="16"/>
      <c r="G693" s="16"/>
      <c r="H693" s="17"/>
      <c r="I693" s="16"/>
      <c r="J693" s="16"/>
      <c r="K693" s="17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</row>
    <row r="694" spans="1:25" x14ac:dyDescent="0.25">
      <c r="A694" s="112"/>
      <c r="B694" s="16"/>
      <c r="C694" s="16"/>
      <c r="D694" s="16"/>
      <c r="E694" s="16"/>
      <c r="F694" s="16"/>
      <c r="G694" s="16"/>
      <c r="H694" s="17"/>
      <c r="I694" s="16"/>
      <c r="J694" s="16"/>
      <c r="K694" s="17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</row>
    <row r="695" spans="1:25" x14ac:dyDescent="0.25">
      <c r="A695" s="112"/>
      <c r="B695" s="16"/>
      <c r="C695" s="16"/>
      <c r="D695" s="16"/>
      <c r="E695" s="16"/>
      <c r="F695" s="16"/>
      <c r="G695" s="16"/>
      <c r="H695" s="17"/>
      <c r="I695" s="16"/>
      <c r="J695" s="16"/>
      <c r="K695" s="17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</row>
    <row r="696" spans="1:25" x14ac:dyDescent="0.25">
      <c r="A696" s="112"/>
      <c r="B696" s="16"/>
      <c r="C696" s="16"/>
      <c r="D696" s="16"/>
      <c r="E696" s="16"/>
      <c r="F696" s="16"/>
      <c r="G696" s="16"/>
      <c r="H696" s="17"/>
      <c r="I696" s="16"/>
      <c r="J696" s="16"/>
      <c r="K696" s="17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</row>
    <row r="697" spans="1:25" x14ac:dyDescent="0.25">
      <c r="A697" s="112"/>
      <c r="B697" s="16"/>
      <c r="C697" s="16"/>
      <c r="D697" s="16"/>
      <c r="E697" s="16"/>
      <c r="F697" s="16"/>
      <c r="G697" s="16"/>
      <c r="H697" s="17"/>
      <c r="I697" s="16"/>
      <c r="J697" s="16"/>
      <c r="K697" s="17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</row>
    <row r="698" spans="1:25" x14ac:dyDescent="0.25">
      <c r="A698" s="112"/>
      <c r="B698" s="16"/>
      <c r="C698" s="16"/>
      <c r="D698" s="16"/>
      <c r="E698" s="16"/>
      <c r="F698" s="16"/>
      <c r="G698" s="16"/>
      <c r="H698" s="17"/>
      <c r="I698" s="16"/>
      <c r="J698" s="16"/>
      <c r="K698" s="17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</row>
    <row r="699" spans="1:25" x14ac:dyDescent="0.25">
      <c r="A699" s="112"/>
      <c r="B699" s="16"/>
      <c r="C699" s="16"/>
      <c r="D699" s="16"/>
      <c r="E699" s="16"/>
      <c r="F699" s="16"/>
      <c r="G699" s="16"/>
      <c r="H699" s="17"/>
      <c r="I699" s="16"/>
      <c r="J699" s="16"/>
      <c r="K699" s="17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</row>
    <row r="700" spans="1:25" x14ac:dyDescent="0.25">
      <c r="A700" s="112"/>
      <c r="B700" s="16"/>
      <c r="C700" s="16"/>
      <c r="D700" s="16"/>
      <c r="E700" s="16"/>
      <c r="F700" s="16"/>
      <c r="G700" s="16"/>
      <c r="H700" s="17"/>
      <c r="I700" s="16"/>
      <c r="J700" s="16"/>
      <c r="K700" s="17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</row>
    <row r="701" spans="1:25" x14ac:dyDescent="0.25">
      <c r="A701" s="112"/>
      <c r="B701" s="16"/>
      <c r="C701" s="16"/>
      <c r="D701" s="16"/>
      <c r="E701" s="16"/>
      <c r="F701" s="16"/>
      <c r="G701" s="16"/>
      <c r="H701" s="17"/>
      <c r="I701" s="16"/>
      <c r="J701" s="16"/>
      <c r="K701" s="17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</row>
    <row r="702" spans="1:25" x14ac:dyDescent="0.25">
      <c r="A702" s="112"/>
      <c r="B702" s="16"/>
      <c r="C702" s="16"/>
      <c r="D702" s="16"/>
      <c r="E702" s="16"/>
      <c r="F702" s="16"/>
      <c r="G702" s="16"/>
      <c r="H702" s="17"/>
      <c r="I702" s="16"/>
      <c r="J702" s="16"/>
      <c r="K702" s="17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</row>
    <row r="703" spans="1:25" x14ac:dyDescent="0.25">
      <c r="A703" s="112"/>
      <c r="B703" s="16"/>
      <c r="C703" s="16"/>
      <c r="D703" s="16"/>
      <c r="E703" s="16"/>
      <c r="F703" s="16"/>
      <c r="G703" s="16"/>
      <c r="H703" s="17"/>
      <c r="I703" s="16"/>
      <c r="J703" s="16"/>
      <c r="K703" s="17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</row>
    <row r="704" spans="1:25" x14ac:dyDescent="0.25">
      <c r="A704" s="112"/>
      <c r="B704" s="16"/>
      <c r="C704" s="16"/>
      <c r="D704" s="16"/>
      <c r="E704" s="16"/>
      <c r="F704" s="16"/>
      <c r="G704" s="16"/>
      <c r="H704" s="17"/>
      <c r="I704" s="16"/>
      <c r="J704" s="16"/>
      <c r="K704" s="17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</row>
    <row r="705" spans="1:25" x14ac:dyDescent="0.25">
      <c r="A705" s="112"/>
      <c r="B705" s="16"/>
      <c r="C705" s="16"/>
      <c r="D705" s="16"/>
      <c r="E705" s="16"/>
      <c r="F705" s="16"/>
      <c r="G705" s="16"/>
      <c r="H705" s="17"/>
      <c r="I705" s="16"/>
      <c r="J705" s="16"/>
      <c r="K705" s="17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</row>
    <row r="706" spans="1:25" x14ac:dyDescent="0.25">
      <c r="A706" s="112"/>
      <c r="B706" s="16"/>
      <c r="C706" s="16"/>
      <c r="D706" s="16"/>
      <c r="E706" s="16"/>
      <c r="F706" s="16"/>
      <c r="G706" s="16"/>
      <c r="H706" s="17"/>
      <c r="I706" s="16"/>
      <c r="J706" s="16"/>
      <c r="K706" s="17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</row>
    <row r="707" spans="1:25" x14ac:dyDescent="0.25">
      <c r="A707" s="112"/>
      <c r="B707" s="16"/>
      <c r="C707" s="16"/>
      <c r="D707" s="16"/>
      <c r="E707" s="16"/>
      <c r="F707" s="16"/>
      <c r="G707" s="16"/>
      <c r="H707" s="17"/>
      <c r="I707" s="16"/>
      <c r="J707" s="16"/>
      <c r="K707" s="17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</row>
    <row r="708" spans="1:25" x14ac:dyDescent="0.25">
      <c r="A708" s="112"/>
      <c r="B708" s="16"/>
      <c r="C708" s="16"/>
      <c r="D708" s="16"/>
      <c r="E708" s="16"/>
      <c r="F708" s="16"/>
      <c r="G708" s="16"/>
      <c r="H708" s="17"/>
      <c r="I708" s="16"/>
      <c r="J708" s="16"/>
      <c r="K708" s="17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</row>
    <row r="709" spans="1:25" x14ac:dyDescent="0.25">
      <c r="A709" s="112"/>
      <c r="B709" s="16"/>
      <c r="C709" s="16"/>
      <c r="D709" s="16"/>
      <c r="E709" s="16"/>
      <c r="F709" s="16"/>
      <c r="G709" s="16"/>
      <c r="H709" s="17"/>
      <c r="I709" s="16"/>
      <c r="J709" s="16"/>
      <c r="K709" s="17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</row>
    <row r="710" spans="1:25" x14ac:dyDescent="0.25">
      <c r="A710" s="112"/>
      <c r="B710" s="16"/>
      <c r="C710" s="16"/>
      <c r="D710" s="16"/>
      <c r="E710" s="16"/>
      <c r="F710" s="16"/>
      <c r="G710" s="16"/>
      <c r="H710" s="17"/>
      <c r="I710" s="16"/>
      <c r="J710" s="16"/>
      <c r="K710" s="17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</row>
    <row r="711" spans="1:25" x14ac:dyDescent="0.25">
      <c r="A711" s="112"/>
      <c r="B711" s="16"/>
      <c r="C711" s="16"/>
      <c r="D711" s="16"/>
      <c r="E711" s="16"/>
      <c r="F711" s="16"/>
      <c r="G711" s="16"/>
      <c r="H711" s="17"/>
      <c r="I711" s="16"/>
      <c r="J711" s="16"/>
      <c r="K711" s="17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</row>
    <row r="712" spans="1:25" x14ac:dyDescent="0.25">
      <c r="A712" s="112"/>
      <c r="B712" s="16"/>
      <c r="C712" s="16"/>
      <c r="D712" s="16"/>
      <c r="E712" s="16"/>
      <c r="F712" s="16"/>
      <c r="G712" s="16"/>
      <c r="H712" s="17"/>
      <c r="I712" s="16"/>
      <c r="J712" s="16"/>
      <c r="K712" s="17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</row>
    <row r="713" spans="1:25" x14ac:dyDescent="0.25">
      <c r="A713" s="112"/>
      <c r="B713" s="16"/>
      <c r="C713" s="16"/>
      <c r="D713" s="16"/>
      <c r="E713" s="16"/>
      <c r="F713" s="16"/>
      <c r="G713" s="16"/>
      <c r="H713" s="17"/>
      <c r="I713" s="16"/>
      <c r="J713" s="16"/>
      <c r="K713" s="17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</row>
    <row r="714" spans="1:25" x14ac:dyDescent="0.25">
      <c r="A714" s="112"/>
      <c r="B714" s="16"/>
      <c r="C714" s="16"/>
      <c r="D714" s="16"/>
      <c r="E714" s="16"/>
      <c r="F714" s="16"/>
      <c r="G714" s="16"/>
      <c r="H714" s="17"/>
      <c r="I714" s="16"/>
      <c r="J714" s="16"/>
      <c r="K714" s="17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</row>
    <row r="715" spans="1:25" x14ac:dyDescent="0.25">
      <c r="A715" s="112"/>
      <c r="B715" s="16"/>
      <c r="C715" s="16"/>
      <c r="D715" s="16"/>
      <c r="E715" s="16"/>
      <c r="F715" s="16"/>
      <c r="G715" s="16"/>
      <c r="H715" s="17"/>
      <c r="I715" s="16"/>
      <c r="J715" s="16"/>
      <c r="K715" s="17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</row>
    <row r="716" spans="1:25" x14ac:dyDescent="0.25">
      <c r="A716" s="112"/>
      <c r="B716" s="16"/>
      <c r="C716" s="16"/>
      <c r="D716" s="16"/>
      <c r="E716" s="16"/>
      <c r="F716" s="16"/>
      <c r="G716" s="16"/>
      <c r="H716" s="17"/>
      <c r="I716" s="16"/>
      <c r="J716" s="16"/>
      <c r="K716" s="17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</row>
    <row r="717" spans="1:25" x14ac:dyDescent="0.25">
      <c r="A717" s="112"/>
      <c r="B717" s="16"/>
      <c r="C717" s="16"/>
      <c r="D717" s="16"/>
      <c r="E717" s="16"/>
      <c r="F717" s="16"/>
      <c r="G717" s="16"/>
      <c r="H717" s="17"/>
      <c r="I717" s="16"/>
      <c r="J717" s="16"/>
      <c r="K717" s="17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</row>
    <row r="718" spans="1:25" x14ac:dyDescent="0.25">
      <c r="A718" s="112"/>
      <c r="B718" s="16"/>
      <c r="C718" s="16"/>
      <c r="D718" s="16"/>
      <c r="E718" s="16"/>
      <c r="F718" s="16"/>
      <c r="G718" s="16"/>
      <c r="H718" s="17"/>
      <c r="I718" s="16"/>
      <c r="J718" s="16"/>
      <c r="K718" s="17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</row>
    <row r="719" spans="1:25" x14ac:dyDescent="0.25">
      <c r="A719" s="112"/>
      <c r="B719" s="16"/>
      <c r="C719" s="16"/>
      <c r="D719" s="16"/>
      <c r="E719" s="16"/>
      <c r="F719" s="16"/>
      <c r="G719" s="16"/>
      <c r="H719" s="17"/>
      <c r="I719" s="16"/>
      <c r="J719" s="16"/>
      <c r="K719" s="17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</row>
    <row r="720" spans="1:25" x14ac:dyDescent="0.25">
      <c r="A720" s="112"/>
      <c r="B720" s="16"/>
      <c r="C720" s="16"/>
      <c r="D720" s="16"/>
      <c r="E720" s="16"/>
      <c r="F720" s="16"/>
      <c r="G720" s="16"/>
      <c r="H720" s="17"/>
      <c r="I720" s="16"/>
      <c r="J720" s="16"/>
      <c r="K720" s="17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</row>
    <row r="721" spans="1:25" x14ac:dyDescent="0.25">
      <c r="A721" s="112"/>
      <c r="B721" s="16"/>
      <c r="C721" s="16"/>
      <c r="D721" s="16"/>
      <c r="E721" s="16"/>
      <c r="F721" s="16"/>
      <c r="G721" s="16"/>
      <c r="H721" s="17"/>
      <c r="I721" s="16"/>
      <c r="J721" s="16"/>
      <c r="K721" s="17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</row>
    <row r="722" spans="1:25" x14ac:dyDescent="0.25">
      <c r="A722" s="112"/>
      <c r="B722" s="16"/>
      <c r="C722" s="16"/>
      <c r="D722" s="16"/>
      <c r="E722" s="16"/>
      <c r="F722" s="16"/>
      <c r="G722" s="16"/>
      <c r="H722" s="17"/>
      <c r="I722" s="16"/>
      <c r="J722" s="16"/>
      <c r="K722" s="17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</row>
    <row r="723" spans="1:25" x14ac:dyDescent="0.25">
      <c r="A723" s="112"/>
      <c r="B723" s="16"/>
      <c r="C723" s="16"/>
      <c r="D723" s="16"/>
      <c r="E723" s="16"/>
      <c r="F723" s="16"/>
      <c r="G723" s="16"/>
      <c r="H723" s="17"/>
      <c r="I723" s="16"/>
      <c r="J723" s="16"/>
      <c r="K723" s="17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</row>
    <row r="724" spans="1:25" x14ac:dyDescent="0.25">
      <c r="A724" s="112"/>
      <c r="B724" s="16"/>
      <c r="C724" s="16"/>
      <c r="D724" s="16"/>
      <c r="E724" s="16"/>
      <c r="F724" s="16"/>
      <c r="G724" s="16"/>
      <c r="H724" s="17"/>
      <c r="I724" s="16"/>
      <c r="J724" s="16"/>
      <c r="K724" s="17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 spans="1:25" x14ac:dyDescent="0.25">
      <c r="A725" s="112"/>
      <c r="B725" s="16"/>
      <c r="C725" s="16"/>
      <c r="D725" s="16"/>
      <c r="E725" s="16"/>
      <c r="F725" s="16"/>
      <c r="G725" s="16"/>
      <c r="H725" s="17"/>
      <c r="I725" s="16"/>
      <c r="J725" s="16"/>
      <c r="K725" s="17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</row>
    <row r="726" spans="1:25" x14ac:dyDescent="0.25">
      <c r="A726" s="112"/>
      <c r="B726" s="16"/>
      <c r="C726" s="16"/>
      <c r="D726" s="16"/>
      <c r="E726" s="16"/>
      <c r="F726" s="16"/>
      <c r="G726" s="16"/>
      <c r="H726" s="17"/>
      <c r="I726" s="16"/>
      <c r="J726" s="16"/>
      <c r="K726" s="17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</row>
    <row r="727" spans="1:25" x14ac:dyDescent="0.25">
      <c r="A727" s="112"/>
      <c r="B727" s="16"/>
      <c r="C727" s="16"/>
      <c r="D727" s="16"/>
      <c r="E727" s="16"/>
      <c r="F727" s="16"/>
      <c r="G727" s="16"/>
      <c r="H727" s="17"/>
      <c r="I727" s="16"/>
      <c r="J727" s="16"/>
      <c r="K727" s="17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</row>
    <row r="728" spans="1:25" x14ac:dyDescent="0.25">
      <c r="A728" s="112"/>
      <c r="B728" s="16"/>
      <c r="C728" s="16"/>
      <c r="D728" s="16"/>
      <c r="E728" s="16"/>
      <c r="F728" s="16"/>
      <c r="G728" s="16"/>
      <c r="H728" s="17"/>
      <c r="I728" s="16"/>
      <c r="J728" s="16"/>
      <c r="K728" s="17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</row>
    <row r="729" spans="1:25" x14ac:dyDescent="0.25">
      <c r="A729" s="112"/>
      <c r="B729" s="16"/>
      <c r="C729" s="16"/>
      <c r="D729" s="16"/>
      <c r="E729" s="16"/>
      <c r="F729" s="16"/>
      <c r="G729" s="16"/>
      <c r="H729" s="17"/>
      <c r="I729" s="16"/>
      <c r="J729" s="16"/>
      <c r="K729" s="17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</row>
    <row r="730" spans="1:25" x14ac:dyDescent="0.25">
      <c r="A730" s="112"/>
      <c r="B730" s="16"/>
      <c r="C730" s="16"/>
      <c r="D730" s="16"/>
      <c r="E730" s="16"/>
      <c r="F730" s="16"/>
      <c r="G730" s="16"/>
      <c r="H730" s="17"/>
      <c r="I730" s="16"/>
      <c r="J730" s="16"/>
      <c r="K730" s="17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</row>
    <row r="731" spans="1:25" x14ac:dyDescent="0.25">
      <c r="A731" s="112"/>
      <c r="B731" s="16"/>
      <c r="C731" s="16"/>
      <c r="D731" s="16"/>
      <c r="E731" s="16"/>
      <c r="F731" s="16"/>
      <c r="G731" s="16"/>
      <c r="H731" s="17"/>
      <c r="I731" s="16"/>
      <c r="J731" s="16"/>
      <c r="K731" s="17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</row>
    <row r="732" spans="1:25" x14ac:dyDescent="0.25">
      <c r="A732" s="112"/>
      <c r="B732" s="16"/>
      <c r="C732" s="16"/>
      <c r="D732" s="16"/>
      <c r="E732" s="16"/>
      <c r="F732" s="16"/>
      <c r="G732" s="16"/>
      <c r="H732" s="17"/>
      <c r="I732" s="16"/>
      <c r="J732" s="16"/>
      <c r="K732" s="17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</row>
    <row r="733" spans="1:25" x14ac:dyDescent="0.25">
      <c r="A733" s="112"/>
      <c r="B733" s="16"/>
      <c r="C733" s="16"/>
      <c r="D733" s="16"/>
      <c r="E733" s="16"/>
      <c r="F733" s="16"/>
      <c r="G733" s="16"/>
      <c r="H733" s="17"/>
      <c r="I733" s="16"/>
      <c r="J733" s="16"/>
      <c r="K733" s="17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</row>
    <row r="734" spans="1:25" x14ac:dyDescent="0.25">
      <c r="A734" s="112"/>
      <c r="B734" s="16"/>
      <c r="C734" s="16"/>
      <c r="D734" s="16"/>
      <c r="E734" s="16"/>
      <c r="F734" s="16"/>
      <c r="G734" s="16"/>
      <c r="H734" s="17"/>
      <c r="I734" s="16"/>
      <c r="J734" s="16"/>
      <c r="K734" s="17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</row>
    <row r="735" spans="1:25" x14ac:dyDescent="0.25">
      <c r="A735" s="112"/>
      <c r="B735" s="16"/>
      <c r="C735" s="16"/>
      <c r="D735" s="16"/>
      <c r="E735" s="16"/>
      <c r="F735" s="16"/>
      <c r="G735" s="16"/>
      <c r="H735" s="17"/>
      <c r="I735" s="16"/>
      <c r="J735" s="16"/>
      <c r="K735" s="17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</row>
    <row r="736" spans="1:25" x14ac:dyDescent="0.25">
      <c r="A736" s="112"/>
      <c r="B736" s="16"/>
      <c r="C736" s="16"/>
      <c r="D736" s="16"/>
      <c r="E736" s="16"/>
      <c r="F736" s="16"/>
      <c r="G736" s="16"/>
      <c r="H736" s="17"/>
      <c r="I736" s="16"/>
      <c r="J736" s="16"/>
      <c r="K736" s="17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</row>
    <row r="737" spans="1:25" x14ac:dyDescent="0.25">
      <c r="A737" s="112"/>
      <c r="B737" s="16"/>
      <c r="C737" s="16"/>
      <c r="D737" s="16"/>
      <c r="E737" s="16"/>
      <c r="F737" s="16"/>
      <c r="G737" s="16"/>
      <c r="H737" s="17"/>
      <c r="I737" s="16"/>
      <c r="J737" s="16"/>
      <c r="K737" s="17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</row>
    <row r="738" spans="1:25" x14ac:dyDescent="0.25">
      <c r="A738" s="112"/>
      <c r="B738" s="16"/>
      <c r="C738" s="16"/>
      <c r="D738" s="16"/>
      <c r="E738" s="16"/>
      <c r="F738" s="16"/>
      <c r="G738" s="16"/>
      <c r="H738" s="17"/>
      <c r="I738" s="16"/>
      <c r="J738" s="16"/>
      <c r="K738" s="17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</row>
    <row r="739" spans="1:25" x14ac:dyDescent="0.25">
      <c r="A739" s="112"/>
      <c r="B739" s="16"/>
      <c r="C739" s="16"/>
      <c r="D739" s="16"/>
      <c r="E739" s="16"/>
      <c r="F739" s="16"/>
      <c r="G739" s="16"/>
      <c r="H739" s="17"/>
      <c r="I739" s="16"/>
      <c r="J739" s="16"/>
      <c r="K739" s="17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</row>
    <row r="740" spans="1:25" x14ac:dyDescent="0.25">
      <c r="A740" s="112"/>
      <c r="B740" s="16"/>
      <c r="C740" s="16"/>
      <c r="D740" s="16"/>
      <c r="E740" s="16"/>
      <c r="F740" s="16"/>
      <c r="G740" s="16"/>
      <c r="H740" s="17"/>
      <c r="I740" s="16"/>
      <c r="J740" s="16"/>
      <c r="K740" s="17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</row>
    <row r="741" spans="1:25" x14ac:dyDescent="0.25">
      <c r="A741" s="112"/>
      <c r="B741" s="16"/>
      <c r="C741" s="16"/>
      <c r="D741" s="16"/>
      <c r="E741" s="16"/>
      <c r="F741" s="16"/>
      <c r="G741" s="16"/>
      <c r="H741" s="17"/>
      <c r="I741" s="16"/>
      <c r="J741" s="16"/>
      <c r="K741" s="17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</row>
    <row r="742" spans="1:25" x14ac:dyDescent="0.25">
      <c r="A742" s="112"/>
      <c r="B742" s="16"/>
      <c r="C742" s="16"/>
      <c r="D742" s="16"/>
      <c r="E742" s="16"/>
      <c r="F742" s="16"/>
      <c r="G742" s="16"/>
      <c r="H742" s="17"/>
      <c r="I742" s="16"/>
      <c r="J742" s="16"/>
      <c r="K742" s="17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</row>
    <row r="743" spans="1:25" x14ac:dyDescent="0.25">
      <c r="A743" s="112"/>
      <c r="B743" s="16"/>
      <c r="C743" s="16"/>
      <c r="D743" s="16"/>
      <c r="E743" s="16"/>
      <c r="F743" s="16"/>
      <c r="G743" s="16"/>
      <c r="H743" s="17"/>
      <c r="I743" s="16"/>
      <c r="J743" s="16"/>
      <c r="K743" s="17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</row>
    <row r="744" spans="1:25" x14ac:dyDescent="0.25">
      <c r="A744" s="112"/>
      <c r="B744" s="16"/>
      <c r="C744" s="16"/>
      <c r="D744" s="16"/>
      <c r="E744" s="16"/>
      <c r="F744" s="16"/>
      <c r="G744" s="16"/>
      <c r="H744" s="17"/>
      <c r="I744" s="16"/>
      <c r="J744" s="16"/>
      <c r="K744" s="17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</row>
    <row r="745" spans="1:25" x14ac:dyDescent="0.25">
      <c r="A745" s="112"/>
      <c r="B745" s="16"/>
      <c r="C745" s="16"/>
      <c r="D745" s="16"/>
      <c r="E745" s="16"/>
      <c r="F745" s="16"/>
      <c r="G745" s="16"/>
      <c r="H745" s="17"/>
      <c r="I745" s="16"/>
      <c r="J745" s="16"/>
      <c r="K745" s="17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</row>
    <row r="746" spans="1:25" x14ac:dyDescent="0.25">
      <c r="A746" s="112"/>
      <c r="B746" s="16"/>
      <c r="C746" s="16"/>
      <c r="D746" s="16"/>
      <c r="E746" s="16"/>
      <c r="F746" s="16"/>
      <c r="G746" s="16"/>
      <c r="H746" s="17"/>
      <c r="I746" s="16"/>
      <c r="J746" s="16"/>
      <c r="K746" s="17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</row>
    <row r="747" spans="1:25" x14ac:dyDescent="0.25">
      <c r="A747" s="112"/>
      <c r="B747" s="16"/>
      <c r="C747" s="16"/>
      <c r="D747" s="16"/>
      <c r="E747" s="16"/>
      <c r="F747" s="16"/>
      <c r="G747" s="16"/>
      <c r="H747" s="17"/>
      <c r="I747" s="16"/>
      <c r="J747" s="16"/>
      <c r="K747" s="17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</row>
    <row r="748" spans="1:25" x14ac:dyDescent="0.25">
      <c r="A748" s="112"/>
      <c r="B748" s="16"/>
      <c r="C748" s="16"/>
      <c r="D748" s="16"/>
      <c r="E748" s="16"/>
      <c r="F748" s="16"/>
      <c r="G748" s="16"/>
      <c r="H748" s="17"/>
      <c r="I748" s="16"/>
      <c r="J748" s="16"/>
      <c r="K748" s="17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</row>
    <row r="749" spans="1:25" x14ac:dyDescent="0.25">
      <c r="A749" s="112"/>
      <c r="B749" s="16"/>
      <c r="C749" s="16"/>
      <c r="D749" s="16"/>
      <c r="E749" s="16"/>
      <c r="F749" s="16"/>
      <c r="G749" s="16"/>
      <c r="H749" s="17"/>
      <c r="I749" s="16"/>
      <c r="J749" s="16"/>
      <c r="K749" s="17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</row>
    <row r="750" spans="1:25" x14ac:dyDescent="0.25">
      <c r="A750" s="112"/>
      <c r="B750" s="16"/>
      <c r="C750" s="16"/>
      <c r="D750" s="16"/>
      <c r="E750" s="16"/>
      <c r="F750" s="16"/>
      <c r="G750" s="16"/>
      <c r="H750" s="17"/>
      <c r="I750" s="16"/>
      <c r="J750" s="16"/>
      <c r="K750" s="17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</row>
    <row r="751" spans="1:25" x14ac:dyDescent="0.25">
      <c r="A751" s="112"/>
      <c r="B751" s="16"/>
      <c r="C751" s="16"/>
      <c r="D751" s="16"/>
      <c r="E751" s="16"/>
      <c r="F751" s="16"/>
      <c r="G751" s="16"/>
      <c r="H751" s="17"/>
      <c r="I751" s="16"/>
      <c r="J751" s="16"/>
      <c r="K751" s="17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</row>
    <row r="752" spans="1:25" x14ac:dyDescent="0.25">
      <c r="A752" s="112"/>
      <c r="B752" s="16"/>
      <c r="C752" s="16"/>
      <c r="D752" s="16"/>
      <c r="E752" s="16"/>
      <c r="F752" s="16"/>
      <c r="G752" s="16"/>
      <c r="H752" s="17"/>
      <c r="I752" s="16"/>
      <c r="J752" s="16"/>
      <c r="K752" s="17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</row>
    <row r="753" spans="1:25" x14ac:dyDescent="0.25">
      <c r="A753" s="112"/>
      <c r="B753" s="16"/>
      <c r="C753" s="16"/>
      <c r="D753" s="16"/>
      <c r="E753" s="16"/>
      <c r="F753" s="16"/>
      <c r="G753" s="16"/>
      <c r="H753" s="17"/>
      <c r="I753" s="16"/>
      <c r="J753" s="16"/>
      <c r="K753" s="17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</row>
    <row r="754" spans="1:25" x14ac:dyDescent="0.25">
      <c r="A754" s="112"/>
      <c r="B754" s="16"/>
      <c r="C754" s="16"/>
      <c r="D754" s="16"/>
      <c r="E754" s="16"/>
      <c r="F754" s="16"/>
      <c r="G754" s="16"/>
      <c r="H754" s="17"/>
      <c r="I754" s="16"/>
      <c r="J754" s="16"/>
      <c r="K754" s="17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</row>
    <row r="755" spans="1:25" x14ac:dyDescent="0.25">
      <c r="A755" s="112"/>
      <c r="B755" s="16"/>
      <c r="C755" s="16"/>
      <c r="D755" s="16"/>
      <c r="E755" s="16"/>
      <c r="F755" s="16"/>
      <c r="G755" s="16"/>
      <c r="H755" s="17"/>
      <c r="I755" s="16"/>
      <c r="J755" s="16"/>
      <c r="K755" s="17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</row>
    <row r="756" spans="1:25" x14ac:dyDescent="0.25">
      <c r="A756" s="112"/>
      <c r="B756" s="16"/>
      <c r="C756" s="16"/>
      <c r="D756" s="16"/>
      <c r="E756" s="16"/>
      <c r="F756" s="16"/>
      <c r="G756" s="16"/>
      <c r="H756" s="17"/>
      <c r="I756" s="16"/>
      <c r="J756" s="16"/>
      <c r="K756" s="17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</row>
    <row r="757" spans="1:25" x14ac:dyDescent="0.25">
      <c r="A757" s="112"/>
      <c r="B757" s="16"/>
      <c r="C757" s="16"/>
      <c r="D757" s="16"/>
      <c r="E757" s="16"/>
      <c r="F757" s="16"/>
      <c r="G757" s="16"/>
      <c r="H757" s="17"/>
      <c r="I757" s="16"/>
      <c r="J757" s="16"/>
      <c r="K757" s="17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</row>
    <row r="758" spans="1:25" x14ac:dyDescent="0.25">
      <c r="A758" s="112"/>
      <c r="B758" s="16"/>
      <c r="C758" s="16"/>
      <c r="D758" s="16"/>
      <c r="E758" s="16"/>
      <c r="F758" s="16"/>
      <c r="G758" s="16"/>
      <c r="H758" s="17"/>
      <c r="I758" s="16"/>
      <c r="J758" s="16"/>
      <c r="K758" s="17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</row>
    <row r="759" spans="1:25" x14ac:dyDescent="0.25">
      <c r="A759" s="112"/>
      <c r="B759" s="16"/>
      <c r="C759" s="16"/>
      <c r="D759" s="16"/>
      <c r="E759" s="16"/>
      <c r="F759" s="16"/>
      <c r="G759" s="16"/>
      <c r="H759" s="17"/>
      <c r="I759" s="16"/>
      <c r="J759" s="16"/>
      <c r="K759" s="17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</row>
    <row r="760" spans="1:25" x14ac:dyDescent="0.25">
      <c r="A760" s="112"/>
      <c r="B760" s="16"/>
      <c r="C760" s="16"/>
      <c r="D760" s="16"/>
      <c r="E760" s="16"/>
      <c r="F760" s="16"/>
      <c r="G760" s="16"/>
      <c r="H760" s="17"/>
      <c r="I760" s="16"/>
      <c r="J760" s="16"/>
      <c r="K760" s="17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</row>
    <row r="761" spans="1:25" x14ac:dyDescent="0.25">
      <c r="A761" s="112"/>
      <c r="B761" s="16"/>
      <c r="C761" s="16"/>
      <c r="D761" s="16"/>
      <c r="E761" s="16"/>
      <c r="F761" s="16"/>
      <c r="G761" s="16"/>
      <c r="H761" s="17"/>
      <c r="I761" s="16"/>
      <c r="J761" s="16"/>
      <c r="K761" s="17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</row>
    <row r="762" spans="1:25" x14ac:dyDescent="0.25">
      <c r="A762" s="112"/>
      <c r="B762" s="16"/>
      <c r="C762" s="16"/>
      <c r="D762" s="16"/>
      <c r="E762" s="16"/>
      <c r="F762" s="16"/>
      <c r="G762" s="16"/>
      <c r="H762" s="17"/>
      <c r="I762" s="16"/>
      <c r="J762" s="16"/>
      <c r="K762" s="17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</row>
    <row r="763" spans="1:25" x14ac:dyDescent="0.25">
      <c r="A763" s="112"/>
      <c r="B763" s="16"/>
      <c r="C763" s="16"/>
      <c r="D763" s="16"/>
      <c r="E763" s="16"/>
      <c r="F763" s="16"/>
      <c r="G763" s="16"/>
      <c r="H763" s="17"/>
      <c r="I763" s="16"/>
      <c r="J763" s="16"/>
      <c r="K763" s="17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</row>
    <row r="764" spans="1:25" x14ac:dyDescent="0.25">
      <c r="A764" s="112"/>
      <c r="B764" s="16"/>
      <c r="C764" s="16"/>
      <c r="D764" s="16"/>
      <c r="E764" s="16"/>
      <c r="F764" s="16"/>
      <c r="G764" s="16"/>
      <c r="H764" s="17"/>
      <c r="I764" s="16"/>
      <c r="J764" s="16"/>
      <c r="K764" s="17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</row>
    <row r="765" spans="1:25" x14ac:dyDescent="0.25">
      <c r="A765" s="112"/>
      <c r="B765" s="16"/>
      <c r="C765" s="16"/>
      <c r="D765" s="16"/>
      <c r="E765" s="16"/>
      <c r="F765" s="16"/>
      <c r="G765" s="16"/>
      <c r="H765" s="17"/>
      <c r="I765" s="16"/>
      <c r="J765" s="16"/>
      <c r="K765" s="17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</row>
    <row r="766" spans="1:25" x14ac:dyDescent="0.25">
      <c r="A766" s="112"/>
      <c r="B766" s="16"/>
      <c r="C766" s="16"/>
      <c r="D766" s="16"/>
      <c r="E766" s="16"/>
      <c r="F766" s="16"/>
      <c r="G766" s="16"/>
      <c r="H766" s="17"/>
      <c r="I766" s="16"/>
      <c r="J766" s="16"/>
      <c r="K766" s="17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</row>
    <row r="767" spans="1:25" x14ac:dyDescent="0.25">
      <c r="A767" s="112"/>
      <c r="B767" s="16"/>
      <c r="C767" s="16"/>
      <c r="D767" s="16"/>
      <c r="E767" s="16"/>
      <c r="F767" s="16"/>
      <c r="G767" s="16"/>
      <c r="H767" s="17"/>
      <c r="I767" s="16"/>
      <c r="J767" s="16"/>
      <c r="K767" s="17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</row>
    <row r="768" spans="1:25" x14ac:dyDescent="0.25">
      <c r="A768" s="112"/>
      <c r="B768" s="16"/>
      <c r="C768" s="16"/>
      <c r="D768" s="16"/>
      <c r="E768" s="16"/>
      <c r="F768" s="16"/>
      <c r="G768" s="16"/>
      <c r="H768" s="17"/>
      <c r="I768" s="16"/>
      <c r="J768" s="16"/>
      <c r="K768" s="17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</row>
    <row r="769" spans="1:25" x14ac:dyDescent="0.25">
      <c r="A769" s="112"/>
      <c r="B769" s="16"/>
      <c r="C769" s="16"/>
      <c r="D769" s="16"/>
      <c r="E769" s="16"/>
      <c r="F769" s="16"/>
      <c r="G769" s="16"/>
      <c r="H769" s="17"/>
      <c r="I769" s="16"/>
      <c r="J769" s="16"/>
      <c r="K769" s="17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</row>
    <row r="770" spans="1:25" x14ac:dyDescent="0.25">
      <c r="A770" s="112"/>
      <c r="B770" s="16"/>
      <c r="C770" s="16"/>
      <c r="D770" s="16"/>
      <c r="E770" s="16"/>
      <c r="F770" s="16"/>
      <c r="G770" s="16"/>
      <c r="H770" s="17"/>
      <c r="I770" s="16"/>
      <c r="J770" s="16"/>
      <c r="K770" s="17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</row>
  </sheetData>
  <mergeCells count="247">
    <mergeCell ref="F2:H2"/>
    <mergeCell ref="F3:F4"/>
    <mergeCell ref="G3:G4"/>
    <mergeCell ref="H3:H4"/>
    <mergeCell ref="C46:E46"/>
    <mergeCell ref="V2:Y3"/>
    <mergeCell ref="N2:U3"/>
    <mergeCell ref="C47:E47"/>
    <mergeCell ref="C5:E5"/>
    <mergeCell ref="C6:E6"/>
    <mergeCell ref="C32:E32"/>
    <mergeCell ref="C33:E33"/>
    <mergeCell ref="C34:E34"/>
    <mergeCell ref="B2:E4"/>
    <mergeCell ref="I2:K2"/>
    <mergeCell ref="I3:I4"/>
    <mergeCell ref="J3:J4"/>
    <mergeCell ref="K3:K4"/>
    <mergeCell ref="C52:E52"/>
    <mergeCell ref="C54:E54"/>
    <mergeCell ref="C36:E36"/>
    <mergeCell ref="C37:E37"/>
    <mergeCell ref="C40:E40"/>
    <mergeCell ref="C41:E41"/>
    <mergeCell ref="C42:E42"/>
    <mergeCell ref="C45:E45"/>
    <mergeCell ref="C35:E35"/>
    <mergeCell ref="C50:E50"/>
    <mergeCell ref="C51:E51"/>
    <mergeCell ref="D78:E78"/>
    <mergeCell ref="D79:E79"/>
    <mergeCell ref="C57:E57"/>
    <mergeCell ref="C58:E58"/>
    <mergeCell ref="C59:E59"/>
    <mergeCell ref="C60:E60"/>
    <mergeCell ref="C61:E61"/>
    <mergeCell ref="C62:E62"/>
    <mergeCell ref="C91:E91"/>
    <mergeCell ref="C72:E72"/>
    <mergeCell ref="C73:E73"/>
    <mergeCell ref="C74:E74"/>
    <mergeCell ref="C77:E77"/>
    <mergeCell ref="C94:E94"/>
    <mergeCell ref="C95:E95"/>
    <mergeCell ref="C96:E96"/>
    <mergeCell ref="C97:E97"/>
    <mergeCell ref="C100:E100"/>
    <mergeCell ref="C80:E80"/>
    <mergeCell ref="C82:E82"/>
    <mergeCell ref="C85:E85"/>
    <mergeCell ref="C86:E86"/>
    <mergeCell ref="C87:E87"/>
    <mergeCell ref="C90:E90"/>
    <mergeCell ref="C107:E107"/>
    <mergeCell ref="D108:E108"/>
    <mergeCell ref="D109:E109"/>
    <mergeCell ref="D110:E110"/>
    <mergeCell ref="C111:E111"/>
    <mergeCell ref="D112:E112"/>
    <mergeCell ref="C101:E101"/>
    <mergeCell ref="C102:E102"/>
    <mergeCell ref="C103:E103"/>
    <mergeCell ref="C104:E104"/>
    <mergeCell ref="C105:E105"/>
    <mergeCell ref="C106:E106"/>
    <mergeCell ref="D119:E119"/>
    <mergeCell ref="C120:E120"/>
    <mergeCell ref="C124:E124"/>
    <mergeCell ref="C125:E125"/>
    <mergeCell ref="D126:E126"/>
    <mergeCell ref="D127:E127"/>
    <mergeCell ref="D113:E113"/>
    <mergeCell ref="D114:E114"/>
    <mergeCell ref="D115:E115"/>
    <mergeCell ref="C116:E116"/>
    <mergeCell ref="C117:E117"/>
    <mergeCell ref="D118:E118"/>
    <mergeCell ref="D134:E134"/>
    <mergeCell ref="D135:E135"/>
    <mergeCell ref="C136:E136"/>
    <mergeCell ref="D137:E137"/>
    <mergeCell ref="D138:E138"/>
    <mergeCell ref="D139:E139"/>
    <mergeCell ref="D128:E128"/>
    <mergeCell ref="D129:E129"/>
    <mergeCell ref="D130:E130"/>
    <mergeCell ref="D131:E131"/>
    <mergeCell ref="D132:E132"/>
    <mergeCell ref="D133:E133"/>
    <mergeCell ref="D146:E146"/>
    <mergeCell ref="C147:E147"/>
    <mergeCell ref="D148:E148"/>
    <mergeCell ref="D149:E149"/>
    <mergeCell ref="D150:E150"/>
    <mergeCell ref="D151:E151"/>
    <mergeCell ref="D140:E140"/>
    <mergeCell ref="D141:E141"/>
    <mergeCell ref="D142:E142"/>
    <mergeCell ref="D143:E143"/>
    <mergeCell ref="D144:E144"/>
    <mergeCell ref="D145:E145"/>
    <mergeCell ref="C158:E158"/>
    <mergeCell ref="D159:E159"/>
    <mergeCell ref="D160:E160"/>
    <mergeCell ref="C161:E161"/>
    <mergeCell ref="D162:E162"/>
    <mergeCell ref="D163:E163"/>
    <mergeCell ref="D152:E152"/>
    <mergeCell ref="D153:E153"/>
    <mergeCell ref="D154:E154"/>
    <mergeCell ref="D155:E155"/>
    <mergeCell ref="D156:E156"/>
    <mergeCell ref="D157:E157"/>
    <mergeCell ref="D170:E170"/>
    <mergeCell ref="D171:E171"/>
    <mergeCell ref="D172:E172"/>
    <mergeCell ref="C173:E173"/>
    <mergeCell ref="C174:E174"/>
    <mergeCell ref="C175:E175"/>
    <mergeCell ref="D164:E164"/>
    <mergeCell ref="D165:E165"/>
    <mergeCell ref="D166:E166"/>
    <mergeCell ref="D167:E167"/>
    <mergeCell ref="D168:E168"/>
    <mergeCell ref="D169:E169"/>
    <mergeCell ref="D182:E182"/>
    <mergeCell ref="D183:E183"/>
    <mergeCell ref="D184:E184"/>
    <mergeCell ref="D185:E185"/>
    <mergeCell ref="D186:E186"/>
    <mergeCell ref="C187:E187"/>
    <mergeCell ref="C176:E176"/>
    <mergeCell ref="D177:E177"/>
    <mergeCell ref="D178:E178"/>
    <mergeCell ref="D179:E179"/>
    <mergeCell ref="D180:E180"/>
    <mergeCell ref="D181:E181"/>
    <mergeCell ref="C194:E194"/>
    <mergeCell ref="C197:E197"/>
    <mergeCell ref="C198:E198"/>
    <mergeCell ref="C199:E199"/>
    <mergeCell ref="C202:E202"/>
    <mergeCell ref="C203:E203"/>
    <mergeCell ref="C188:E188"/>
    <mergeCell ref="C189:E189"/>
    <mergeCell ref="C190:E190"/>
    <mergeCell ref="D191:E191"/>
    <mergeCell ref="D192:E192"/>
    <mergeCell ref="C193:E193"/>
    <mergeCell ref="D216:E216"/>
    <mergeCell ref="D217:E217"/>
    <mergeCell ref="D218:E218"/>
    <mergeCell ref="D219:E219"/>
    <mergeCell ref="D220:E220"/>
    <mergeCell ref="D221:E221"/>
    <mergeCell ref="C206:E206"/>
    <mergeCell ref="C207:E207"/>
    <mergeCell ref="C209:E209"/>
    <mergeCell ref="C213:E213"/>
    <mergeCell ref="C214:E214"/>
    <mergeCell ref="C215:E215"/>
    <mergeCell ref="D228:E228"/>
    <mergeCell ref="D229:E229"/>
    <mergeCell ref="D230:E230"/>
    <mergeCell ref="D231:E231"/>
    <mergeCell ref="D232:E232"/>
    <mergeCell ref="D233:E233"/>
    <mergeCell ref="D222:E222"/>
    <mergeCell ref="D223:E223"/>
    <mergeCell ref="D224:E224"/>
    <mergeCell ref="D225:E225"/>
    <mergeCell ref="C226:E226"/>
    <mergeCell ref="D227:E227"/>
    <mergeCell ref="D240:E240"/>
    <mergeCell ref="D241:E241"/>
    <mergeCell ref="D242:E242"/>
    <mergeCell ref="D243:E243"/>
    <mergeCell ref="D244:E244"/>
    <mergeCell ref="D245:E245"/>
    <mergeCell ref="D234:E234"/>
    <mergeCell ref="D235:E235"/>
    <mergeCell ref="D236:E236"/>
    <mergeCell ref="C237:E237"/>
    <mergeCell ref="D238:E238"/>
    <mergeCell ref="D239:E239"/>
    <mergeCell ref="D252:E252"/>
    <mergeCell ref="D253:E253"/>
    <mergeCell ref="D254:E254"/>
    <mergeCell ref="D255:E255"/>
    <mergeCell ref="D256:E256"/>
    <mergeCell ref="D257:E257"/>
    <mergeCell ref="D246:E246"/>
    <mergeCell ref="D247:E247"/>
    <mergeCell ref="C248:E248"/>
    <mergeCell ref="D249:E249"/>
    <mergeCell ref="D250:E250"/>
    <mergeCell ref="C251:E251"/>
    <mergeCell ref="C264:E264"/>
    <mergeCell ref="C265:E265"/>
    <mergeCell ref="D266:E266"/>
    <mergeCell ref="D267:E267"/>
    <mergeCell ref="D268:E268"/>
    <mergeCell ref="D269:E269"/>
    <mergeCell ref="D258:E258"/>
    <mergeCell ref="D259:E259"/>
    <mergeCell ref="D260:E260"/>
    <mergeCell ref="D261:E261"/>
    <mergeCell ref="D262:E262"/>
    <mergeCell ref="C263:E263"/>
    <mergeCell ref="D286:E286"/>
    <mergeCell ref="D287:E287"/>
    <mergeCell ref="C276:E276"/>
    <mergeCell ref="C277:E277"/>
    <mergeCell ref="C278:E278"/>
    <mergeCell ref="D279:E279"/>
    <mergeCell ref="D280:E280"/>
    <mergeCell ref="D281:E281"/>
    <mergeCell ref="D270:E270"/>
    <mergeCell ref="D271:E271"/>
    <mergeCell ref="D272:E272"/>
    <mergeCell ref="D273:E273"/>
    <mergeCell ref="D274:E274"/>
    <mergeCell ref="D275:E275"/>
    <mergeCell ref="B306:E306"/>
    <mergeCell ref="L2:M3"/>
    <mergeCell ref="C300:E300"/>
    <mergeCell ref="C301:E301"/>
    <mergeCell ref="C302:E302"/>
    <mergeCell ref="C303:E303"/>
    <mergeCell ref="C304:E304"/>
    <mergeCell ref="C305:E305"/>
    <mergeCell ref="C294:E294"/>
    <mergeCell ref="C295:E295"/>
    <mergeCell ref="D296:E296"/>
    <mergeCell ref="D297:E297"/>
    <mergeCell ref="C298:E298"/>
    <mergeCell ref="C299:E299"/>
    <mergeCell ref="D288:E288"/>
    <mergeCell ref="C289:E289"/>
    <mergeCell ref="C290:E290"/>
    <mergeCell ref="C291:E291"/>
    <mergeCell ref="C292:E292"/>
    <mergeCell ref="C293:E293"/>
    <mergeCell ref="C282:E282"/>
    <mergeCell ref="D283:E283"/>
    <mergeCell ref="D284:E284"/>
    <mergeCell ref="D285:E285"/>
  </mergeCells>
  <pageMargins left="0.25" right="0.25" top="0.75" bottom="0.75" header="0.3" footer="0.3"/>
  <pageSetup paperSize="8" scale="49" orientation="landscape" r:id="rId1"/>
  <headerFooter>
    <oddHeader>&amp;C&amp;"Times New Roman,Félkövér"&amp;12Közművelődés Kiadások - 2019. év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N736"/>
  <sheetViews>
    <sheetView view="pageLayout" topLeftCell="S1" zoomScale="69" zoomScaleNormal="73" zoomScalePageLayoutView="69" workbookViewId="0">
      <selection activeCell="AK1" sqref="AK1:AK1048576"/>
    </sheetView>
  </sheetViews>
  <sheetFormatPr defaultColWidth="9.140625" defaultRowHeight="15" x14ac:dyDescent="0.25"/>
  <cols>
    <col min="1" max="1" width="7.85546875" style="110" hidden="1" customWidth="1"/>
    <col min="2" max="2" width="6.85546875" style="15" bestFit="1" customWidth="1"/>
    <col min="3" max="4" width="3.28515625" style="12" customWidth="1"/>
    <col min="5" max="5" width="48.5703125" style="12" customWidth="1"/>
    <col min="6" max="9" width="11.42578125" style="12" hidden="1" customWidth="1"/>
    <col min="10" max="10" width="12.7109375" style="12" customWidth="1"/>
    <col min="11" max="11" width="9.28515625" style="12" customWidth="1"/>
    <col min="12" max="12" width="11.7109375" style="47" customWidth="1"/>
    <col min="13" max="13" width="12.7109375" style="12" customWidth="1"/>
    <col min="14" max="14" width="11.28515625" style="12" customWidth="1"/>
    <col min="15" max="15" width="11.7109375" style="47" customWidth="1"/>
    <col min="16" max="16" width="10.42578125" style="12" customWidth="1"/>
    <col min="17" max="17" width="11.85546875" style="12" customWidth="1"/>
    <col min="18" max="18" width="14.5703125" style="12" customWidth="1"/>
    <col min="19" max="20" width="9.5703125" style="12" customWidth="1"/>
    <col min="21" max="21" width="8.85546875" style="12" customWidth="1"/>
    <col min="22" max="22" width="12.140625" style="12" customWidth="1"/>
    <col min="23" max="29" width="10.140625" style="12" bestFit="1" customWidth="1"/>
    <col min="30" max="30" width="11.85546875" style="12" customWidth="1"/>
    <col min="31" max="31" width="12" style="12" customWidth="1"/>
    <col min="32" max="32" width="10.7109375" style="12" bestFit="1" customWidth="1"/>
    <col min="33" max="33" width="11.7109375" style="12" customWidth="1"/>
    <col min="34" max="34" width="11.28515625" style="12" bestFit="1" customWidth="1"/>
    <col min="35" max="35" width="11.7109375" style="16" hidden="1" customWidth="1"/>
    <col min="36" max="36" width="9.140625" style="16"/>
    <col min="37" max="37" width="0" style="16" hidden="1" customWidth="1"/>
    <col min="38" max="16384" width="9.140625" style="16"/>
  </cols>
  <sheetData>
    <row r="1" spans="1:35" ht="15.75" thickBot="1" x14ac:dyDescent="0.3">
      <c r="AH1" s="11" t="s">
        <v>826</v>
      </c>
    </row>
    <row r="2" spans="1:35" ht="15" customHeight="1" x14ac:dyDescent="0.25">
      <c r="B2" s="733" t="s">
        <v>0</v>
      </c>
      <c r="C2" s="734"/>
      <c r="D2" s="734"/>
      <c r="E2" s="734"/>
      <c r="F2" s="829" t="s">
        <v>1034</v>
      </c>
      <c r="G2" s="829" t="s">
        <v>1035</v>
      </c>
      <c r="H2" s="829" t="s">
        <v>1034</v>
      </c>
      <c r="I2" s="829" t="s">
        <v>1035</v>
      </c>
      <c r="J2" s="794" t="s">
        <v>1090</v>
      </c>
      <c r="K2" s="740"/>
      <c r="L2" s="795"/>
      <c r="M2" s="794" t="s">
        <v>1023</v>
      </c>
      <c r="N2" s="740"/>
      <c r="O2" s="795"/>
      <c r="P2" s="740" t="s">
        <v>1025</v>
      </c>
      <c r="Q2" s="740"/>
      <c r="R2" s="740"/>
      <c r="S2" s="740"/>
      <c r="T2" s="740"/>
      <c r="U2" s="740"/>
      <c r="V2" s="740"/>
      <c r="W2" s="733" t="s">
        <v>1097</v>
      </c>
      <c r="X2" s="734"/>
      <c r="Y2" s="734"/>
      <c r="Z2" s="734"/>
      <c r="AA2" s="734"/>
      <c r="AB2" s="734"/>
      <c r="AC2" s="734"/>
      <c r="AD2" s="829"/>
      <c r="AE2" s="734" t="s">
        <v>1095</v>
      </c>
      <c r="AF2" s="734"/>
      <c r="AG2" s="734"/>
      <c r="AH2" s="829"/>
    </row>
    <row r="3" spans="1:35" ht="22.5" customHeight="1" thickBot="1" x14ac:dyDescent="0.3">
      <c r="B3" s="735"/>
      <c r="C3" s="736"/>
      <c r="D3" s="736"/>
      <c r="E3" s="736"/>
      <c r="F3" s="830"/>
      <c r="G3" s="830"/>
      <c r="H3" s="830"/>
      <c r="I3" s="830"/>
      <c r="J3" s="796" t="s">
        <v>843</v>
      </c>
      <c r="K3" s="798" t="s">
        <v>844</v>
      </c>
      <c r="L3" s="800" t="s">
        <v>570</v>
      </c>
      <c r="M3" s="796" t="s">
        <v>843</v>
      </c>
      <c r="N3" s="798" t="s">
        <v>844</v>
      </c>
      <c r="O3" s="800" t="s">
        <v>570</v>
      </c>
      <c r="P3" s="879" t="s">
        <v>960</v>
      </c>
      <c r="Q3" s="747" t="s">
        <v>845</v>
      </c>
      <c r="R3" s="747" t="s">
        <v>959</v>
      </c>
      <c r="S3" s="747" t="s">
        <v>961</v>
      </c>
      <c r="T3" s="747" t="s">
        <v>1112</v>
      </c>
      <c r="U3" s="747" t="s">
        <v>1016</v>
      </c>
      <c r="V3" s="847" t="s">
        <v>962</v>
      </c>
      <c r="W3" s="737"/>
      <c r="X3" s="738"/>
      <c r="Y3" s="738"/>
      <c r="Z3" s="738"/>
      <c r="AA3" s="738"/>
      <c r="AB3" s="738"/>
      <c r="AC3" s="738"/>
      <c r="AD3" s="831"/>
      <c r="AE3" s="738"/>
      <c r="AF3" s="738"/>
      <c r="AG3" s="738"/>
      <c r="AH3" s="831"/>
    </row>
    <row r="4" spans="1:35" ht="108" customHeight="1" thickBot="1" x14ac:dyDescent="0.3">
      <c r="B4" s="737"/>
      <c r="C4" s="738"/>
      <c r="D4" s="738"/>
      <c r="E4" s="738"/>
      <c r="F4" s="831"/>
      <c r="G4" s="831"/>
      <c r="H4" s="831"/>
      <c r="I4" s="831"/>
      <c r="J4" s="797"/>
      <c r="K4" s="799"/>
      <c r="L4" s="801"/>
      <c r="M4" s="797"/>
      <c r="N4" s="799"/>
      <c r="O4" s="801"/>
      <c r="P4" s="880"/>
      <c r="Q4" s="730"/>
      <c r="R4" s="730"/>
      <c r="S4" s="730"/>
      <c r="T4" s="730"/>
      <c r="U4" s="730"/>
      <c r="V4" s="848"/>
      <c r="W4" s="114" t="s">
        <v>591</v>
      </c>
      <c r="X4" s="58" t="s">
        <v>592</v>
      </c>
      <c r="Y4" s="403" t="s">
        <v>593</v>
      </c>
      <c r="Z4" s="403" t="s">
        <v>594</v>
      </c>
      <c r="AA4" s="58" t="s">
        <v>595</v>
      </c>
      <c r="AB4" s="403" t="s">
        <v>596</v>
      </c>
      <c r="AC4" s="403" t="s">
        <v>597</v>
      </c>
      <c r="AD4" s="417" t="s">
        <v>598</v>
      </c>
      <c r="AE4" s="305" t="s">
        <v>599</v>
      </c>
      <c r="AF4" s="403" t="s">
        <v>600</v>
      </c>
      <c r="AG4" s="403" t="s">
        <v>601</v>
      </c>
      <c r="AH4" s="417" t="s">
        <v>602</v>
      </c>
    </row>
    <row r="5" spans="1:35" ht="15.75" thickBot="1" x14ac:dyDescent="0.3">
      <c r="B5" s="75" t="s">
        <v>118</v>
      </c>
      <c r="C5" s="835" t="s">
        <v>119</v>
      </c>
      <c r="D5" s="836"/>
      <c r="E5" s="836"/>
      <c r="F5" s="139">
        <v>0</v>
      </c>
      <c r="G5" s="262">
        <v>0</v>
      </c>
      <c r="H5" s="246">
        <v>0</v>
      </c>
      <c r="I5" s="346">
        <v>0</v>
      </c>
      <c r="J5" s="180">
        <f>J6+J20</f>
        <v>0</v>
      </c>
      <c r="K5" s="122">
        <f t="shared" ref="K5:AH5" si="0">K6+K20</f>
        <v>0</v>
      </c>
      <c r="L5" s="139">
        <f>SUM(J5:K5)</f>
        <v>0</v>
      </c>
      <c r="M5" s="180">
        <f>M6+M20</f>
        <v>0</v>
      </c>
      <c r="N5" s="122">
        <f t="shared" ref="N5" si="1">N6+N20</f>
        <v>0</v>
      </c>
      <c r="O5" s="139">
        <f>SUM(M5:N5)</f>
        <v>0</v>
      </c>
      <c r="P5" s="79">
        <f t="shared" ref="P5:V5" si="2">P6+P20</f>
        <v>0</v>
      </c>
      <c r="Q5" s="77">
        <f t="shared" si="2"/>
        <v>0</v>
      </c>
      <c r="R5" s="77">
        <f t="shared" si="2"/>
        <v>0</v>
      </c>
      <c r="S5" s="77">
        <f t="shared" si="2"/>
        <v>0</v>
      </c>
      <c r="T5" s="77">
        <v>0</v>
      </c>
      <c r="U5" s="77">
        <v>0</v>
      </c>
      <c r="V5" s="77">
        <f t="shared" si="2"/>
        <v>0</v>
      </c>
      <c r="W5" s="404">
        <f t="shared" si="0"/>
        <v>0</v>
      </c>
      <c r="X5" s="405">
        <f t="shared" si="0"/>
        <v>0</v>
      </c>
      <c r="Y5" s="406">
        <f t="shared" si="0"/>
        <v>0</v>
      </c>
      <c r="Z5" s="406">
        <f t="shared" si="0"/>
        <v>0</v>
      </c>
      <c r="AA5" s="405">
        <f t="shared" si="0"/>
        <v>0</v>
      </c>
      <c r="AB5" s="406">
        <f t="shared" si="0"/>
        <v>0</v>
      </c>
      <c r="AC5" s="406">
        <f t="shared" si="0"/>
        <v>0</v>
      </c>
      <c r="AD5" s="407">
        <f t="shared" si="0"/>
        <v>0</v>
      </c>
      <c r="AE5" s="408">
        <f t="shared" si="0"/>
        <v>0</v>
      </c>
      <c r="AF5" s="406">
        <f t="shared" si="0"/>
        <v>0</v>
      </c>
      <c r="AG5" s="406">
        <f t="shared" si="0"/>
        <v>0</v>
      </c>
      <c r="AH5" s="407">
        <f t="shared" si="0"/>
        <v>0</v>
      </c>
      <c r="AI5" s="566">
        <f>SUM(W5:AH5)</f>
        <v>0</v>
      </c>
    </row>
    <row r="6" spans="1:35" ht="15.75" hidden="1" customHeight="1" thickBot="1" x14ac:dyDescent="0.3">
      <c r="B6" s="107" t="s">
        <v>607</v>
      </c>
      <c r="C6" s="760" t="s">
        <v>120</v>
      </c>
      <c r="D6" s="761"/>
      <c r="E6" s="761"/>
      <c r="F6" s="140">
        <v>0</v>
      </c>
      <c r="G6" s="263">
        <v>0</v>
      </c>
      <c r="H6" s="247">
        <v>0</v>
      </c>
      <c r="I6" s="347">
        <v>0</v>
      </c>
      <c r="J6" s="181">
        <f>J7+J8+J9+J10+J11+J12+J13+J14+J15+J16+J17+J18+J19</f>
        <v>0</v>
      </c>
      <c r="K6" s="123">
        <f t="shared" ref="K6:AH6" si="3">K7+K8+K9+K10+K11+K12+K13+K14+K15+K16+K17+K18+K19</f>
        <v>0</v>
      </c>
      <c r="L6" s="140">
        <f t="shared" ref="L6:L70" si="4">SUM(J6:K6)</f>
        <v>0</v>
      </c>
      <c r="M6" s="181">
        <f>M7+M8+M9+M10+M11+M12+M13+M14+M15+M16+M17+M18+M19</f>
        <v>0</v>
      </c>
      <c r="N6" s="123">
        <f t="shared" ref="N6" si="5">N7+N8+N9+N10+N11+N12+N13+N14+N15+N16+N17+N18+N19</f>
        <v>0</v>
      </c>
      <c r="O6" s="140">
        <f t="shared" ref="O6:O70" si="6">SUM(M6:N6)</f>
        <v>0</v>
      </c>
      <c r="P6" s="104">
        <f t="shared" ref="P6:V6" si="7">P7+P8+P9+P10+P11+P12+P13+P14+P15+P16+P17+P18+P19</f>
        <v>0</v>
      </c>
      <c r="Q6" s="102">
        <f t="shared" si="7"/>
        <v>0</v>
      </c>
      <c r="R6" s="102">
        <f t="shared" si="7"/>
        <v>0</v>
      </c>
      <c r="S6" s="102">
        <f t="shared" si="7"/>
        <v>0</v>
      </c>
      <c r="T6" s="102"/>
      <c r="U6" s="102"/>
      <c r="V6" s="102">
        <f t="shared" si="7"/>
        <v>0</v>
      </c>
      <c r="W6" s="418">
        <f t="shared" si="3"/>
        <v>0</v>
      </c>
      <c r="X6" s="419">
        <f t="shared" si="3"/>
        <v>0</v>
      </c>
      <c r="Y6" s="420">
        <f t="shared" si="3"/>
        <v>0</v>
      </c>
      <c r="Z6" s="420">
        <f t="shared" si="3"/>
        <v>0</v>
      </c>
      <c r="AA6" s="419">
        <f t="shared" si="3"/>
        <v>0</v>
      </c>
      <c r="AB6" s="420">
        <f t="shared" si="3"/>
        <v>0</v>
      </c>
      <c r="AC6" s="420">
        <f t="shared" si="3"/>
        <v>0</v>
      </c>
      <c r="AD6" s="421">
        <f t="shared" si="3"/>
        <v>0</v>
      </c>
      <c r="AE6" s="422">
        <f t="shared" si="3"/>
        <v>0</v>
      </c>
      <c r="AF6" s="420">
        <f t="shared" si="3"/>
        <v>0</v>
      </c>
      <c r="AG6" s="420">
        <f t="shared" si="3"/>
        <v>0</v>
      </c>
      <c r="AH6" s="421">
        <f t="shared" si="3"/>
        <v>0</v>
      </c>
      <c r="AI6" s="567"/>
    </row>
    <row r="7" spans="1:35" s="166" customFormat="1" ht="15.75" hidden="1" customHeight="1" thickBot="1" x14ac:dyDescent="0.3">
      <c r="A7" s="110" t="s">
        <v>121</v>
      </c>
      <c r="B7" s="151" t="s">
        <v>608</v>
      </c>
      <c r="C7" s="164"/>
      <c r="D7" s="197" t="s">
        <v>122</v>
      </c>
      <c r="E7" s="197"/>
      <c r="F7" s="153">
        <v>0</v>
      </c>
      <c r="G7" s="264">
        <v>0</v>
      </c>
      <c r="H7" s="248">
        <v>0</v>
      </c>
      <c r="I7" s="348">
        <v>0</v>
      </c>
      <c r="J7" s="200">
        <f>SUM(W7:AH7)</f>
        <v>0</v>
      </c>
      <c r="K7" s="152"/>
      <c r="L7" s="153">
        <f t="shared" si="4"/>
        <v>0</v>
      </c>
      <c r="M7" s="200">
        <f>SUM(Z7:AK7)</f>
        <v>0</v>
      </c>
      <c r="N7" s="152"/>
      <c r="O7" s="153">
        <f t="shared" si="6"/>
        <v>0</v>
      </c>
      <c r="P7" s="154"/>
      <c r="Q7" s="155"/>
      <c r="R7" s="155"/>
      <c r="S7" s="155"/>
      <c r="T7" s="155"/>
      <c r="U7" s="155"/>
      <c r="V7" s="155"/>
      <c r="W7" s="409"/>
      <c r="X7" s="423"/>
      <c r="Y7" s="410"/>
      <c r="Z7" s="410"/>
      <c r="AA7" s="423"/>
      <c r="AB7" s="410"/>
      <c r="AC7" s="410"/>
      <c r="AD7" s="424"/>
      <c r="AE7" s="425"/>
      <c r="AF7" s="410"/>
      <c r="AG7" s="410"/>
      <c r="AH7" s="424"/>
      <c r="AI7" s="654"/>
    </row>
    <row r="8" spans="1:35" s="166" customFormat="1" ht="15.75" hidden="1" customHeight="1" thickBot="1" x14ac:dyDescent="0.3">
      <c r="A8" s="110" t="s">
        <v>123</v>
      </c>
      <c r="B8" s="151" t="s">
        <v>609</v>
      </c>
      <c r="C8" s="164"/>
      <c r="D8" s="197" t="s">
        <v>124</v>
      </c>
      <c r="E8" s="197"/>
      <c r="F8" s="153">
        <v>0</v>
      </c>
      <c r="G8" s="264">
        <v>0</v>
      </c>
      <c r="H8" s="248">
        <v>0</v>
      </c>
      <c r="I8" s="348">
        <v>0</v>
      </c>
      <c r="J8" s="200">
        <f t="shared" ref="J8:J19" si="8">SUM(W8:AH8)</f>
        <v>0</v>
      </c>
      <c r="K8" s="152"/>
      <c r="L8" s="153">
        <f t="shared" si="4"/>
        <v>0</v>
      </c>
      <c r="M8" s="200">
        <f t="shared" ref="M8:M19" si="9">SUM(Z8:AK8)</f>
        <v>0</v>
      </c>
      <c r="N8" s="152"/>
      <c r="O8" s="153">
        <f t="shared" si="6"/>
        <v>0</v>
      </c>
      <c r="P8" s="154"/>
      <c r="Q8" s="155"/>
      <c r="R8" s="155"/>
      <c r="S8" s="155"/>
      <c r="T8" s="155"/>
      <c r="U8" s="155"/>
      <c r="V8" s="155"/>
      <c r="W8" s="409"/>
      <c r="X8" s="423"/>
      <c r="Y8" s="410"/>
      <c r="Z8" s="410"/>
      <c r="AA8" s="423"/>
      <c r="AB8" s="410"/>
      <c r="AC8" s="410"/>
      <c r="AD8" s="424"/>
      <c r="AE8" s="425"/>
      <c r="AF8" s="410"/>
      <c r="AG8" s="410"/>
      <c r="AH8" s="424"/>
      <c r="AI8" s="654"/>
    </row>
    <row r="9" spans="1:35" s="166" customFormat="1" ht="15.75" hidden="1" customHeight="1" thickBot="1" x14ac:dyDescent="0.3">
      <c r="A9" s="110" t="s">
        <v>125</v>
      </c>
      <c r="B9" s="151" t="s">
        <v>610</v>
      </c>
      <c r="C9" s="164"/>
      <c r="D9" s="197" t="s">
        <v>126</v>
      </c>
      <c r="E9" s="197"/>
      <c r="F9" s="153">
        <v>0</v>
      </c>
      <c r="G9" s="264">
        <v>0</v>
      </c>
      <c r="H9" s="248">
        <v>0</v>
      </c>
      <c r="I9" s="348">
        <v>0</v>
      </c>
      <c r="J9" s="200">
        <f t="shared" si="8"/>
        <v>0</v>
      </c>
      <c r="K9" s="152"/>
      <c r="L9" s="153">
        <f t="shared" si="4"/>
        <v>0</v>
      </c>
      <c r="M9" s="200">
        <f t="shared" si="9"/>
        <v>0</v>
      </c>
      <c r="N9" s="152"/>
      <c r="O9" s="153">
        <f t="shared" si="6"/>
        <v>0</v>
      </c>
      <c r="P9" s="154"/>
      <c r="Q9" s="155"/>
      <c r="R9" s="155"/>
      <c r="S9" s="155"/>
      <c r="T9" s="155"/>
      <c r="U9" s="155"/>
      <c r="V9" s="155"/>
      <c r="W9" s="409"/>
      <c r="X9" s="423"/>
      <c r="Y9" s="410"/>
      <c r="Z9" s="410"/>
      <c r="AA9" s="423"/>
      <c r="AB9" s="410"/>
      <c r="AC9" s="410"/>
      <c r="AD9" s="424"/>
      <c r="AE9" s="425"/>
      <c r="AF9" s="410"/>
      <c r="AG9" s="410"/>
      <c r="AH9" s="424"/>
      <c r="AI9" s="654"/>
    </row>
    <row r="10" spans="1:35" s="166" customFormat="1" ht="15.75" hidden="1" customHeight="1" thickBot="1" x14ac:dyDescent="0.3">
      <c r="A10" s="110" t="s">
        <v>127</v>
      </c>
      <c r="B10" s="151" t="s">
        <v>611</v>
      </c>
      <c r="C10" s="164"/>
      <c r="D10" s="197" t="s">
        <v>351</v>
      </c>
      <c r="E10" s="197"/>
      <c r="F10" s="153">
        <v>0</v>
      </c>
      <c r="G10" s="264">
        <v>0</v>
      </c>
      <c r="H10" s="248">
        <v>0</v>
      </c>
      <c r="I10" s="348">
        <v>0</v>
      </c>
      <c r="J10" s="200">
        <f t="shared" si="8"/>
        <v>0</v>
      </c>
      <c r="K10" s="152"/>
      <c r="L10" s="153">
        <f t="shared" si="4"/>
        <v>0</v>
      </c>
      <c r="M10" s="200">
        <f t="shared" si="9"/>
        <v>0</v>
      </c>
      <c r="N10" s="152"/>
      <c r="O10" s="153">
        <f t="shared" si="6"/>
        <v>0</v>
      </c>
      <c r="P10" s="154"/>
      <c r="Q10" s="155"/>
      <c r="R10" s="155"/>
      <c r="S10" s="155"/>
      <c r="T10" s="155"/>
      <c r="U10" s="155"/>
      <c r="V10" s="155"/>
      <c r="W10" s="409"/>
      <c r="X10" s="423"/>
      <c r="Y10" s="410"/>
      <c r="Z10" s="410"/>
      <c r="AA10" s="423"/>
      <c r="AB10" s="410"/>
      <c r="AC10" s="410"/>
      <c r="AD10" s="424"/>
      <c r="AE10" s="425"/>
      <c r="AF10" s="410"/>
      <c r="AG10" s="410"/>
      <c r="AH10" s="424"/>
      <c r="AI10" s="654"/>
    </row>
    <row r="11" spans="1:35" s="166" customFormat="1" ht="15.75" hidden="1" customHeight="1" thickBot="1" x14ac:dyDescent="0.3">
      <c r="A11" s="110" t="s">
        <v>128</v>
      </c>
      <c r="B11" s="151" t="s">
        <v>612</v>
      </c>
      <c r="C11" s="164"/>
      <c r="D11" s="197" t="s">
        <v>129</v>
      </c>
      <c r="E11" s="197"/>
      <c r="F11" s="153">
        <v>0</v>
      </c>
      <c r="G11" s="264">
        <v>0</v>
      </c>
      <c r="H11" s="248">
        <v>0</v>
      </c>
      <c r="I11" s="348">
        <v>0</v>
      </c>
      <c r="J11" s="200">
        <f t="shared" si="8"/>
        <v>0</v>
      </c>
      <c r="K11" s="152"/>
      <c r="L11" s="153">
        <f t="shared" si="4"/>
        <v>0</v>
      </c>
      <c r="M11" s="200">
        <f t="shared" si="9"/>
        <v>0</v>
      </c>
      <c r="N11" s="152"/>
      <c r="O11" s="153">
        <f t="shared" si="6"/>
        <v>0</v>
      </c>
      <c r="P11" s="154"/>
      <c r="Q11" s="155"/>
      <c r="R11" s="155"/>
      <c r="S11" s="155"/>
      <c r="T11" s="155"/>
      <c r="U11" s="155"/>
      <c r="V11" s="155"/>
      <c r="W11" s="409"/>
      <c r="X11" s="423"/>
      <c r="Y11" s="410"/>
      <c r="Z11" s="410"/>
      <c r="AA11" s="423"/>
      <c r="AB11" s="410"/>
      <c r="AC11" s="410"/>
      <c r="AD11" s="424"/>
      <c r="AE11" s="425"/>
      <c r="AF11" s="410"/>
      <c r="AG11" s="410"/>
      <c r="AH11" s="424"/>
      <c r="AI11" s="654"/>
    </row>
    <row r="12" spans="1:35" s="166" customFormat="1" ht="15.75" hidden="1" customHeight="1" thickBot="1" x14ac:dyDescent="0.3">
      <c r="A12" s="110" t="s">
        <v>130</v>
      </c>
      <c r="B12" s="151" t="s">
        <v>613</v>
      </c>
      <c r="C12" s="164"/>
      <c r="D12" s="197" t="s">
        <v>131</v>
      </c>
      <c r="E12" s="197"/>
      <c r="F12" s="153">
        <v>0</v>
      </c>
      <c r="G12" s="264">
        <v>0</v>
      </c>
      <c r="H12" s="248">
        <v>0</v>
      </c>
      <c r="I12" s="348">
        <v>0</v>
      </c>
      <c r="J12" s="200">
        <f t="shared" si="8"/>
        <v>0</v>
      </c>
      <c r="K12" s="152"/>
      <c r="L12" s="153">
        <f t="shared" si="4"/>
        <v>0</v>
      </c>
      <c r="M12" s="200">
        <f t="shared" si="9"/>
        <v>0</v>
      </c>
      <c r="N12" s="152"/>
      <c r="O12" s="153">
        <f t="shared" si="6"/>
        <v>0</v>
      </c>
      <c r="P12" s="154"/>
      <c r="Q12" s="155"/>
      <c r="R12" s="155"/>
      <c r="S12" s="155"/>
      <c r="T12" s="155"/>
      <c r="U12" s="155"/>
      <c r="V12" s="155"/>
      <c r="W12" s="409"/>
      <c r="X12" s="423"/>
      <c r="Y12" s="410"/>
      <c r="Z12" s="410"/>
      <c r="AA12" s="423"/>
      <c r="AB12" s="410"/>
      <c r="AC12" s="410"/>
      <c r="AD12" s="424"/>
      <c r="AE12" s="425"/>
      <c r="AF12" s="410"/>
      <c r="AG12" s="410"/>
      <c r="AH12" s="424"/>
      <c r="AI12" s="654"/>
    </row>
    <row r="13" spans="1:35" s="166" customFormat="1" ht="15.75" hidden="1" customHeight="1" thickBot="1" x14ac:dyDescent="0.3">
      <c r="A13" s="110" t="s">
        <v>132</v>
      </c>
      <c r="B13" s="151" t="s">
        <v>614</v>
      </c>
      <c r="C13" s="164"/>
      <c r="D13" s="197" t="s">
        <v>133</v>
      </c>
      <c r="E13" s="197"/>
      <c r="F13" s="153">
        <v>0</v>
      </c>
      <c r="G13" s="264">
        <v>0</v>
      </c>
      <c r="H13" s="248">
        <v>0</v>
      </c>
      <c r="I13" s="348">
        <v>0</v>
      </c>
      <c r="J13" s="200">
        <f t="shared" si="8"/>
        <v>0</v>
      </c>
      <c r="K13" s="152"/>
      <c r="L13" s="153">
        <f t="shared" si="4"/>
        <v>0</v>
      </c>
      <c r="M13" s="200">
        <f t="shared" si="9"/>
        <v>0</v>
      </c>
      <c r="N13" s="152"/>
      <c r="O13" s="153">
        <f t="shared" si="6"/>
        <v>0</v>
      </c>
      <c r="P13" s="154"/>
      <c r="Q13" s="155"/>
      <c r="R13" s="155"/>
      <c r="S13" s="155"/>
      <c r="T13" s="155"/>
      <c r="U13" s="155"/>
      <c r="V13" s="155"/>
      <c r="W13" s="409"/>
      <c r="X13" s="423"/>
      <c r="Y13" s="410"/>
      <c r="Z13" s="410"/>
      <c r="AA13" s="423"/>
      <c r="AB13" s="410"/>
      <c r="AC13" s="410"/>
      <c r="AD13" s="424"/>
      <c r="AE13" s="425"/>
      <c r="AF13" s="410"/>
      <c r="AG13" s="410"/>
      <c r="AH13" s="424"/>
      <c r="AI13" s="654"/>
    </row>
    <row r="14" spans="1:35" s="166" customFormat="1" ht="15.75" hidden="1" customHeight="1" thickBot="1" x14ac:dyDescent="0.3">
      <c r="A14" s="110" t="s">
        <v>134</v>
      </c>
      <c r="B14" s="151" t="s">
        <v>615</v>
      </c>
      <c r="C14" s="164"/>
      <c r="D14" s="197" t="s">
        <v>135</v>
      </c>
      <c r="E14" s="197"/>
      <c r="F14" s="153">
        <v>0</v>
      </c>
      <c r="G14" s="264">
        <v>0</v>
      </c>
      <c r="H14" s="248">
        <v>0</v>
      </c>
      <c r="I14" s="348">
        <v>0</v>
      </c>
      <c r="J14" s="200">
        <f t="shared" si="8"/>
        <v>0</v>
      </c>
      <c r="K14" s="152"/>
      <c r="L14" s="153">
        <f t="shared" si="4"/>
        <v>0</v>
      </c>
      <c r="M14" s="200">
        <f t="shared" si="9"/>
        <v>0</v>
      </c>
      <c r="N14" s="152"/>
      <c r="O14" s="153">
        <f t="shared" si="6"/>
        <v>0</v>
      </c>
      <c r="P14" s="154"/>
      <c r="Q14" s="155"/>
      <c r="R14" s="155"/>
      <c r="S14" s="155"/>
      <c r="T14" s="155"/>
      <c r="U14" s="155"/>
      <c r="V14" s="155"/>
      <c r="W14" s="409"/>
      <c r="X14" s="423"/>
      <c r="Y14" s="410"/>
      <c r="Z14" s="410"/>
      <c r="AA14" s="423"/>
      <c r="AB14" s="410"/>
      <c r="AC14" s="410"/>
      <c r="AD14" s="424"/>
      <c r="AE14" s="425"/>
      <c r="AF14" s="410"/>
      <c r="AG14" s="410"/>
      <c r="AH14" s="424"/>
      <c r="AI14" s="654"/>
    </row>
    <row r="15" spans="1:35" s="166" customFormat="1" ht="15.75" hidden="1" customHeight="1" thickBot="1" x14ac:dyDescent="0.3">
      <c r="A15" s="110" t="s">
        <v>136</v>
      </c>
      <c r="B15" s="151" t="s">
        <v>616</v>
      </c>
      <c r="C15" s="164"/>
      <c r="D15" s="197" t="s">
        <v>137</v>
      </c>
      <c r="E15" s="197"/>
      <c r="F15" s="153">
        <v>0</v>
      </c>
      <c r="G15" s="264">
        <v>0</v>
      </c>
      <c r="H15" s="248">
        <v>0</v>
      </c>
      <c r="I15" s="348">
        <v>0</v>
      </c>
      <c r="J15" s="200">
        <f t="shared" si="8"/>
        <v>0</v>
      </c>
      <c r="K15" s="152"/>
      <c r="L15" s="153">
        <f t="shared" si="4"/>
        <v>0</v>
      </c>
      <c r="M15" s="200">
        <f t="shared" si="9"/>
        <v>0</v>
      </c>
      <c r="N15" s="152"/>
      <c r="O15" s="153">
        <f t="shared" si="6"/>
        <v>0</v>
      </c>
      <c r="P15" s="154"/>
      <c r="Q15" s="155"/>
      <c r="R15" s="155"/>
      <c r="S15" s="155"/>
      <c r="T15" s="155"/>
      <c r="U15" s="155"/>
      <c r="V15" s="155"/>
      <c r="W15" s="409"/>
      <c r="X15" s="423"/>
      <c r="Y15" s="410"/>
      <c r="Z15" s="410"/>
      <c r="AA15" s="423"/>
      <c r="AB15" s="410"/>
      <c r="AC15" s="410"/>
      <c r="AD15" s="424"/>
      <c r="AE15" s="425"/>
      <c r="AF15" s="410"/>
      <c r="AG15" s="410"/>
      <c r="AH15" s="424"/>
      <c r="AI15" s="654"/>
    </row>
    <row r="16" spans="1:35" s="166" customFormat="1" ht="15.75" hidden="1" customHeight="1" thickBot="1" x14ac:dyDescent="0.3">
      <c r="A16" s="110" t="s">
        <v>138</v>
      </c>
      <c r="B16" s="151" t="s">
        <v>617</v>
      </c>
      <c r="C16" s="164"/>
      <c r="D16" s="197" t="s">
        <v>139</v>
      </c>
      <c r="E16" s="197"/>
      <c r="F16" s="153">
        <v>0</v>
      </c>
      <c r="G16" s="264">
        <v>0</v>
      </c>
      <c r="H16" s="248">
        <v>0</v>
      </c>
      <c r="I16" s="348">
        <v>0</v>
      </c>
      <c r="J16" s="200">
        <f t="shared" si="8"/>
        <v>0</v>
      </c>
      <c r="K16" s="152"/>
      <c r="L16" s="153">
        <f t="shared" si="4"/>
        <v>0</v>
      </c>
      <c r="M16" s="200">
        <f t="shared" si="9"/>
        <v>0</v>
      </c>
      <c r="N16" s="152"/>
      <c r="O16" s="153">
        <f t="shared" si="6"/>
        <v>0</v>
      </c>
      <c r="P16" s="154"/>
      <c r="Q16" s="155"/>
      <c r="R16" s="155"/>
      <c r="S16" s="155"/>
      <c r="T16" s="155"/>
      <c r="U16" s="155"/>
      <c r="V16" s="155"/>
      <c r="W16" s="409"/>
      <c r="X16" s="423"/>
      <c r="Y16" s="410"/>
      <c r="Z16" s="410"/>
      <c r="AA16" s="423"/>
      <c r="AB16" s="410"/>
      <c r="AC16" s="410"/>
      <c r="AD16" s="424"/>
      <c r="AE16" s="425"/>
      <c r="AF16" s="410"/>
      <c r="AG16" s="410"/>
      <c r="AH16" s="424"/>
      <c r="AI16" s="654"/>
    </row>
    <row r="17" spans="1:35" s="166" customFormat="1" ht="15.75" hidden="1" customHeight="1" thickBot="1" x14ac:dyDescent="0.3">
      <c r="A17" s="110" t="s">
        <v>140</v>
      </c>
      <c r="B17" s="151" t="s">
        <v>618</v>
      </c>
      <c r="C17" s="164"/>
      <c r="D17" s="197" t="s">
        <v>141</v>
      </c>
      <c r="E17" s="197"/>
      <c r="F17" s="153">
        <v>0</v>
      </c>
      <c r="G17" s="264">
        <v>0</v>
      </c>
      <c r="H17" s="248">
        <v>0</v>
      </c>
      <c r="I17" s="348">
        <v>0</v>
      </c>
      <c r="J17" s="200">
        <f t="shared" si="8"/>
        <v>0</v>
      </c>
      <c r="K17" s="152"/>
      <c r="L17" s="153">
        <f t="shared" si="4"/>
        <v>0</v>
      </c>
      <c r="M17" s="200">
        <f t="shared" si="9"/>
        <v>0</v>
      </c>
      <c r="N17" s="152"/>
      <c r="O17" s="153">
        <f t="shared" si="6"/>
        <v>0</v>
      </c>
      <c r="P17" s="154"/>
      <c r="Q17" s="155"/>
      <c r="R17" s="155"/>
      <c r="S17" s="155"/>
      <c r="T17" s="155"/>
      <c r="U17" s="155"/>
      <c r="V17" s="155"/>
      <c r="W17" s="409"/>
      <c r="X17" s="423"/>
      <c r="Y17" s="410"/>
      <c r="Z17" s="410"/>
      <c r="AA17" s="423"/>
      <c r="AB17" s="410"/>
      <c r="AC17" s="410"/>
      <c r="AD17" s="424"/>
      <c r="AE17" s="425"/>
      <c r="AF17" s="410"/>
      <c r="AG17" s="410"/>
      <c r="AH17" s="424"/>
      <c r="AI17" s="654"/>
    </row>
    <row r="18" spans="1:35" s="166" customFormat="1" ht="15.75" hidden="1" customHeight="1" thickBot="1" x14ac:dyDescent="0.3">
      <c r="A18" s="110" t="s">
        <v>142</v>
      </c>
      <c r="B18" s="151" t="s">
        <v>619</v>
      </c>
      <c r="C18" s="164"/>
      <c r="D18" s="197" t="s">
        <v>143</v>
      </c>
      <c r="E18" s="197"/>
      <c r="F18" s="153">
        <v>0</v>
      </c>
      <c r="G18" s="264">
        <v>0</v>
      </c>
      <c r="H18" s="248">
        <v>0</v>
      </c>
      <c r="I18" s="348">
        <v>0</v>
      </c>
      <c r="J18" s="200">
        <f t="shared" si="8"/>
        <v>0</v>
      </c>
      <c r="K18" s="152"/>
      <c r="L18" s="153">
        <f t="shared" si="4"/>
        <v>0</v>
      </c>
      <c r="M18" s="200">
        <f t="shared" si="9"/>
        <v>0</v>
      </c>
      <c r="N18" s="152"/>
      <c r="O18" s="153">
        <f t="shared" si="6"/>
        <v>0</v>
      </c>
      <c r="P18" s="154"/>
      <c r="Q18" s="155"/>
      <c r="R18" s="155"/>
      <c r="S18" s="155"/>
      <c r="T18" s="155"/>
      <c r="U18" s="155"/>
      <c r="V18" s="155"/>
      <c r="W18" s="409"/>
      <c r="X18" s="423"/>
      <c r="Y18" s="410"/>
      <c r="Z18" s="410"/>
      <c r="AA18" s="423"/>
      <c r="AB18" s="410"/>
      <c r="AC18" s="410"/>
      <c r="AD18" s="424"/>
      <c r="AE18" s="425"/>
      <c r="AF18" s="410"/>
      <c r="AG18" s="410"/>
      <c r="AH18" s="424"/>
      <c r="AI18" s="654"/>
    </row>
    <row r="19" spans="1:35" s="166" customFormat="1" ht="15.75" hidden="1" customHeight="1" thickBot="1" x14ac:dyDescent="0.3">
      <c r="A19" s="110" t="s">
        <v>144</v>
      </c>
      <c r="B19" s="151" t="s">
        <v>620</v>
      </c>
      <c r="C19" s="164"/>
      <c r="D19" s="197" t="s">
        <v>145</v>
      </c>
      <c r="E19" s="197"/>
      <c r="F19" s="153">
        <v>0</v>
      </c>
      <c r="G19" s="264">
        <v>0</v>
      </c>
      <c r="H19" s="248">
        <v>0</v>
      </c>
      <c r="I19" s="348">
        <v>0</v>
      </c>
      <c r="J19" s="200">
        <f t="shared" si="8"/>
        <v>0</v>
      </c>
      <c r="K19" s="152"/>
      <c r="L19" s="153">
        <f t="shared" si="4"/>
        <v>0</v>
      </c>
      <c r="M19" s="200">
        <f t="shared" si="9"/>
        <v>0</v>
      </c>
      <c r="N19" s="152"/>
      <c r="O19" s="153">
        <f t="shared" si="6"/>
        <v>0</v>
      </c>
      <c r="P19" s="154"/>
      <c r="Q19" s="155"/>
      <c r="R19" s="155"/>
      <c r="S19" s="155"/>
      <c r="T19" s="155"/>
      <c r="U19" s="155"/>
      <c r="V19" s="155"/>
      <c r="W19" s="409"/>
      <c r="X19" s="423"/>
      <c r="Y19" s="410"/>
      <c r="Z19" s="410"/>
      <c r="AA19" s="423"/>
      <c r="AB19" s="410"/>
      <c r="AC19" s="410"/>
      <c r="AD19" s="424"/>
      <c r="AE19" s="425"/>
      <c r="AF19" s="410"/>
      <c r="AG19" s="410"/>
      <c r="AH19" s="424"/>
      <c r="AI19" s="654"/>
    </row>
    <row r="20" spans="1:35" ht="15.75" hidden="1" customHeight="1" thickBot="1" x14ac:dyDescent="0.3">
      <c r="B20" s="82" t="s">
        <v>621</v>
      </c>
      <c r="C20" s="762" t="s">
        <v>146</v>
      </c>
      <c r="D20" s="763"/>
      <c r="E20" s="763"/>
      <c r="F20" s="141">
        <v>0</v>
      </c>
      <c r="G20" s="265">
        <v>0</v>
      </c>
      <c r="H20" s="249">
        <v>0</v>
      </c>
      <c r="I20" s="349">
        <v>0</v>
      </c>
      <c r="J20" s="183">
        <f>J21+J22+J23</f>
        <v>0</v>
      </c>
      <c r="K20" s="125">
        <f t="shared" ref="K20:AH20" si="10">K21+K22+K23</f>
        <v>0</v>
      </c>
      <c r="L20" s="141">
        <f t="shared" si="4"/>
        <v>0</v>
      </c>
      <c r="M20" s="183">
        <f>M21+M22+M23</f>
        <v>0</v>
      </c>
      <c r="N20" s="125">
        <f t="shared" ref="N20" si="11">N21+N22+N23</f>
        <v>0</v>
      </c>
      <c r="O20" s="141">
        <f t="shared" si="6"/>
        <v>0</v>
      </c>
      <c r="P20" s="86">
        <f t="shared" ref="P20:V20" si="12">P21+P22+P23</f>
        <v>0</v>
      </c>
      <c r="Q20" s="84">
        <f t="shared" si="12"/>
        <v>0</v>
      </c>
      <c r="R20" s="84">
        <f t="shared" si="12"/>
        <v>0</v>
      </c>
      <c r="S20" s="84">
        <f t="shared" si="12"/>
        <v>0</v>
      </c>
      <c r="T20" s="84"/>
      <c r="U20" s="84"/>
      <c r="V20" s="84">
        <f t="shared" si="12"/>
        <v>0</v>
      </c>
      <c r="W20" s="413">
        <f t="shared" si="10"/>
        <v>0</v>
      </c>
      <c r="X20" s="426">
        <f t="shared" si="10"/>
        <v>0</v>
      </c>
      <c r="Y20" s="414">
        <f t="shared" si="10"/>
        <v>0</v>
      </c>
      <c r="Z20" s="414">
        <f t="shared" si="10"/>
        <v>0</v>
      </c>
      <c r="AA20" s="426">
        <f t="shared" si="10"/>
        <v>0</v>
      </c>
      <c r="AB20" s="414">
        <f t="shared" si="10"/>
        <v>0</v>
      </c>
      <c r="AC20" s="414">
        <f t="shared" si="10"/>
        <v>0</v>
      </c>
      <c r="AD20" s="427">
        <f t="shared" si="10"/>
        <v>0</v>
      </c>
      <c r="AE20" s="428">
        <f t="shared" si="10"/>
        <v>0</v>
      </c>
      <c r="AF20" s="414">
        <f t="shared" si="10"/>
        <v>0</v>
      </c>
      <c r="AG20" s="414">
        <f t="shared" si="10"/>
        <v>0</v>
      </c>
      <c r="AH20" s="427">
        <f t="shared" si="10"/>
        <v>0</v>
      </c>
      <c r="AI20" s="567"/>
    </row>
    <row r="21" spans="1:35" s="39" customFormat="1" ht="15.75" hidden="1" customHeight="1" thickBot="1" x14ac:dyDescent="0.3">
      <c r="A21" s="110" t="s">
        <v>147</v>
      </c>
      <c r="B21" s="49" t="s">
        <v>622</v>
      </c>
      <c r="C21" s="785" t="s">
        <v>148</v>
      </c>
      <c r="D21" s="786"/>
      <c r="E21" s="786"/>
      <c r="F21" s="143">
        <v>0</v>
      </c>
      <c r="G21" s="266">
        <v>0</v>
      </c>
      <c r="H21" s="250">
        <v>0</v>
      </c>
      <c r="I21" s="350">
        <v>0</v>
      </c>
      <c r="J21" s="189">
        <f>SUM(W21:AH21)</f>
        <v>0</v>
      </c>
      <c r="K21" s="131"/>
      <c r="L21" s="143">
        <f t="shared" si="4"/>
        <v>0</v>
      </c>
      <c r="M21" s="189">
        <f>SUM(Z21:AK21)</f>
        <v>0</v>
      </c>
      <c r="N21" s="131"/>
      <c r="O21" s="143">
        <f t="shared" si="6"/>
        <v>0</v>
      </c>
      <c r="P21" s="41"/>
      <c r="Q21" s="13"/>
      <c r="R21" s="13"/>
      <c r="S21" s="13"/>
      <c r="T21" s="13"/>
      <c r="U21" s="13"/>
      <c r="V21" s="13"/>
      <c r="W21" s="411"/>
      <c r="X21" s="429"/>
      <c r="Y21" s="412"/>
      <c r="Z21" s="412"/>
      <c r="AA21" s="429"/>
      <c r="AB21" s="412"/>
      <c r="AC21" s="412"/>
      <c r="AD21" s="430"/>
      <c r="AE21" s="431"/>
      <c r="AF21" s="412"/>
      <c r="AG21" s="412"/>
      <c r="AH21" s="430"/>
      <c r="AI21" s="655"/>
    </row>
    <row r="22" spans="1:35" s="39" customFormat="1" ht="25.5" hidden="1" customHeight="1" x14ac:dyDescent="0.25">
      <c r="A22" s="110" t="s">
        <v>149</v>
      </c>
      <c r="B22" s="49" t="s">
        <v>623</v>
      </c>
      <c r="C22" s="787" t="s">
        <v>861</v>
      </c>
      <c r="D22" s="788"/>
      <c r="E22" s="788"/>
      <c r="F22" s="143">
        <v>0</v>
      </c>
      <c r="G22" s="266">
        <v>0</v>
      </c>
      <c r="H22" s="250">
        <v>0</v>
      </c>
      <c r="I22" s="350">
        <v>0</v>
      </c>
      <c r="J22" s="189">
        <f>SUM(W22:AH22)</f>
        <v>0</v>
      </c>
      <c r="K22" s="131"/>
      <c r="L22" s="143">
        <f t="shared" si="4"/>
        <v>0</v>
      </c>
      <c r="M22" s="189">
        <f>SUM(Z22:AK22)</f>
        <v>0</v>
      </c>
      <c r="N22" s="131"/>
      <c r="O22" s="143">
        <f t="shared" si="6"/>
        <v>0</v>
      </c>
      <c r="P22" s="41"/>
      <c r="Q22" s="13"/>
      <c r="R22" s="13"/>
      <c r="S22" s="13"/>
      <c r="T22" s="13"/>
      <c r="U22" s="13"/>
      <c r="V22" s="13"/>
      <c r="W22" s="411"/>
      <c r="X22" s="429"/>
      <c r="Y22" s="412"/>
      <c r="Z22" s="412"/>
      <c r="AA22" s="429"/>
      <c r="AB22" s="412"/>
      <c r="AC22" s="412"/>
      <c r="AD22" s="430"/>
      <c r="AE22" s="431"/>
      <c r="AF22" s="412"/>
      <c r="AG22" s="412"/>
      <c r="AH22" s="430"/>
      <c r="AI22" s="655"/>
    </row>
    <row r="23" spans="1:35" s="39" customFormat="1" ht="15.75" hidden="1" customHeight="1" thickBot="1" x14ac:dyDescent="0.3">
      <c r="A23" s="110" t="s">
        <v>150</v>
      </c>
      <c r="B23" s="158" t="s">
        <v>624</v>
      </c>
      <c r="C23" s="827" t="s">
        <v>151</v>
      </c>
      <c r="D23" s="828"/>
      <c r="E23" s="828"/>
      <c r="F23" s="143">
        <v>0</v>
      </c>
      <c r="G23" s="271">
        <v>0</v>
      </c>
      <c r="H23" s="257">
        <v>0</v>
      </c>
      <c r="I23" s="351">
        <v>0</v>
      </c>
      <c r="J23" s="201">
        <f>SUM(W23:AH23)</f>
        <v>0</v>
      </c>
      <c r="K23" s="159"/>
      <c r="L23" s="143">
        <f t="shared" si="4"/>
        <v>0</v>
      </c>
      <c r="M23" s="201">
        <f>SUM(Z23:AK23)</f>
        <v>0</v>
      </c>
      <c r="N23" s="159"/>
      <c r="O23" s="143">
        <f t="shared" si="6"/>
        <v>0</v>
      </c>
      <c r="P23" s="41"/>
      <c r="Q23" s="13"/>
      <c r="R23" s="13"/>
      <c r="S23" s="13"/>
      <c r="T23" s="13"/>
      <c r="U23" s="13"/>
      <c r="V23" s="13"/>
      <c r="W23" s="411"/>
      <c r="X23" s="429"/>
      <c r="Y23" s="412"/>
      <c r="Z23" s="412"/>
      <c r="AA23" s="429"/>
      <c r="AB23" s="412"/>
      <c r="AC23" s="412"/>
      <c r="AD23" s="430"/>
      <c r="AE23" s="431"/>
      <c r="AF23" s="412"/>
      <c r="AG23" s="412"/>
      <c r="AH23" s="430"/>
      <c r="AI23" s="655"/>
    </row>
    <row r="24" spans="1:35" ht="15.75" thickBot="1" x14ac:dyDescent="0.3">
      <c r="A24" s="110" t="s">
        <v>950</v>
      </c>
      <c r="B24" s="75" t="s">
        <v>152</v>
      </c>
      <c r="C24" s="758" t="s">
        <v>801</v>
      </c>
      <c r="D24" s="758"/>
      <c r="E24" s="759"/>
      <c r="F24" s="139">
        <v>0</v>
      </c>
      <c r="G24" s="262">
        <v>0</v>
      </c>
      <c r="H24" s="246">
        <v>0</v>
      </c>
      <c r="I24" s="346">
        <v>0</v>
      </c>
      <c r="J24" s="185">
        <f>J25+J26+J27+J28+J29+J30+J31</f>
        <v>0</v>
      </c>
      <c r="K24" s="127">
        <f t="shared" ref="K24:AH24" si="13">K25+K26+K27+K28+K29+K30+K31</f>
        <v>0</v>
      </c>
      <c r="L24" s="139">
        <f t="shared" si="4"/>
        <v>0</v>
      </c>
      <c r="M24" s="185">
        <f>M25+M26+M27+M28+M29+M30+M31</f>
        <v>0</v>
      </c>
      <c r="N24" s="127">
        <f t="shared" ref="N24" si="14">N25+N26+N27+N28+N29+N30+N31</f>
        <v>0</v>
      </c>
      <c r="O24" s="139">
        <f t="shared" si="6"/>
        <v>0</v>
      </c>
      <c r="P24" s="79">
        <f t="shared" ref="P24:V24" si="15">P25+P26+P27+P28+P29+P30+P31</f>
        <v>0</v>
      </c>
      <c r="Q24" s="77">
        <f t="shared" si="15"/>
        <v>0</v>
      </c>
      <c r="R24" s="77">
        <f t="shared" si="15"/>
        <v>0</v>
      </c>
      <c r="S24" s="77">
        <f t="shared" si="15"/>
        <v>0</v>
      </c>
      <c r="T24" s="77">
        <v>0</v>
      </c>
      <c r="U24" s="77">
        <v>0</v>
      </c>
      <c r="V24" s="77">
        <f t="shared" si="15"/>
        <v>0</v>
      </c>
      <c r="W24" s="404">
        <f t="shared" si="13"/>
        <v>0</v>
      </c>
      <c r="X24" s="405">
        <f t="shared" si="13"/>
        <v>0</v>
      </c>
      <c r="Y24" s="406">
        <f t="shared" si="13"/>
        <v>0</v>
      </c>
      <c r="Z24" s="406">
        <f t="shared" si="13"/>
        <v>0</v>
      </c>
      <c r="AA24" s="405">
        <f t="shared" si="13"/>
        <v>0</v>
      </c>
      <c r="AB24" s="406">
        <f t="shared" si="13"/>
        <v>0</v>
      </c>
      <c r="AC24" s="406">
        <f t="shared" si="13"/>
        <v>0</v>
      </c>
      <c r="AD24" s="407">
        <f t="shared" si="13"/>
        <v>0</v>
      </c>
      <c r="AE24" s="408">
        <f t="shared" si="13"/>
        <v>0</v>
      </c>
      <c r="AF24" s="406">
        <f t="shared" si="13"/>
        <v>0</v>
      </c>
      <c r="AG24" s="406">
        <f t="shared" si="13"/>
        <v>0</v>
      </c>
      <c r="AH24" s="407">
        <f t="shared" si="13"/>
        <v>0</v>
      </c>
      <c r="AI24" s="566">
        <f>SUM(W24:AH24)</f>
        <v>0</v>
      </c>
    </row>
    <row r="25" spans="1:35" ht="15.75" hidden="1" customHeight="1" thickBot="1" x14ac:dyDescent="0.3">
      <c r="B25" s="54"/>
      <c r="C25" s="821" t="s">
        <v>154</v>
      </c>
      <c r="D25" s="822"/>
      <c r="E25" s="822"/>
      <c r="F25" s="142">
        <v>0</v>
      </c>
      <c r="G25" s="333">
        <v>0</v>
      </c>
      <c r="H25" s="254">
        <v>0</v>
      </c>
      <c r="I25" s="352">
        <v>0</v>
      </c>
      <c r="J25" s="186">
        <f t="shared" ref="J25:J31" si="16">SUM(W25:AH25)</f>
        <v>0</v>
      </c>
      <c r="K25" s="128"/>
      <c r="L25" s="142">
        <f t="shared" si="4"/>
        <v>0</v>
      </c>
      <c r="M25" s="186">
        <f t="shared" ref="M25:M31" si="17">SUM(Z25:AK25)</f>
        <v>0</v>
      </c>
      <c r="N25" s="128"/>
      <c r="O25" s="142">
        <f t="shared" si="6"/>
        <v>0</v>
      </c>
      <c r="P25" s="40"/>
      <c r="Q25" s="1"/>
      <c r="R25" s="1"/>
      <c r="S25" s="1"/>
      <c r="T25" s="1"/>
      <c r="U25" s="1"/>
      <c r="V25" s="1"/>
      <c r="W25" s="432"/>
      <c r="X25" s="433"/>
      <c r="Y25" s="434"/>
      <c r="Z25" s="434"/>
      <c r="AA25" s="433"/>
      <c r="AB25" s="434"/>
      <c r="AC25" s="434"/>
      <c r="AD25" s="435"/>
      <c r="AE25" s="436"/>
      <c r="AF25" s="434"/>
      <c r="AG25" s="434"/>
      <c r="AH25" s="435"/>
      <c r="AI25" s="567"/>
    </row>
    <row r="26" spans="1:35" ht="15.75" hidden="1" customHeight="1" thickBot="1" x14ac:dyDescent="0.3">
      <c r="B26" s="55"/>
      <c r="C26" s="823" t="s">
        <v>155</v>
      </c>
      <c r="D26" s="824"/>
      <c r="E26" s="824"/>
      <c r="F26" s="142">
        <v>0</v>
      </c>
      <c r="G26" s="267">
        <v>0</v>
      </c>
      <c r="H26" s="251">
        <v>0</v>
      </c>
      <c r="I26" s="353">
        <v>0</v>
      </c>
      <c r="J26" s="187">
        <f t="shared" si="16"/>
        <v>0</v>
      </c>
      <c r="K26" s="129"/>
      <c r="L26" s="142">
        <f t="shared" si="4"/>
        <v>0</v>
      </c>
      <c r="M26" s="187">
        <f t="shared" si="17"/>
        <v>0</v>
      </c>
      <c r="N26" s="129"/>
      <c r="O26" s="142">
        <f t="shared" si="6"/>
        <v>0</v>
      </c>
      <c r="P26" s="40"/>
      <c r="Q26" s="1"/>
      <c r="R26" s="1"/>
      <c r="S26" s="1"/>
      <c r="T26" s="1"/>
      <c r="U26" s="1"/>
      <c r="V26" s="1"/>
      <c r="W26" s="432"/>
      <c r="X26" s="433"/>
      <c r="Y26" s="434"/>
      <c r="Z26" s="434"/>
      <c r="AA26" s="433"/>
      <c r="AB26" s="434"/>
      <c r="AC26" s="434"/>
      <c r="AD26" s="435"/>
      <c r="AE26" s="436"/>
      <c r="AF26" s="434"/>
      <c r="AG26" s="434"/>
      <c r="AH26" s="435"/>
      <c r="AI26" s="567"/>
    </row>
    <row r="27" spans="1:35" ht="15.75" hidden="1" customHeight="1" thickBot="1" x14ac:dyDescent="0.3">
      <c r="B27" s="55"/>
      <c r="C27" s="823" t="s">
        <v>156</v>
      </c>
      <c r="D27" s="824"/>
      <c r="E27" s="824"/>
      <c r="F27" s="142">
        <v>0</v>
      </c>
      <c r="G27" s="267">
        <v>0</v>
      </c>
      <c r="H27" s="251">
        <v>0</v>
      </c>
      <c r="I27" s="353">
        <v>0</v>
      </c>
      <c r="J27" s="187">
        <f t="shared" si="16"/>
        <v>0</v>
      </c>
      <c r="K27" s="129"/>
      <c r="L27" s="142">
        <f t="shared" si="4"/>
        <v>0</v>
      </c>
      <c r="M27" s="187">
        <f t="shared" si="17"/>
        <v>0</v>
      </c>
      <c r="N27" s="129"/>
      <c r="O27" s="142">
        <f t="shared" si="6"/>
        <v>0</v>
      </c>
      <c r="P27" s="40"/>
      <c r="Q27" s="1"/>
      <c r="R27" s="1"/>
      <c r="S27" s="1"/>
      <c r="T27" s="1"/>
      <c r="U27" s="1"/>
      <c r="V27" s="1"/>
      <c r="W27" s="432"/>
      <c r="X27" s="433"/>
      <c r="Y27" s="434"/>
      <c r="Z27" s="434"/>
      <c r="AA27" s="433"/>
      <c r="AB27" s="434"/>
      <c r="AC27" s="434"/>
      <c r="AD27" s="435"/>
      <c r="AE27" s="436"/>
      <c r="AF27" s="434"/>
      <c r="AG27" s="434"/>
      <c r="AH27" s="435"/>
      <c r="AI27" s="567"/>
    </row>
    <row r="28" spans="1:35" ht="15.75" hidden="1" customHeight="1" thickBot="1" x14ac:dyDescent="0.3">
      <c r="B28" s="55"/>
      <c r="C28" s="823" t="s">
        <v>157</v>
      </c>
      <c r="D28" s="824"/>
      <c r="E28" s="824"/>
      <c r="F28" s="142">
        <v>0</v>
      </c>
      <c r="G28" s="267">
        <v>0</v>
      </c>
      <c r="H28" s="251">
        <v>0</v>
      </c>
      <c r="I28" s="353">
        <v>0</v>
      </c>
      <c r="J28" s="187">
        <f t="shared" si="16"/>
        <v>0</v>
      </c>
      <c r="K28" s="129"/>
      <c r="L28" s="142">
        <f t="shared" si="4"/>
        <v>0</v>
      </c>
      <c r="M28" s="187">
        <f t="shared" si="17"/>
        <v>0</v>
      </c>
      <c r="N28" s="129"/>
      <c r="O28" s="142">
        <f t="shared" si="6"/>
        <v>0</v>
      </c>
      <c r="P28" s="40"/>
      <c r="Q28" s="1"/>
      <c r="R28" s="1"/>
      <c r="S28" s="1"/>
      <c r="T28" s="1"/>
      <c r="U28" s="1"/>
      <c r="V28" s="1"/>
      <c r="W28" s="432"/>
      <c r="X28" s="433"/>
      <c r="Y28" s="434"/>
      <c r="Z28" s="434"/>
      <c r="AA28" s="433"/>
      <c r="AB28" s="434"/>
      <c r="AC28" s="434"/>
      <c r="AD28" s="435"/>
      <c r="AE28" s="436"/>
      <c r="AF28" s="434"/>
      <c r="AG28" s="434"/>
      <c r="AH28" s="435"/>
      <c r="AI28" s="567"/>
    </row>
    <row r="29" spans="1:35" ht="15.75" hidden="1" customHeight="1" thickBot="1" x14ac:dyDescent="0.3">
      <c r="B29" s="55"/>
      <c r="C29" s="823" t="s">
        <v>158</v>
      </c>
      <c r="D29" s="824"/>
      <c r="E29" s="824"/>
      <c r="F29" s="142">
        <v>0</v>
      </c>
      <c r="G29" s="267">
        <v>0</v>
      </c>
      <c r="H29" s="251">
        <v>0</v>
      </c>
      <c r="I29" s="353">
        <v>0</v>
      </c>
      <c r="J29" s="187">
        <f t="shared" si="16"/>
        <v>0</v>
      </c>
      <c r="K29" s="129"/>
      <c r="L29" s="142">
        <f t="shared" si="4"/>
        <v>0</v>
      </c>
      <c r="M29" s="187">
        <f t="shared" si="17"/>
        <v>0</v>
      </c>
      <c r="N29" s="129"/>
      <c r="O29" s="142">
        <f t="shared" si="6"/>
        <v>0</v>
      </c>
      <c r="P29" s="40"/>
      <c r="Q29" s="1"/>
      <c r="R29" s="1"/>
      <c r="S29" s="1"/>
      <c r="T29" s="1"/>
      <c r="U29" s="1"/>
      <c r="V29" s="1"/>
      <c r="W29" s="432"/>
      <c r="X29" s="433"/>
      <c r="Y29" s="434"/>
      <c r="Z29" s="434"/>
      <c r="AA29" s="433"/>
      <c r="AB29" s="434"/>
      <c r="AC29" s="434"/>
      <c r="AD29" s="435"/>
      <c r="AE29" s="436"/>
      <c r="AF29" s="434"/>
      <c r="AG29" s="434"/>
      <c r="AH29" s="435"/>
      <c r="AI29" s="567"/>
    </row>
    <row r="30" spans="1:35" ht="15.75" hidden="1" customHeight="1" thickBot="1" x14ac:dyDescent="0.3">
      <c r="B30" s="55"/>
      <c r="C30" s="823" t="s">
        <v>159</v>
      </c>
      <c r="D30" s="824"/>
      <c r="E30" s="824"/>
      <c r="F30" s="142">
        <v>0</v>
      </c>
      <c r="G30" s="267">
        <v>0</v>
      </c>
      <c r="H30" s="251">
        <v>0</v>
      </c>
      <c r="I30" s="353">
        <v>0</v>
      </c>
      <c r="J30" s="187">
        <f t="shared" si="16"/>
        <v>0</v>
      </c>
      <c r="K30" s="129"/>
      <c r="L30" s="142">
        <f t="shared" si="4"/>
        <v>0</v>
      </c>
      <c r="M30" s="187">
        <f t="shared" si="17"/>
        <v>0</v>
      </c>
      <c r="N30" s="129"/>
      <c r="O30" s="142">
        <f t="shared" si="6"/>
        <v>0</v>
      </c>
      <c r="P30" s="40"/>
      <c r="Q30" s="1"/>
      <c r="R30" s="1"/>
      <c r="S30" s="1"/>
      <c r="T30" s="1"/>
      <c r="U30" s="1"/>
      <c r="V30" s="1"/>
      <c r="W30" s="432"/>
      <c r="X30" s="433"/>
      <c r="Y30" s="434"/>
      <c r="Z30" s="434"/>
      <c r="AA30" s="433"/>
      <c r="AB30" s="434"/>
      <c r="AC30" s="434"/>
      <c r="AD30" s="435"/>
      <c r="AE30" s="436"/>
      <c r="AF30" s="434"/>
      <c r="AG30" s="434"/>
      <c r="AH30" s="435"/>
      <c r="AI30" s="567"/>
    </row>
    <row r="31" spans="1:35" ht="15.75" hidden="1" customHeight="1" thickBot="1" x14ac:dyDescent="0.3">
      <c r="B31" s="56"/>
      <c r="C31" s="825" t="s">
        <v>160</v>
      </c>
      <c r="D31" s="826"/>
      <c r="E31" s="826"/>
      <c r="F31" s="142">
        <v>0</v>
      </c>
      <c r="G31" s="332">
        <v>0</v>
      </c>
      <c r="H31" s="340">
        <v>0</v>
      </c>
      <c r="I31" s="354">
        <v>0</v>
      </c>
      <c r="J31" s="188">
        <f t="shared" si="16"/>
        <v>0</v>
      </c>
      <c r="K31" s="130"/>
      <c r="L31" s="142">
        <f t="shared" si="4"/>
        <v>0</v>
      </c>
      <c r="M31" s="188">
        <f t="shared" si="17"/>
        <v>0</v>
      </c>
      <c r="N31" s="130"/>
      <c r="O31" s="142">
        <f t="shared" si="6"/>
        <v>0</v>
      </c>
      <c r="P31" s="40"/>
      <c r="Q31" s="1"/>
      <c r="R31" s="1"/>
      <c r="S31" s="1"/>
      <c r="T31" s="1"/>
      <c r="U31" s="1"/>
      <c r="V31" s="1"/>
      <c r="W31" s="432"/>
      <c r="X31" s="433"/>
      <c r="Y31" s="434"/>
      <c r="Z31" s="434"/>
      <c r="AA31" s="433"/>
      <c r="AB31" s="434"/>
      <c r="AC31" s="434"/>
      <c r="AD31" s="435"/>
      <c r="AE31" s="436"/>
      <c r="AF31" s="434"/>
      <c r="AG31" s="434"/>
      <c r="AH31" s="435"/>
      <c r="AI31" s="567"/>
    </row>
    <row r="32" spans="1:35" ht="15.75" thickBot="1" x14ac:dyDescent="0.3">
      <c r="B32" s="75" t="s">
        <v>161</v>
      </c>
      <c r="C32" s="759" t="s">
        <v>162</v>
      </c>
      <c r="D32" s="769"/>
      <c r="E32" s="769"/>
      <c r="F32" s="139"/>
      <c r="G32" s="262"/>
      <c r="H32" s="246"/>
      <c r="I32" s="346"/>
      <c r="J32" s="185">
        <f>J33+J37+J40+J50+J53</f>
        <v>0</v>
      </c>
      <c r="K32" s="127">
        <f t="shared" ref="K32:AH32" si="18">K33+K37+K40+K50+K53</f>
        <v>0</v>
      </c>
      <c r="L32" s="139">
        <f t="shared" si="4"/>
        <v>0</v>
      </c>
      <c r="M32" s="185">
        <f>M33+M37+M40+M50+M53</f>
        <v>0</v>
      </c>
      <c r="N32" s="127">
        <f t="shared" ref="N32" si="19">N33+N37+N40+N50+N53</f>
        <v>0</v>
      </c>
      <c r="O32" s="139">
        <f t="shared" si="6"/>
        <v>0</v>
      </c>
      <c r="P32" s="79">
        <f t="shared" ref="P32:V32" si="20">P33+P37+P40+P50+P53</f>
        <v>0</v>
      </c>
      <c r="Q32" s="77">
        <f t="shared" si="20"/>
        <v>0</v>
      </c>
      <c r="R32" s="77">
        <f t="shared" si="20"/>
        <v>0</v>
      </c>
      <c r="S32" s="77">
        <f t="shared" si="20"/>
        <v>0</v>
      </c>
      <c r="T32" s="77">
        <v>0</v>
      </c>
      <c r="U32" s="77">
        <v>0</v>
      </c>
      <c r="V32" s="77">
        <f t="shared" si="20"/>
        <v>0</v>
      </c>
      <c r="W32" s="404">
        <f t="shared" si="18"/>
        <v>0</v>
      </c>
      <c r="X32" s="405">
        <f t="shared" si="18"/>
        <v>0</v>
      </c>
      <c r="Y32" s="406">
        <f t="shared" si="18"/>
        <v>0</v>
      </c>
      <c r="Z32" s="406">
        <f t="shared" si="18"/>
        <v>0</v>
      </c>
      <c r="AA32" s="405">
        <f t="shared" si="18"/>
        <v>0</v>
      </c>
      <c r="AB32" s="406">
        <f t="shared" si="18"/>
        <v>0</v>
      </c>
      <c r="AC32" s="406">
        <f t="shared" si="18"/>
        <v>0</v>
      </c>
      <c r="AD32" s="407">
        <f t="shared" si="18"/>
        <v>0</v>
      </c>
      <c r="AE32" s="408">
        <f t="shared" si="18"/>
        <v>0</v>
      </c>
      <c r="AF32" s="406">
        <f t="shared" si="18"/>
        <v>0</v>
      </c>
      <c r="AG32" s="406">
        <f t="shared" si="18"/>
        <v>0</v>
      </c>
      <c r="AH32" s="407">
        <f t="shared" si="18"/>
        <v>0</v>
      </c>
      <c r="AI32" s="566">
        <f>SUM(W32:AH32)</f>
        <v>0</v>
      </c>
    </row>
    <row r="33" spans="1:35" ht="15" hidden="1" customHeight="1" x14ac:dyDescent="0.25">
      <c r="B33" s="107" t="s">
        <v>625</v>
      </c>
      <c r="C33" s="760" t="s">
        <v>163</v>
      </c>
      <c r="D33" s="761"/>
      <c r="E33" s="761"/>
      <c r="F33" s="140">
        <v>0</v>
      </c>
      <c r="G33" s="263">
        <v>0</v>
      </c>
      <c r="H33" s="247">
        <v>0</v>
      </c>
      <c r="I33" s="347">
        <v>0</v>
      </c>
      <c r="J33" s="181">
        <f>J34+J35+J36</f>
        <v>0</v>
      </c>
      <c r="K33" s="123">
        <f t="shared" ref="K33:AH33" si="21">K34+K35+K36</f>
        <v>0</v>
      </c>
      <c r="L33" s="140">
        <f t="shared" si="4"/>
        <v>0</v>
      </c>
      <c r="M33" s="181">
        <f>M34+M35+M36</f>
        <v>0</v>
      </c>
      <c r="N33" s="123">
        <f t="shared" ref="N33" si="22">N34+N35+N36</f>
        <v>0</v>
      </c>
      <c r="O33" s="140">
        <f t="shared" si="6"/>
        <v>0</v>
      </c>
      <c r="P33" s="104">
        <f t="shared" ref="P33:V33" si="23">P34+P35+P36</f>
        <v>0</v>
      </c>
      <c r="Q33" s="102">
        <f t="shared" si="23"/>
        <v>0</v>
      </c>
      <c r="R33" s="102">
        <f t="shared" si="23"/>
        <v>0</v>
      </c>
      <c r="S33" s="102">
        <f t="shared" si="23"/>
        <v>0</v>
      </c>
      <c r="T33" s="102"/>
      <c r="U33" s="102"/>
      <c r="V33" s="102">
        <f t="shared" si="23"/>
        <v>0</v>
      </c>
      <c r="W33" s="418">
        <f t="shared" si="21"/>
        <v>0</v>
      </c>
      <c r="X33" s="419">
        <f t="shared" si="21"/>
        <v>0</v>
      </c>
      <c r="Y33" s="420">
        <f t="shared" si="21"/>
        <v>0</v>
      </c>
      <c r="Z33" s="420">
        <f t="shared" si="21"/>
        <v>0</v>
      </c>
      <c r="AA33" s="419">
        <f t="shared" si="21"/>
        <v>0</v>
      </c>
      <c r="AB33" s="420">
        <f t="shared" si="21"/>
        <v>0</v>
      </c>
      <c r="AC33" s="420">
        <f t="shared" si="21"/>
        <v>0</v>
      </c>
      <c r="AD33" s="421">
        <f t="shared" si="21"/>
        <v>0</v>
      </c>
      <c r="AE33" s="422">
        <f t="shared" si="21"/>
        <v>0</v>
      </c>
      <c r="AF33" s="420">
        <f t="shared" si="21"/>
        <v>0</v>
      </c>
      <c r="AG33" s="420">
        <f t="shared" si="21"/>
        <v>0</v>
      </c>
      <c r="AH33" s="421">
        <f t="shared" si="21"/>
        <v>0</v>
      </c>
      <c r="AI33" s="567"/>
    </row>
    <row r="34" spans="1:35" s="39" customFormat="1" ht="15" hidden="1" customHeight="1" x14ac:dyDescent="0.25">
      <c r="A34" s="110" t="s">
        <v>164</v>
      </c>
      <c r="B34" s="49" t="s">
        <v>626</v>
      </c>
      <c r="C34" s="785" t="s">
        <v>165</v>
      </c>
      <c r="D34" s="786"/>
      <c r="E34" s="786"/>
      <c r="F34" s="143">
        <v>0</v>
      </c>
      <c r="G34" s="266">
        <v>0</v>
      </c>
      <c r="H34" s="250">
        <v>0</v>
      </c>
      <c r="I34" s="350">
        <v>0</v>
      </c>
      <c r="J34" s="189">
        <f>SUM(W34:AH34)</f>
        <v>0</v>
      </c>
      <c r="K34" s="131"/>
      <c r="L34" s="143">
        <f t="shared" si="4"/>
        <v>0</v>
      </c>
      <c r="M34" s="189">
        <f>SUM(Z34:AK34)</f>
        <v>0</v>
      </c>
      <c r="N34" s="131"/>
      <c r="O34" s="143">
        <f t="shared" si="6"/>
        <v>0</v>
      </c>
      <c r="P34" s="41"/>
      <c r="Q34" s="13"/>
      <c r="R34" s="13"/>
      <c r="S34" s="13"/>
      <c r="T34" s="13"/>
      <c r="U34" s="13"/>
      <c r="V34" s="13"/>
      <c r="W34" s="411"/>
      <c r="X34" s="429"/>
      <c r="Y34" s="412"/>
      <c r="Z34" s="412"/>
      <c r="AA34" s="429"/>
      <c r="AB34" s="412"/>
      <c r="AC34" s="412"/>
      <c r="AD34" s="430"/>
      <c r="AE34" s="431"/>
      <c r="AF34" s="412"/>
      <c r="AG34" s="412"/>
      <c r="AH34" s="430"/>
      <c r="AI34" s="655"/>
    </row>
    <row r="35" spans="1:35" s="39" customFormat="1" ht="15" hidden="1" customHeight="1" x14ac:dyDescent="0.25">
      <c r="A35" s="110" t="s">
        <v>166</v>
      </c>
      <c r="B35" s="49" t="s">
        <v>627</v>
      </c>
      <c r="C35" s="785" t="s">
        <v>167</v>
      </c>
      <c r="D35" s="786"/>
      <c r="E35" s="786"/>
      <c r="F35" s="143">
        <v>0</v>
      </c>
      <c r="G35" s="266">
        <v>0</v>
      </c>
      <c r="H35" s="250">
        <v>0</v>
      </c>
      <c r="I35" s="350">
        <v>0</v>
      </c>
      <c r="J35" s="189">
        <f>SUM(W35:AH35)</f>
        <v>0</v>
      </c>
      <c r="K35" s="131"/>
      <c r="L35" s="143">
        <f t="shared" si="4"/>
        <v>0</v>
      </c>
      <c r="M35" s="189">
        <f>SUM(Z35:AK35)</f>
        <v>0</v>
      </c>
      <c r="N35" s="131"/>
      <c r="O35" s="143">
        <f t="shared" si="6"/>
        <v>0</v>
      </c>
      <c r="P35" s="41"/>
      <c r="Q35" s="13"/>
      <c r="R35" s="13"/>
      <c r="S35" s="13"/>
      <c r="T35" s="13"/>
      <c r="U35" s="13"/>
      <c r="V35" s="13"/>
      <c r="W35" s="411"/>
      <c r="X35" s="429"/>
      <c r="Y35" s="412"/>
      <c r="Z35" s="412"/>
      <c r="AA35" s="429"/>
      <c r="AB35" s="412"/>
      <c r="AC35" s="412"/>
      <c r="AD35" s="430"/>
      <c r="AE35" s="431"/>
      <c r="AF35" s="412"/>
      <c r="AG35" s="412"/>
      <c r="AH35" s="430"/>
      <c r="AI35" s="655"/>
    </row>
    <row r="36" spans="1:35" s="39" customFormat="1" ht="15" hidden="1" customHeight="1" x14ac:dyDescent="0.25">
      <c r="A36" s="110" t="s">
        <v>168</v>
      </c>
      <c r="B36" s="49" t="s">
        <v>628</v>
      </c>
      <c r="C36" s="785" t="s">
        <v>169</v>
      </c>
      <c r="D36" s="786"/>
      <c r="E36" s="786"/>
      <c r="F36" s="143">
        <v>0</v>
      </c>
      <c r="G36" s="266">
        <v>0</v>
      </c>
      <c r="H36" s="250">
        <v>0</v>
      </c>
      <c r="I36" s="350">
        <v>0</v>
      </c>
      <c r="J36" s="189">
        <f>SUM(W36:AH36)</f>
        <v>0</v>
      </c>
      <c r="K36" s="131"/>
      <c r="L36" s="143">
        <f t="shared" si="4"/>
        <v>0</v>
      </c>
      <c r="M36" s="189">
        <f>SUM(Z36:AK36)</f>
        <v>0</v>
      </c>
      <c r="N36" s="131"/>
      <c r="O36" s="143">
        <f t="shared" si="6"/>
        <v>0</v>
      </c>
      <c r="P36" s="41"/>
      <c r="Q36" s="13"/>
      <c r="R36" s="13"/>
      <c r="S36" s="13"/>
      <c r="T36" s="13"/>
      <c r="U36" s="13"/>
      <c r="V36" s="13"/>
      <c r="W36" s="411"/>
      <c r="X36" s="429"/>
      <c r="Y36" s="412"/>
      <c r="Z36" s="412"/>
      <c r="AA36" s="429"/>
      <c r="AB36" s="412"/>
      <c r="AC36" s="412"/>
      <c r="AD36" s="430"/>
      <c r="AE36" s="431"/>
      <c r="AF36" s="412"/>
      <c r="AG36" s="412"/>
      <c r="AH36" s="430"/>
      <c r="AI36" s="655"/>
    </row>
    <row r="37" spans="1:35" ht="15" hidden="1" customHeight="1" x14ac:dyDescent="0.25">
      <c r="B37" s="82" t="s">
        <v>629</v>
      </c>
      <c r="C37" s="762" t="s">
        <v>170</v>
      </c>
      <c r="D37" s="763"/>
      <c r="E37" s="763"/>
      <c r="F37" s="141">
        <v>0</v>
      </c>
      <c r="G37" s="265">
        <v>0</v>
      </c>
      <c r="H37" s="249">
        <v>0</v>
      </c>
      <c r="I37" s="349">
        <v>0</v>
      </c>
      <c r="J37" s="183">
        <f>J38+J39</f>
        <v>0</v>
      </c>
      <c r="K37" s="125">
        <f t="shared" ref="K37:AH37" si="24">K38+K39</f>
        <v>0</v>
      </c>
      <c r="L37" s="141">
        <f t="shared" si="4"/>
        <v>0</v>
      </c>
      <c r="M37" s="183">
        <f>M38+M39</f>
        <v>0</v>
      </c>
      <c r="N37" s="125">
        <f t="shared" ref="N37" si="25">N38+N39</f>
        <v>0</v>
      </c>
      <c r="O37" s="141">
        <f t="shared" si="6"/>
        <v>0</v>
      </c>
      <c r="P37" s="86">
        <f t="shared" ref="P37:V37" si="26">P38+P39</f>
        <v>0</v>
      </c>
      <c r="Q37" s="84">
        <f t="shared" si="26"/>
        <v>0</v>
      </c>
      <c r="R37" s="84">
        <f t="shared" si="26"/>
        <v>0</v>
      </c>
      <c r="S37" s="84">
        <f t="shared" si="26"/>
        <v>0</v>
      </c>
      <c r="T37" s="84"/>
      <c r="U37" s="84"/>
      <c r="V37" s="84">
        <f t="shared" si="26"/>
        <v>0</v>
      </c>
      <c r="W37" s="413">
        <f t="shared" si="24"/>
        <v>0</v>
      </c>
      <c r="X37" s="426">
        <f t="shared" si="24"/>
        <v>0</v>
      </c>
      <c r="Y37" s="414">
        <f t="shared" si="24"/>
        <v>0</v>
      </c>
      <c r="Z37" s="414">
        <f t="shared" si="24"/>
        <v>0</v>
      </c>
      <c r="AA37" s="426">
        <f t="shared" si="24"/>
        <v>0</v>
      </c>
      <c r="AB37" s="414">
        <f t="shared" si="24"/>
        <v>0</v>
      </c>
      <c r="AC37" s="414">
        <f t="shared" si="24"/>
        <v>0</v>
      </c>
      <c r="AD37" s="427">
        <f t="shared" si="24"/>
        <v>0</v>
      </c>
      <c r="AE37" s="428">
        <f t="shared" si="24"/>
        <v>0</v>
      </c>
      <c r="AF37" s="414">
        <f t="shared" si="24"/>
        <v>0</v>
      </c>
      <c r="AG37" s="414">
        <f t="shared" si="24"/>
        <v>0</v>
      </c>
      <c r="AH37" s="427">
        <f t="shared" si="24"/>
        <v>0</v>
      </c>
      <c r="AI37" s="567"/>
    </row>
    <row r="38" spans="1:35" s="39" customFormat="1" ht="15" hidden="1" customHeight="1" x14ac:dyDescent="0.25">
      <c r="A38" s="110" t="s">
        <v>171</v>
      </c>
      <c r="B38" s="49" t="s">
        <v>630</v>
      </c>
      <c r="C38" s="785" t="s">
        <v>172</v>
      </c>
      <c r="D38" s="786"/>
      <c r="E38" s="786"/>
      <c r="F38" s="143">
        <v>0</v>
      </c>
      <c r="G38" s="266">
        <v>0</v>
      </c>
      <c r="H38" s="250">
        <v>0</v>
      </c>
      <c r="I38" s="350">
        <v>0</v>
      </c>
      <c r="J38" s="189">
        <f>SUM(W38:AH38)</f>
        <v>0</v>
      </c>
      <c r="K38" s="131"/>
      <c r="L38" s="143">
        <f t="shared" si="4"/>
        <v>0</v>
      </c>
      <c r="M38" s="189">
        <f>SUM(Z38:AK38)</f>
        <v>0</v>
      </c>
      <c r="N38" s="131"/>
      <c r="O38" s="143">
        <f t="shared" si="6"/>
        <v>0</v>
      </c>
      <c r="P38" s="41"/>
      <c r="Q38" s="13"/>
      <c r="R38" s="13"/>
      <c r="S38" s="13"/>
      <c r="T38" s="13"/>
      <c r="U38" s="13"/>
      <c r="V38" s="13"/>
      <c r="W38" s="411"/>
      <c r="X38" s="429"/>
      <c r="Y38" s="412"/>
      <c r="Z38" s="412"/>
      <c r="AA38" s="429"/>
      <c r="AB38" s="412"/>
      <c r="AC38" s="412"/>
      <c r="AD38" s="430"/>
      <c r="AE38" s="431"/>
      <c r="AF38" s="412"/>
      <c r="AG38" s="412"/>
      <c r="AH38" s="430"/>
      <c r="AI38" s="655"/>
    </row>
    <row r="39" spans="1:35" s="39" customFormat="1" ht="15" hidden="1" customHeight="1" x14ac:dyDescent="0.25">
      <c r="A39" s="110" t="s">
        <v>173</v>
      </c>
      <c r="B39" s="49" t="s">
        <v>631</v>
      </c>
      <c r="C39" s="785" t="s">
        <v>174</v>
      </c>
      <c r="D39" s="786"/>
      <c r="E39" s="786"/>
      <c r="F39" s="143">
        <v>0</v>
      </c>
      <c r="G39" s="266">
        <v>0</v>
      </c>
      <c r="H39" s="250">
        <v>0</v>
      </c>
      <c r="I39" s="350">
        <v>0</v>
      </c>
      <c r="J39" s="189">
        <f>SUM(W39:AH39)</f>
        <v>0</v>
      </c>
      <c r="K39" s="131"/>
      <c r="L39" s="143">
        <f t="shared" si="4"/>
        <v>0</v>
      </c>
      <c r="M39" s="189">
        <f>SUM(Z39:AK39)</f>
        <v>0</v>
      </c>
      <c r="N39" s="131"/>
      <c r="O39" s="143">
        <f t="shared" si="6"/>
        <v>0</v>
      </c>
      <c r="P39" s="41"/>
      <c r="Q39" s="13"/>
      <c r="R39" s="13"/>
      <c r="S39" s="13"/>
      <c r="T39" s="13"/>
      <c r="U39" s="13"/>
      <c r="V39" s="13"/>
      <c r="W39" s="411"/>
      <c r="X39" s="429"/>
      <c r="Y39" s="412"/>
      <c r="Z39" s="412"/>
      <c r="AA39" s="429"/>
      <c r="AB39" s="412"/>
      <c r="AC39" s="412"/>
      <c r="AD39" s="430"/>
      <c r="AE39" s="431"/>
      <c r="AF39" s="412"/>
      <c r="AG39" s="412"/>
      <c r="AH39" s="430"/>
      <c r="AI39" s="655"/>
    </row>
    <row r="40" spans="1:35" ht="15" hidden="1" customHeight="1" x14ac:dyDescent="0.25">
      <c r="B40" s="82" t="s">
        <v>632</v>
      </c>
      <c r="C40" s="762" t="s">
        <v>175</v>
      </c>
      <c r="D40" s="763"/>
      <c r="E40" s="763"/>
      <c r="F40" s="141">
        <v>288248</v>
      </c>
      <c r="G40" s="265">
        <v>288248</v>
      </c>
      <c r="H40" s="249">
        <v>288248</v>
      </c>
      <c r="I40" s="349">
        <v>288248</v>
      </c>
      <c r="J40" s="183">
        <f>J41+J42+J43+J44+J45+J48+J49</f>
        <v>0</v>
      </c>
      <c r="K40" s="125">
        <f t="shared" ref="K40:AH40" si="27">K41+K42+K43+K44+K45+K48+K49</f>
        <v>0</v>
      </c>
      <c r="L40" s="141">
        <f t="shared" si="4"/>
        <v>0</v>
      </c>
      <c r="M40" s="183">
        <f>M41+M42+M43+M44+M45+M48+M49</f>
        <v>0</v>
      </c>
      <c r="N40" s="125">
        <f t="shared" ref="N40" si="28">N41+N42+N43+N44+N45+N48+N49</f>
        <v>0</v>
      </c>
      <c r="O40" s="141">
        <f t="shared" si="6"/>
        <v>0</v>
      </c>
      <c r="P40" s="86">
        <f t="shared" ref="P40:V40" si="29">P41+P42+P43+P44+P45+P48+P49</f>
        <v>0</v>
      </c>
      <c r="Q40" s="84">
        <f t="shared" si="29"/>
        <v>0</v>
      </c>
      <c r="R40" s="84">
        <f t="shared" si="29"/>
        <v>0</v>
      </c>
      <c r="S40" s="84">
        <f t="shared" si="29"/>
        <v>0</v>
      </c>
      <c r="T40" s="84"/>
      <c r="U40" s="84"/>
      <c r="V40" s="84">
        <f t="shared" si="29"/>
        <v>0</v>
      </c>
      <c r="W40" s="413">
        <f t="shared" si="27"/>
        <v>0</v>
      </c>
      <c r="X40" s="426">
        <f t="shared" si="27"/>
        <v>0</v>
      </c>
      <c r="Y40" s="414">
        <f t="shared" si="27"/>
        <v>0</v>
      </c>
      <c r="Z40" s="414">
        <f t="shared" si="27"/>
        <v>0</v>
      </c>
      <c r="AA40" s="426">
        <f t="shared" si="27"/>
        <v>0</v>
      </c>
      <c r="AB40" s="414">
        <f t="shared" si="27"/>
        <v>0</v>
      </c>
      <c r="AC40" s="414">
        <f t="shared" si="27"/>
        <v>0</v>
      </c>
      <c r="AD40" s="427">
        <f t="shared" si="27"/>
        <v>0</v>
      </c>
      <c r="AE40" s="428">
        <f t="shared" si="27"/>
        <v>0</v>
      </c>
      <c r="AF40" s="414">
        <f t="shared" si="27"/>
        <v>0</v>
      </c>
      <c r="AG40" s="414">
        <f t="shared" si="27"/>
        <v>0</v>
      </c>
      <c r="AH40" s="427">
        <f t="shared" si="27"/>
        <v>0</v>
      </c>
      <c r="AI40" s="567"/>
    </row>
    <row r="41" spans="1:35" s="39" customFormat="1" ht="15" hidden="1" customHeight="1" x14ac:dyDescent="0.25">
      <c r="A41" s="110" t="s">
        <v>176</v>
      </c>
      <c r="B41" s="49" t="s">
        <v>633</v>
      </c>
      <c r="C41" s="785" t="s">
        <v>177</v>
      </c>
      <c r="D41" s="786"/>
      <c r="E41" s="786"/>
      <c r="F41" s="143">
        <v>0</v>
      </c>
      <c r="G41" s="266">
        <v>0</v>
      </c>
      <c r="H41" s="250">
        <v>0</v>
      </c>
      <c r="I41" s="350">
        <v>0</v>
      </c>
      <c r="J41" s="189">
        <f>SUM(W41:AH41)</f>
        <v>0</v>
      </c>
      <c r="K41" s="131"/>
      <c r="L41" s="143">
        <f t="shared" si="4"/>
        <v>0</v>
      </c>
      <c r="M41" s="189">
        <f>SUM(Z41:AK41)</f>
        <v>0</v>
      </c>
      <c r="N41" s="131"/>
      <c r="O41" s="143">
        <f t="shared" si="6"/>
        <v>0</v>
      </c>
      <c r="P41" s="41"/>
      <c r="Q41" s="13"/>
      <c r="R41" s="13"/>
      <c r="S41" s="13"/>
      <c r="T41" s="13"/>
      <c r="U41" s="13"/>
      <c r="V41" s="13"/>
      <c r="W41" s="411"/>
      <c r="X41" s="429"/>
      <c r="Y41" s="412"/>
      <c r="Z41" s="412"/>
      <c r="AA41" s="429"/>
      <c r="AB41" s="412"/>
      <c r="AC41" s="412"/>
      <c r="AD41" s="430"/>
      <c r="AE41" s="431"/>
      <c r="AF41" s="412"/>
      <c r="AG41" s="412"/>
      <c r="AH41" s="430"/>
      <c r="AI41" s="655"/>
    </row>
    <row r="42" spans="1:35" s="39" customFormat="1" ht="15" hidden="1" customHeight="1" x14ac:dyDescent="0.25">
      <c r="A42" s="110" t="s">
        <v>178</v>
      </c>
      <c r="B42" s="49" t="s">
        <v>634</v>
      </c>
      <c r="C42" s="785" t="s">
        <v>179</v>
      </c>
      <c r="D42" s="786"/>
      <c r="E42" s="786"/>
      <c r="F42" s="143">
        <v>0</v>
      </c>
      <c r="G42" s="266">
        <v>0</v>
      </c>
      <c r="H42" s="250">
        <v>0</v>
      </c>
      <c r="I42" s="350">
        <v>0</v>
      </c>
      <c r="J42" s="189">
        <f>SUM(W42:AH42)</f>
        <v>0</v>
      </c>
      <c r="K42" s="131"/>
      <c r="L42" s="143">
        <f t="shared" si="4"/>
        <v>0</v>
      </c>
      <c r="M42" s="189">
        <f>SUM(Z42:AK42)</f>
        <v>0</v>
      </c>
      <c r="N42" s="131"/>
      <c r="O42" s="143">
        <f t="shared" si="6"/>
        <v>0</v>
      </c>
      <c r="P42" s="41"/>
      <c r="Q42" s="13"/>
      <c r="R42" s="13"/>
      <c r="S42" s="13"/>
      <c r="T42" s="13"/>
      <c r="U42" s="13"/>
      <c r="V42" s="13"/>
      <c r="W42" s="411"/>
      <c r="X42" s="429"/>
      <c r="Y42" s="412"/>
      <c r="Z42" s="412"/>
      <c r="AA42" s="429"/>
      <c r="AB42" s="412"/>
      <c r="AC42" s="412"/>
      <c r="AD42" s="430"/>
      <c r="AE42" s="431"/>
      <c r="AF42" s="412"/>
      <c r="AG42" s="412"/>
      <c r="AH42" s="430"/>
      <c r="AI42" s="655"/>
    </row>
    <row r="43" spans="1:35" s="39" customFormat="1" ht="15" hidden="1" customHeight="1" x14ac:dyDescent="0.25">
      <c r="A43" s="110" t="s">
        <v>180</v>
      </c>
      <c r="B43" s="49" t="s">
        <v>635</v>
      </c>
      <c r="C43" s="785" t="s">
        <v>181</v>
      </c>
      <c r="D43" s="786"/>
      <c r="E43" s="786"/>
      <c r="F43" s="143">
        <v>0</v>
      </c>
      <c r="G43" s="266">
        <v>0</v>
      </c>
      <c r="H43" s="250">
        <v>0</v>
      </c>
      <c r="I43" s="350">
        <v>0</v>
      </c>
      <c r="J43" s="189">
        <f>SUM(W43:AH43)</f>
        <v>0</v>
      </c>
      <c r="K43" s="131"/>
      <c r="L43" s="143">
        <f t="shared" si="4"/>
        <v>0</v>
      </c>
      <c r="M43" s="189">
        <f>SUM(Z43:AK43)</f>
        <v>0</v>
      </c>
      <c r="N43" s="131"/>
      <c r="O43" s="143">
        <f t="shared" si="6"/>
        <v>0</v>
      </c>
      <c r="P43" s="41"/>
      <c r="Q43" s="13"/>
      <c r="R43" s="13"/>
      <c r="S43" s="13"/>
      <c r="T43" s="13"/>
      <c r="U43" s="13"/>
      <c r="V43" s="13"/>
      <c r="W43" s="411"/>
      <c r="X43" s="429"/>
      <c r="Y43" s="412"/>
      <c r="Z43" s="412"/>
      <c r="AA43" s="429"/>
      <c r="AB43" s="412"/>
      <c r="AC43" s="412"/>
      <c r="AD43" s="430"/>
      <c r="AE43" s="431"/>
      <c r="AF43" s="412"/>
      <c r="AG43" s="412"/>
      <c r="AH43" s="430"/>
      <c r="AI43" s="655"/>
    </row>
    <row r="44" spans="1:35" s="39" customFormat="1" ht="15" hidden="1" customHeight="1" x14ac:dyDescent="0.25">
      <c r="A44" s="110" t="s">
        <v>182</v>
      </c>
      <c r="B44" s="49" t="s">
        <v>636</v>
      </c>
      <c r="C44" s="785" t="s">
        <v>183</v>
      </c>
      <c r="D44" s="786"/>
      <c r="E44" s="786"/>
      <c r="F44" s="143">
        <v>0</v>
      </c>
      <c r="G44" s="266">
        <v>0</v>
      </c>
      <c r="H44" s="250">
        <v>0</v>
      </c>
      <c r="I44" s="350">
        <v>0</v>
      </c>
      <c r="J44" s="189">
        <f>SUM(W44:AH44)</f>
        <v>0</v>
      </c>
      <c r="K44" s="131"/>
      <c r="L44" s="143">
        <f t="shared" si="4"/>
        <v>0</v>
      </c>
      <c r="M44" s="189">
        <f>SUM(Z44:AK44)</f>
        <v>0</v>
      </c>
      <c r="N44" s="131"/>
      <c r="O44" s="143">
        <f t="shared" si="6"/>
        <v>0</v>
      </c>
      <c r="P44" s="41"/>
      <c r="Q44" s="13"/>
      <c r="R44" s="13"/>
      <c r="S44" s="13"/>
      <c r="T44" s="13"/>
      <c r="U44" s="13"/>
      <c r="V44" s="13"/>
      <c r="W44" s="411"/>
      <c r="X44" s="429"/>
      <c r="Y44" s="412"/>
      <c r="Z44" s="412"/>
      <c r="AA44" s="429"/>
      <c r="AB44" s="412"/>
      <c r="AC44" s="412"/>
      <c r="AD44" s="430"/>
      <c r="AE44" s="431"/>
      <c r="AF44" s="412"/>
      <c r="AG44" s="412"/>
      <c r="AH44" s="430"/>
      <c r="AI44" s="655"/>
    </row>
    <row r="45" spans="1:35" s="17" customFormat="1" ht="15.75" hidden="1" thickBot="1" x14ac:dyDescent="0.3">
      <c r="A45" s="110" t="s">
        <v>184</v>
      </c>
      <c r="B45" s="49" t="s">
        <v>637</v>
      </c>
      <c r="C45" s="785" t="s">
        <v>185</v>
      </c>
      <c r="D45" s="786"/>
      <c r="E45" s="786"/>
      <c r="F45" s="143"/>
      <c r="G45" s="266"/>
      <c r="H45" s="250"/>
      <c r="I45" s="350"/>
      <c r="J45" s="189">
        <f>J46+J47</f>
        <v>0</v>
      </c>
      <c r="K45" s="131">
        <f t="shared" ref="K45:AH45" si="30">K46+K47</f>
        <v>0</v>
      </c>
      <c r="L45" s="143">
        <f t="shared" si="4"/>
        <v>0</v>
      </c>
      <c r="M45" s="189">
        <f>M46+M47</f>
        <v>0</v>
      </c>
      <c r="N45" s="131">
        <f t="shared" ref="N45" si="31">N46+N47</f>
        <v>0</v>
      </c>
      <c r="O45" s="143">
        <f t="shared" si="6"/>
        <v>0</v>
      </c>
      <c r="P45" s="41">
        <f t="shared" ref="P45:V45" si="32">P46+P47</f>
        <v>0</v>
      </c>
      <c r="Q45" s="13">
        <f t="shared" si="32"/>
        <v>0</v>
      </c>
      <c r="R45" s="13">
        <f t="shared" si="32"/>
        <v>0</v>
      </c>
      <c r="S45" s="13">
        <f t="shared" si="32"/>
        <v>0</v>
      </c>
      <c r="T45" s="13"/>
      <c r="U45" s="13"/>
      <c r="V45" s="13">
        <f t="shared" si="32"/>
        <v>0</v>
      </c>
      <c r="W45" s="411">
        <f t="shared" si="30"/>
        <v>0</v>
      </c>
      <c r="X45" s="429">
        <f t="shared" si="30"/>
        <v>0</v>
      </c>
      <c r="Y45" s="412">
        <f t="shared" si="30"/>
        <v>0</v>
      </c>
      <c r="Z45" s="412">
        <f t="shared" si="30"/>
        <v>0</v>
      </c>
      <c r="AA45" s="429">
        <f t="shared" si="30"/>
        <v>0</v>
      </c>
      <c r="AB45" s="412">
        <f t="shared" si="30"/>
        <v>0</v>
      </c>
      <c r="AC45" s="412">
        <f t="shared" si="30"/>
        <v>0</v>
      </c>
      <c r="AD45" s="430">
        <f t="shared" si="30"/>
        <v>0</v>
      </c>
      <c r="AE45" s="431">
        <f t="shared" si="30"/>
        <v>0</v>
      </c>
      <c r="AF45" s="412">
        <f t="shared" si="30"/>
        <v>0</v>
      </c>
      <c r="AG45" s="412">
        <f t="shared" si="30"/>
        <v>0</v>
      </c>
      <c r="AH45" s="430">
        <f t="shared" si="30"/>
        <v>0</v>
      </c>
      <c r="AI45" s="657">
        <f>SUM(W45:AH45)</f>
        <v>0</v>
      </c>
    </row>
    <row r="46" spans="1:35" ht="15.75" hidden="1" thickBot="1" x14ac:dyDescent="0.3">
      <c r="B46" s="50"/>
      <c r="C46" s="44"/>
      <c r="D46" s="748" t="s">
        <v>1004</v>
      </c>
      <c r="E46" s="748"/>
      <c r="F46" s="142"/>
      <c r="G46" s="267"/>
      <c r="H46" s="251"/>
      <c r="I46" s="353"/>
      <c r="J46" s="182">
        <v>0</v>
      </c>
      <c r="K46" s="124"/>
      <c r="L46" s="142">
        <f t="shared" si="4"/>
        <v>0</v>
      </c>
      <c r="M46" s="182">
        <v>0</v>
      </c>
      <c r="N46" s="124"/>
      <c r="O46" s="142">
        <f t="shared" si="6"/>
        <v>0</v>
      </c>
      <c r="P46" s="40"/>
      <c r="Q46" s="1"/>
      <c r="R46" s="1"/>
      <c r="S46" s="1">
        <f>L46</f>
        <v>0</v>
      </c>
      <c r="T46" s="1"/>
      <c r="U46" s="1"/>
      <c r="V46" s="1"/>
      <c r="W46" s="432">
        <v>0</v>
      </c>
      <c r="X46" s="433">
        <v>0</v>
      </c>
      <c r="Y46" s="434">
        <v>0</v>
      </c>
      <c r="Z46" s="434">
        <v>0</v>
      </c>
      <c r="AA46" s="433">
        <v>0</v>
      </c>
      <c r="AB46" s="434">
        <v>0</v>
      </c>
      <c r="AC46" s="434">
        <v>0</v>
      </c>
      <c r="AD46" s="435">
        <v>0</v>
      </c>
      <c r="AE46" s="436">
        <v>0</v>
      </c>
      <c r="AF46" s="434">
        <v>0</v>
      </c>
      <c r="AG46" s="434">
        <v>0</v>
      </c>
      <c r="AH46" s="435">
        <v>0</v>
      </c>
      <c r="AI46" s="566">
        <f>SUM(W46:AH46)</f>
        <v>0</v>
      </c>
    </row>
    <row r="47" spans="1:35" ht="15.75" hidden="1" customHeight="1" x14ac:dyDescent="0.25">
      <c r="B47" s="50"/>
      <c r="C47" s="44"/>
      <c r="D47" s="748" t="s">
        <v>187</v>
      </c>
      <c r="E47" s="748"/>
      <c r="F47" s="142">
        <v>0</v>
      </c>
      <c r="G47" s="267">
        <v>0</v>
      </c>
      <c r="H47" s="251">
        <v>0</v>
      </c>
      <c r="I47" s="353">
        <v>0</v>
      </c>
      <c r="J47" s="182">
        <f>SUM(W47:AH47)</f>
        <v>0</v>
      </c>
      <c r="K47" s="124"/>
      <c r="L47" s="142">
        <f t="shared" si="4"/>
        <v>0</v>
      </c>
      <c r="M47" s="182">
        <f>SUM(Z47:AK47)</f>
        <v>0</v>
      </c>
      <c r="N47" s="124"/>
      <c r="O47" s="142">
        <f t="shared" si="6"/>
        <v>0</v>
      </c>
      <c r="P47" s="40"/>
      <c r="Q47" s="1"/>
      <c r="R47" s="1"/>
      <c r="S47" s="1"/>
      <c r="T47" s="1"/>
      <c r="U47" s="1"/>
      <c r="V47" s="1"/>
      <c r="W47" s="432"/>
      <c r="X47" s="433"/>
      <c r="Y47" s="434"/>
      <c r="Z47" s="434"/>
      <c r="AA47" s="433"/>
      <c r="AB47" s="434"/>
      <c r="AC47" s="434"/>
      <c r="AD47" s="435"/>
      <c r="AE47" s="436"/>
      <c r="AF47" s="434"/>
      <c r="AG47" s="434"/>
      <c r="AH47" s="435"/>
      <c r="AI47" s="567"/>
    </row>
    <row r="48" spans="1:35" s="39" customFormat="1" ht="15.75" hidden="1" customHeight="1" x14ac:dyDescent="0.25">
      <c r="A48" s="110" t="s">
        <v>188</v>
      </c>
      <c r="B48" s="49" t="s">
        <v>638</v>
      </c>
      <c r="C48" s="789" t="s">
        <v>189</v>
      </c>
      <c r="D48" s="790"/>
      <c r="E48" s="790"/>
      <c r="F48" s="143">
        <v>0</v>
      </c>
      <c r="G48" s="266">
        <v>0</v>
      </c>
      <c r="H48" s="250">
        <v>0</v>
      </c>
      <c r="I48" s="350">
        <v>0</v>
      </c>
      <c r="J48" s="189">
        <f>SUM(W48:AH48)</f>
        <v>0</v>
      </c>
      <c r="K48" s="131"/>
      <c r="L48" s="143">
        <f t="shared" si="4"/>
        <v>0</v>
      </c>
      <c r="M48" s="189">
        <f>SUM(Z48:AK48)</f>
        <v>0</v>
      </c>
      <c r="N48" s="131"/>
      <c r="O48" s="143">
        <f t="shared" si="6"/>
        <v>0</v>
      </c>
      <c r="P48" s="41"/>
      <c r="Q48" s="13"/>
      <c r="R48" s="13"/>
      <c r="S48" s="13"/>
      <c r="T48" s="13"/>
      <c r="U48" s="13"/>
      <c r="V48" s="13"/>
      <c r="W48" s="411"/>
      <c r="X48" s="429"/>
      <c r="Y48" s="412"/>
      <c r="Z48" s="412"/>
      <c r="AA48" s="429"/>
      <c r="AB48" s="412"/>
      <c r="AC48" s="412"/>
      <c r="AD48" s="430"/>
      <c r="AE48" s="431"/>
      <c r="AF48" s="412"/>
      <c r="AG48" s="412"/>
      <c r="AH48" s="430"/>
      <c r="AI48" s="655"/>
    </row>
    <row r="49" spans="1:35" s="39" customFormat="1" ht="15.75" hidden="1" customHeight="1" x14ac:dyDescent="0.25">
      <c r="A49" s="110" t="s">
        <v>190</v>
      </c>
      <c r="B49" s="49" t="s">
        <v>639</v>
      </c>
      <c r="C49" s="789" t="s">
        <v>191</v>
      </c>
      <c r="D49" s="790"/>
      <c r="E49" s="790"/>
      <c r="F49" s="143">
        <v>0</v>
      </c>
      <c r="G49" s="266">
        <v>0</v>
      </c>
      <c r="H49" s="250">
        <v>0</v>
      </c>
      <c r="I49" s="350">
        <v>0</v>
      </c>
      <c r="J49" s="189">
        <f>SUM(W49:AH49)</f>
        <v>0</v>
      </c>
      <c r="K49" s="131"/>
      <c r="L49" s="143">
        <f t="shared" si="4"/>
        <v>0</v>
      </c>
      <c r="M49" s="189">
        <f>SUM(Z49:AK49)</f>
        <v>0</v>
      </c>
      <c r="N49" s="131"/>
      <c r="O49" s="143">
        <f t="shared" si="6"/>
        <v>0</v>
      </c>
      <c r="P49" s="41"/>
      <c r="Q49" s="13"/>
      <c r="R49" s="13"/>
      <c r="S49" s="13"/>
      <c r="T49" s="13"/>
      <c r="U49" s="13"/>
      <c r="V49" s="13"/>
      <c r="W49" s="411"/>
      <c r="X49" s="429"/>
      <c r="Y49" s="412"/>
      <c r="Z49" s="412"/>
      <c r="AA49" s="429"/>
      <c r="AB49" s="412"/>
      <c r="AC49" s="412"/>
      <c r="AD49" s="430"/>
      <c r="AE49" s="431"/>
      <c r="AF49" s="412"/>
      <c r="AG49" s="412"/>
      <c r="AH49" s="430"/>
      <c r="AI49" s="655"/>
    </row>
    <row r="50" spans="1:35" ht="15.75" hidden="1" customHeight="1" x14ac:dyDescent="0.25">
      <c r="B50" s="82" t="s">
        <v>640</v>
      </c>
      <c r="C50" s="767" t="s">
        <v>192</v>
      </c>
      <c r="D50" s="768"/>
      <c r="E50" s="768"/>
      <c r="F50" s="141">
        <v>0</v>
      </c>
      <c r="G50" s="265">
        <v>0</v>
      </c>
      <c r="H50" s="249">
        <v>0</v>
      </c>
      <c r="I50" s="349">
        <v>0</v>
      </c>
      <c r="J50" s="183">
        <f>J51+J52</f>
        <v>0</v>
      </c>
      <c r="K50" s="125">
        <f t="shared" ref="K50:AH50" si="33">K51+K52</f>
        <v>0</v>
      </c>
      <c r="L50" s="141">
        <f t="shared" si="4"/>
        <v>0</v>
      </c>
      <c r="M50" s="183">
        <f>M51+M52</f>
        <v>0</v>
      </c>
      <c r="N50" s="125">
        <f t="shared" ref="N50" si="34">N51+N52</f>
        <v>0</v>
      </c>
      <c r="O50" s="141">
        <f t="shared" si="6"/>
        <v>0</v>
      </c>
      <c r="P50" s="86">
        <f t="shared" ref="P50:V50" si="35">P51+P52</f>
        <v>0</v>
      </c>
      <c r="Q50" s="84">
        <f t="shared" si="35"/>
        <v>0</v>
      </c>
      <c r="R50" s="84">
        <f t="shared" si="35"/>
        <v>0</v>
      </c>
      <c r="S50" s="84">
        <f t="shared" si="35"/>
        <v>0</v>
      </c>
      <c r="T50" s="84"/>
      <c r="U50" s="84"/>
      <c r="V50" s="84">
        <f t="shared" si="35"/>
        <v>0</v>
      </c>
      <c r="W50" s="413">
        <f t="shared" si="33"/>
        <v>0</v>
      </c>
      <c r="X50" s="426">
        <f t="shared" si="33"/>
        <v>0</v>
      </c>
      <c r="Y50" s="414">
        <f t="shared" si="33"/>
        <v>0</v>
      </c>
      <c r="Z50" s="414">
        <f t="shared" si="33"/>
        <v>0</v>
      </c>
      <c r="AA50" s="426">
        <f t="shared" si="33"/>
        <v>0</v>
      </c>
      <c r="AB50" s="414">
        <f t="shared" si="33"/>
        <v>0</v>
      </c>
      <c r="AC50" s="414">
        <f t="shared" si="33"/>
        <v>0</v>
      </c>
      <c r="AD50" s="427">
        <f t="shared" si="33"/>
        <v>0</v>
      </c>
      <c r="AE50" s="428">
        <f t="shared" si="33"/>
        <v>0</v>
      </c>
      <c r="AF50" s="414">
        <f t="shared" si="33"/>
        <v>0</v>
      </c>
      <c r="AG50" s="414">
        <f t="shared" si="33"/>
        <v>0</v>
      </c>
      <c r="AH50" s="427">
        <f t="shared" si="33"/>
        <v>0</v>
      </c>
      <c r="AI50" s="567"/>
    </row>
    <row r="51" spans="1:35" s="39" customFormat="1" ht="15.75" hidden="1" customHeight="1" x14ac:dyDescent="0.25">
      <c r="A51" s="110" t="s">
        <v>193</v>
      </c>
      <c r="B51" s="49" t="s">
        <v>641</v>
      </c>
      <c r="C51" s="789" t="s">
        <v>194</v>
      </c>
      <c r="D51" s="790"/>
      <c r="E51" s="790"/>
      <c r="F51" s="143">
        <v>0</v>
      </c>
      <c r="G51" s="266">
        <v>0</v>
      </c>
      <c r="H51" s="250">
        <v>0</v>
      </c>
      <c r="I51" s="350">
        <v>0</v>
      </c>
      <c r="J51" s="189">
        <f>SUM(W51:AH51)</f>
        <v>0</v>
      </c>
      <c r="K51" s="131"/>
      <c r="L51" s="143">
        <f t="shared" si="4"/>
        <v>0</v>
      </c>
      <c r="M51" s="189">
        <f>SUM(Z51:AK51)</f>
        <v>0</v>
      </c>
      <c r="N51" s="131"/>
      <c r="O51" s="143">
        <f t="shared" si="6"/>
        <v>0</v>
      </c>
      <c r="P51" s="41"/>
      <c r="Q51" s="13"/>
      <c r="R51" s="13"/>
      <c r="S51" s="13"/>
      <c r="T51" s="13"/>
      <c r="U51" s="13"/>
      <c r="V51" s="13"/>
      <c r="W51" s="411"/>
      <c r="X51" s="429"/>
      <c r="Y51" s="412"/>
      <c r="Z51" s="412"/>
      <c r="AA51" s="429"/>
      <c r="AB51" s="412"/>
      <c r="AC51" s="412"/>
      <c r="AD51" s="430"/>
      <c r="AE51" s="431"/>
      <c r="AF51" s="412"/>
      <c r="AG51" s="412"/>
      <c r="AH51" s="430"/>
      <c r="AI51" s="655"/>
    </row>
    <row r="52" spans="1:35" s="39" customFormat="1" ht="15.75" hidden="1" customHeight="1" x14ac:dyDescent="0.25">
      <c r="A52" s="110" t="s">
        <v>195</v>
      </c>
      <c r="B52" s="49" t="s">
        <v>642</v>
      </c>
      <c r="C52" s="789" t="s">
        <v>196</v>
      </c>
      <c r="D52" s="790"/>
      <c r="E52" s="790"/>
      <c r="F52" s="143">
        <v>0</v>
      </c>
      <c r="G52" s="266">
        <v>0</v>
      </c>
      <c r="H52" s="250">
        <v>0</v>
      </c>
      <c r="I52" s="350">
        <v>0</v>
      </c>
      <c r="J52" s="189">
        <f>SUM(W52:AH52)</f>
        <v>0</v>
      </c>
      <c r="K52" s="131"/>
      <c r="L52" s="143">
        <f t="shared" si="4"/>
        <v>0</v>
      </c>
      <c r="M52" s="189">
        <f>SUM(Z52:AK52)</f>
        <v>0</v>
      </c>
      <c r="N52" s="131"/>
      <c r="O52" s="143">
        <f t="shared" si="6"/>
        <v>0</v>
      </c>
      <c r="P52" s="41"/>
      <c r="Q52" s="13"/>
      <c r="R52" s="13"/>
      <c r="S52" s="13"/>
      <c r="T52" s="13"/>
      <c r="U52" s="13"/>
      <c r="V52" s="13"/>
      <c r="W52" s="411"/>
      <c r="X52" s="429"/>
      <c r="Y52" s="412"/>
      <c r="Z52" s="412"/>
      <c r="AA52" s="429"/>
      <c r="AB52" s="412"/>
      <c r="AC52" s="412"/>
      <c r="AD52" s="430"/>
      <c r="AE52" s="431"/>
      <c r="AF52" s="412"/>
      <c r="AG52" s="412"/>
      <c r="AH52" s="430"/>
      <c r="AI52" s="655"/>
    </row>
    <row r="53" spans="1:35" ht="15.75" hidden="1" customHeight="1" x14ac:dyDescent="0.25">
      <c r="B53" s="82" t="s">
        <v>643</v>
      </c>
      <c r="C53" s="767" t="s">
        <v>197</v>
      </c>
      <c r="D53" s="768"/>
      <c r="E53" s="768"/>
      <c r="F53" s="141">
        <v>0</v>
      </c>
      <c r="G53" s="265">
        <v>0</v>
      </c>
      <c r="H53" s="249">
        <v>0</v>
      </c>
      <c r="I53" s="349">
        <v>0</v>
      </c>
      <c r="J53" s="183">
        <f>J54+J55+J56+J57+J58</f>
        <v>0</v>
      </c>
      <c r="K53" s="125">
        <f t="shared" ref="K53:AH53" si="36">K54+K55+K56+K57+K58</f>
        <v>0</v>
      </c>
      <c r="L53" s="141">
        <f t="shared" si="4"/>
        <v>0</v>
      </c>
      <c r="M53" s="183">
        <f>M54+M55+M56+M57+M58</f>
        <v>0</v>
      </c>
      <c r="N53" s="125">
        <f t="shared" ref="N53" si="37">N54+N55+N56+N57+N58</f>
        <v>0</v>
      </c>
      <c r="O53" s="141">
        <f t="shared" si="6"/>
        <v>0</v>
      </c>
      <c r="P53" s="86">
        <f t="shared" ref="P53:V53" si="38">P54+P55+P56+P57+P58</f>
        <v>0</v>
      </c>
      <c r="Q53" s="84">
        <f t="shared" si="38"/>
        <v>0</v>
      </c>
      <c r="R53" s="84">
        <f t="shared" si="38"/>
        <v>0</v>
      </c>
      <c r="S53" s="84">
        <f t="shared" si="38"/>
        <v>0</v>
      </c>
      <c r="T53" s="84"/>
      <c r="U53" s="84"/>
      <c r="V53" s="84">
        <f t="shared" si="38"/>
        <v>0</v>
      </c>
      <c r="W53" s="413">
        <f t="shared" si="36"/>
        <v>0</v>
      </c>
      <c r="X53" s="426">
        <f t="shared" si="36"/>
        <v>0</v>
      </c>
      <c r="Y53" s="414">
        <f t="shared" si="36"/>
        <v>0</v>
      </c>
      <c r="Z53" s="414">
        <f t="shared" si="36"/>
        <v>0</v>
      </c>
      <c r="AA53" s="426">
        <f t="shared" si="36"/>
        <v>0</v>
      </c>
      <c r="AB53" s="414">
        <f t="shared" si="36"/>
        <v>0</v>
      </c>
      <c r="AC53" s="414">
        <f t="shared" si="36"/>
        <v>0</v>
      </c>
      <c r="AD53" s="427">
        <f t="shared" si="36"/>
        <v>0</v>
      </c>
      <c r="AE53" s="428">
        <f t="shared" si="36"/>
        <v>0</v>
      </c>
      <c r="AF53" s="414">
        <f t="shared" si="36"/>
        <v>0</v>
      </c>
      <c r="AG53" s="414">
        <f t="shared" si="36"/>
        <v>0</v>
      </c>
      <c r="AH53" s="427">
        <f t="shared" si="36"/>
        <v>0</v>
      </c>
      <c r="AI53" s="567"/>
    </row>
    <row r="54" spans="1:35" s="39" customFormat="1" ht="15.75" hidden="1" customHeight="1" x14ac:dyDescent="0.25">
      <c r="A54" s="110" t="s">
        <v>198</v>
      </c>
      <c r="B54" s="49" t="s">
        <v>644</v>
      </c>
      <c r="C54" s="789" t="s">
        <v>862</v>
      </c>
      <c r="D54" s="790"/>
      <c r="E54" s="790"/>
      <c r="F54" s="143">
        <v>0</v>
      </c>
      <c r="G54" s="266">
        <v>0</v>
      </c>
      <c r="H54" s="250">
        <v>0</v>
      </c>
      <c r="I54" s="350">
        <v>0</v>
      </c>
      <c r="J54" s="189">
        <f>SUM(W54:AH54)</f>
        <v>0</v>
      </c>
      <c r="K54" s="131"/>
      <c r="L54" s="143">
        <f t="shared" si="4"/>
        <v>0</v>
      </c>
      <c r="M54" s="189">
        <f>SUM(Z54:AK54)</f>
        <v>0</v>
      </c>
      <c r="N54" s="131"/>
      <c r="O54" s="143">
        <f t="shared" si="6"/>
        <v>0</v>
      </c>
      <c r="P54" s="41"/>
      <c r="Q54" s="13"/>
      <c r="R54" s="13"/>
      <c r="S54" s="13"/>
      <c r="T54" s="13"/>
      <c r="U54" s="13"/>
      <c r="V54" s="13"/>
      <c r="W54" s="411"/>
      <c r="X54" s="429"/>
      <c r="Y54" s="412"/>
      <c r="Z54" s="412"/>
      <c r="AA54" s="429"/>
      <c r="AB54" s="412"/>
      <c r="AC54" s="412"/>
      <c r="AD54" s="430"/>
      <c r="AE54" s="431"/>
      <c r="AF54" s="412"/>
      <c r="AG54" s="412"/>
      <c r="AH54" s="430"/>
      <c r="AI54" s="655"/>
    </row>
    <row r="55" spans="1:35" s="39" customFormat="1" ht="15.75" hidden="1" customHeight="1" x14ac:dyDescent="0.25">
      <c r="A55" s="110" t="s">
        <v>199</v>
      </c>
      <c r="B55" s="49" t="s">
        <v>645</v>
      </c>
      <c r="C55" s="789" t="s">
        <v>200</v>
      </c>
      <c r="D55" s="790"/>
      <c r="E55" s="790"/>
      <c r="F55" s="143">
        <v>0</v>
      </c>
      <c r="G55" s="266">
        <v>0</v>
      </c>
      <c r="H55" s="250">
        <v>0</v>
      </c>
      <c r="I55" s="350">
        <v>0</v>
      </c>
      <c r="J55" s="189">
        <f>SUM(W55:AH55)</f>
        <v>0</v>
      </c>
      <c r="K55" s="131"/>
      <c r="L55" s="143">
        <f t="shared" si="4"/>
        <v>0</v>
      </c>
      <c r="M55" s="189">
        <f>SUM(Z55:AK55)</f>
        <v>0</v>
      </c>
      <c r="N55" s="131"/>
      <c r="O55" s="143">
        <f t="shared" si="6"/>
        <v>0</v>
      </c>
      <c r="P55" s="41"/>
      <c r="Q55" s="13"/>
      <c r="R55" s="13"/>
      <c r="S55" s="13"/>
      <c r="T55" s="13"/>
      <c r="U55" s="13"/>
      <c r="V55" s="13"/>
      <c r="W55" s="411"/>
      <c r="X55" s="429"/>
      <c r="Y55" s="412"/>
      <c r="Z55" s="412"/>
      <c r="AA55" s="429"/>
      <c r="AB55" s="412"/>
      <c r="AC55" s="412"/>
      <c r="AD55" s="430"/>
      <c r="AE55" s="431"/>
      <c r="AF55" s="412"/>
      <c r="AG55" s="412"/>
      <c r="AH55" s="430"/>
      <c r="AI55" s="655"/>
    </row>
    <row r="56" spans="1:35" s="39" customFormat="1" ht="15.75" hidden="1" customHeight="1" x14ac:dyDescent="0.25">
      <c r="A56" s="110" t="s">
        <v>201</v>
      </c>
      <c r="B56" s="49" t="s">
        <v>646</v>
      </c>
      <c r="C56" s="789" t="s">
        <v>202</v>
      </c>
      <c r="D56" s="790"/>
      <c r="E56" s="790"/>
      <c r="F56" s="143">
        <v>0</v>
      </c>
      <c r="G56" s="266">
        <v>0</v>
      </c>
      <c r="H56" s="250">
        <v>0</v>
      </c>
      <c r="I56" s="350">
        <v>0</v>
      </c>
      <c r="J56" s="189">
        <f>SUM(W56:AH56)</f>
        <v>0</v>
      </c>
      <c r="K56" s="131"/>
      <c r="L56" s="143">
        <f t="shared" si="4"/>
        <v>0</v>
      </c>
      <c r="M56" s="189">
        <f>SUM(Z56:AK56)</f>
        <v>0</v>
      </c>
      <c r="N56" s="131"/>
      <c r="O56" s="143">
        <f t="shared" si="6"/>
        <v>0</v>
      </c>
      <c r="P56" s="41"/>
      <c r="Q56" s="13"/>
      <c r="R56" s="13"/>
      <c r="S56" s="13"/>
      <c r="T56" s="13"/>
      <c r="U56" s="13"/>
      <c r="V56" s="13"/>
      <c r="W56" s="411"/>
      <c r="X56" s="429"/>
      <c r="Y56" s="412"/>
      <c r="Z56" s="412"/>
      <c r="AA56" s="429"/>
      <c r="AB56" s="412"/>
      <c r="AC56" s="412"/>
      <c r="AD56" s="430"/>
      <c r="AE56" s="431"/>
      <c r="AF56" s="412"/>
      <c r="AG56" s="412"/>
      <c r="AH56" s="430"/>
      <c r="AI56" s="655"/>
    </row>
    <row r="57" spans="1:35" s="39" customFormat="1" ht="15.75" hidden="1" customHeight="1" x14ac:dyDescent="0.25">
      <c r="A57" s="110" t="s">
        <v>203</v>
      </c>
      <c r="B57" s="49" t="s">
        <v>647</v>
      </c>
      <c r="C57" s="789" t="s">
        <v>204</v>
      </c>
      <c r="D57" s="790"/>
      <c r="E57" s="790"/>
      <c r="F57" s="143">
        <v>0</v>
      </c>
      <c r="G57" s="266">
        <v>0</v>
      </c>
      <c r="H57" s="250">
        <v>0</v>
      </c>
      <c r="I57" s="350">
        <v>0</v>
      </c>
      <c r="J57" s="189">
        <f>SUM(W57:AH57)</f>
        <v>0</v>
      </c>
      <c r="K57" s="131"/>
      <c r="L57" s="143">
        <f t="shared" si="4"/>
        <v>0</v>
      </c>
      <c r="M57" s="189">
        <f>SUM(Z57:AK57)</f>
        <v>0</v>
      </c>
      <c r="N57" s="131"/>
      <c r="O57" s="143">
        <f t="shared" si="6"/>
        <v>0</v>
      </c>
      <c r="P57" s="41"/>
      <c r="Q57" s="13"/>
      <c r="R57" s="13"/>
      <c r="S57" s="13"/>
      <c r="T57" s="13"/>
      <c r="U57" s="13"/>
      <c r="V57" s="13"/>
      <c r="W57" s="411"/>
      <c r="X57" s="429"/>
      <c r="Y57" s="412"/>
      <c r="Z57" s="412"/>
      <c r="AA57" s="429"/>
      <c r="AB57" s="412"/>
      <c r="AC57" s="412"/>
      <c r="AD57" s="430"/>
      <c r="AE57" s="431"/>
      <c r="AF57" s="412"/>
      <c r="AG57" s="412"/>
      <c r="AH57" s="430"/>
      <c r="AI57" s="655"/>
    </row>
    <row r="58" spans="1:35" s="39" customFormat="1" ht="15.75" hidden="1" customHeight="1" thickBot="1" x14ac:dyDescent="0.3">
      <c r="A58" s="110" t="s">
        <v>205</v>
      </c>
      <c r="B58" s="158" t="s">
        <v>648</v>
      </c>
      <c r="C58" s="805" t="s">
        <v>206</v>
      </c>
      <c r="D58" s="806"/>
      <c r="E58" s="806"/>
      <c r="F58" s="143">
        <v>0</v>
      </c>
      <c r="G58" s="271">
        <v>0</v>
      </c>
      <c r="H58" s="257">
        <v>0</v>
      </c>
      <c r="I58" s="351">
        <v>0</v>
      </c>
      <c r="J58" s="201">
        <f>SUM(W58:AH58)</f>
        <v>0</v>
      </c>
      <c r="K58" s="159"/>
      <c r="L58" s="143">
        <f t="shared" si="4"/>
        <v>0</v>
      </c>
      <c r="M58" s="201">
        <f>SUM(Z58:AK58)</f>
        <v>0</v>
      </c>
      <c r="N58" s="159"/>
      <c r="O58" s="143">
        <f t="shared" si="6"/>
        <v>0</v>
      </c>
      <c r="P58" s="41"/>
      <c r="Q58" s="13"/>
      <c r="R58" s="13"/>
      <c r="S58" s="13"/>
      <c r="T58" s="13"/>
      <c r="U58" s="13"/>
      <c r="V58" s="13"/>
      <c r="W58" s="411"/>
      <c r="X58" s="429"/>
      <c r="Y58" s="412"/>
      <c r="Z58" s="412"/>
      <c r="AA58" s="429"/>
      <c r="AB58" s="412"/>
      <c r="AC58" s="412"/>
      <c r="AD58" s="430"/>
      <c r="AE58" s="431"/>
      <c r="AF58" s="412"/>
      <c r="AG58" s="412"/>
      <c r="AH58" s="430"/>
      <c r="AI58" s="655"/>
    </row>
    <row r="59" spans="1:35" ht="15.75" thickBot="1" x14ac:dyDescent="0.3">
      <c r="B59" s="75" t="s">
        <v>207</v>
      </c>
      <c r="C59" s="771" t="s">
        <v>208</v>
      </c>
      <c r="D59" s="772"/>
      <c r="E59" s="772"/>
      <c r="F59" s="139"/>
      <c r="G59" s="262"/>
      <c r="H59" s="246"/>
      <c r="I59" s="346"/>
      <c r="J59" s="185">
        <f>J60+J61+J63+J64+J65+J66+J67+J71</f>
        <v>2060000</v>
      </c>
      <c r="K59" s="127">
        <f t="shared" ref="K59" si="39">K60+K61+K63+K64+K65+K66+K67+K71</f>
        <v>0</v>
      </c>
      <c r="L59" s="139">
        <f t="shared" si="4"/>
        <v>2060000</v>
      </c>
      <c r="M59" s="185">
        <f>M60+M61+M63+M64+M65+M66+M67+M71</f>
        <v>1979500</v>
      </c>
      <c r="N59" s="127">
        <f t="shared" ref="N59" si="40">N60+N61+N63+N64+N65+N66+N67+N71</f>
        <v>0</v>
      </c>
      <c r="O59" s="139">
        <f t="shared" si="6"/>
        <v>1979500</v>
      </c>
      <c r="P59" s="79">
        <f t="shared" ref="P59:V59" si="41">P60+P61+P63+P64+P65+P66+P67+P71</f>
        <v>0</v>
      </c>
      <c r="Q59" s="77">
        <f t="shared" si="41"/>
        <v>0</v>
      </c>
      <c r="R59" s="77">
        <f t="shared" si="41"/>
        <v>0</v>
      </c>
      <c r="S59" s="77">
        <f t="shared" si="41"/>
        <v>0</v>
      </c>
      <c r="T59" s="77">
        <f>SUM(T71+T67+T66+T65+T63+T64+T61+T60)</f>
        <v>19500</v>
      </c>
      <c r="U59" s="77"/>
      <c r="V59" s="77">
        <f t="shared" si="41"/>
        <v>1960000</v>
      </c>
      <c r="W59" s="404">
        <f t="shared" ref="W59:AH59" si="42">SUM(W71+W67+W66+W64+W65+W63+W61+W60)</f>
        <v>101500</v>
      </c>
      <c r="X59" s="404">
        <f t="shared" si="42"/>
        <v>47000</v>
      </c>
      <c r="Y59" s="404">
        <f t="shared" si="42"/>
        <v>177000</v>
      </c>
      <c r="Z59" s="404">
        <f t="shared" si="42"/>
        <v>131500</v>
      </c>
      <c r="AA59" s="404">
        <f t="shared" si="42"/>
        <v>136000</v>
      </c>
      <c r="AB59" s="404">
        <f t="shared" si="42"/>
        <v>116000</v>
      </c>
      <c r="AC59" s="404">
        <f t="shared" si="42"/>
        <v>132000</v>
      </c>
      <c r="AD59" s="404">
        <f t="shared" si="42"/>
        <v>118234</v>
      </c>
      <c r="AE59" s="404">
        <f t="shared" si="42"/>
        <v>230066</v>
      </c>
      <c r="AF59" s="404">
        <f t="shared" si="42"/>
        <v>230067</v>
      </c>
      <c r="AG59" s="404">
        <f t="shared" si="42"/>
        <v>330066</v>
      </c>
      <c r="AH59" s="404">
        <f t="shared" si="42"/>
        <v>230067</v>
      </c>
      <c r="AI59" s="566">
        <f>SUM(W59:AH59)</f>
        <v>1979500</v>
      </c>
    </row>
    <row r="60" spans="1:35" s="17" customFormat="1" ht="15" customHeight="1" thickBot="1" x14ac:dyDescent="0.3">
      <c r="A60" s="110" t="s">
        <v>863</v>
      </c>
      <c r="B60" s="100" t="s">
        <v>864</v>
      </c>
      <c r="C60" s="791" t="s">
        <v>865</v>
      </c>
      <c r="D60" s="792"/>
      <c r="E60" s="792"/>
      <c r="F60" s="141">
        <v>0</v>
      </c>
      <c r="G60" s="263">
        <v>0</v>
      </c>
      <c r="H60" s="247">
        <v>0</v>
      </c>
      <c r="I60" s="347">
        <v>0</v>
      </c>
      <c r="J60" s="181">
        <f t="shared" ref="J60:J66" si="43">SUM(W60:AH60)</f>
        <v>0</v>
      </c>
      <c r="K60" s="123"/>
      <c r="L60" s="141">
        <f t="shared" si="4"/>
        <v>0</v>
      </c>
      <c r="M60" s="181">
        <f t="shared" ref="M60:M66" si="44">SUM(Z60:AK60)</f>
        <v>0</v>
      </c>
      <c r="N60" s="123"/>
      <c r="O60" s="141">
        <f t="shared" si="6"/>
        <v>0</v>
      </c>
      <c r="P60" s="86"/>
      <c r="Q60" s="84"/>
      <c r="R60" s="84"/>
      <c r="S60" s="84"/>
      <c r="T60" s="84"/>
      <c r="U60" s="84"/>
      <c r="V60" s="84"/>
      <c r="W60" s="404"/>
      <c r="X60" s="405"/>
      <c r="Y60" s="406"/>
      <c r="Z60" s="406"/>
      <c r="AA60" s="405"/>
      <c r="AB60" s="406"/>
      <c r="AC60" s="406"/>
      <c r="AD60" s="407"/>
      <c r="AE60" s="408"/>
      <c r="AF60" s="406"/>
      <c r="AG60" s="406"/>
      <c r="AH60" s="407"/>
      <c r="AI60" s="594"/>
    </row>
    <row r="61" spans="1:35" s="17" customFormat="1" ht="15" customHeight="1" thickBot="1" x14ac:dyDescent="0.3">
      <c r="A61" s="110" t="s">
        <v>209</v>
      </c>
      <c r="B61" s="100" t="s">
        <v>649</v>
      </c>
      <c r="C61" s="791" t="s">
        <v>210</v>
      </c>
      <c r="D61" s="792"/>
      <c r="E61" s="792"/>
      <c r="F61" s="141">
        <v>0</v>
      </c>
      <c r="G61" s="263">
        <v>0</v>
      </c>
      <c r="H61" s="247">
        <v>0</v>
      </c>
      <c r="I61" s="347">
        <v>0</v>
      </c>
      <c r="J61" s="181">
        <v>0</v>
      </c>
      <c r="K61" s="123"/>
      <c r="L61" s="141">
        <f t="shared" si="4"/>
        <v>0</v>
      </c>
      <c r="M61" s="181">
        <f>SUM(M62)</f>
        <v>19500</v>
      </c>
      <c r="N61" s="123"/>
      <c r="O61" s="141">
        <f>SUM(O62)</f>
        <v>19500</v>
      </c>
      <c r="P61" s="86"/>
      <c r="Q61" s="84"/>
      <c r="R61" s="84"/>
      <c r="S61" s="84"/>
      <c r="T61" s="84">
        <f>T62</f>
        <v>19500</v>
      </c>
      <c r="U61" s="84"/>
      <c r="V61" s="84"/>
      <c r="W61" s="404">
        <f t="shared" ref="W61:AH61" si="45">W62</f>
        <v>0</v>
      </c>
      <c r="X61" s="404">
        <f t="shared" si="45"/>
        <v>0</v>
      </c>
      <c r="Y61" s="404">
        <f t="shared" si="45"/>
        <v>0</v>
      </c>
      <c r="Z61" s="404">
        <f t="shared" si="45"/>
        <v>0</v>
      </c>
      <c r="AA61" s="404">
        <f t="shared" si="45"/>
        <v>0</v>
      </c>
      <c r="AB61" s="404">
        <f t="shared" si="45"/>
        <v>0</v>
      </c>
      <c r="AC61" s="404">
        <f t="shared" si="45"/>
        <v>0</v>
      </c>
      <c r="AD61" s="404">
        <f t="shared" si="45"/>
        <v>19500</v>
      </c>
      <c r="AE61" s="404">
        <f t="shared" si="45"/>
        <v>0</v>
      </c>
      <c r="AF61" s="404">
        <f t="shared" si="45"/>
        <v>0</v>
      </c>
      <c r="AG61" s="404">
        <f t="shared" si="45"/>
        <v>0</v>
      </c>
      <c r="AH61" s="404">
        <f t="shared" si="45"/>
        <v>0</v>
      </c>
      <c r="AI61" s="657">
        <f>SUM(W61:AH61)</f>
        <v>19500</v>
      </c>
    </row>
    <row r="62" spans="1:35" s="594" customFormat="1" ht="15" customHeight="1" thickBot="1" x14ac:dyDescent="0.3">
      <c r="A62" s="560"/>
      <c r="B62" s="592"/>
      <c r="C62" s="595" t="s">
        <v>1110</v>
      </c>
      <c r="D62" s="596"/>
      <c r="E62" s="596"/>
      <c r="F62" s="593"/>
      <c r="G62" s="422"/>
      <c r="H62" s="597"/>
      <c r="I62" s="598"/>
      <c r="J62" s="599">
        <v>0</v>
      </c>
      <c r="K62" s="600"/>
      <c r="L62" s="593">
        <v>0</v>
      </c>
      <c r="M62" s="599">
        <v>19500</v>
      </c>
      <c r="N62" s="600"/>
      <c r="O62" s="593">
        <v>19500</v>
      </c>
      <c r="P62" s="601"/>
      <c r="Q62" s="426"/>
      <c r="R62" s="426"/>
      <c r="S62" s="426"/>
      <c r="T62" s="426">
        <v>19500</v>
      </c>
      <c r="U62" s="426"/>
      <c r="V62" s="426"/>
      <c r="W62" s="404">
        <v>0</v>
      </c>
      <c r="X62" s="405">
        <v>0</v>
      </c>
      <c r="Y62" s="406">
        <v>0</v>
      </c>
      <c r="Z62" s="406">
        <v>0</v>
      </c>
      <c r="AA62" s="405">
        <v>0</v>
      </c>
      <c r="AB62" s="406">
        <v>0</v>
      </c>
      <c r="AC62" s="406">
        <v>0</v>
      </c>
      <c r="AD62" s="407">
        <v>19500</v>
      </c>
      <c r="AE62" s="408">
        <v>0</v>
      </c>
      <c r="AF62" s="406">
        <v>0</v>
      </c>
      <c r="AG62" s="406">
        <v>0</v>
      </c>
      <c r="AH62" s="407">
        <v>0</v>
      </c>
      <c r="AI62" s="657">
        <f>SUM(W62:AH62)</f>
        <v>19500</v>
      </c>
    </row>
    <row r="63" spans="1:35" s="17" customFormat="1" ht="15" hidden="1" customHeight="1" thickBot="1" x14ac:dyDescent="0.3">
      <c r="A63" s="110" t="s">
        <v>211</v>
      </c>
      <c r="B63" s="82" t="s">
        <v>650</v>
      </c>
      <c r="C63" s="767" t="s">
        <v>352</v>
      </c>
      <c r="D63" s="768"/>
      <c r="E63" s="768"/>
      <c r="F63" s="141">
        <v>0</v>
      </c>
      <c r="G63" s="265">
        <v>0</v>
      </c>
      <c r="H63" s="249">
        <v>0</v>
      </c>
      <c r="I63" s="349">
        <v>0</v>
      </c>
      <c r="J63" s="183">
        <f t="shared" si="43"/>
        <v>0</v>
      </c>
      <c r="K63" s="125"/>
      <c r="L63" s="141">
        <f t="shared" si="4"/>
        <v>0</v>
      </c>
      <c r="M63" s="183">
        <f t="shared" si="44"/>
        <v>0</v>
      </c>
      <c r="N63" s="125"/>
      <c r="O63" s="141">
        <f t="shared" si="6"/>
        <v>0</v>
      </c>
      <c r="P63" s="86"/>
      <c r="Q63" s="84"/>
      <c r="R63" s="84"/>
      <c r="S63" s="84"/>
      <c r="T63" s="84"/>
      <c r="U63" s="84"/>
      <c r="V63" s="84"/>
      <c r="W63" s="404"/>
      <c r="X63" s="405"/>
      <c r="Y63" s="406"/>
      <c r="Z63" s="406"/>
      <c r="AA63" s="405"/>
      <c r="AB63" s="406"/>
      <c r="AC63" s="406"/>
      <c r="AD63" s="407"/>
      <c r="AE63" s="408"/>
      <c r="AF63" s="406"/>
      <c r="AG63" s="406"/>
      <c r="AH63" s="407"/>
      <c r="AI63" s="594"/>
    </row>
    <row r="64" spans="1:35" s="17" customFormat="1" ht="15" hidden="1" customHeight="1" thickBot="1" x14ac:dyDescent="0.3">
      <c r="A64" s="110" t="s">
        <v>212</v>
      </c>
      <c r="B64" s="100" t="s">
        <v>651</v>
      </c>
      <c r="C64" s="767" t="s">
        <v>866</v>
      </c>
      <c r="D64" s="768"/>
      <c r="E64" s="768"/>
      <c r="F64" s="141">
        <v>0</v>
      </c>
      <c r="G64" s="265">
        <v>0</v>
      </c>
      <c r="H64" s="249">
        <v>0</v>
      </c>
      <c r="I64" s="349">
        <v>0</v>
      </c>
      <c r="J64" s="183">
        <f t="shared" si="43"/>
        <v>0</v>
      </c>
      <c r="K64" s="125"/>
      <c r="L64" s="141">
        <f t="shared" si="4"/>
        <v>0</v>
      </c>
      <c r="M64" s="183">
        <f t="shared" si="44"/>
        <v>0</v>
      </c>
      <c r="N64" s="125"/>
      <c r="O64" s="141">
        <f t="shared" si="6"/>
        <v>0</v>
      </c>
      <c r="P64" s="86"/>
      <c r="Q64" s="84"/>
      <c r="R64" s="84"/>
      <c r="S64" s="84"/>
      <c r="T64" s="84"/>
      <c r="U64" s="84"/>
      <c r="V64" s="84"/>
      <c r="W64" s="404"/>
      <c r="X64" s="405"/>
      <c r="Y64" s="406"/>
      <c r="Z64" s="406"/>
      <c r="AA64" s="405"/>
      <c r="AB64" s="406"/>
      <c r="AC64" s="406"/>
      <c r="AD64" s="407"/>
      <c r="AE64" s="408"/>
      <c r="AF64" s="406"/>
      <c r="AG64" s="406"/>
      <c r="AH64" s="407"/>
      <c r="AI64" s="594"/>
    </row>
    <row r="65" spans="1:35" s="17" customFormat="1" ht="15" hidden="1" customHeight="1" thickBot="1" x14ac:dyDescent="0.3">
      <c r="A65" s="110" t="s">
        <v>213</v>
      </c>
      <c r="B65" s="82" t="s">
        <v>652</v>
      </c>
      <c r="C65" s="767" t="s">
        <v>867</v>
      </c>
      <c r="D65" s="768"/>
      <c r="E65" s="768"/>
      <c r="F65" s="141">
        <v>0</v>
      </c>
      <c r="G65" s="265">
        <v>0</v>
      </c>
      <c r="H65" s="249">
        <v>0</v>
      </c>
      <c r="I65" s="349">
        <v>0</v>
      </c>
      <c r="J65" s="183">
        <f t="shared" si="43"/>
        <v>0</v>
      </c>
      <c r="K65" s="125"/>
      <c r="L65" s="141">
        <f t="shared" si="4"/>
        <v>0</v>
      </c>
      <c r="M65" s="183">
        <f t="shared" si="44"/>
        <v>0</v>
      </c>
      <c r="N65" s="125"/>
      <c r="O65" s="141">
        <f t="shared" si="6"/>
        <v>0</v>
      </c>
      <c r="P65" s="86"/>
      <c r="Q65" s="84"/>
      <c r="R65" s="84"/>
      <c r="S65" s="84"/>
      <c r="T65" s="84"/>
      <c r="U65" s="84"/>
      <c r="V65" s="84"/>
      <c r="W65" s="404"/>
      <c r="X65" s="405"/>
      <c r="Y65" s="406"/>
      <c r="Z65" s="406"/>
      <c r="AA65" s="405"/>
      <c r="AB65" s="406"/>
      <c r="AC65" s="406"/>
      <c r="AD65" s="407"/>
      <c r="AE65" s="408"/>
      <c r="AF65" s="406"/>
      <c r="AG65" s="406"/>
      <c r="AH65" s="407"/>
      <c r="AI65" s="594"/>
    </row>
    <row r="66" spans="1:35" s="17" customFormat="1" ht="15.75" hidden="1" thickBot="1" x14ac:dyDescent="0.3">
      <c r="A66" s="110" t="s">
        <v>214</v>
      </c>
      <c r="B66" s="100" t="s">
        <v>653</v>
      </c>
      <c r="C66" s="767" t="s">
        <v>215</v>
      </c>
      <c r="D66" s="768"/>
      <c r="E66" s="768"/>
      <c r="F66" s="141"/>
      <c r="G66" s="265"/>
      <c r="H66" s="249"/>
      <c r="I66" s="349"/>
      <c r="J66" s="183">
        <f t="shared" si="43"/>
        <v>0</v>
      </c>
      <c r="K66" s="125"/>
      <c r="L66" s="141">
        <f t="shared" si="4"/>
        <v>0</v>
      </c>
      <c r="M66" s="183">
        <f t="shared" si="44"/>
        <v>0</v>
      </c>
      <c r="N66" s="125"/>
      <c r="O66" s="141">
        <f t="shared" si="6"/>
        <v>0</v>
      </c>
      <c r="P66" s="86"/>
      <c r="Q66" s="84"/>
      <c r="R66" s="84"/>
      <c r="S66" s="84"/>
      <c r="T66" s="84"/>
      <c r="U66" s="84"/>
      <c r="V66" s="84"/>
      <c r="W66" s="404"/>
      <c r="X66" s="405"/>
      <c r="Y66" s="406"/>
      <c r="Z66" s="406"/>
      <c r="AA66" s="405"/>
      <c r="AB66" s="406"/>
      <c r="AC66" s="406"/>
      <c r="AD66" s="407"/>
      <c r="AE66" s="408"/>
      <c r="AF66" s="406"/>
      <c r="AG66" s="406"/>
      <c r="AH66" s="407"/>
      <c r="AI66" s="594"/>
    </row>
    <row r="67" spans="1:35" s="17" customFormat="1" ht="15.75" thickBot="1" x14ac:dyDescent="0.3">
      <c r="A67" s="110" t="s">
        <v>216</v>
      </c>
      <c r="B67" s="82" t="s">
        <v>654</v>
      </c>
      <c r="C67" s="767" t="s">
        <v>217</v>
      </c>
      <c r="D67" s="768"/>
      <c r="E67" s="768"/>
      <c r="F67" s="141"/>
      <c r="G67" s="265"/>
      <c r="H67" s="249"/>
      <c r="I67" s="349"/>
      <c r="J67" s="183">
        <f>J68+J69+J70</f>
        <v>100000</v>
      </c>
      <c r="K67" s="125">
        <f t="shared" ref="K67" si="46">K68+K69+K70</f>
        <v>0</v>
      </c>
      <c r="L67" s="141">
        <f t="shared" si="4"/>
        <v>100000</v>
      </c>
      <c r="M67" s="183">
        <f>M68+M69+M70</f>
        <v>0</v>
      </c>
      <c r="N67" s="125">
        <f t="shared" ref="N67" si="47">N68+N69+N70</f>
        <v>0</v>
      </c>
      <c r="O67" s="141">
        <f t="shared" si="6"/>
        <v>0</v>
      </c>
      <c r="P67" s="86">
        <f t="shared" ref="P67:V67" si="48">P68+P69+P70</f>
        <v>0</v>
      </c>
      <c r="Q67" s="84">
        <f t="shared" si="48"/>
        <v>0</v>
      </c>
      <c r="R67" s="84">
        <f t="shared" si="48"/>
        <v>0</v>
      </c>
      <c r="S67" s="84">
        <f t="shared" si="48"/>
        <v>0</v>
      </c>
      <c r="T67" s="84"/>
      <c r="U67" s="84"/>
      <c r="V67" s="84">
        <f t="shared" si="48"/>
        <v>0</v>
      </c>
      <c r="W67" s="404">
        <f t="shared" ref="W67:AH67" si="49">SUM(W68:W70)</f>
        <v>0</v>
      </c>
      <c r="X67" s="404">
        <f t="shared" si="49"/>
        <v>0</v>
      </c>
      <c r="Y67" s="404">
        <f t="shared" si="49"/>
        <v>0</v>
      </c>
      <c r="Z67" s="404">
        <f t="shared" si="49"/>
        <v>0</v>
      </c>
      <c r="AA67" s="404">
        <f t="shared" si="49"/>
        <v>0</v>
      </c>
      <c r="AB67" s="404">
        <f t="shared" si="49"/>
        <v>0</v>
      </c>
      <c r="AC67" s="404">
        <f t="shared" si="49"/>
        <v>0</v>
      </c>
      <c r="AD67" s="404">
        <f t="shared" si="49"/>
        <v>0</v>
      </c>
      <c r="AE67" s="404">
        <f t="shared" si="49"/>
        <v>0</v>
      </c>
      <c r="AF67" s="404">
        <f t="shared" si="49"/>
        <v>0</v>
      </c>
      <c r="AG67" s="404">
        <f t="shared" si="49"/>
        <v>0</v>
      </c>
      <c r="AH67" s="404">
        <f t="shared" si="49"/>
        <v>0</v>
      </c>
      <c r="AI67" s="657">
        <f>SUM(W67:AH67)</f>
        <v>0</v>
      </c>
    </row>
    <row r="68" spans="1:35" ht="15" customHeight="1" thickBot="1" x14ac:dyDescent="0.3">
      <c r="B68" s="50"/>
      <c r="C68" s="2"/>
      <c r="D68" s="748" t="s">
        <v>343</v>
      </c>
      <c r="E68" s="748"/>
      <c r="F68" s="142">
        <v>0</v>
      </c>
      <c r="G68" s="267">
        <v>0</v>
      </c>
      <c r="H68" s="251">
        <v>0</v>
      </c>
      <c r="I68" s="353">
        <v>0</v>
      </c>
      <c r="J68" s="182">
        <f>SUM(W68:AH68)</f>
        <v>0</v>
      </c>
      <c r="K68" s="124"/>
      <c r="L68" s="142">
        <f t="shared" si="4"/>
        <v>0</v>
      </c>
      <c r="M68" s="182">
        <f>SUM(Z68:AK68)</f>
        <v>0</v>
      </c>
      <c r="N68" s="124"/>
      <c r="O68" s="142">
        <f t="shared" si="6"/>
        <v>0</v>
      </c>
      <c r="P68" s="40"/>
      <c r="Q68" s="1"/>
      <c r="R68" s="1"/>
      <c r="S68" s="1"/>
      <c r="T68" s="1"/>
      <c r="U68" s="1"/>
      <c r="V68" s="1"/>
      <c r="W68" s="404">
        <v>0</v>
      </c>
      <c r="X68" s="405">
        <v>0</v>
      </c>
      <c r="Y68" s="406">
        <v>0</v>
      </c>
      <c r="Z68" s="406">
        <v>0</v>
      </c>
      <c r="AA68" s="405">
        <v>0</v>
      </c>
      <c r="AB68" s="406">
        <v>0</v>
      </c>
      <c r="AC68" s="406">
        <v>0</v>
      </c>
      <c r="AD68" s="407">
        <v>0</v>
      </c>
      <c r="AE68" s="408">
        <v>0</v>
      </c>
      <c r="AF68" s="406">
        <v>0</v>
      </c>
      <c r="AG68" s="406">
        <v>0</v>
      </c>
      <c r="AH68" s="407">
        <v>0</v>
      </c>
      <c r="AI68" s="663"/>
    </row>
    <row r="69" spans="1:35" s="166" customFormat="1" ht="15.75" thickBot="1" x14ac:dyDescent="0.3">
      <c r="A69" s="223"/>
      <c r="B69" s="151"/>
      <c r="C69" s="160"/>
      <c r="D69" s="777" t="s">
        <v>344</v>
      </c>
      <c r="E69" s="777"/>
      <c r="F69" s="153"/>
      <c r="G69" s="264"/>
      <c r="H69" s="248"/>
      <c r="I69" s="348"/>
      <c r="J69" s="200">
        <v>100000</v>
      </c>
      <c r="K69" s="152"/>
      <c r="L69" s="153">
        <f t="shared" si="4"/>
        <v>100000</v>
      </c>
      <c r="M69" s="200">
        <v>0</v>
      </c>
      <c r="N69" s="152"/>
      <c r="O69" s="153">
        <f t="shared" si="6"/>
        <v>0</v>
      </c>
      <c r="P69" s="154"/>
      <c r="Q69" s="155"/>
      <c r="R69" s="155"/>
      <c r="S69" s="155"/>
      <c r="T69" s="155"/>
      <c r="U69" s="155"/>
      <c r="V69" s="155">
        <v>0</v>
      </c>
      <c r="W69" s="404">
        <v>0</v>
      </c>
      <c r="X69" s="405">
        <v>0</v>
      </c>
      <c r="Y69" s="406">
        <v>0</v>
      </c>
      <c r="Z69" s="406">
        <v>0</v>
      </c>
      <c r="AA69" s="405">
        <v>0</v>
      </c>
      <c r="AB69" s="406">
        <v>0</v>
      </c>
      <c r="AC69" s="406">
        <v>0</v>
      </c>
      <c r="AD69" s="407">
        <v>0</v>
      </c>
      <c r="AE69" s="408">
        <v>0</v>
      </c>
      <c r="AF69" s="406">
        <v>0</v>
      </c>
      <c r="AG69" s="406">
        <v>0</v>
      </c>
      <c r="AH69" s="407">
        <v>0</v>
      </c>
      <c r="AI69" s="635">
        <f t="shared" ref="AI69:AI78" si="50">SUM(W69:AH69)</f>
        <v>0</v>
      </c>
    </row>
    <row r="70" spans="1:35" ht="15" customHeight="1" thickBot="1" x14ac:dyDescent="0.3">
      <c r="B70" s="50"/>
      <c r="C70" s="2"/>
      <c r="D70" s="748" t="s">
        <v>345</v>
      </c>
      <c r="E70" s="748"/>
      <c r="F70" s="142">
        <v>0</v>
      </c>
      <c r="G70" s="267">
        <v>0</v>
      </c>
      <c r="H70" s="251">
        <v>0</v>
      </c>
      <c r="I70" s="353">
        <v>0</v>
      </c>
      <c r="J70" s="182">
        <f>SUM(W70:AH70)</f>
        <v>0</v>
      </c>
      <c r="K70" s="124"/>
      <c r="L70" s="142">
        <f t="shared" si="4"/>
        <v>0</v>
      </c>
      <c r="M70" s="182">
        <f>SUM(Z70:AK70)</f>
        <v>0</v>
      </c>
      <c r="N70" s="124"/>
      <c r="O70" s="142">
        <f t="shared" si="6"/>
        <v>0</v>
      </c>
      <c r="P70" s="40"/>
      <c r="Q70" s="1"/>
      <c r="R70" s="1"/>
      <c r="S70" s="1"/>
      <c r="T70" s="1"/>
      <c r="U70" s="1"/>
      <c r="V70" s="1"/>
      <c r="W70" s="404">
        <v>0</v>
      </c>
      <c r="X70" s="405">
        <v>0</v>
      </c>
      <c r="Y70" s="406">
        <v>0</v>
      </c>
      <c r="Z70" s="406">
        <v>0</v>
      </c>
      <c r="AA70" s="405">
        <v>0</v>
      </c>
      <c r="AB70" s="406">
        <v>0</v>
      </c>
      <c r="AC70" s="406">
        <v>0</v>
      </c>
      <c r="AD70" s="407">
        <v>0</v>
      </c>
      <c r="AE70" s="408">
        <v>0</v>
      </c>
      <c r="AF70" s="406">
        <v>0</v>
      </c>
      <c r="AG70" s="406">
        <v>0</v>
      </c>
      <c r="AH70" s="407">
        <v>0</v>
      </c>
      <c r="AI70" s="566">
        <f t="shared" si="50"/>
        <v>0</v>
      </c>
    </row>
    <row r="71" spans="1:35" s="17" customFormat="1" ht="15.75" thickBot="1" x14ac:dyDescent="0.3">
      <c r="A71" s="110" t="s">
        <v>218</v>
      </c>
      <c r="B71" s="82" t="s">
        <v>655</v>
      </c>
      <c r="C71" s="767" t="s">
        <v>219</v>
      </c>
      <c r="D71" s="768"/>
      <c r="E71" s="768"/>
      <c r="F71" s="141"/>
      <c r="G71" s="265"/>
      <c r="H71" s="249"/>
      <c r="I71" s="349"/>
      <c r="J71" s="183">
        <f>J72+J75+J76+J77</f>
        <v>1960000</v>
      </c>
      <c r="K71" s="125">
        <f t="shared" ref="K71" si="51">K72+K75+K76+K77</f>
        <v>0</v>
      </c>
      <c r="L71" s="141">
        <f t="shared" ref="L71:L146" si="52">SUM(J71:K71)</f>
        <v>1960000</v>
      </c>
      <c r="M71" s="183">
        <f>M72+M75+M76+M77</f>
        <v>1960000</v>
      </c>
      <c r="N71" s="125">
        <f t="shared" ref="N71" si="53">N72+N75+N76+N77</f>
        <v>0</v>
      </c>
      <c r="O71" s="141">
        <f t="shared" ref="O71:O72" si="54">SUM(M71:N71)</f>
        <v>1960000</v>
      </c>
      <c r="P71" s="86">
        <f t="shared" ref="P71:V71" si="55">P72+P75+P76+P77</f>
        <v>0</v>
      </c>
      <c r="Q71" s="84">
        <f t="shared" si="55"/>
        <v>0</v>
      </c>
      <c r="R71" s="84">
        <f t="shared" si="55"/>
        <v>0</v>
      </c>
      <c r="S71" s="84">
        <f t="shared" si="55"/>
        <v>0</v>
      </c>
      <c r="T71" s="84"/>
      <c r="U71" s="84"/>
      <c r="V71" s="84">
        <f t="shared" si="55"/>
        <v>1960000</v>
      </c>
      <c r="W71" s="404">
        <f t="shared" ref="W71:AH71" si="56">SUM(W77+W76+W75+W72)</f>
        <v>101500</v>
      </c>
      <c r="X71" s="404">
        <f t="shared" si="56"/>
        <v>47000</v>
      </c>
      <c r="Y71" s="404">
        <f t="shared" si="56"/>
        <v>177000</v>
      </c>
      <c r="Z71" s="404">
        <f t="shared" si="56"/>
        <v>131500</v>
      </c>
      <c r="AA71" s="404">
        <f t="shared" si="56"/>
        <v>136000</v>
      </c>
      <c r="AB71" s="404">
        <f t="shared" si="56"/>
        <v>116000</v>
      </c>
      <c r="AC71" s="404">
        <f t="shared" si="56"/>
        <v>132000</v>
      </c>
      <c r="AD71" s="404">
        <f t="shared" si="56"/>
        <v>98734</v>
      </c>
      <c r="AE71" s="404">
        <f t="shared" si="56"/>
        <v>230066</v>
      </c>
      <c r="AF71" s="404">
        <f t="shared" si="56"/>
        <v>230067</v>
      </c>
      <c r="AG71" s="404">
        <f t="shared" si="56"/>
        <v>330066</v>
      </c>
      <c r="AH71" s="404">
        <f t="shared" si="56"/>
        <v>230067</v>
      </c>
      <c r="AI71" s="657">
        <f t="shared" si="50"/>
        <v>1960000</v>
      </c>
    </row>
    <row r="72" spans="1:35" s="166" customFormat="1" ht="15.75" thickBot="1" x14ac:dyDescent="0.3">
      <c r="A72" s="223"/>
      <c r="B72" s="151"/>
      <c r="C72" s="160"/>
      <c r="D72" s="777" t="s">
        <v>834</v>
      </c>
      <c r="E72" s="777"/>
      <c r="F72" s="153"/>
      <c r="G72" s="264"/>
      <c r="H72" s="248"/>
      <c r="I72" s="348"/>
      <c r="J72" s="200">
        <f>SUM(J73:J74)</f>
        <v>560000</v>
      </c>
      <c r="K72" s="152">
        <f>SUM(K73:K74)</f>
        <v>0</v>
      </c>
      <c r="L72" s="153">
        <f t="shared" si="52"/>
        <v>560000</v>
      </c>
      <c r="M72" s="200">
        <f>SUM(M73:M74)</f>
        <v>560000</v>
      </c>
      <c r="N72" s="152">
        <f>SUM(N73:N74)</f>
        <v>0</v>
      </c>
      <c r="O72" s="153">
        <f t="shared" si="54"/>
        <v>560000</v>
      </c>
      <c r="P72" s="154">
        <f t="shared" ref="P72:V72" si="57">SUM(P73:P74)</f>
        <v>0</v>
      </c>
      <c r="Q72" s="155">
        <f t="shared" si="57"/>
        <v>0</v>
      </c>
      <c r="R72" s="155">
        <f t="shared" si="57"/>
        <v>0</v>
      </c>
      <c r="S72" s="155">
        <f t="shared" si="57"/>
        <v>0</v>
      </c>
      <c r="T72" s="155"/>
      <c r="U72" s="155"/>
      <c r="V72" s="155">
        <f t="shared" si="57"/>
        <v>560000</v>
      </c>
      <c r="W72" s="404">
        <f t="shared" ref="W72:AH72" si="58">SUM(W73:W74)</f>
        <v>50000</v>
      </c>
      <c r="X72" s="404">
        <f t="shared" si="58"/>
        <v>10000</v>
      </c>
      <c r="Y72" s="404">
        <f t="shared" si="58"/>
        <v>77000</v>
      </c>
      <c r="Z72" s="404">
        <f t="shared" si="58"/>
        <v>50000</v>
      </c>
      <c r="AA72" s="404">
        <f t="shared" si="58"/>
        <v>47000</v>
      </c>
      <c r="AB72" s="404">
        <f t="shared" si="58"/>
        <v>27000</v>
      </c>
      <c r="AC72" s="404">
        <f t="shared" si="58"/>
        <v>47000</v>
      </c>
      <c r="AD72" s="404">
        <f t="shared" si="58"/>
        <v>33734</v>
      </c>
      <c r="AE72" s="404">
        <f t="shared" si="58"/>
        <v>29566</v>
      </c>
      <c r="AF72" s="404">
        <f t="shared" si="58"/>
        <v>29567</v>
      </c>
      <c r="AG72" s="404">
        <f t="shared" si="58"/>
        <v>129566</v>
      </c>
      <c r="AH72" s="404">
        <f t="shared" si="58"/>
        <v>29567</v>
      </c>
      <c r="AI72" s="635">
        <f t="shared" si="50"/>
        <v>560000</v>
      </c>
    </row>
    <row r="73" spans="1:35" ht="15.75" thickBot="1" x14ac:dyDescent="0.3">
      <c r="B73" s="50"/>
      <c r="C73" s="2"/>
      <c r="D73" s="147"/>
      <c r="E73" s="147" t="s">
        <v>1007</v>
      </c>
      <c r="F73" s="142"/>
      <c r="G73" s="267"/>
      <c r="H73" s="251"/>
      <c r="I73" s="353"/>
      <c r="J73" s="182">
        <v>460000</v>
      </c>
      <c r="K73" s="124"/>
      <c r="L73" s="142">
        <f>SUM(J73:K73)</f>
        <v>460000</v>
      </c>
      <c r="M73" s="182">
        <v>460000</v>
      </c>
      <c r="N73" s="124"/>
      <c r="O73" s="142">
        <f>SUM(M73:N73)</f>
        <v>460000</v>
      </c>
      <c r="P73" s="40"/>
      <c r="Q73" s="1"/>
      <c r="R73" s="1"/>
      <c r="S73" s="1"/>
      <c r="T73" s="1"/>
      <c r="U73" s="1"/>
      <c r="V73" s="1">
        <f>L73</f>
        <v>460000</v>
      </c>
      <c r="W73" s="404">
        <v>50000</v>
      </c>
      <c r="X73" s="405">
        <v>10000</v>
      </c>
      <c r="Y73" s="406">
        <v>77000</v>
      </c>
      <c r="Z73" s="406">
        <v>50000</v>
      </c>
      <c r="AA73" s="405">
        <v>47000</v>
      </c>
      <c r="AB73" s="406">
        <v>27000</v>
      </c>
      <c r="AC73" s="406">
        <v>47000</v>
      </c>
      <c r="AD73" s="407">
        <v>33734</v>
      </c>
      <c r="AE73" s="408">
        <v>29566</v>
      </c>
      <c r="AF73" s="406">
        <v>29567</v>
      </c>
      <c r="AG73" s="406">
        <v>29566</v>
      </c>
      <c r="AH73" s="407">
        <v>29567</v>
      </c>
      <c r="AI73" s="566">
        <f t="shared" si="50"/>
        <v>460000</v>
      </c>
    </row>
    <row r="74" spans="1:35" ht="15.75" thickBot="1" x14ac:dyDescent="0.3">
      <c r="B74" s="50"/>
      <c r="C74" s="2"/>
      <c r="D74" s="147"/>
      <c r="E74" s="147" t="s">
        <v>1008</v>
      </c>
      <c r="F74" s="142"/>
      <c r="G74" s="267"/>
      <c r="H74" s="251"/>
      <c r="I74" s="353"/>
      <c r="J74" s="182">
        <v>100000</v>
      </c>
      <c r="K74" s="124"/>
      <c r="L74" s="142">
        <f>SUM(J74:K74)</f>
        <v>100000</v>
      </c>
      <c r="M74" s="182">
        <v>100000</v>
      </c>
      <c r="N74" s="124"/>
      <c r="O74" s="142">
        <f>SUM(M74:N74)</f>
        <v>100000</v>
      </c>
      <c r="P74" s="40"/>
      <c r="Q74" s="1"/>
      <c r="R74" s="1"/>
      <c r="S74" s="1"/>
      <c r="T74" s="1"/>
      <c r="U74" s="1"/>
      <c r="V74" s="1">
        <f>L74</f>
        <v>100000</v>
      </c>
      <c r="W74" s="404">
        <v>0</v>
      </c>
      <c r="X74" s="405">
        <v>0</v>
      </c>
      <c r="Y74" s="406">
        <v>0</v>
      </c>
      <c r="Z74" s="406">
        <v>0</v>
      </c>
      <c r="AA74" s="405">
        <v>0</v>
      </c>
      <c r="AB74" s="406">
        <v>0</v>
      </c>
      <c r="AC74" s="406">
        <v>0</v>
      </c>
      <c r="AD74" s="407">
        <v>0</v>
      </c>
      <c r="AE74" s="408">
        <v>0</v>
      </c>
      <c r="AF74" s="406">
        <v>0</v>
      </c>
      <c r="AG74" s="406">
        <v>100000</v>
      </c>
      <c r="AH74" s="407">
        <v>0</v>
      </c>
      <c r="AI74" s="566">
        <f t="shared" si="50"/>
        <v>100000</v>
      </c>
    </row>
    <row r="75" spans="1:35" s="166" customFormat="1" ht="15.75" thickBot="1" x14ac:dyDescent="0.3">
      <c r="A75" s="223"/>
      <c r="B75" s="151"/>
      <c r="C75" s="160"/>
      <c r="D75" s="777" t="s">
        <v>346</v>
      </c>
      <c r="E75" s="777"/>
      <c r="F75" s="153"/>
      <c r="G75" s="264"/>
      <c r="H75" s="248"/>
      <c r="I75" s="348"/>
      <c r="J75" s="200">
        <f>SUM(W75:AH75)</f>
        <v>0</v>
      </c>
      <c r="K75" s="152"/>
      <c r="L75" s="153">
        <v>0</v>
      </c>
      <c r="M75" s="200">
        <f>SUM(Z75:AK75)</f>
        <v>0</v>
      </c>
      <c r="N75" s="152"/>
      <c r="O75" s="153">
        <v>0</v>
      </c>
      <c r="P75" s="154"/>
      <c r="Q75" s="155"/>
      <c r="R75" s="155"/>
      <c r="S75" s="155"/>
      <c r="T75" s="155"/>
      <c r="U75" s="155"/>
      <c r="V75" s="155">
        <f>L75</f>
        <v>0</v>
      </c>
      <c r="W75" s="404">
        <v>0</v>
      </c>
      <c r="X75" s="405">
        <v>0</v>
      </c>
      <c r="Y75" s="406">
        <v>0</v>
      </c>
      <c r="Z75" s="406">
        <v>0</v>
      </c>
      <c r="AA75" s="405">
        <v>0</v>
      </c>
      <c r="AB75" s="406">
        <v>0</v>
      </c>
      <c r="AC75" s="406">
        <v>0</v>
      </c>
      <c r="AD75" s="407">
        <v>0</v>
      </c>
      <c r="AE75" s="408">
        <v>0</v>
      </c>
      <c r="AF75" s="406">
        <v>0</v>
      </c>
      <c r="AG75" s="406">
        <v>0</v>
      </c>
      <c r="AH75" s="407">
        <v>0</v>
      </c>
      <c r="AI75" s="635">
        <f t="shared" si="50"/>
        <v>0</v>
      </c>
    </row>
    <row r="76" spans="1:35" s="166" customFormat="1" ht="15.75" thickBot="1" x14ac:dyDescent="0.3">
      <c r="A76" s="223"/>
      <c r="B76" s="151"/>
      <c r="C76" s="160"/>
      <c r="D76" s="777" t="s">
        <v>1107</v>
      </c>
      <c r="E76" s="777"/>
      <c r="F76" s="153"/>
      <c r="G76" s="264"/>
      <c r="H76" s="248"/>
      <c r="I76" s="348"/>
      <c r="J76" s="200">
        <v>1400000</v>
      </c>
      <c r="K76" s="152"/>
      <c r="L76" s="153">
        <f>SUM(J76:K76)</f>
        <v>1400000</v>
      </c>
      <c r="M76" s="200">
        <v>1400000</v>
      </c>
      <c r="N76" s="152"/>
      <c r="O76" s="153">
        <f>SUM(M76:N76)</f>
        <v>1400000</v>
      </c>
      <c r="P76" s="154"/>
      <c r="Q76" s="155"/>
      <c r="R76" s="155"/>
      <c r="S76" s="155"/>
      <c r="T76" s="155"/>
      <c r="U76" s="155"/>
      <c r="V76" s="155">
        <f>L76</f>
        <v>1400000</v>
      </c>
      <c r="W76" s="404">
        <v>51500</v>
      </c>
      <c r="X76" s="405">
        <v>37000</v>
      </c>
      <c r="Y76" s="406">
        <v>100000</v>
      </c>
      <c r="Z76" s="406">
        <v>81500</v>
      </c>
      <c r="AA76" s="405">
        <v>89000</v>
      </c>
      <c r="AB76" s="406">
        <v>89000</v>
      </c>
      <c r="AC76" s="406">
        <v>85000</v>
      </c>
      <c r="AD76" s="407">
        <v>65000</v>
      </c>
      <c r="AE76" s="408">
        <v>200500</v>
      </c>
      <c r="AF76" s="406">
        <v>200500</v>
      </c>
      <c r="AG76" s="406">
        <v>200500</v>
      </c>
      <c r="AH76" s="407">
        <v>200500</v>
      </c>
      <c r="AI76" s="635">
        <f t="shared" si="50"/>
        <v>1400000</v>
      </c>
    </row>
    <row r="77" spans="1:35" s="166" customFormat="1" ht="15.75" thickBot="1" x14ac:dyDescent="0.3">
      <c r="A77" s="223"/>
      <c r="B77" s="151"/>
      <c r="C77" s="160"/>
      <c r="D77" s="777" t="s">
        <v>833</v>
      </c>
      <c r="E77" s="777"/>
      <c r="F77" s="153"/>
      <c r="G77" s="264"/>
      <c r="H77" s="248"/>
      <c r="I77" s="348"/>
      <c r="J77" s="200">
        <f>SUM(W77:AH77)</f>
        <v>0</v>
      </c>
      <c r="K77" s="152"/>
      <c r="L77" s="153">
        <v>0</v>
      </c>
      <c r="M77" s="200">
        <f>SUM(Z77:AK77)</f>
        <v>0</v>
      </c>
      <c r="N77" s="152"/>
      <c r="O77" s="153">
        <v>0</v>
      </c>
      <c r="P77" s="154"/>
      <c r="Q77" s="155"/>
      <c r="R77" s="155"/>
      <c r="S77" s="155"/>
      <c r="T77" s="155"/>
      <c r="U77" s="155"/>
      <c r="V77" s="155">
        <f>L77</f>
        <v>0</v>
      </c>
      <c r="W77" s="404">
        <v>0</v>
      </c>
      <c r="X77" s="405">
        <v>0</v>
      </c>
      <c r="Y77" s="406">
        <v>0</v>
      </c>
      <c r="Z77" s="406">
        <v>0</v>
      </c>
      <c r="AA77" s="405">
        <v>0</v>
      </c>
      <c r="AB77" s="406">
        <v>0</v>
      </c>
      <c r="AC77" s="406">
        <v>0</v>
      </c>
      <c r="AD77" s="407">
        <v>0</v>
      </c>
      <c r="AE77" s="408">
        <v>0</v>
      </c>
      <c r="AF77" s="406">
        <v>0</v>
      </c>
      <c r="AG77" s="406">
        <v>0</v>
      </c>
      <c r="AH77" s="407">
        <v>0</v>
      </c>
      <c r="AI77" s="635">
        <f t="shared" si="50"/>
        <v>0</v>
      </c>
    </row>
    <row r="78" spans="1:35" ht="15.75" thickBot="1" x14ac:dyDescent="0.3">
      <c r="B78" s="89" t="s">
        <v>220</v>
      </c>
      <c r="C78" s="771" t="s">
        <v>221</v>
      </c>
      <c r="D78" s="772"/>
      <c r="E78" s="772"/>
      <c r="F78" s="139"/>
      <c r="G78" s="262"/>
      <c r="H78" s="246"/>
      <c r="I78" s="346"/>
      <c r="J78" s="185">
        <f>J79+J82+J86+J87+J98+J109+J130+J133+J145+J146+J147+J148+J163</f>
        <v>7673228</v>
      </c>
      <c r="K78" s="127">
        <f>K79+K82+K86+K87+K98+K109+K130+K133+K145+K146+K147+K148+K163</f>
        <v>0</v>
      </c>
      <c r="L78" s="139">
        <f t="shared" si="52"/>
        <v>7673228</v>
      </c>
      <c r="M78" s="185">
        <f>M79+M82+M86+M87+M98+M109+M130+M133+M145+M146+M147+M148+M163</f>
        <v>7567454</v>
      </c>
      <c r="N78" s="127">
        <f>N79+N82+N86+N87+N98+N109+N130+N133+N145+N146+N147+N148+N163</f>
        <v>0</v>
      </c>
      <c r="O78" s="139">
        <f t="shared" ref="O78:O82" si="59">SUM(M78:N78)</f>
        <v>7567454</v>
      </c>
      <c r="P78" s="79">
        <f t="shared" ref="P78:V78" si="60">P79+P82+P86+P87+P98+P109+P130+P133+P145+P146+P147+P148+P163</f>
        <v>794226</v>
      </c>
      <c r="Q78" s="77">
        <f>Q79+Q82+Q86+Q87+Q98+Q109+Q130+Q133+Q145+Q146+Q147+Q148+Q163</f>
        <v>3964728</v>
      </c>
      <c r="R78" s="77">
        <f t="shared" si="60"/>
        <v>2808500</v>
      </c>
      <c r="S78" s="77">
        <f t="shared" si="60"/>
        <v>0</v>
      </c>
      <c r="T78" s="77"/>
      <c r="U78" s="77"/>
      <c r="V78" s="77">
        <f t="shared" si="60"/>
        <v>0</v>
      </c>
      <c r="W78" s="404">
        <f t="shared" ref="W78:AH78" si="61">SUM(W163+W148+W109+W82)</f>
        <v>50000</v>
      </c>
      <c r="X78" s="404">
        <f t="shared" si="61"/>
        <v>50000</v>
      </c>
      <c r="Y78" s="404">
        <f t="shared" si="61"/>
        <v>0</v>
      </c>
      <c r="Z78" s="404">
        <f t="shared" si="61"/>
        <v>60998</v>
      </c>
      <c r="AA78" s="404">
        <f t="shared" si="61"/>
        <v>200000</v>
      </c>
      <c r="AB78" s="404">
        <f t="shared" si="61"/>
        <v>794226</v>
      </c>
      <c r="AC78" s="404">
        <f t="shared" si="61"/>
        <v>0</v>
      </c>
      <c r="AD78" s="404">
        <f t="shared" si="61"/>
        <v>1600000</v>
      </c>
      <c r="AE78" s="404">
        <f t="shared" si="61"/>
        <v>0</v>
      </c>
      <c r="AF78" s="404">
        <f t="shared" si="61"/>
        <v>40750</v>
      </c>
      <c r="AG78" s="404">
        <f t="shared" si="61"/>
        <v>2362980</v>
      </c>
      <c r="AH78" s="404">
        <f t="shared" si="61"/>
        <v>2408500</v>
      </c>
      <c r="AI78" s="566">
        <f t="shared" si="50"/>
        <v>7567454</v>
      </c>
    </row>
    <row r="79" spans="1:35" s="39" customFormat="1" ht="13.5" hidden="1" customHeight="1" x14ac:dyDescent="0.25">
      <c r="A79" s="110" t="s">
        <v>222</v>
      </c>
      <c r="B79" s="108" t="s">
        <v>656</v>
      </c>
      <c r="C79" s="773" t="s">
        <v>223</v>
      </c>
      <c r="D79" s="774"/>
      <c r="E79" s="774"/>
      <c r="F79" s="144">
        <v>0</v>
      </c>
      <c r="G79" s="268">
        <v>0</v>
      </c>
      <c r="H79" s="252">
        <v>0</v>
      </c>
      <c r="I79" s="355">
        <v>0</v>
      </c>
      <c r="J79" s="190">
        <f>J80+J81</f>
        <v>0</v>
      </c>
      <c r="K79" s="132">
        <f t="shared" ref="K79" si="62">K80+K81</f>
        <v>0</v>
      </c>
      <c r="L79" s="144">
        <f t="shared" si="52"/>
        <v>0</v>
      </c>
      <c r="M79" s="190">
        <f>M80+M81</f>
        <v>0</v>
      </c>
      <c r="N79" s="132">
        <f t="shared" ref="N79" si="63">N80+N81</f>
        <v>0</v>
      </c>
      <c r="O79" s="144">
        <f t="shared" si="59"/>
        <v>0</v>
      </c>
      <c r="P79" s="115">
        <f t="shared" ref="P79:V79" si="64">P80+P81</f>
        <v>0</v>
      </c>
      <c r="Q79" s="116">
        <f t="shared" si="64"/>
        <v>0</v>
      </c>
      <c r="R79" s="116">
        <f t="shared" si="64"/>
        <v>0</v>
      </c>
      <c r="S79" s="116">
        <f t="shared" si="64"/>
        <v>0</v>
      </c>
      <c r="T79" s="116"/>
      <c r="U79" s="116"/>
      <c r="V79" s="116">
        <f t="shared" si="64"/>
        <v>0</v>
      </c>
      <c r="W79" s="404"/>
      <c r="X79" s="405"/>
      <c r="Y79" s="406"/>
      <c r="Z79" s="406"/>
      <c r="AA79" s="405"/>
      <c r="AB79" s="406"/>
      <c r="AC79" s="406"/>
      <c r="AD79" s="407"/>
      <c r="AE79" s="408"/>
      <c r="AF79" s="406"/>
      <c r="AG79" s="406"/>
      <c r="AH79" s="407"/>
      <c r="AI79" s="655"/>
    </row>
    <row r="80" spans="1:35" ht="13.5" hidden="1" customHeight="1" x14ac:dyDescent="0.25">
      <c r="B80" s="50"/>
      <c r="C80" s="2"/>
      <c r="D80" s="748" t="s">
        <v>347</v>
      </c>
      <c r="E80" s="748"/>
      <c r="F80" s="142">
        <v>0</v>
      </c>
      <c r="G80" s="267">
        <v>0</v>
      </c>
      <c r="H80" s="251">
        <v>0</v>
      </c>
      <c r="I80" s="353">
        <v>0</v>
      </c>
      <c r="J80" s="182">
        <f>SUM(W80:AH80)</f>
        <v>0</v>
      </c>
      <c r="K80" s="124"/>
      <c r="L80" s="142">
        <f t="shared" si="52"/>
        <v>0</v>
      </c>
      <c r="M80" s="182">
        <f>SUM(Z80:AK80)</f>
        <v>0</v>
      </c>
      <c r="N80" s="124"/>
      <c r="O80" s="142">
        <f t="shared" si="59"/>
        <v>0</v>
      </c>
      <c r="P80" s="40"/>
      <c r="Q80" s="1"/>
      <c r="R80" s="1"/>
      <c r="S80" s="1"/>
      <c r="T80" s="1"/>
      <c r="U80" s="1"/>
      <c r="V80" s="1"/>
      <c r="W80" s="404"/>
      <c r="X80" s="405"/>
      <c r="Y80" s="406"/>
      <c r="Z80" s="406"/>
      <c r="AA80" s="405"/>
      <c r="AB80" s="406"/>
      <c r="AC80" s="406"/>
      <c r="AD80" s="407"/>
      <c r="AE80" s="408"/>
      <c r="AF80" s="406"/>
      <c r="AG80" s="406"/>
      <c r="AH80" s="407"/>
      <c r="AI80" s="567"/>
    </row>
    <row r="81" spans="1:35" ht="13.5" hidden="1" customHeight="1" x14ac:dyDescent="0.25">
      <c r="B81" s="50"/>
      <c r="C81" s="2"/>
      <c r="D81" s="748" t="s">
        <v>348</v>
      </c>
      <c r="E81" s="748"/>
      <c r="F81" s="142">
        <v>0</v>
      </c>
      <c r="G81" s="267">
        <v>0</v>
      </c>
      <c r="H81" s="251">
        <v>0</v>
      </c>
      <c r="I81" s="353">
        <v>0</v>
      </c>
      <c r="J81" s="182">
        <f>SUM(W81:AH81)</f>
        <v>0</v>
      </c>
      <c r="K81" s="124"/>
      <c r="L81" s="142">
        <f t="shared" si="52"/>
        <v>0</v>
      </c>
      <c r="M81" s="182">
        <f>SUM(Z81:AK81)</f>
        <v>0</v>
      </c>
      <c r="N81" s="124"/>
      <c r="O81" s="142">
        <f t="shared" si="59"/>
        <v>0</v>
      </c>
      <c r="P81" s="40"/>
      <c r="Q81" s="1"/>
      <c r="R81" s="1"/>
      <c r="S81" s="1"/>
      <c r="T81" s="1"/>
      <c r="U81" s="1"/>
      <c r="V81" s="1"/>
      <c r="W81" s="404"/>
      <c r="X81" s="405"/>
      <c r="Y81" s="406"/>
      <c r="Z81" s="406"/>
      <c r="AA81" s="405"/>
      <c r="AB81" s="406"/>
      <c r="AC81" s="406"/>
      <c r="AD81" s="407"/>
      <c r="AE81" s="408"/>
      <c r="AF81" s="406"/>
      <c r="AG81" s="406"/>
      <c r="AH81" s="407"/>
      <c r="AI81" s="567"/>
    </row>
    <row r="82" spans="1:35" ht="13.5" customHeight="1" thickBot="1" x14ac:dyDescent="0.3">
      <c r="B82" s="108" t="s">
        <v>836</v>
      </c>
      <c r="C82" s="773" t="s">
        <v>837</v>
      </c>
      <c r="D82" s="774"/>
      <c r="E82" s="774"/>
      <c r="F82" s="144"/>
      <c r="G82" s="268"/>
      <c r="H82" s="252"/>
      <c r="I82" s="355"/>
      <c r="J82" s="190">
        <f>J83+J84+J85</f>
        <v>0</v>
      </c>
      <c r="K82" s="132">
        <f t="shared" ref="K82" si="65">K83+K84+K85</f>
        <v>0</v>
      </c>
      <c r="L82" s="144">
        <f t="shared" si="52"/>
        <v>0</v>
      </c>
      <c r="M82" s="190">
        <f>M83+M84+M85</f>
        <v>794226</v>
      </c>
      <c r="N82" s="132">
        <f t="shared" ref="N82" si="66">N83+N84+N85</f>
        <v>0</v>
      </c>
      <c r="O82" s="144">
        <f t="shared" si="59"/>
        <v>794226</v>
      </c>
      <c r="P82" s="115">
        <f t="shared" ref="P82:V82" si="67">P83+P84+P85</f>
        <v>794226</v>
      </c>
      <c r="Q82" s="116">
        <f t="shared" si="67"/>
        <v>0</v>
      </c>
      <c r="R82" s="116">
        <f t="shared" si="67"/>
        <v>0</v>
      </c>
      <c r="S82" s="116">
        <f t="shared" si="67"/>
        <v>0</v>
      </c>
      <c r="T82" s="116"/>
      <c r="U82" s="116"/>
      <c r="V82" s="116">
        <f t="shared" si="67"/>
        <v>0</v>
      </c>
      <c r="W82" s="404">
        <f t="shared" ref="W82:AH82" si="68">W83</f>
        <v>0</v>
      </c>
      <c r="X82" s="404">
        <f t="shared" si="68"/>
        <v>0</v>
      </c>
      <c r="Y82" s="404">
        <f t="shared" si="68"/>
        <v>0</v>
      </c>
      <c r="Z82" s="404">
        <f t="shared" si="68"/>
        <v>0</v>
      </c>
      <c r="AA82" s="404">
        <f t="shared" si="68"/>
        <v>0</v>
      </c>
      <c r="AB82" s="404">
        <f t="shared" si="68"/>
        <v>794226</v>
      </c>
      <c r="AC82" s="404">
        <f t="shared" si="68"/>
        <v>0</v>
      </c>
      <c r="AD82" s="404">
        <f t="shared" si="68"/>
        <v>0</v>
      </c>
      <c r="AE82" s="404">
        <f t="shared" si="68"/>
        <v>0</v>
      </c>
      <c r="AF82" s="404">
        <f t="shared" si="68"/>
        <v>0</v>
      </c>
      <c r="AG82" s="404">
        <f t="shared" si="68"/>
        <v>0</v>
      </c>
      <c r="AH82" s="404">
        <f t="shared" si="68"/>
        <v>0</v>
      </c>
      <c r="AI82" s="566">
        <f>SUM(W82:AH82)</f>
        <v>794226</v>
      </c>
    </row>
    <row r="83" spans="1:35" s="166" customFormat="1" ht="13.5" customHeight="1" thickBot="1" x14ac:dyDescent="0.3">
      <c r="A83" s="110" t="s">
        <v>868</v>
      </c>
      <c r="B83" s="151" t="s">
        <v>869</v>
      </c>
      <c r="C83" s="164"/>
      <c r="D83" s="197" t="s">
        <v>955</v>
      </c>
      <c r="E83" s="197"/>
      <c r="F83" s="153"/>
      <c r="G83" s="264"/>
      <c r="H83" s="248"/>
      <c r="I83" s="348"/>
      <c r="J83" s="200">
        <v>0</v>
      </c>
      <c r="K83" s="152"/>
      <c r="L83" s="153">
        <f>SUM(J83:K83)</f>
        <v>0</v>
      </c>
      <c r="M83" s="200">
        <v>794226</v>
      </c>
      <c r="N83" s="152"/>
      <c r="O83" s="574">
        <v>794226</v>
      </c>
      <c r="P83" s="154">
        <v>794226</v>
      </c>
      <c r="Q83" s="155"/>
      <c r="R83" s="155"/>
      <c r="S83" s="155"/>
      <c r="T83" s="155"/>
      <c r="U83" s="155"/>
      <c r="V83" s="155"/>
      <c r="W83" s="404">
        <v>0</v>
      </c>
      <c r="X83" s="405">
        <v>0</v>
      </c>
      <c r="Y83" s="406">
        <v>0</v>
      </c>
      <c r="Z83" s="406">
        <v>0</v>
      </c>
      <c r="AA83" s="405">
        <v>0</v>
      </c>
      <c r="AB83" s="406">
        <v>794226</v>
      </c>
      <c r="AC83" s="406">
        <v>0</v>
      </c>
      <c r="AD83" s="407">
        <v>0</v>
      </c>
      <c r="AE83" s="408">
        <v>0</v>
      </c>
      <c r="AF83" s="406">
        <v>0</v>
      </c>
      <c r="AG83" s="406">
        <v>0</v>
      </c>
      <c r="AH83" s="407">
        <v>0</v>
      </c>
      <c r="AI83" s="635">
        <f>SUM(W83:AH83)</f>
        <v>794226</v>
      </c>
    </row>
    <row r="84" spans="1:35" s="166" customFormat="1" ht="13.5" hidden="1" customHeight="1" x14ac:dyDescent="0.25">
      <c r="A84" s="110" t="s">
        <v>224</v>
      </c>
      <c r="B84" s="151" t="s">
        <v>657</v>
      </c>
      <c r="C84" s="164"/>
      <c r="D84" s="197" t="s">
        <v>225</v>
      </c>
      <c r="E84" s="197"/>
      <c r="F84" s="153">
        <v>0</v>
      </c>
      <c r="G84" s="264">
        <v>0</v>
      </c>
      <c r="H84" s="248">
        <v>0</v>
      </c>
      <c r="I84" s="348">
        <v>0</v>
      </c>
      <c r="J84" s="200">
        <f>SUM(W84:AH84)</f>
        <v>0</v>
      </c>
      <c r="K84" s="152"/>
      <c r="L84" s="153">
        <f t="shared" si="52"/>
        <v>0</v>
      </c>
      <c r="M84" s="200">
        <f>SUM(Z84:AK84)</f>
        <v>0</v>
      </c>
      <c r="N84" s="152"/>
      <c r="O84" s="153">
        <f t="shared" ref="O84:O108" si="69">SUM(M84:N84)</f>
        <v>0</v>
      </c>
      <c r="P84" s="154"/>
      <c r="Q84" s="155"/>
      <c r="R84" s="155"/>
      <c r="S84" s="155"/>
      <c r="T84" s="155"/>
      <c r="U84" s="155"/>
      <c r="V84" s="155"/>
      <c r="W84" s="404"/>
      <c r="X84" s="405"/>
      <c r="Y84" s="406"/>
      <c r="Z84" s="406"/>
      <c r="AA84" s="405"/>
      <c r="AB84" s="406"/>
      <c r="AC84" s="406"/>
      <c r="AD84" s="407"/>
      <c r="AE84" s="408"/>
      <c r="AF84" s="406"/>
      <c r="AG84" s="406"/>
      <c r="AH84" s="407"/>
      <c r="AI84" s="654"/>
    </row>
    <row r="85" spans="1:35" s="166" customFormat="1" ht="13.5" hidden="1" customHeight="1" x14ac:dyDescent="0.25">
      <c r="A85" s="110" t="s">
        <v>226</v>
      </c>
      <c r="B85" s="151" t="s">
        <v>658</v>
      </c>
      <c r="C85" s="164"/>
      <c r="D85" s="197" t="s">
        <v>227</v>
      </c>
      <c r="E85" s="197"/>
      <c r="F85" s="153">
        <v>0</v>
      </c>
      <c r="G85" s="264">
        <v>0</v>
      </c>
      <c r="H85" s="248">
        <v>0</v>
      </c>
      <c r="I85" s="348">
        <v>0</v>
      </c>
      <c r="J85" s="200">
        <f>SUM(W85:AH85)</f>
        <v>0</v>
      </c>
      <c r="K85" s="152"/>
      <c r="L85" s="153">
        <f t="shared" si="52"/>
        <v>0</v>
      </c>
      <c r="M85" s="200">
        <f>SUM(Z85:AK85)</f>
        <v>0</v>
      </c>
      <c r="N85" s="152"/>
      <c r="O85" s="153">
        <f t="shared" si="69"/>
        <v>0</v>
      </c>
      <c r="P85" s="154"/>
      <c r="Q85" s="155"/>
      <c r="R85" s="155"/>
      <c r="S85" s="155"/>
      <c r="T85" s="155"/>
      <c r="U85" s="155"/>
      <c r="V85" s="155"/>
      <c r="W85" s="404"/>
      <c r="X85" s="405"/>
      <c r="Y85" s="406"/>
      <c r="Z85" s="406"/>
      <c r="AA85" s="405"/>
      <c r="AB85" s="406"/>
      <c r="AC85" s="406"/>
      <c r="AD85" s="407"/>
      <c r="AE85" s="408"/>
      <c r="AF85" s="406"/>
      <c r="AG85" s="406"/>
      <c r="AH85" s="407"/>
      <c r="AI85" s="654"/>
    </row>
    <row r="86" spans="1:35" s="39" customFormat="1" ht="13.5" hidden="1" customHeight="1" x14ac:dyDescent="0.25">
      <c r="A86" s="110" t="s">
        <v>228</v>
      </c>
      <c r="B86" s="93" t="s">
        <v>659</v>
      </c>
      <c r="C86" s="819" t="s">
        <v>353</v>
      </c>
      <c r="D86" s="820"/>
      <c r="E86" s="820"/>
      <c r="F86" s="145">
        <v>0</v>
      </c>
      <c r="G86" s="269">
        <v>0</v>
      </c>
      <c r="H86" s="253">
        <v>0</v>
      </c>
      <c r="I86" s="356">
        <v>0</v>
      </c>
      <c r="J86" s="191">
        <f>SUM(W86:AH86)</f>
        <v>0</v>
      </c>
      <c r="K86" s="133"/>
      <c r="L86" s="145">
        <f t="shared" si="52"/>
        <v>0</v>
      </c>
      <c r="M86" s="191">
        <f>SUM(Z86:AK86)</f>
        <v>0</v>
      </c>
      <c r="N86" s="133"/>
      <c r="O86" s="145">
        <f t="shared" si="69"/>
        <v>0</v>
      </c>
      <c r="P86" s="97"/>
      <c r="Q86" s="95"/>
      <c r="R86" s="95"/>
      <c r="S86" s="95"/>
      <c r="T86" s="95"/>
      <c r="U86" s="95"/>
      <c r="V86" s="95"/>
      <c r="W86" s="404"/>
      <c r="X86" s="405"/>
      <c r="Y86" s="406"/>
      <c r="Z86" s="406"/>
      <c r="AA86" s="405"/>
      <c r="AB86" s="406"/>
      <c r="AC86" s="406"/>
      <c r="AD86" s="407"/>
      <c r="AE86" s="408"/>
      <c r="AF86" s="406"/>
      <c r="AG86" s="406"/>
      <c r="AH86" s="407"/>
      <c r="AI86" s="655"/>
    </row>
    <row r="87" spans="1:35" s="39" customFormat="1" ht="13.5" hidden="1" customHeight="1" x14ac:dyDescent="0.25">
      <c r="A87" s="110" t="s">
        <v>229</v>
      </c>
      <c r="B87" s="93" t="s">
        <v>660</v>
      </c>
      <c r="C87" s="819" t="s">
        <v>802</v>
      </c>
      <c r="D87" s="820"/>
      <c r="E87" s="820"/>
      <c r="F87" s="145">
        <v>0</v>
      </c>
      <c r="G87" s="269">
        <v>0</v>
      </c>
      <c r="H87" s="253">
        <v>0</v>
      </c>
      <c r="I87" s="356">
        <v>0</v>
      </c>
      <c r="J87" s="191">
        <f>J88+J89+J90+J91+J92+J93+J94+J95+J96+J97</f>
        <v>0</v>
      </c>
      <c r="K87" s="133">
        <f t="shared" ref="K87" si="70">K88+K89+K90+K91+K92+K93+K94+K95+K96+K97</f>
        <v>0</v>
      </c>
      <c r="L87" s="145">
        <f t="shared" si="52"/>
        <v>0</v>
      </c>
      <c r="M87" s="191">
        <f>M88+M89+M90+M91+M92+M93+M94+M95+M96+M97</f>
        <v>0</v>
      </c>
      <c r="N87" s="133">
        <f t="shared" ref="N87" si="71">N88+N89+N90+N91+N92+N93+N94+N95+N96+N97</f>
        <v>0</v>
      </c>
      <c r="O87" s="145">
        <f t="shared" si="69"/>
        <v>0</v>
      </c>
      <c r="P87" s="97">
        <f t="shared" ref="P87:V87" si="72">P88+P89+P90+P91+P92+P93+P94+P95+P96+P97</f>
        <v>0</v>
      </c>
      <c r="Q87" s="95">
        <f t="shared" si="72"/>
        <v>0</v>
      </c>
      <c r="R87" s="95">
        <f t="shared" si="72"/>
        <v>0</v>
      </c>
      <c r="S87" s="95">
        <f t="shared" si="72"/>
        <v>0</v>
      </c>
      <c r="T87" s="95"/>
      <c r="U87" s="95"/>
      <c r="V87" s="95">
        <f t="shared" si="72"/>
        <v>0</v>
      </c>
      <c r="W87" s="404"/>
      <c r="X87" s="405"/>
      <c r="Y87" s="406"/>
      <c r="Z87" s="406"/>
      <c r="AA87" s="405"/>
      <c r="AB87" s="406"/>
      <c r="AC87" s="406"/>
      <c r="AD87" s="407"/>
      <c r="AE87" s="408"/>
      <c r="AF87" s="406"/>
      <c r="AG87" s="406"/>
      <c r="AH87" s="407"/>
      <c r="AI87" s="655"/>
    </row>
    <row r="88" spans="1:35" ht="13.5" hidden="1" customHeight="1" x14ac:dyDescent="0.25">
      <c r="B88" s="50"/>
      <c r="C88" s="2"/>
      <c r="D88" s="748" t="s">
        <v>370</v>
      </c>
      <c r="E88" s="748"/>
      <c r="F88" s="142">
        <v>0</v>
      </c>
      <c r="G88" s="267">
        <v>0</v>
      </c>
      <c r="H88" s="251">
        <v>0</v>
      </c>
      <c r="I88" s="353">
        <v>0</v>
      </c>
      <c r="J88" s="182">
        <f t="shared" ref="J88:J97" si="73">SUM(W88:AH88)</f>
        <v>0</v>
      </c>
      <c r="K88" s="124"/>
      <c r="L88" s="142">
        <f t="shared" si="52"/>
        <v>0</v>
      </c>
      <c r="M88" s="182">
        <f t="shared" ref="M88:M97" si="74">SUM(Z88:AK88)</f>
        <v>0</v>
      </c>
      <c r="N88" s="124"/>
      <c r="O88" s="142">
        <f t="shared" si="69"/>
        <v>0</v>
      </c>
      <c r="P88" s="40"/>
      <c r="Q88" s="1"/>
      <c r="R88" s="1"/>
      <c r="S88" s="1"/>
      <c r="T88" s="1"/>
      <c r="U88" s="1"/>
      <c r="V88" s="1"/>
      <c r="W88" s="404"/>
      <c r="X88" s="405"/>
      <c r="Y88" s="406"/>
      <c r="Z88" s="406"/>
      <c r="AA88" s="405"/>
      <c r="AB88" s="406"/>
      <c r="AC88" s="406"/>
      <c r="AD88" s="407"/>
      <c r="AE88" s="408"/>
      <c r="AF88" s="406"/>
      <c r="AG88" s="406"/>
      <c r="AH88" s="407"/>
      <c r="AI88" s="567"/>
    </row>
    <row r="89" spans="1:35" ht="13.5" hidden="1" customHeight="1" x14ac:dyDescent="0.25">
      <c r="B89" s="50"/>
      <c r="C89" s="2"/>
      <c r="D89" s="748" t="s">
        <v>505</v>
      </c>
      <c r="E89" s="748"/>
      <c r="F89" s="142">
        <v>0</v>
      </c>
      <c r="G89" s="267">
        <v>0</v>
      </c>
      <c r="H89" s="251">
        <v>0</v>
      </c>
      <c r="I89" s="353">
        <v>0</v>
      </c>
      <c r="J89" s="182">
        <f t="shared" si="73"/>
        <v>0</v>
      </c>
      <c r="K89" s="124"/>
      <c r="L89" s="142">
        <f t="shared" si="52"/>
        <v>0</v>
      </c>
      <c r="M89" s="182">
        <f t="shared" si="74"/>
        <v>0</v>
      </c>
      <c r="N89" s="124"/>
      <c r="O89" s="142">
        <f t="shared" si="69"/>
        <v>0</v>
      </c>
      <c r="P89" s="40"/>
      <c r="Q89" s="1"/>
      <c r="R89" s="1"/>
      <c r="S89" s="1"/>
      <c r="T89" s="1"/>
      <c r="U89" s="1"/>
      <c r="V89" s="1"/>
      <c r="W89" s="404"/>
      <c r="X89" s="405"/>
      <c r="Y89" s="406"/>
      <c r="Z89" s="406"/>
      <c r="AA89" s="405"/>
      <c r="AB89" s="406"/>
      <c r="AC89" s="406"/>
      <c r="AD89" s="407"/>
      <c r="AE89" s="408"/>
      <c r="AF89" s="406"/>
      <c r="AG89" s="406"/>
      <c r="AH89" s="407"/>
      <c r="AI89" s="567"/>
    </row>
    <row r="90" spans="1:35" ht="13.5" hidden="1" customHeight="1" x14ac:dyDescent="0.25">
      <c r="B90" s="50"/>
      <c r="C90" s="2"/>
      <c r="D90" s="748" t="s">
        <v>506</v>
      </c>
      <c r="E90" s="748"/>
      <c r="F90" s="142">
        <v>0</v>
      </c>
      <c r="G90" s="267">
        <v>0</v>
      </c>
      <c r="H90" s="251">
        <v>0</v>
      </c>
      <c r="I90" s="353">
        <v>0</v>
      </c>
      <c r="J90" s="182">
        <f t="shared" si="73"/>
        <v>0</v>
      </c>
      <c r="K90" s="124"/>
      <c r="L90" s="142">
        <f t="shared" si="52"/>
        <v>0</v>
      </c>
      <c r="M90" s="182">
        <f t="shared" si="74"/>
        <v>0</v>
      </c>
      <c r="N90" s="124"/>
      <c r="O90" s="142">
        <f t="shared" si="69"/>
        <v>0</v>
      </c>
      <c r="P90" s="40"/>
      <c r="Q90" s="1"/>
      <c r="R90" s="1"/>
      <c r="S90" s="1"/>
      <c r="T90" s="1"/>
      <c r="U90" s="1"/>
      <c r="V90" s="1"/>
      <c r="W90" s="404"/>
      <c r="X90" s="405"/>
      <c r="Y90" s="406"/>
      <c r="Z90" s="406"/>
      <c r="AA90" s="405"/>
      <c r="AB90" s="406"/>
      <c r="AC90" s="406"/>
      <c r="AD90" s="407"/>
      <c r="AE90" s="408"/>
      <c r="AF90" s="406"/>
      <c r="AG90" s="406"/>
      <c r="AH90" s="407"/>
      <c r="AI90" s="567"/>
    </row>
    <row r="91" spans="1:35" ht="13.5" hidden="1" customHeight="1" x14ac:dyDescent="0.25">
      <c r="B91" s="50"/>
      <c r="C91" s="2"/>
      <c r="D91" s="748" t="s">
        <v>507</v>
      </c>
      <c r="E91" s="748"/>
      <c r="F91" s="142">
        <v>0</v>
      </c>
      <c r="G91" s="267">
        <v>0</v>
      </c>
      <c r="H91" s="251">
        <v>0</v>
      </c>
      <c r="I91" s="353">
        <v>0</v>
      </c>
      <c r="J91" s="182">
        <f t="shared" si="73"/>
        <v>0</v>
      </c>
      <c r="K91" s="124"/>
      <c r="L91" s="142">
        <f t="shared" si="52"/>
        <v>0</v>
      </c>
      <c r="M91" s="182">
        <f t="shared" si="74"/>
        <v>0</v>
      </c>
      <c r="N91" s="124"/>
      <c r="O91" s="142">
        <f t="shared" si="69"/>
        <v>0</v>
      </c>
      <c r="P91" s="40"/>
      <c r="Q91" s="1"/>
      <c r="R91" s="1"/>
      <c r="S91" s="1"/>
      <c r="T91" s="1"/>
      <c r="U91" s="1"/>
      <c r="V91" s="1"/>
      <c r="W91" s="404"/>
      <c r="X91" s="405"/>
      <c r="Y91" s="406"/>
      <c r="Z91" s="406"/>
      <c r="AA91" s="405"/>
      <c r="AB91" s="406"/>
      <c r="AC91" s="406"/>
      <c r="AD91" s="407"/>
      <c r="AE91" s="408"/>
      <c r="AF91" s="406"/>
      <c r="AG91" s="406"/>
      <c r="AH91" s="407"/>
      <c r="AI91" s="567"/>
    </row>
    <row r="92" spans="1:35" ht="15" hidden="1" customHeight="1" x14ac:dyDescent="0.25">
      <c r="B92" s="50"/>
      <c r="C92" s="2"/>
      <c r="D92" s="748" t="s">
        <v>508</v>
      </c>
      <c r="E92" s="748"/>
      <c r="F92" s="142">
        <v>0</v>
      </c>
      <c r="G92" s="267">
        <v>0</v>
      </c>
      <c r="H92" s="251">
        <v>0</v>
      </c>
      <c r="I92" s="353">
        <v>0</v>
      </c>
      <c r="J92" s="182">
        <f t="shared" si="73"/>
        <v>0</v>
      </c>
      <c r="K92" s="124"/>
      <c r="L92" s="142">
        <f t="shared" si="52"/>
        <v>0</v>
      </c>
      <c r="M92" s="182">
        <f t="shared" si="74"/>
        <v>0</v>
      </c>
      <c r="N92" s="124"/>
      <c r="O92" s="142">
        <f t="shared" si="69"/>
        <v>0</v>
      </c>
      <c r="P92" s="40"/>
      <c r="Q92" s="1"/>
      <c r="R92" s="1"/>
      <c r="S92" s="1"/>
      <c r="T92" s="1"/>
      <c r="U92" s="1"/>
      <c r="V92" s="1"/>
      <c r="W92" s="404"/>
      <c r="X92" s="405"/>
      <c r="Y92" s="406"/>
      <c r="Z92" s="406"/>
      <c r="AA92" s="405"/>
      <c r="AB92" s="406"/>
      <c r="AC92" s="406"/>
      <c r="AD92" s="407"/>
      <c r="AE92" s="408"/>
      <c r="AF92" s="406"/>
      <c r="AG92" s="406"/>
      <c r="AH92" s="407"/>
      <c r="AI92" s="567"/>
    </row>
    <row r="93" spans="1:35" ht="15" hidden="1" customHeight="1" x14ac:dyDescent="0.25">
      <c r="B93" s="50"/>
      <c r="C93" s="2"/>
      <c r="D93" s="748" t="s">
        <v>509</v>
      </c>
      <c r="E93" s="748"/>
      <c r="F93" s="142">
        <v>0</v>
      </c>
      <c r="G93" s="267">
        <v>0</v>
      </c>
      <c r="H93" s="251">
        <v>0</v>
      </c>
      <c r="I93" s="353">
        <v>0</v>
      </c>
      <c r="J93" s="182">
        <f t="shared" si="73"/>
        <v>0</v>
      </c>
      <c r="K93" s="124"/>
      <c r="L93" s="142">
        <f t="shared" si="52"/>
        <v>0</v>
      </c>
      <c r="M93" s="182">
        <f t="shared" si="74"/>
        <v>0</v>
      </c>
      <c r="N93" s="124"/>
      <c r="O93" s="142">
        <f t="shared" si="69"/>
        <v>0</v>
      </c>
      <c r="P93" s="40"/>
      <c r="Q93" s="1"/>
      <c r="R93" s="1"/>
      <c r="S93" s="1"/>
      <c r="T93" s="1"/>
      <c r="U93" s="1"/>
      <c r="V93" s="1"/>
      <c r="W93" s="404"/>
      <c r="X93" s="405"/>
      <c r="Y93" s="406"/>
      <c r="Z93" s="406"/>
      <c r="AA93" s="405"/>
      <c r="AB93" s="406"/>
      <c r="AC93" s="406"/>
      <c r="AD93" s="407"/>
      <c r="AE93" s="408"/>
      <c r="AF93" s="406"/>
      <c r="AG93" s="406"/>
      <c r="AH93" s="407"/>
      <c r="AI93" s="567"/>
    </row>
    <row r="94" spans="1:35" ht="25.5" hidden="1" customHeight="1" x14ac:dyDescent="0.25">
      <c r="B94" s="50"/>
      <c r="C94" s="2"/>
      <c r="D94" s="749" t="s">
        <v>510</v>
      </c>
      <c r="E94" s="749"/>
      <c r="F94" s="142">
        <v>0</v>
      </c>
      <c r="G94" s="267">
        <v>0</v>
      </c>
      <c r="H94" s="251">
        <v>0</v>
      </c>
      <c r="I94" s="353">
        <v>0</v>
      </c>
      <c r="J94" s="192">
        <f t="shared" si="73"/>
        <v>0</v>
      </c>
      <c r="K94" s="134"/>
      <c r="L94" s="142">
        <f t="shared" si="52"/>
        <v>0</v>
      </c>
      <c r="M94" s="192">
        <f t="shared" si="74"/>
        <v>0</v>
      </c>
      <c r="N94" s="134"/>
      <c r="O94" s="142">
        <f t="shared" si="69"/>
        <v>0</v>
      </c>
      <c r="P94" s="40"/>
      <c r="Q94" s="1"/>
      <c r="R94" s="1"/>
      <c r="S94" s="1"/>
      <c r="T94" s="1"/>
      <c r="U94" s="1"/>
      <c r="V94" s="1"/>
      <c r="W94" s="404"/>
      <c r="X94" s="405"/>
      <c r="Y94" s="406"/>
      <c r="Z94" s="406"/>
      <c r="AA94" s="405"/>
      <c r="AB94" s="406"/>
      <c r="AC94" s="406"/>
      <c r="AD94" s="407"/>
      <c r="AE94" s="408"/>
      <c r="AF94" s="406"/>
      <c r="AG94" s="406"/>
      <c r="AH94" s="407"/>
      <c r="AI94" s="567"/>
    </row>
    <row r="95" spans="1:35" ht="15" hidden="1" customHeight="1" x14ac:dyDescent="0.25">
      <c r="B95" s="50"/>
      <c r="C95" s="2"/>
      <c r="D95" s="748" t="s">
        <v>803</v>
      </c>
      <c r="E95" s="748"/>
      <c r="F95" s="142">
        <v>0</v>
      </c>
      <c r="G95" s="267">
        <v>0</v>
      </c>
      <c r="H95" s="251">
        <v>0</v>
      </c>
      <c r="I95" s="353">
        <v>0</v>
      </c>
      <c r="J95" s="182">
        <f t="shared" si="73"/>
        <v>0</v>
      </c>
      <c r="K95" s="124"/>
      <c r="L95" s="142">
        <f t="shared" si="52"/>
        <v>0</v>
      </c>
      <c r="M95" s="182">
        <f t="shared" si="74"/>
        <v>0</v>
      </c>
      <c r="N95" s="124"/>
      <c r="O95" s="142">
        <f t="shared" si="69"/>
        <v>0</v>
      </c>
      <c r="P95" s="40"/>
      <c r="Q95" s="1"/>
      <c r="R95" s="1"/>
      <c r="S95" s="1"/>
      <c r="T95" s="1"/>
      <c r="U95" s="1"/>
      <c r="V95" s="1"/>
      <c r="W95" s="404"/>
      <c r="X95" s="405"/>
      <c r="Y95" s="406"/>
      <c r="Z95" s="406"/>
      <c r="AA95" s="405"/>
      <c r="AB95" s="406"/>
      <c r="AC95" s="406"/>
      <c r="AD95" s="407"/>
      <c r="AE95" s="408"/>
      <c r="AF95" s="406"/>
      <c r="AG95" s="406"/>
      <c r="AH95" s="407"/>
      <c r="AI95" s="567"/>
    </row>
    <row r="96" spans="1:35" ht="25.5" hidden="1" customHeight="1" x14ac:dyDescent="0.25">
      <c r="B96" s="50"/>
      <c r="C96" s="2"/>
      <c r="D96" s="749" t="s">
        <v>511</v>
      </c>
      <c r="E96" s="749"/>
      <c r="F96" s="142">
        <v>0</v>
      </c>
      <c r="G96" s="267">
        <v>0</v>
      </c>
      <c r="H96" s="251">
        <v>0</v>
      </c>
      <c r="I96" s="353">
        <v>0</v>
      </c>
      <c r="J96" s="192">
        <f t="shared" si="73"/>
        <v>0</v>
      </c>
      <c r="K96" s="134"/>
      <c r="L96" s="142">
        <f t="shared" si="52"/>
        <v>0</v>
      </c>
      <c r="M96" s="192">
        <f t="shared" si="74"/>
        <v>0</v>
      </c>
      <c r="N96" s="134"/>
      <c r="O96" s="142">
        <f t="shared" si="69"/>
        <v>0</v>
      </c>
      <c r="P96" s="40"/>
      <c r="Q96" s="1"/>
      <c r="R96" s="1"/>
      <c r="S96" s="1"/>
      <c r="T96" s="1"/>
      <c r="U96" s="1"/>
      <c r="V96" s="1"/>
      <c r="W96" s="404"/>
      <c r="X96" s="405"/>
      <c r="Y96" s="406"/>
      <c r="Z96" s="406"/>
      <c r="AA96" s="405"/>
      <c r="AB96" s="406"/>
      <c r="AC96" s="406"/>
      <c r="AD96" s="407"/>
      <c r="AE96" s="408"/>
      <c r="AF96" s="406"/>
      <c r="AG96" s="406"/>
      <c r="AH96" s="407"/>
      <c r="AI96" s="567"/>
    </row>
    <row r="97" spans="1:35" ht="25.5" hidden="1" customHeight="1" x14ac:dyDescent="0.25">
      <c r="B97" s="50"/>
      <c r="C97" s="2"/>
      <c r="D97" s="749" t="s">
        <v>512</v>
      </c>
      <c r="E97" s="749"/>
      <c r="F97" s="142">
        <v>0</v>
      </c>
      <c r="G97" s="267">
        <v>0</v>
      </c>
      <c r="H97" s="251">
        <v>0</v>
      </c>
      <c r="I97" s="353">
        <v>0</v>
      </c>
      <c r="J97" s="192">
        <f t="shared" si="73"/>
        <v>0</v>
      </c>
      <c r="K97" s="134"/>
      <c r="L97" s="142">
        <f t="shared" si="52"/>
        <v>0</v>
      </c>
      <c r="M97" s="192">
        <f t="shared" si="74"/>
        <v>0</v>
      </c>
      <c r="N97" s="134"/>
      <c r="O97" s="142">
        <f t="shared" si="69"/>
        <v>0</v>
      </c>
      <c r="P97" s="40"/>
      <c r="Q97" s="1"/>
      <c r="R97" s="1"/>
      <c r="S97" s="1"/>
      <c r="T97" s="1"/>
      <c r="U97" s="1"/>
      <c r="V97" s="1"/>
      <c r="W97" s="404"/>
      <c r="X97" s="405"/>
      <c r="Y97" s="406"/>
      <c r="Z97" s="406"/>
      <c r="AA97" s="405"/>
      <c r="AB97" s="406"/>
      <c r="AC97" s="406"/>
      <c r="AD97" s="407"/>
      <c r="AE97" s="408"/>
      <c r="AF97" s="406"/>
      <c r="AG97" s="406"/>
      <c r="AH97" s="407"/>
      <c r="AI97" s="567"/>
    </row>
    <row r="98" spans="1:35" s="39" customFormat="1" ht="15" hidden="1" customHeight="1" x14ac:dyDescent="0.25">
      <c r="A98" s="110" t="s">
        <v>230</v>
      </c>
      <c r="B98" s="93" t="s">
        <v>661</v>
      </c>
      <c r="C98" s="819" t="s">
        <v>804</v>
      </c>
      <c r="D98" s="820"/>
      <c r="E98" s="820"/>
      <c r="F98" s="145">
        <v>0</v>
      </c>
      <c r="G98" s="269">
        <v>0</v>
      </c>
      <c r="H98" s="253">
        <v>0</v>
      </c>
      <c r="I98" s="356">
        <v>0</v>
      </c>
      <c r="J98" s="191">
        <f>J99+J100+J101+J102+J103+J104+J105+J106+J107+J108</f>
        <v>0</v>
      </c>
      <c r="K98" s="133">
        <f t="shared" ref="K98" si="75">K99+K100+K101+K102+K103+K104+K105+K106+K107+K108</f>
        <v>0</v>
      </c>
      <c r="L98" s="145">
        <f t="shared" si="52"/>
        <v>0</v>
      </c>
      <c r="M98" s="191">
        <f>M99+M100+M101+M102+M103+M104+M105+M106+M107+M108</f>
        <v>0</v>
      </c>
      <c r="N98" s="133">
        <f t="shared" ref="N98" si="76">N99+N100+N101+N102+N103+N104+N105+N106+N107+N108</f>
        <v>0</v>
      </c>
      <c r="O98" s="145">
        <f t="shared" si="69"/>
        <v>0</v>
      </c>
      <c r="P98" s="97">
        <f t="shared" ref="P98:V98" si="77">P99+P100+P101+P102+P103+P104+P105+P106+P107+P108</f>
        <v>0</v>
      </c>
      <c r="Q98" s="95">
        <f t="shared" si="77"/>
        <v>0</v>
      </c>
      <c r="R98" s="95">
        <f t="shared" si="77"/>
        <v>0</v>
      </c>
      <c r="S98" s="95">
        <f t="shared" si="77"/>
        <v>0</v>
      </c>
      <c r="T98" s="95"/>
      <c r="U98" s="95"/>
      <c r="V98" s="95">
        <f t="shared" si="77"/>
        <v>0</v>
      </c>
      <c r="W98" s="404"/>
      <c r="X98" s="405"/>
      <c r="Y98" s="406"/>
      <c r="Z98" s="406"/>
      <c r="AA98" s="405"/>
      <c r="AB98" s="406"/>
      <c r="AC98" s="406"/>
      <c r="AD98" s="407"/>
      <c r="AE98" s="408"/>
      <c r="AF98" s="406"/>
      <c r="AG98" s="406"/>
      <c r="AH98" s="407"/>
      <c r="AI98" s="655"/>
    </row>
    <row r="99" spans="1:35" ht="15" hidden="1" customHeight="1" x14ac:dyDescent="0.25">
      <c r="B99" s="50"/>
      <c r="C99" s="2"/>
      <c r="D99" s="748" t="s">
        <v>369</v>
      </c>
      <c r="E99" s="748"/>
      <c r="F99" s="142">
        <v>0</v>
      </c>
      <c r="G99" s="267">
        <v>0</v>
      </c>
      <c r="H99" s="251">
        <v>0</v>
      </c>
      <c r="I99" s="353">
        <v>0</v>
      </c>
      <c r="J99" s="182">
        <f t="shared" ref="J99:J108" si="78">SUM(W99:AH99)</f>
        <v>0</v>
      </c>
      <c r="K99" s="124"/>
      <c r="L99" s="142">
        <f t="shared" si="52"/>
        <v>0</v>
      </c>
      <c r="M99" s="182">
        <f t="shared" ref="M99:M108" si="79">SUM(Z99:AK99)</f>
        <v>0</v>
      </c>
      <c r="N99" s="124"/>
      <c r="O99" s="142">
        <f t="shared" si="69"/>
        <v>0</v>
      </c>
      <c r="P99" s="40"/>
      <c r="Q99" s="1"/>
      <c r="R99" s="1"/>
      <c r="S99" s="1"/>
      <c r="T99" s="1"/>
      <c r="U99" s="1"/>
      <c r="V99" s="1"/>
      <c r="W99" s="404"/>
      <c r="X99" s="405"/>
      <c r="Y99" s="406"/>
      <c r="Z99" s="406"/>
      <c r="AA99" s="405"/>
      <c r="AB99" s="406"/>
      <c r="AC99" s="406"/>
      <c r="AD99" s="407"/>
      <c r="AE99" s="408"/>
      <c r="AF99" s="406"/>
      <c r="AG99" s="406"/>
      <c r="AH99" s="407"/>
      <c r="AI99" s="567"/>
    </row>
    <row r="100" spans="1:35" ht="15" hidden="1" customHeight="1" x14ac:dyDescent="0.25">
      <c r="B100" s="50"/>
      <c r="C100" s="2"/>
      <c r="D100" s="748" t="s">
        <v>513</v>
      </c>
      <c r="E100" s="748"/>
      <c r="F100" s="142">
        <v>0</v>
      </c>
      <c r="G100" s="267">
        <v>0</v>
      </c>
      <c r="H100" s="251">
        <v>0</v>
      </c>
      <c r="I100" s="353">
        <v>0</v>
      </c>
      <c r="J100" s="182">
        <f t="shared" si="78"/>
        <v>0</v>
      </c>
      <c r="K100" s="124"/>
      <c r="L100" s="142">
        <f t="shared" si="52"/>
        <v>0</v>
      </c>
      <c r="M100" s="182">
        <f t="shared" si="79"/>
        <v>0</v>
      </c>
      <c r="N100" s="124"/>
      <c r="O100" s="142">
        <f t="shared" si="69"/>
        <v>0</v>
      </c>
      <c r="P100" s="40"/>
      <c r="Q100" s="1"/>
      <c r="R100" s="1"/>
      <c r="S100" s="1"/>
      <c r="T100" s="1"/>
      <c r="U100" s="1"/>
      <c r="V100" s="1"/>
      <c r="W100" s="404"/>
      <c r="X100" s="405"/>
      <c r="Y100" s="406"/>
      <c r="Z100" s="406"/>
      <c r="AA100" s="405"/>
      <c r="AB100" s="406"/>
      <c r="AC100" s="406"/>
      <c r="AD100" s="407"/>
      <c r="AE100" s="408"/>
      <c r="AF100" s="406"/>
      <c r="AG100" s="406"/>
      <c r="AH100" s="407"/>
      <c r="AI100" s="567"/>
    </row>
    <row r="101" spans="1:35" ht="15" hidden="1" customHeight="1" x14ac:dyDescent="0.25">
      <c r="B101" s="50"/>
      <c r="C101" s="2"/>
      <c r="D101" s="748" t="s">
        <v>515</v>
      </c>
      <c r="E101" s="748"/>
      <c r="F101" s="142">
        <v>0</v>
      </c>
      <c r="G101" s="267">
        <v>0</v>
      </c>
      <c r="H101" s="251">
        <v>0</v>
      </c>
      <c r="I101" s="353">
        <v>0</v>
      </c>
      <c r="J101" s="182">
        <f t="shared" si="78"/>
        <v>0</v>
      </c>
      <c r="K101" s="124"/>
      <c r="L101" s="142">
        <f t="shared" si="52"/>
        <v>0</v>
      </c>
      <c r="M101" s="182">
        <f t="shared" si="79"/>
        <v>0</v>
      </c>
      <c r="N101" s="124"/>
      <c r="O101" s="142">
        <f t="shared" si="69"/>
        <v>0</v>
      </c>
      <c r="P101" s="40"/>
      <c r="Q101" s="1"/>
      <c r="R101" s="1"/>
      <c r="S101" s="1"/>
      <c r="T101" s="1"/>
      <c r="U101" s="1"/>
      <c r="V101" s="1"/>
      <c r="W101" s="404"/>
      <c r="X101" s="405"/>
      <c r="Y101" s="406"/>
      <c r="Z101" s="406"/>
      <c r="AA101" s="405"/>
      <c r="AB101" s="406"/>
      <c r="AC101" s="406"/>
      <c r="AD101" s="407"/>
      <c r="AE101" s="408"/>
      <c r="AF101" s="406"/>
      <c r="AG101" s="406"/>
      <c r="AH101" s="407"/>
      <c r="AI101" s="567"/>
    </row>
    <row r="102" spans="1:35" ht="15" hidden="1" customHeight="1" x14ac:dyDescent="0.25">
      <c r="B102" s="50"/>
      <c r="C102" s="2"/>
      <c r="D102" s="748" t="s">
        <v>806</v>
      </c>
      <c r="E102" s="748"/>
      <c r="F102" s="142">
        <v>0</v>
      </c>
      <c r="G102" s="267">
        <v>0</v>
      </c>
      <c r="H102" s="251">
        <v>0</v>
      </c>
      <c r="I102" s="353">
        <v>0</v>
      </c>
      <c r="J102" s="182">
        <f t="shared" si="78"/>
        <v>0</v>
      </c>
      <c r="K102" s="124"/>
      <c r="L102" s="142">
        <f t="shared" si="52"/>
        <v>0</v>
      </c>
      <c r="M102" s="182">
        <f t="shared" si="79"/>
        <v>0</v>
      </c>
      <c r="N102" s="124"/>
      <c r="O102" s="142">
        <f t="shared" si="69"/>
        <v>0</v>
      </c>
      <c r="P102" s="40"/>
      <c r="Q102" s="1"/>
      <c r="R102" s="1"/>
      <c r="S102" s="1"/>
      <c r="T102" s="1"/>
      <c r="U102" s="1"/>
      <c r="V102" s="1"/>
      <c r="W102" s="404"/>
      <c r="X102" s="405"/>
      <c r="Y102" s="406"/>
      <c r="Z102" s="406"/>
      <c r="AA102" s="405"/>
      <c r="AB102" s="406"/>
      <c r="AC102" s="406"/>
      <c r="AD102" s="407"/>
      <c r="AE102" s="408"/>
      <c r="AF102" s="406"/>
      <c r="AG102" s="406"/>
      <c r="AH102" s="407"/>
      <c r="AI102" s="567"/>
    </row>
    <row r="103" spans="1:35" ht="15" hidden="1" customHeight="1" x14ac:dyDescent="0.25">
      <c r="B103" s="50"/>
      <c r="C103" s="2"/>
      <c r="D103" s="748" t="s">
        <v>520</v>
      </c>
      <c r="E103" s="748"/>
      <c r="F103" s="142">
        <v>0</v>
      </c>
      <c r="G103" s="267">
        <v>0</v>
      </c>
      <c r="H103" s="251">
        <v>0</v>
      </c>
      <c r="I103" s="353">
        <v>0</v>
      </c>
      <c r="J103" s="182">
        <f t="shared" si="78"/>
        <v>0</v>
      </c>
      <c r="K103" s="124"/>
      <c r="L103" s="142">
        <f t="shared" si="52"/>
        <v>0</v>
      </c>
      <c r="M103" s="182">
        <f t="shared" si="79"/>
        <v>0</v>
      </c>
      <c r="N103" s="124"/>
      <c r="O103" s="142">
        <f t="shared" si="69"/>
        <v>0</v>
      </c>
      <c r="P103" s="40"/>
      <c r="Q103" s="1"/>
      <c r="R103" s="1"/>
      <c r="S103" s="1"/>
      <c r="T103" s="1"/>
      <c r="U103" s="1"/>
      <c r="V103" s="1"/>
      <c r="W103" s="404"/>
      <c r="X103" s="405"/>
      <c r="Y103" s="406"/>
      <c r="Z103" s="406"/>
      <c r="AA103" s="405"/>
      <c r="AB103" s="406"/>
      <c r="AC103" s="406"/>
      <c r="AD103" s="407"/>
      <c r="AE103" s="408"/>
      <c r="AF103" s="406"/>
      <c r="AG103" s="406"/>
      <c r="AH103" s="407"/>
      <c r="AI103" s="567"/>
    </row>
    <row r="104" spans="1:35" ht="15" hidden="1" customHeight="1" x14ac:dyDescent="0.25">
      <c r="B104" s="50"/>
      <c r="C104" s="2"/>
      <c r="D104" s="748" t="s">
        <v>518</v>
      </c>
      <c r="E104" s="748"/>
      <c r="F104" s="142">
        <v>0</v>
      </c>
      <c r="G104" s="267">
        <v>0</v>
      </c>
      <c r="H104" s="251">
        <v>0</v>
      </c>
      <c r="I104" s="353">
        <v>0</v>
      </c>
      <c r="J104" s="182">
        <f t="shared" si="78"/>
        <v>0</v>
      </c>
      <c r="K104" s="124"/>
      <c r="L104" s="142">
        <f t="shared" si="52"/>
        <v>0</v>
      </c>
      <c r="M104" s="182">
        <f t="shared" si="79"/>
        <v>0</v>
      </c>
      <c r="N104" s="124"/>
      <c r="O104" s="142">
        <f t="shared" si="69"/>
        <v>0</v>
      </c>
      <c r="P104" s="40"/>
      <c r="Q104" s="1"/>
      <c r="R104" s="1"/>
      <c r="S104" s="1"/>
      <c r="T104" s="1"/>
      <c r="U104" s="1"/>
      <c r="V104" s="1"/>
      <c r="W104" s="404"/>
      <c r="X104" s="405"/>
      <c r="Y104" s="406"/>
      <c r="Z104" s="406"/>
      <c r="AA104" s="405"/>
      <c r="AB104" s="406"/>
      <c r="AC104" s="406"/>
      <c r="AD104" s="407"/>
      <c r="AE104" s="408"/>
      <c r="AF104" s="406"/>
      <c r="AG104" s="406"/>
      <c r="AH104" s="407"/>
      <c r="AI104" s="567"/>
    </row>
    <row r="105" spans="1:35" ht="25.5" hidden="1" customHeight="1" x14ac:dyDescent="0.25">
      <c r="B105" s="50"/>
      <c r="C105" s="2"/>
      <c r="D105" s="749" t="s">
        <v>522</v>
      </c>
      <c r="E105" s="749"/>
      <c r="F105" s="142">
        <v>0</v>
      </c>
      <c r="G105" s="267">
        <v>0</v>
      </c>
      <c r="H105" s="251">
        <v>0</v>
      </c>
      <c r="I105" s="353">
        <v>0</v>
      </c>
      <c r="J105" s="192">
        <f t="shared" si="78"/>
        <v>0</v>
      </c>
      <c r="K105" s="134"/>
      <c r="L105" s="142">
        <f t="shared" si="52"/>
        <v>0</v>
      </c>
      <c r="M105" s="192">
        <f t="shared" si="79"/>
        <v>0</v>
      </c>
      <c r="N105" s="134"/>
      <c r="O105" s="142">
        <f t="shared" si="69"/>
        <v>0</v>
      </c>
      <c r="P105" s="40"/>
      <c r="Q105" s="1"/>
      <c r="R105" s="1"/>
      <c r="S105" s="1"/>
      <c r="T105" s="1"/>
      <c r="U105" s="1"/>
      <c r="V105" s="1"/>
      <c r="W105" s="404"/>
      <c r="X105" s="405"/>
      <c r="Y105" s="406"/>
      <c r="Z105" s="406"/>
      <c r="AA105" s="405"/>
      <c r="AB105" s="406"/>
      <c r="AC105" s="406"/>
      <c r="AD105" s="407"/>
      <c r="AE105" s="408"/>
      <c r="AF105" s="406"/>
      <c r="AG105" s="406"/>
      <c r="AH105" s="407"/>
      <c r="AI105" s="567"/>
    </row>
    <row r="106" spans="1:35" ht="15" hidden="1" customHeight="1" x14ac:dyDescent="0.25">
      <c r="B106" s="50"/>
      <c r="C106" s="2"/>
      <c r="D106" s="748" t="s">
        <v>805</v>
      </c>
      <c r="E106" s="748"/>
      <c r="F106" s="142">
        <v>0</v>
      </c>
      <c r="G106" s="267">
        <v>0</v>
      </c>
      <c r="H106" s="251">
        <v>0</v>
      </c>
      <c r="I106" s="353">
        <v>0</v>
      </c>
      <c r="J106" s="182">
        <f t="shared" si="78"/>
        <v>0</v>
      </c>
      <c r="K106" s="124"/>
      <c r="L106" s="142">
        <f t="shared" si="52"/>
        <v>0</v>
      </c>
      <c r="M106" s="182">
        <f t="shared" si="79"/>
        <v>0</v>
      </c>
      <c r="N106" s="124"/>
      <c r="O106" s="142">
        <f t="shared" si="69"/>
        <v>0</v>
      </c>
      <c r="P106" s="40"/>
      <c r="Q106" s="1"/>
      <c r="R106" s="1"/>
      <c r="S106" s="1"/>
      <c r="T106" s="1"/>
      <c r="U106" s="1"/>
      <c r="V106" s="1"/>
      <c r="W106" s="404"/>
      <c r="X106" s="405"/>
      <c r="Y106" s="406"/>
      <c r="Z106" s="406"/>
      <c r="AA106" s="405"/>
      <c r="AB106" s="406"/>
      <c r="AC106" s="406"/>
      <c r="AD106" s="407"/>
      <c r="AE106" s="408"/>
      <c r="AF106" s="406"/>
      <c r="AG106" s="406"/>
      <c r="AH106" s="407"/>
      <c r="AI106" s="567"/>
    </row>
    <row r="107" spans="1:35" ht="25.5" hidden="1" customHeight="1" x14ac:dyDescent="0.25">
      <c r="B107" s="50"/>
      <c r="C107" s="2"/>
      <c r="D107" s="749" t="s">
        <v>525</v>
      </c>
      <c r="E107" s="749"/>
      <c r="F107" s="142">
        <v>0</v>
      </c>
      <c r="G107" s="267">
        <v>0</v>
      </c>
      <c r="H107" s="251">
        <v>0</v>
      </c>
      <c r="I107" s="353">
        <v>0</v>
      </c>
      <c r="J107" s="192">
        <f t="shared" si="78"/>
        <v>0</v>
      </c>
      <c r="K107" s="134"/>
      <c r="L107" s="142">
        <f t="shared" si="52"/>
        <v>0</v>
      </c>
      <c r="M107" s="192">
        <f t="shared" si="79"/>
        <v>0</v>
      </c>
      <c r="N107" s="134"/>
      <c r="O107" s="142">
        <f t="shared" si="69"/>
        <v>0</v>
      </c>
      <c r="P107" s="40"/>
      <c r="Q107" s="1"/>
      <c r="R107" s="1"/>
      <c r="S107" s="1"/>
      <c r="T107" s="1"/>
      <c r="U107" s="1"/>
      <c r="V107" s="1"/>
      <c r="W107" s="404"/>
      <c r="X107" s="405"/>
      <c r="Y107" s="406"/>
      <c r="Z107" s="406"/>
      <c r="AA107" s="405"/>
      <c r="AB107" s="406"/>
      <c r="AC107" s="406"/>
      <c r="AD107" s="407"/>
      <c r="AE107" s="408"/>
      <c r="AF107" s="406"/>
      <c r="AG107" s="406"/>
      <c r="AH107" s="407"/>
      <c r="AI107" s="567"/>
    </row>
    <row r="108" spans="1:35" ht="25.5" hidden="1" customHeight="1" x14ac:dyDescent="0.25">
      <c r="B108" s="50"/>
      <c r="C108" s="2"/>
      <c r="D108" s="749" t="s">
        <v>527</v>
      </c>
      <c r="E108" s="749"/>
      <c r="F108" s="142">
        <v>0</v>
      </c>
      <c r="G108" s="267">
        <v>0</v>
      </c>
      <c r="H108" s="251">
        <v>0</v>
      </c>
      <c r="I108" s="353">
        <v>0</v>
      </c>
      <c r="J108" s="192">
        <f t="shared" si="78"/>
        <v>0</v>
      </c>
      <c r="K108" s="134"/>
      <c r="L108" s="142">
        <f t="shared" si="52"/>
        <v>0</v>
      </c>
      <c r="M108" s="192">
        <f t="shared" si="79"/>
        <v>0</v>
      </c>
      <c r="N108" s="134"/>
      <c r="O108" s="142">
        <f t="shared" si="69"/>
        <v>0</v>
      </c>
      <c r="P108" s="40"/>
      <c r="Q108" s="1"/>
      <c r="R108" s="1"/>
      <c r="S108" s="1"/>
      <c r="T108" s="1"/>
      <c r="U108" s="1"/>
      <c r="V108" s="1"/>
      <c r="W108" s="404"/>
      <c r="X108" s="405"/>
      <c r="Y108" s="406"/>
      <c r="Z108" s="406"/>
      <c r="AA108" s="405"/>
      <c r="AB108" s="406"/>
      <c r="AC108" s="406"/>
      <c r="AD108" s="407"/>
      <c r="AE108" s="408"/>
      <c r="AF108" s="406"/>
      <c r="AG108" s="406"/>
      <c r="AH108" s="407"/>
      <c r="AI108" s="567"/>
    </row>
    <row r="109" spans="1:35" s="39" customFormat="1" ht="15.75" thickBot="1" x14ac:dyDescent="0.3">
      <c r="A109" s="110" t="s">
        <v>231</v>
      </c>
      <c r="B109" s="93" t="s">
        <v>662</v>
      </c>
      <c r="C109" s="775" t="s">
        <v>232</v>
      </c>
      <c r="D109" s="776"/>
      <c r="E109" s="776"/>
      <c r="F109" s="145"/>
      <c r="G109" s="269"/>
      <c r="H109" s="253"/>
      <c r="I109" s="356"/>
      <c r="J109" s="193">
        <f>J110+J111+J112+J113+J114+J115+J116+J122+J128+J129</f>
        <v>4964728</v>
      </c>
      <c r="K109" s="135">
        <f t="shared" ref="K109" si="80">K110+K111+K112+K113+K114+K115+K116+K122+K128+K129</f>
        <v>0</v>
      </c>
      <c r="L109" s="145">
        <f>SUM(J109:K109)</f>
        <v>4964728</v>
      </c>
      <c r="M109" s="623">
        <f>SUM(M122+M116+M110)</f>
        <v>3556462</v>
      </c>
      <c r="N109" s="135">
        <f t="shared" ref="N109" si="81">N110+N111+N112+N113+N114+N115+N116+N122+N128+N129</f>
        <v>0</v>
      </c>
      <c r="O109" s="145">
        <f>SUM(O122+O116+O110)</f>
        <v>3556462</v>
      </c>
      <c r="P109" s="97">
        <f t="shared" ref="P109:V109" si="82">P110+P111+P112+P113+P114+P115+P116+P122+P128+P129</f>
        <v>0</v>
      </c>
      <c r="Q109" s="95">
        <f>Q110+Q111+Q112+Q113+Q114+Q115+Q116+Q122+Q128+Q129</f>
        <v>3556462</v>
      </c>
      <c r="R109" s="95">
        <f t="shared" si="82"/>
        <v>0</v>
      </c>
      <c r="S109" s="95">
        <f t="shared" si="82"/>
        <v>0</v>
      </c>
      <c r="T109" s="95"/>
      <c r="U109" s="95"/>
      <c r="V109" s="95">
        <f t="shared" si="82"/>
        <v>0</v>
      </c>
      <c r="W109" s="404">
        <f t="shared" ref="W109:AH109" si="83">SUM(W122+W116+W110)</f>
        <v>0</v>
      </c>
      <c r="X109" s="404">
        <f t="shared" si="83"/>
        <v>0</v>
      </c>
      <c r="Y109" s="404">
        <f t="shared" si="83"/>
        <v>0</v>
      </c>
      <c r="Z109" s="404">
        <f t="shared" si="83"/>
        <v>60998</v>
      </c>
      <c r="AA109" s="404">
        <f t="shared" si="83"/>
        <v>0</v>
      </c>
      <c r="AB109" s="404">
        <f t="shared" si="83"/>
        <v>0</v>
      </c>
      <c r="AC109" s="404">
        <f t="shared" si="83"/>
        <v>0</v>
      </c>
      <c r="AD109" s="404">
        <f t="shared" si="83"/>
        <v>1500000</v>
      </c>
      <c r="AE109" s="404">
        <f t="shared" si="83"/>
        <v>0</v>
      </c>
      <c r="AF109" s="404">
        <f t="shared" si="83"/>
        <v>40750</v>
      </c>
      <c r="AG109" s="404">
        <f t="shared" si="83"/>
        <v>1954714</v>
      </c>
      <c r="AH109" s="404">
        <f t="shared" si="83"/>
        <v>0</v>
      </c>
      <c r="AI109" s="636">
        <f>SUM(W109:AH109)</f>
        <v>3556462</v>
      </c>
    </row>
    <row r="110" spans="1:35" ht="15" customHeight="1" thickBot="1" x14ac:dyDescent="0.3">
      <c r="B110" s="50"/>
      <c r="C110" s="2"/>
      <c r="D110" s="777" t="s">
        <v>368</v>
      </c>
      <c r="E110" s="777"/>
      <c r="F110" s="142"/>
      <c r="G110" s="267"/>
      <c r="H110" s="251"/>
      <c r="I110" s="353"/>
      <c r="J110" s="182">
        <v>0</v>
      </c>
      <c r="K110" s="124"/>
      <c r="L110" s="142">
        <f t="shared" si="52"/>
        <v>0</v>
      </c>
      <c r="M110" s="182">
        <v>0</v>
      </c>
      <c r="N110" s="124"/>
      <c r="O110" s="142">
        <f t="shared" ref="O110:O115" si="84">SUM(M110:N110)</f>
        <v>0</v>
      </c>
      <c r="P110" s="40"/>
      <c r="Q110" s="1"/>
      <c r="R110" s="1"/>
      <c r="S110" s="1"/>
      <c r="T110" s="1"/>
      <c r="U110" s="1"/>
      <c r="V110" s="1">
        <f>L110</f>
        <v>0</v>
      </c>
      <c r="W110" s="404">
        <v>0</v>
      </c>
      <c r="X110" s="405">
        <v>0</v>
      </c>
      <c r="Y110" s="406">
        <v>0</v>
      </c>
      <c r="Z110" s="406">
        <v>0</v>
      </c>
      <c r="AA110" s="405">
        <v>0</v>
      </c>
      <c r="AB110" s="406">
        <v>0</v>
      </c>
      <c r="AC110" s="406">
        <v>0</v>
      </c>
      <c r="AD110" s="407">
        <v>0</v>
      </c>
      <c r="AE110" s="408">
        <v>0</v>
      </c>
      <c r="AF110" s="406">
        <v>0</v>
      </c>
      <c r="AG110" s="406">
        <v>0</v>
      </c>
      <c r="AH110" s="407">
        <v>0</v>
      </c>
      <c r="AI110" s="566">
        <f>SUM(W110:AH110)</f>
        <v>0</v>
      </c>
    </row>
    <row r="111" spans="1:35" ht="15" hidden="1" customHeight="1" x14ac:dyDescent="0.25">
      <c r="B111" s="50"/>
      <c r="C111" s="2"/>
      <c r="D111" s="748" t="s">
        <v>514</v>
      </c>
      <c r="E111" s="748"/>
      <c r="F111" s="142">
        <v>0</v>
      </c>
      <c r="G111" s="267">
        <v>0</v>
      </c>
      <c r="H111" s="251">
        <v>0</v>
      </c>
      <c r="I111" s="353">
        <v>0</v>
      </c>
      <c r="J111" s="182">
        <f t="shared" ref="J111:J115" si="85">SUM(W111:AH111)</f>
        <v>0</v>
      </c>
      <c r="K111" s="124"/>
      <c r="L111" s="142">
        <f t="shared" si="52"/>
        <v>0</v>
      </c>
      <c r="M111" s="182">
        <f t="shared" ref="M111:M115" si="86">SUM(Z111:AK111)</f>
        <v>0</v>
      </c>
      <c r="N111" s="124"/>
      <c r="O111" s="142">
        <f t="shared" si="84"/>
        <v>0</v>
      </c>
      <c r="P111" s="40"/>
      <c r="Q111" s="1"/>
      <c r="R111" s="1"/>
      <c r="S111" s="1"/>
      <c r="T111" s="1"/>
      <c r="U111" s="1"/>
      <c r="V111" s="1"/>
      <c r="W111" s="404"/>
      <c r="X111" s="405"/>
      <c r="Y111" s="406"/>
      <c r="Z111" s="406"/>
      <c r="AA111" s="405"/>
      <c r="AB111" s="406"/>
      <c r="AC111" s="406"/>
      <c r="AD111" s="407"/>
      <c r="AE111" s="408"/>
      <c r="AF111" s="406"/>
      <c r="AG111" s="406"/>
      <c r="AH111" s="407"/>
      <c r="AI111" s="567"/>
    </row>
    <row r="112" spans="1:35" ht="15" hidden="1" customHeight="1" x14ac:dyDescent="0.25">
      <c r="B112" s="50"/>
      <c r="C112" s="2"/>
      <c r="D112" s="748" t="s">
        <v>516</v>
      </c>
      <c r="E112" s="748"/>
      <c r="F112" s="142">
        <v>0</v>
      </c>
      <c r="G112" s="267">
        <v>0</v>
      </c>
      <c r="H112" s="251">
        <v>0</v>
      </c>
      <c r="I112" s="353">
        <v>0</v>
      </c>
      <c r="J112" s="182">
        <f t="shared" si="85"/>
        <v>0</v>
      </c>
      <c r="K112" s="124"/>
      <c r="L112" s="142">
        <f t="shared" si="52"/>
        <v>0</v>
      </c>
      <c r="M112" s="182">
        <f t="shared" si="86"/>
        <v>0</v>
      </c>
      <c r="N112" s="124"/>
      <c r="O112" s="142">
        <f t="shared" si="84"/>
        <v>0</v>
      </c>
      <c r="P112" s="40"/>
      <c r="Q112" s="1"/>
      <c r="R112" s="1"/>
      <c r="S112" s="1"/>
      <c r="T112" s="1"/>
      <c r="U112" s="1"/>
      <c r="V112" s="1"/>
      <c r="W112" s="404"/>
      <c r="X112" s="405"/>
      <c r="Y112" s="406"/>
      <c r="Z112" s="406"/>
      <c r="AA112" s="405"/>
      <c r="AB112" s="406"/>
      <c r="AC112" s="406"/>
      <c r="AD112" s="407"/>
      <c r="AE112" s="408"/>
      <c r="AF112" s="406"/>
      <c r="AG112" s="406"/>
      <c r="AH112" s="407"/>
      <c r="AI112" s="567"/>
    </row>
    <row r="113" spans="1:40" ht="15" hidden="1" customHeight="1" x14ac:dyDescent="0.25">
      <c r="B113" s="50"/>
      <c r="C113" s="2"/>
      <c r="D113" s="748" t="s">
        <v>517</v>
      </c>
      <c r="E113" s="748"/>
      <c r="F113" s="142">
        <v>0</v>
      </c>
      <c r="G113" s="267">
        <v>0</v>
      </c>
      <c r="H113" s="251">
        <v>0</v>
      </c>
      <c r="I113" s="353">
        <v>0</v>
      </c>
      <c r="J113" s="182">
        <f t="shared" si="85"/>
        <v>0</v>
      </c>
      <c r="K113" s="124"/>
      <c r="L113" s="142">
        <f t="shared" si="52"/>
        <v>0</v>
      </c>
      <c r="M113" s="182">
        <f t="shared" si="86"/>
        <v>0</v>
      </c>
      <c r="N113" s="124"/>
      <c r="O113" s="142">
        <f t="shared" si="84"/>
        <v>0</v>
      </c>
      <c r="P113" s="40"/>
      <c r="Q113" s="1"/>
      <c r="R113" s="1"/>
      <c r="S113" s="1"/>
      <c r="T113" s="1"/>
      <c r="U113" s="1"/>
      <c r="V113" s="1"/>
      <c r="W113" s="404"/>
      <c r="X113" s="405"/>
      <c r="Y113" s="406"/>
      <c r="Z113" s="406"/>
      <c r="AA113" s="405"/>
      <c r="AB113" s="406"/>
      <c r="AC113" s="406"/>
      <c r="AD113" s="407"/>
      <c r="AE113" s="408"/>
      <c r="AF113" s="406"/>
      <c r="AG113" s="406"/>
      <c r="AH113" s="407"/>
      <c r="AI113" s="567"/>
    </row>
    <row r="114" spans="1:40" ht="15" hidden="1" customHeight="1" x14ac:dyDescent="0.25">
      <c r="B114" s="50"/>
      <c r="C114" s="2"/>
      <c r="D114" s="748" t="s">
        <v>521</v>
      </c>
      <c r="E114" s="748"/>
      <c r="F114" s="142">
        <v>0</v>
      </c>
      <c r="G114" s="267">
        <v>0</v>
      </c>
      <c r="H114" s="251">
        <v>0</v>
      </c>
      <c r="I114" s="353">
        <v>0</v>
      </c>
      <c r="J114" s="182">
        <f t="shared" si="85"/>
        <v>0</v>
      </c>
      <c r="K114" s="124"/>
      <c r="L114" s="142">
        <f t="shared" si="52"/>
        <v>0</v>
      </c>
      <c r="M114" s="182">
        <f t="shared" si="86"/>
        <v>0</v>
      </c>
      <c r="N114" s="124"/>
      <c r="O114" s="142">
        <f t="shared" si="84"/>
        <v>0</v>
      </c>
      <c r="P114" s="40"/>
      <c r="Q114" s="1"/>
      <c r="R114" s="1"/>
      <c r="S114" s="1"/>
      <c r="T114" s="1"/>
      <c r="U114" s="1"/>
      <c r="V114" s="1"/>
      <c r="W114" s="404"/>
      <c r="X114" s="405"/>
      <c r="Y114" s="406"/>
      <c r="Z114" s="406"/>
      <c r="AA114" s="405"/>
      <c r="AB114" s="406"/>
      <c r="AC114" s="406"/>
      <c r="AD114" s="407"/>
      <c r="AE114" s="408"/>
      <c r="AF114" s="406"/>
      <c r="AG114" s="406"/>
      <c r="AH114" s="407"/>
      <c r="AI114" s="567"/>
    </row>
    <row r="115" spans="1:40" ht="15" hidden="1" customHeight="1" x14ac:dyDescent="0.25">
      <c r="B115" s="50"/>
      <c r="C115" s="2"/>
      <c r="D115" s="748" t="s">
        <v>519</v>
      </c>
      <c r="E115" s="748"/>
      <c r="F115" s="142">
        <v>0</v>
      </c>
      <c r="G115" s="267">
        <v>0</v>
      </c>
      <c r="H115" s="251">
        <v>0</v>
      </c>
      <c r="I115" s="353">
        <v>0</v>
      </c>
      <c r="J115" s="182">
        <f t="shared" si="85"/>
        <v>0</v>
      </c>
      <c r="K115" s="124"/>
      <c r="L115" s="142">
        <f t="shared" si="52"/>
        <v>0</v>
      </c>
      <c r="M115" s="182">
        <f t="shared" si="86"/>
        <v>0</v>
      </c>
      <c r="N115" s="124"/>
      <c r="O115" s="142">
        <f t="shared" si="84"/>
        <v>0</v>
      </c>
      <c r="P115" s="40"/>
      <c r="Q115" s="1"/>
      <c r="R115" s="1"/>
      <c r="S115" s="1"/>
      <c r="T115" s="1"/>
      <c r="U115" s="1"/>
      <c r="V115" s="1"/>
      <c r="W115" s="404"/>
      <c r="X115" s="405"/>
      <c r="Y115" s="406"/>
      <c r="Z115" s="406"/>
      <c r="AA115" s="405"/>
      <c r="AB115" s="406"/>
      <c r="AC115" s="406"/>
      <c r="AD115" s="407"/>
      <c r="AE115" s="408"/>
      <c r="AF115" s="406"/>
      <c r="AG115" s="406"/>
      <c r="AH115" s="407"/>
      <c r="AI115" s="567"/>
    </row>
    <row r="116" spans="1:40" s="166" customFormat="1" ht="25.5" customHeight="1" thickBot="1" x14ac:dyDescent="0.3">
      <c r="A116" s="223"/>
      <c r="B116" s="151"/>
      <c r="C116" s="160"/>
      <c r="D116" s="881" t="s">
        <v>523</v>
      </c>
      <c r="E116" s="881"/>
      <c r="F116" s="153"/>
      <c r="G116" s="264"/>
      <c r="H116" s="248"/>
      <c r="I116" s="348"/>
      <c r="J116" s="258">
        <f>SUM(J117:J121)</f>
        <v>4911978</v>
      </c>
      <c r="K116" s="259">
        <f>SUM(K117:K119)</f>
        <v>0</v>
      </c>
      <c r="L116" s="153">
        <f>SUM(J116:K116)</f>
        <v>4911978</v>
      </c>
      <c r="M116" s="258">
        <f>SUM(M117:M121)</f>
        <v>3453712</v>
      </c>
      <c r="N116" s="259">
        <f>SUM(N117:N119)</f>
        <v>0</v>
      </c>
      <c r="O116" s="153">
        <f>SUM(O117:O121)</f>
        <v>3453712</v>
      </c>
      <c r="P116" s="154">
        <f t="shared" ref="P116:V116" si="87">SUM(P117:P119)</f>
        <v>0</v>
      </c>
      <c r="Q116" s="155">
        <f>SUM(Q117:Q121)</f>
        <v>3453712</v>
      </c>
      <c r="R116" s="155">
        <f t="shared" si="87"/>
        <v>0</v>
      </c>
      <c r="S116" s="155">
        <f t="shared" si="87"/>
        <v>0</v>
      </c>
      <c r="T116" s="155"/>
      <c r="U116" s="155"/>
      <c r="V116" s="155">
        <f t="shared" si="87"/>
        <v>0</v>
      </c>
      <c r="W116" s="404">
        <f t="shared" ref="W116:AH116" si="88">SUM(W117:W121)</f>
        <v>0</v>
      </c>
      <c r="X116" s="404">
        <f t="shared" si="88"/>
        <v>0</v>
      </c>
      <c r="Y116" s="404">
        <f t="shared" si="88"/>
        <v>0</v>
      </c>
      <c r="Z116" s="404">
        <f t="shared" si="88"/>
        <v>0</v>
      </c>
      <c r="AA116" s="404">
        <f t="shared" si="88"/>
        <v>0</v>
      </c>
      <c r="AB116" s="404">
        <f t="shared" si="88"/>
        <v>0</v>
      </c>
      <c r="AC116" s="404">
        <f t="shared" si="88"/>
        <v>0</v>
      </c>
      <c r="AD116" s="404">
        <f t="shared" si="88"/>
        <v>1500000</v>
      </c>
      <c r="AE116" s="404">
        <f t="shared" si="88"/>
        <v>0</v>
      </c>
      <c r="AF116" s="404">
        <f t="shared" si="88"/>
        <v>0</v>
      </c>
      <c r="AG116" s="404">
        <f t="shared" si="88"/>
        <v>1953712</v>
      </c>
      <c r="AH116" s="404">
        <f t="shared" si="88"/>
        <v>0</v>
      </c>
      <c r="AI116" s="635">
        <f t="shared" ref="AI116:AI122" si="89">SUM(W116:AH116)</f>
        <v>3453712</v>
      </c>
    </row>
    <row r="117" spans="1:40" ht="15.75" thickBot="1" x14ac:dyDescent="0.3">
      <c r="B117" s="50"/>
      <c r="C117" s="2"/>
      <c r="D117" s="219"/>
      <c r="E117" s="219" t="s">
        <v>996</v>
      </c>
      <c r="F117" s="142"/>
      <c r="G117" s="267"/>
      <c r="H117" s="251"/>
      <c r="I117" s="353"/>
      <c r="J117" s="192">
        <v>80000</v>
      </c>
      <c r="K117" s="134"/>
      <c r="L117" s="142">
        <f t="shared" ref="L117:L125" si="90">SUM(J117:K117)</f>
        <v>80000</v>
      </c>
      <c r="M117" s="192">
        <v>30000</v>
      </c>
      <c r="N117" s="134"/>
      <c r="O117" s="142">
        <f t="shared" ref="O117" si="91">SUM(M117:N117)</f>
        <v>30000</v>
      </c>
      <c r="P117" s="40"/>
      <c r="Q117" s="1">
        <v>30000</v>
      </c>
      <c r="R117" s="1"/>
      <c r="S117" s="1"/>
      <c r="T117" s="1"/>
      <c r="U117" s="1"/>
      <c r="V117" s="1"/>
      <c r="W117" s="404">
        <v>0</v>
      </c>
      <c r="X117" s="405">
        <v>0</v>
      </c>
      <c r="Y117" s="406">
        <v>0</v>
      </c>
      <c r="Z117" s="406">
        <v>0</v>
      </c>
      <c r="AA117" s="405">
        <v>0</v>
      </c>
      <c r="AB117" s="406">
        <v>0</v>
      </c>
      <c r="AC117" s="406">
        <v>0</v>
      </c>
      <c r="AD117" s="407">
        <v>0</v>
      </c>
      <c r="AE117" s="408">
        <v>0</v>
      </c>
      <c r="AF117" s="406">
        <v>0</v>
      </c>
      <c r="AG117" s="406">
        <v>30000</v>
      </c>
      <c r="AH117" s="407">
        <v>0</v>
      </c>
      <c r="AI117" s="566">
        <f t="shared" si="89"/>
        <v>30000</v>
      </c>
      <c r="AK117" s="16">
        <v>15715</v>
      </c>
    </row>
    <row r="118" spans="1:40" ht="15.75" thickBot="1" x14ac:dyDescent="0.3">
      <c r="B118" s="50"/>
      <c r="C118" s="2"/>
      <c r="D118" s="219"/>
      <c r="E118" s="219" t="s">
        <v>997</v>
      </c>
      <c r="F118" s="142"/>
      <c r="G118" s="267"/>
      <c r="H118" s="251"/>
      <c r="I118" s="353"/>
      <c r="J118" s="192">
        <v>1500000</v>
      </c>
      <c r="K118" s="134"/>
      <c r="L118" s="142">
        <v>1500000</v>
      </c>
      <c r="M118" s="192">
        <v>1500000</v>
      </c>
      <c r="N118" s="134"/>
      <c r="O118" s="142">
        <v>1500000</v>
      </c>
      <c r="P118" s="40"/>
      <c r="Q118" s="1">
        <f>L118</f>
        <v>1500000</v>
      </c>
      <c r="R118" s="1"/>
      <c r="S118" s="1"/>
      <c r="T118" s="1"/>
      <c r="U118" s="1"/>
      <c r="V118" s="72"/>
      <c r="W118" s="404">
        <v>0</v>
      </c>
      <c r="X118" s="405">
        <v>0</v>
      </c>
      <c r="Y118" s="406">
        <v>0</v>
      </c>
      <c r="Z118" s="406">
        <v>0</v>
      </c>
      <c r="AA118" s="405">
        <v>0</v>
      </c>
      <c r="AB118" s="406">
        <v>0</v>
      </c>
      <c r="AC118" s="406">
        <v>0</v>
      </c>
      <c r="AD118" s="407">
        <v>1500000</v>
      </c>
      <c r="AE118" s="408">
        <v>0</v>
      </c>
      <c r="AF118" s="406">
        <v>0</v>
      </c>
      <c r="AG118" s="406">
        <v>0</v>
      </c>
      <c r="AH118" s="407">
        <v>0</v>
      </c>
      <c r="AI118" s="662">
        <f t="shared" si="89"/>
        <v>1500000</v>
      </c>
      <c r="AJ118" s="338"/>
      <c r="AK118" s="338">
        <v>100000</v>
      </c>
      <c r="AL118" s="338"/>
      <c r="AM118" s="338"/>
      <c r="AN118" s="338"/>
    </row>
    <row r="119" spans="1:40" ht="15.75" thickBot="1" x14ac:dyDescent="0.3">
      <c r="B119" s="50"/>
      <c r="C119" s="2"/>
      <c r="D119" s="219"/>
      <c r="E119" s="219" t="s">
        <v>998</v>
      </c>
      <c r="F119" s="142"/>
      <c r="G119" s="267"/>
      <c r="H119" s="251"/>
      <c r="I119" s="353"/>
      <c r="J119" s="192">
        <v>3301978</v>
      </c>
      <c r="K119" s="134"/>
      <c r="L119" s="142">
        <f t="shared" si="90"/>
        <v>3301978</v>
      </c>
      <c r="M119" s="675">
        <v>1893712</v>
      </c>
      <c r="N119" s="134"/>
      <c r="O119" s="142">
        <f t="shared" ref="O119:O125" si="92">SUM(M119:N119)</f>
        <v>1893712</v>
      </c>
      <c r="P119" s="40"/>
      <c r="Q119" s="1">
        <v>1893712</v>
      </c>
      <c r="R119" s="1"/>
      <c r="S119" s="1"/>
      <c r="T119" s="1"/>
      <c r="U119" s="1"/>
      <c r="V119" s="72"/>
      <c r="W119" s="404">
        <v>0</v>
      </c>
      <c r="X119" s="405">
        <v>0</v>
      </c>
      <c r="Y119" s="406">
        <v>0</v>
      </c>
      <c r="Z119" s="406">
        <v>0</v>
      </c>
      <c r="AA119" s="405">
        <v>0</v>
      </c>
      <c r="AB119" s="406">
        <v>0</v>
      </c>
      <c r="AC119" s="406">
        <v>0</v>
      </c>
      <c r="AD119" s="407">
        <v>0</v>
      </c>
      <c r="AE119" s="408">
        <v>0</v>
      </c>
      <c r="AF119" s="406">
        <v>0</v>
      </c>
      <c r="AG119" s="406">
        <v>1893712</v>
      </c>
      <c r="AH119" s="407">
        <v>0</v>
      </c>
      <c r="AI119" s="662">
        <f t="shared" si="89"/>
        <v>1893712</v>
      </c>
      <c r="AJ119" s="338"/>
      <c r="AK119" s="338">
        <v>215141</v>
      </c>
      <c r="AL119" s="338"/>
      <c r="AM119" s="338"/>
      <c r="AN119" s="338"/>
    </row>
    <row r="120" spans="1:40" ht="15.75" thickBot="1" x14ac:dyDescent="0.3">
      <c r="B120" s="50"/>
      <c r="C120" s="2"/>
      <c r="D120" s="219"/>
      <c r="E120" s="219" t="s">
        <v>1031</v>
      </c>
      <c r="F120" s="142"/>
      <c r="G120" s="267"/>
      <c r="H120" s="251"/>
      <c r="I120" s="353"/>
      <c r="J120" s="192">
        <v>0</v>
      </c>
      <c r="K120" s="134"/>
      <c r="L120" s="142">
        <f t="shared" si="90"/>
        <v>0</v>
      </c>
      <c r="M120" s="192">
        <v>0</v>
      </c>
      <c r="N120" s="134"/>
      <c r="O120" s="142">
        <f t="shared" si="92"/>
        <v>0</v>
      </c>
      <c r="P120" s="40"/>
      <c r="Q120" s="1"/>
      <c r="R120" s="1"/>
      <c r="S120" s="1"/>
      <c r="T120" s="1"/>
      <c r="U120" s="1"/>
      <c r="V120" s="72"/>
      <c r="W120" s="404">
        <v>0</v>
      </c>
      <c r="X120" s="405">
        <v>0</v>
      </c>
      <c r="Y120" s="406">
        <v>0</v>
      </c>
      <c r="Z120" s="406">
        <v>0</v>
      </c>
      <c r="AA120" s="405">
        <v>0</v>
      </c>
      <c r="AB120" s="406">
        <v>0</v>
      </c>
      <c r="AC120" s="406">
        <v>0</v>
      </c>
      <c r="AD120" s="407">
        <v>0</v>
      </c>
      <c r="AE120" s="408">
        <v>0</v>
      </c>
      <c r="AF120" s="406">
        <v>0</v>
      </c>
      <c r="AG120" s="406">
        <v>0</v>
      </c>
      <c r="AH120" s="407">
        <v>0</v>
      </c>
      <c r="AI120" s="662">
        <f t="shared" si="89"/>
        <v>0</v>
      </c>
      <c r="AJ120" s="338"/>
      <c r="AK120" s="338">
        <v>475061</v>
      </c>
      <c r="AL120" s="338"/>
      <c r="AM120" s="338"/>
      <c r="AN120" s="338"/>
    </row>
    <row r="121" spans="1:40" ht="15.75" thickBot="1" x14ac:dyDescent="0.3">
      <c r="B121" s="50"/>
      <c r="C121" s="2"/>
      <c r="D121" s="219"/>
      <c r="E121" s="219" t="s">
        <v>1018</v>
      </c>
      <c r="F121" s="142"/>
      <c r="G121" s="267"/>
      <c r="H121" s="251"/>
      <c r="I121" s="353"/>
      <c r="J121" s="192">
        <v>30000</v>
      </c>
      <c r="K121" s="134"/>
      <c r="L121" s="142">
        <f t="shared" si="90"/>
        <v>30000</v>
      </c>
      <c r="M121" s="192">
        <v>30000</v>
      </c>
      <c r="N121" s="134"/>
      <c r="O121" s="142">
        <f t="shared" si="92"/>
        <v>30000</v>
      </c>
      <c r="P121" s="40"/>
      <c r="Q121" s="1">
        <v>30000</v>
      </c>
      <c r="R121" s="1"/>
      <c r="S121" s="1"/>
      <c r="T121" s="1"/>
      <c r="U121" s="1"/>
      <c r="V121" s="72"/>
      <c r="W121" s="404">
        <v>0</v>
      </c>
      <c r="X121" s="405">
        <v>0</v>
      </c>
      <c r="Y121" s="406">
        <v>0</v>
      </c>
      <c r="Z121" s="406">
        <v>0</v>
      </c>
      <c r="AA121" s="405">
        <v>0</v>
      </c>
      <c r="AB121" s="406">
        <v>0</v>
      </c>
      <c r="AC121" s="406">
        <v>0</v>
      </c>
      <c r="AD121" s="407">
        <v>0</v>
      </c>
      <c r="AE121" s="408">
        <v>0</v>
      </c>
      <c r="AF121" s="406">
        <v>0</v>
      </c>
      <c r="AG121" s="406">
        <v>30000</v>
      </c>
      <c r="AH121" s="407">
        <v>0</v>
      </c>
      <c r="AI121" s="662">
        <f t="shared" si="89"/>
        <v>30000</v>
      </c>
      <c r="AJ121" s="338"/>
      <c r="AK121" s="338">
        <f>SUM(AK117:AK120)</f>
        <v>805917</v>
      </c>
      <c r="AL121" s="338"/>
      <c r="AM121" s="338"/>
      <c r="AN121" s="338"/>
    </row>
    <row r="122" spans="1:40" s="166" customFormat="1" ht="15.75" thickBot="1" x14ac:dyDescent="0.3">
      <c r="A122" s="223"/>
      <c r="B122" s="151"/>
      <c r="C122" s="160"/>
      <c r="D122" s="777" t="s">
        <v>524</v>
      </c>
      <c r="E122" s="777"/>
      <c r="F122" s="153"/>
      <c r="G122" s="264"/>
      <c r="H122" s="248"/>
      <c r="I122" s="348"/>
      <c r="J122" s="258">
        <f>SUM(J123:J127)</f>
        <v>52750</v>
      </c>
      <c r="K122" s="259">
        <f>SUM(K123:K126)</f>
        <v>0</v>
      </c>
      <c r="L122" s="153">
        <f t="shared" si="90"/>
        <v>52750</v>
      </c>
      <c r="M122" s="258">
        <f>SUM(M124:M127)</f>
        <v>102750</v>
      </c>
      <c r="N122" s="259">
        <f>SUM(N123:N126)</f>
        <v>0</v>
      </c>
      <c r="O122" s="153">
        <f>SUM(O124:O127)</f>
        <v>102750</v>
      </c>
      <c r="P122" s="154">
        <f t="shared" ref="P122:V122" si="93">SUM(P123:P126)</f>
        <v>0</v>
      </c>
      <c r="Q122" s="155">
        <f>SUM(Q123:Q127)</f>
        <v>102750</v>
      </c>
      <c r="R122" s="155">
        <f t="shared" si="93"/>
        <v>0</v>
      </c>
      <c r="S122" s="155">
        <f t="shared" si="93"/>
        <v>0</v>
      </c>
      <c r="T122" s="155"/>
      <c r="U122" s="155"/>
      <c r="V122" s="155">
        <f t="shared" si="93"/>
        <v>0</v>
      </c>
      <c r="W122" s="404">
        <f t="shared" ref="W122:AH122" si="94">SUM(W123:W127)</f>
        <v>0</v>
      </c>
      <c r="X122" s="404">
        <f t="shared" si="94"/>
        <v>0</v>
      </c>
      <c r="Y122" s="404">
        <f t="shared" si="94"/>
        <v>0</v>
      </c>
      <c r="Z122" s="404">
        <f t="shared" si="94"/>
        <v>60998</v>
      </c>
      <c r="AA122" s="404">
        <f t="shared" si="94"/>
        <v>0</v>
      </c>
      <c r="AB122" s="404">
        <f t="shared" si="94"/>
        <v>0</v>
      </c>
      <c r="AC122" s="404">
        <f t="shared" si="94"/>
        <v>0</v>
      </c>
      <c r="AD122" s="404">
        <f t="shared" si="94"/>
        <v>0</v>
      </c>
      <c r="AE122" s="404">
        <f t="shared" si="94"/>
        <v>0</v>
      </c>
      <c r="AF122" s="404">
        <f t="shared" si="94"/>
        <v>40750</v>
      </c>
      <c r="AG122" s="404">
        <f t="shared" si="94"/>
        <v>1002</v>
      </c>
      <c r="AH122" s="404">
        <f t="shared" si="94"/>
        <v>0</v>
      </c>
      <c r="AI122" s="635">
        <f t="shared" si="89"/>
        <v>102750</v>
      </c>
    </row>
    <row r="123" spans="1:40" ht="15.75" hidden="1" thickBot="1" x14ac:dyDescent="0.3">
      <c r="B123" s="50"/>
      <c r="C123" s="2"/>
      <c r="D123" s="147"/>
      <c r="E123" s="147" t="s">
        <v>1005</v>
      </c>
      <c r="F123" s="142">
        <v>0</v>
      </c>
      <c r="G123" s="267">
        <v>0</v>
      </c>
      <c r="H123" s="251">
        <v>0</v>
      </c>
      <c r="I123" s="353">
        <v>0</v>
      </c>
      <c r="J123" s="192">
        <f t="shared" ref="J123:J129" si="95">SUM(W123:AH123)</f>
        <v>0</v>
      </c>
      <c r="K123" s="134"/>
      <c r="L123" s="142">
        <f t="shared" si="90"/>
        <v>0</v>
      </c>
      <c r="M123" s="192">
        <f t="shared" ref="M123" si="96">SUM(Z123:AK123)</f>
        <v>0</v>
      </c>
      <c r="N123" s="134"/>
      <c r="O123" s="142">
        <f t="shared" si="92"/>
        <v>0</v>
      </c>
      <c r="P123" s="40"/>
      <c r="Q123" s="1">
        <f>L123</f>
        <v>0</v>
      </c>
      <c r="R123" s="1"/>
      <c r="S123" s="1"/>
      <c r="T123" s="1"/>
      <c r="U123" s="1"/>
      <c r="V123" s="1"/>
      <c r="W123" s="404"/>
      <c r="X123" s="405"/>
      <c r="Y123" s="406"/>
      <c r="Z123" s="406"/>
      <c r="AA123" s="405"/>
      <c r="AB123" s="406"/>
      <c r="AC123" s="406"/>
      <c r="AD123" s="407"/>
      <c r="AE123" s="408"/>
      <c r="AF123" s="406"/>
      <c r="AG123" s="406"/>
      <c r="AH123" s="407"/>
    </row>
    <row r="124" spans="1:40" ht="15.75" thickBot="1" x14ac:dyDescent="0.3">
      <c r="B124" s="50"/>
      <c r="C124" s="2"/>
      <c r="D124" s="147"/>
      <c r="E124" s="147" t="s">
        <v>999</v>
      </c>
      <c r="F124" s="142"/>
      <c r="G124" s="267"/>
      <c r="H124" s="251"/>
      <c r="I124" s="353"/>
      <c r="J124" s="192">
        <v>12000</v>
      </c>
      <c r="K124" s="134"/>
      <c r="L124" s="142">
        <f t="shared" si="90"/>
        <v>12000</v>
      </c>
      <c r="M124" s="192">
        <v>12000</v>
      </c>
      <c r="N124" s="134"/>
      <c r="O124" s="142">
        <f t="shared" si="92"/>
        <v>12000</v>
      </c>
      <c r="P124" s="40"/>
      <c r="Q124" s="1">
        <f>L124</f>
        <v>12000</v>
      </c>
      <c r="R124" s="1"/>
      <c r="S124" s="1"/>
      <c r="T124" s="1"/>
      <c r="U124" s="1"/>
      <c r="V124" s="1"/>
      <c r="W124" s="404">
        <v>0</v>
      </c>
      <c r="X124" s="405">
        <v>0</v>
      </c>
      <c r="Y124" s="406">
        <v>0</v>
      </c>
      <c r="Z124" s="406">
        <v>10998</v>
      </c>
      <c r="AA124" s="405">
        <v>0</v>
      </c>
      <c r="AB124" s="406">
        <v>0</v>
      </c>
      <c r="AC124" s="406">
        <v>0</v>
      </c>
      <c r="AD124" s="407">
        <v>0</v>
      </c>
      <c r="AE124" s="408">
        <v>0</v>
      </c>
      <c r="AF124" s="406">
        <v>0</v>
      </c>
      <c r="AG124" s="406">
        <v>1002</v>
      </c>
      <c r="AH124" s="407">
        <v>0</v>
      </c>
      <c r="AI124" s="566">
        <f>SUM(W124:AH124)</f>
        <v>12000</v>
      </c>
    </row>
    <row r="125" spans="1:40" ht="15.75" thickBot="1" x14ac:dyDescent="0.3">
      <c r="B125" s="50"/>
      <c r="C125" s="2"/>
      <c r="D125" s="147"/>
      <c r="E125" s="147" t="s">
        <v>1000</v>
      </c>
      <c r="F125" s="142"/>
      <c r="G125" s="267"/>
      <c r="H125" s="251"/>
      <c r="I125" s="353"/>
      <c r="J125" s="192">
        <v>10750</v>
      </c>
      <c r="K125" s="134"/>
      <c r="L125" s="142">
        <f t="shared" si="90"/>
        <v>10750</v>
      </c>
      <c r="M125" s="192">
        <v>10750</v>
      </c>
      <c r="N125" s="134"/>
      <c r="O125" s="142">
        <f t="shared" si="92"/>
        <v>10750</v>
      </c>
      <c r="P125" s="40"/>
      <c r="Q125" s="1">
        <f>L125</f>
        <v>10750</v>
      </c>
      <c r="R125" s="1"/>
      <c r="S125" s="1"/>
      <c r="T125" s="1"/>
      <c r="U125" s="1"/>
      <c r="V125" s="1"/>
      <c r="W125" s="404">
        <v>0</v>
      </c>
      <c r="X125" s="405">
        <v>0</v>
      </c>
      <c r="Y125" s="406">
        <v>0</v>
      </c>
      <c r="Z125" s="406">
        <v>0</v>
      </c>
      <c r="AA125" s="405">
        <v>0</v>
      </c>
      <c r="AB125" s="406">
        <v>0</v>
      </c>
      <c r="AC125" s="406">
        <v>0</v>
      </c>
      <c r="AD125" s="407">
        <v>0</v>
      </c>
      <c r="AE125" s="408">
        <v>0</v>
      </c>
      <c r="AF125" s="406">
        <v>10750</v>
      </c>
      <c r="AG125" s="406">
        <v>0</v>
      </c>
      <c r="AH125" s="407">
        <v>0</v>
      </c>
      <c r="AI125" s="566">
        <f>SUM(W125:AH125)</f>
        <v>10750</v>
      </c>
    </row>
    <row r="126" spans="1:40" ht="15.75" thickBot="1" x14ac:dyDescent="0.3">
      <c r="B126" s="50"/>
      <c r="C126" s="2"/>
      <c r="D126" s="147"/>
      <c r="E126" s="147" t="s">
        <v>1001</v>
      </c>
      <c r="F126" s="142"/>
      <c r="G126" s="267"/>
      <c r="H126" s="251"/>
      <c r="I126" s="353"/>
      <c r="J126" s="192">
        <v>30000</v>
      </c>
      <c r="K126" s="134"/>
      <c r="L126" s="142">
        <f>SUM(J126:K126)</f>
        <v>30000</v>
      </c>
      <c r="M126" s="192">
        <v>30000</v>
      </c>
      <c r="N126" s="134"/>
      <c r="O126" s="142">
        <f>SUM(M126:N126)</f>
        <v>30000</v>
      </c>
      <c r="P126" s="40"/>
      <c r="Q126" s="1">
        <f>L126</f>
        <v>30000</v>
      </c>
      <c r="R126" s="1"/>
      <c r="S126" s="1"/>
      <c r="T126" s="1"/>
      <c r="U126" s="1"/>
      <c r="V126" s="1"/>
      <c r="W126" s="404">
        <v>0</v>
      </c>
      <c r="X126" s="405">
        <v>0</v>
      </c>
      <c r="Y126" s="406">
        <v>0</v>
      </c>
      <c r="Z126" s="406">
        <v>0</v>
      </c>
      <c r="AA126" s="405">
        <v>0</v>
      </c>
      <c r="AB126" s="406">
        <v>0</v>
      </c>
      <c r="AC126" s="406">
        <v>0</v>
      </c>
      <c r="AD126" s="407">
        <v>0</v>
      </c>
      <c r="AE126" s="408">
        <v>0</v>
      </c>
      <c r="AF126" s="406">
        <v>30000</v>
      </c>
      <c r="AG126" s="406">
        <v>0</v>
      </c>
      <c r="AH126" s="407">
        <v>0</v>
      </c>
      <c r="AI126" s="566">
        <f>SUM(W126:AH126)</f>
        <v>30000</v>
      </c>
    </row>
    <row r="127" spans="1:40" ht="15.75" thickBot="1" x14ac:dyDescent="0.3">
      <c r="B127" s="50"/>
      <c r="C127" s="2"/>
      <c r="D127" s="147"/>
      <c r="E127" s="563" t="s">
        <v>1098</v>
      </c>
      <c r="F127" s="142"/>
      <c r="G127" s="267"/>
      <c r="H127" s="251"/>
      <c r="I127" s="353"/>
      <c r="J127" s="192">
        <v>0</v>
      </c>
      <c r="K127" s="134"/>
      <c r="L127" s="142">
        <v>0</v>
      </c>
      <c r="M127" s="622">
        <v>50000</v>
      </c>
      <c r="N127" s="134"/>
      <c r="O127" s="142">
        <v>50000</v>
      </c>
      <c r="P127" s="40"/>
      <c r="Q127" s="1">
        <v>50000</v>
      </c>
      <c r="R127" s="1"/>
      <c r="S127" s="1"/>
      <c r="T127" s="1"/>
      <c r="U127" s="1"/>
      <c r="V127" s="1"/>
      <c r="W127" s="404">
        <v>0</v>
      </c>
      <c r="X127" s="405">
        <v>0</v>
      </c>
      <c r="Y127" s="406">
        <v>0</v>
      </c>
      <c r="Z127" s="406">
        <v>50000</v>
      </c>
      <c r="AA127" s="405">
        <v>0</v>
      </c>
      <c r="AB127" s="406">
        <v>0</v>
      </c>
      <c r="AC127" s="406">
        <v>0</v>
      </c>
      <c r="AD127" s="407">
        <v>0</v>
      </c>
      <c r="AE127" s="408">
        <v>0</v>
      </c>
      <c r="AF127" s="406">
        <v>0</v>
      </c>
      <c r="AG127" s="406">
        <v>0</v>
      </c>
      <c r="AH127" s="407">
        <v>0</v>
      </c>
      <c r="AI127" s="566">
        <f>SUM(W127:AH127)</f>
        <v>50000</v>
      </c>
    </row>
    <row r="128" spans="1:40" ht="25.5" hidden="1" customHeight="1" x14ac:dyDescent="0.25">
      <c r="B128" s="50"/>
      <c r="C128" s="2"/>
      <c r="D128" s="749" t="s">
        <v>526</v>
      </c>
      <c r="E128" s="749"/>
      <c r="F128" s="142">
        <v>0</v>
      </c>
      <c r="G128" s="267">
        <v>0</v>
      </c>
      <c r="H128" s="251">
        <v>0</v>
      </c>
      <c r="I128" s="353">
        <v>0</v>
      </c>
      <c r="J128" s="192">
        <f t="shared" si="95"/>
        <v>0</v>
      </c>
      <c r="K128" s="134"/>
      <c r="L128" s="142">
        <f t="shared" si="52"/>
        <v>0</v>
      </c>
      <c r="M128" s="192">
        <f t="shared" ref="M128:M129" si="97">SUM(Z128:AK128)</f>
        <v>0</v>
      </c>
      <c r="N128" s="134"/>
      <c r="O128" s="142">
        <f t="shared" ref="O128:O146" si="98">SUM(M128:N128)</f>
        <v>0</v>
      </c>
      <c r="P128" s="40"/>
      <c r="Q128" s="1"/>
      <c r="R128" s="1"/>
      <c r="S128" s="1"/>
      <c r="T128" s="1"/>
      <c r="U128" s="1"/>
      <c r="V128" s="1"/>
      <c r="W128" s="404"/>
      <c r="X128" s="405"/>
      <c r="Y128" s="406"/>
      <c r="Z128" s="406"/>
      <c r="AA128" s="405"/>
      <c r="AB128" s="406"/>
      <c r="AC128" s="406"/>
      <c r="AD128" s="407"/>
      <c r="AE128" s="408"/>
      <c r="AF128" s="406"/>
      <c r="AG128" s="406"/>
      <c r="AH128" s="407"/>
      <c r="AI128" s="567"/>
    </row>
    <row r="129" spans="1:35" ht="25.5" hidden="1" customHeight="1" x14ac:dyDescent="0.25">
      <c r="B129" s="50"/>
      <c r="C129" s="2"/>
      <c r="D129" s="749" t="s">
        <v>528</v>
      </c>
      <c r="E129" s="749"/>
      <c r="F129" s="142">
        <v>0</v>
      </c>
      <c r="G129" s="267">
        <v>0</v>
      </c>
      <c r="H129" s="251">
        <v>0</v>
      </c>
      <c r="I129" s="353">
        <v>0</v>
      </c>
      <c r="J129" s="192">
        <f t="shared" si="95"/>
        <v>0</v>
      </c>
      <c r="K129" s="134"/>
      <c r="L129" s="142">
        <f t="shared" si="52"/>
        <v>0</v>
      </c>
      <c r="M129" s="192">
        <f t="shared" si="97"/>
        <v>0</v>
      </c>
      <c r="N129" s="134"/>
      <c r="O129" s="142">
        <f t="shared" si="98"/>
        <v>0</v>
      </c>
      <c r="P129" s="40"/>
      <c r="Q129" s="1"/>
      <c r="R129" s="1"/>
      <c r="S129" s="1"/>
      <c r="T129" s="1"/>
      <c r="U129" s="1"/>
      <c r="V129" s="1"/>
      <c r="W129" s="404"/>
      <c r="X129" s="405"/>
      <c r="Y129" s="406"/>
      <c r="Z129" s="406"/>
      <c r="AA129" s="405"/>
      <c r="AB129" s="406"/>
      <c r="AC129" s="406"/>
      <c r="AD129" s="407"/>
      <c r="AE129" s="408"/>
      <c r="AF129" s="406"/>
      <c r="AG129" s="406"/>
      <c r="AH129" s="407"/>
      <c r="AI129" s="567"/>
    </row>
    <row r="130" spans="1:35" s="39" customFormat="1" ht="27.75" hidden="1" customHeight="1" x14ac:dyDescent="0.25">
      <c r="A130" s="110" t="s">
        <v>233</v>
      </c>
      <c r="B130" s="93" t="s">
        <v>663</v>
      </c>
      <c r="C130" s="819" t="s">
        <v>807</v>
      </c>
      <c r="D130" s="820"/>
      <c r="E130" s="820"/>
      <c r="F130" s="145">
        <v>0</v>
      </c>
      <c r="G130" s="269">
        <v>0</v>
      </c>
      <c r="H130" s="253">
        <v>0</v>
      </c>
      <c r="I130" s="356">
        <v>0</v>
      </c>
      <c r="J130" s="191">
        <f>J131+J132</f>
        <v>0</v>
      </c>
      <c r="K130" s="133">
        <f t="shared" ref="K130" si="99">K131+K132</f>
        <v>0</v>
      </c>
      <c r="L130" s="145">
        <f t="shared" si="52"/>
        <v>0</v>
      </c>
      <c r="M130" s="191">
        <f>M131+M132</f>
        <v>0</v>
      </c>
      <c r="N130" s="133">
        <f t="shared" ref="N130" si="100">N131+N132</f>
        <v>0</v>
      </c>
      <c r="O130" s="145">
        <f t="shared" si="98"/>
        <v>0</v>
      </c>
      <c r="P130" s="97">
        <f t="shared" ref="P130:V130" si="101">P131+P132</f>
        <v>0</v>
      </c>
      <c r="Q130" s="95">
        <f t="shared" si="101"/>
        <v>0</v>
      </c>
      <c r="R130" s="95">
        <f t="shared" si="101"/>
        <v>0</v>
      </c>
      <c r="S130" s="95">
        <f t="shared" si="101"/>
        <v>0</v>
      </c>
      <c r="T130" s="95"/>
      <c r="U130" s="95"/>
      <c r="V130" s="95">
        <f t="shared" si="101"/>
        <v>0</v>
      </c>
      <c r="W130" s="404"/>
      <c r="X130" s="405"/>
      <c r="Y130" s="406"/>
      <c r="Z130" s="406"/>
      <c r="AA130" s="405"/>
      <c r="AB130" s="406"/>
      <c r="AC130" s="406"/>
      <c r="AD130" s="407"/>
      <c r="AE130" s="408"/>
      <c r="AF130" s="406"/>
      <c r="AG130" s="406"/>
      <c r="AH130" s="407"/>
      <c r="AI130" s="655"/>
    </row>
    <row r="131" spans="1:35" ht="15" hidden="1" customHeight="1" x14ac:dyDescent="0.25">
      <c r="B131" s="50"/>
      <c r="C131" s="2"/>
      <c r="D131" s="748" t="s">
        <v>530</v>
      </c>
      <c r="E131" s="748"/>
      <c r="F131" s="142">
        <v>0</v>
      </c>
      <c r="G131" s="267">
        <v>0</v>
      </c>
      <c r="H131" s="251">
        <v>0</v>
      </c>
      <c r="I131" s="353">
        <v>0</v>
      </c>
      <c r="J131" s="182">
        <f>SUM(W131:AH131)</f>
        <v>0</v>
      </c>
      <c r="K131" s="124"/>
      <c r="L131" s="142">
        <f t="shared" si="52"/>
        <v>0</v>
      </c>
      <c r="M131" s="182">
        <f>SUM(Z131:AK131)</f>
        <v>0</v>
      </c>
      <c r="N131" s="124"/>
      <c r="O131" s="142">
        <f t="shared" si="98"/>
        <v>0</v>
      </c>
      <c r="P131" s="40"/>
      <c r="Q131" s="1"/>
      <c r="R131" s="1"/>
      <c r="S131" s="1"/>
      <c r="T131" s="1"/>
      <c r="U131" s="1"/>
      <c r="V131" s="1"/>
      <c r="W131" s="404"/>
      <c r="X131" s="405"/>
      <c r="Y131" s="406"/>
      <c r="Z131" s="406"/>
      <c r="AA131" s="405"/>
      <c r="AB131" s="406"/>
      <c r="AC131" s="406"/>
      <c r="AD131" s="407"/>
      <c r="AE131" s="408"/>
      <c r="AF131" s="406"/>
      <c r="AG131" s="406"/>
      <c r="AH131" s="407"/>
      <c r="AI131" s="567"/>
    </row>
    <row r="132" spans="1:35" ht="25.5" hidden="1" customHeight="1" x14ac:dyDescent="0.25">
      <c r="B132" s="50"/>
      <c r="C132" s="2"/>
      <c r="D132" s="749" t="s">
        <v>529</v>
      </c>
      <c r="E132" s="749"/>
      <c r="F132" s="142">
        <v>0</v>
      </c>
      <c r="G132" s="267">
        <v>0</v>
      </c>
      <c r="H132" s="251">
        <v>0</v>
      </c>
      <c r="I132" s="353">
        <v>0</v>
      </c>
      <c r="J132" s="192">
        <f>SUM(W132:AH132)</f>
        <v>0</v>
      </c>
      <c r="K132" s="134"/>
      <c r="L132" s="142">
        <f t="shared" si="52"/>
        <v>0</v>
      </c>
      <c r="M132" s="192">
        <f>SUM(Z132:AK132)</f>
        <v>0</v>
      </c>
      <c r="N132" s="134"/>
      <c r="O132" s="142">
        <f t="shared" si="98"/>
        <v>0</v>
      </c>
      <c r="P132" s="40"/>
      <c r="Q132" s="1"/>
      <c r="R132" s="1"/>
      <c r="S132" s="1"/>
      <c r="T132" s="1"/>
      <c r="U132" s="1"/>
      <c r="V132" s="1"/>
      <c r="W132" s="404"/>
      <c r="X132" s="405"/>
      <c r="Y132" s="406"/>
      <c r="Z132" s="406"/>
      <c r="AA132" s="405"/>
      <c r="AB132" s="406"/>
      <c r="AC132" s="406"/>
      <c r="AD132" s="407"/>
      <c r="AE132" s="408"/>
      <c r="AF132" s="406"/>
      <c r="AG132" s="406"/>
      <c r="AH132" s="407"/>
      <c r="AI132" s="567"/>
    </row>
    <row r="133" spans="1:35" s="39" customFormat="1" ht="15" hidden="1" customHeight="1" x14ac:dyDescent="0.25">
      <c r="A133" s="110" t="s">
        <v>234</v>
      </c>
      <c r="B133" s="93" t="s">
        <v>665</v>
      </c>
      <c r="C133" s="819" t="s">
        <v>808</v>
      </c>
      <c r="D133" s="820"/>
      <c r="E133" s="820"/>
      <c r="F133" s="145">
        <v>0</v>
      </c>
      <c r="G133" s="269">
        <v>0</v>
      </c>
      <c r="H133" s="253">
        <v>0</v>
      </c>
      <c r="I133" s="356">
        <v>0</v>
      </c>
      <c r="J133" s="191">
        <f>J134+J135+J136+J137+J138+J139+J140+J141+J142+J143+J144</f>
        <v>0</v>
      </c>
      <c r="K133" s="133">
        <f t="shared" ref="K133" si="102">K134+K135+K136+K137+K138+K139+K140+K141+K142+K143+K144</f>
        <v>0</v>
      </c>
      <c r="L133" s="145">
        <f t="shared" si="52"/>
        <v>0</v>
      </c>
      <c r="M133" s="191">
        <f>M134+M135+M136+M137+M138+M139+M140+M141+M142+M143+M144</f>
        <v>0</v>
      </c>
      <c r="N133" s="133">
        <f t="shared" ref="N133" si="103">N134+N135+N136+N137+N138+N139+N140+N141+N142+N143+N144</f>
        <v>0</v>
      </c>
      <c r="O133" s="145">
        <f t="shared" si="98"/>
        <v>0</v>
      </c>
      <c r="P133" s="97">
        <f t="shared" ref="P133:V133" si="104">P134+P135+P136+P137+P138+P139+P140+P141+P142+P143+P144</f>
        <v>0</v>
      </c>
      <c r="Q133" s="95">
        <f t="shared" si="104"/>
        <v>0</v>
      </c>
      <c r="R133" s="95">
        <f t="shared" si="104"/>
        <v>0</v>
      </c>
      <c r="S133" s="95">
        <f t="shared" si="104"/>
        <v>0</v>
      </c>
      <c r="T133" s="95"/>
      <c r="U133" s="95"/>
      <c r="V133" s="95">
        <f t="shared" si="104"/>
        <v>0</v>
      </c>
      <c r="W133" s="404"/>
      <c r="X133" s="405"/>
      <c r="Y133" s="406"/>
      <c r="Z133" s="406"/>
      <c r="AA133" s="405"/>
      <c r="AB133" s="406"/>
      <c r="AC133" s="406"/>
      <c r="AD133" s="407"/>
      <c r="AE133" s="408"/>
      <c r="AF133" s="406"/>
      <c r="AG133" s="406"/>
      <c r="AH133" s="407"/>
      <c r="AI133" s="655"/>
    </row>
    <row r="134" spans="1:35" ht="15" hidden="1" customHeight="1" x14ac:dyDescent="0.25">
      <c r="B134" s="50"/>
      <c r="C134" s="2"/>
      <c r="D134" s="748" t="s">
        <v>354</v>
      </c>
      <c r="E134" s="748"/>
      <c r="F134" s="142">
        <v>0</v>
      </c>
      <c r="G134" s="267">
        <v>0</v>
      </c>
      <c r="H134" s="251">
        <v>0</v>
      </c>
      <c r="I134" s="353">
        <v>0</v>
      </c>
      <c r="J134" s="182">
        <f t="shared" ref="J134:J147" si="105">SUM(W134:AH134)</f>
        <v>0</v>
      </c>
      <c r="K134" s="124"/>
      <c r="L134" s="142">
        <f t="shared" si="52"/>
        <v>0</v>
      </c>
      <c r="M134" s="182">
        <f t="shared" ref="M134:M147" si="106">SUM(Z134:AK134)</f>
        <v>0</v>
      </c>
      <c r="N134" s="124"/>
      <c r="O134" s="142">
        <f t="shared" si="98"/>
        <v>0</v>
      </c>
      <c r="P134" s="40"/>
      <c r="Q134" s="1"/>
      <c r="R134" s="1"/>
      <c r="S134" s="1"/>
      <c r="T134" s="1"/>
      <c r="U134" s="1"/>
      <c r="V134" s="1"/>
      <c r="W134" s="404"/>
      <c r="X134" s="405"/>
      <c r="Y134" s="406"/>
      <c r="Z134" s="406"/>
      <c r="AA134" s="405"/>
      <c r="AB134" s="406"/>
      <c r="AC134" s="406"/>
      <c r="AD134" s="407"/>
      <c r="AE134" s="408"/>
      <c r="AF134" s="406"/>
      <c r="AG134" s="406"/>
      <c r="AH134" s="407"/>
      <c r="AI134" s="567"/>
    </row>
    <row r="135" spans="1:35" ht="15" hidden="1" customHeight="1" x14ac:dyDescent="0.25">
      <c r="B135" s="50"/>
      <c r="C135" s="2"/>
      <c r="D135" s="748" t="s">
        <v>357</v>
      </c>
      <c r="E135" s="748"/>
      <c r="F135" s="142">
        <v>0</v>
      </c>
      <c r="G135" s="267">
        <v>0</v>
      </c>
      <c r="H135" s="251">
        <v>0</v>
      </c>
      <c r="I135" s="353">
        <v>0</v>
      </c>
      <c r="J135" s="182">
        <f t="shared" si="105"/>
        <v>0</v>
      </c>
      <c r="K135" s="124"/>
      <c r="L135" s="142">
        <f t="shared" si="52"/>
        <v>0</v>
      </c>
      <c r="M135" s="182">
        <f t="shared" si="106"/>
        <v>0</v>
      </c>
      <c r="N135" s="124"/>
      <c r="O135" s="142">
        <f t="shared" si="98"/>
        <v>0</v>
      </c>
      <c r="P135" s="40"/>
      <c r="Q135" s="1"/>
      <c r="R135" s="1"/>
      <c r="S135" s="1"/>
      <c r="T135" s="1"/>
      <c r="U135" s="1"/>
      <c r="V135" s="1"/>
      <c r="W135" s="404"/>
      <c r="X135" s="405"/>
      <c r="Y135" s="406"/>
      <c r="Z135" s="406"/>
      <c r="AA135" s="405"/>
      <c r="AB135" s="406"/>
      <c r="AC135" s="406"/>
      <c r="AD135" s="407"/>
      <c r="AE135" s="408"/>
      <c r="AF135" s="406"/>
      <c r="AG135" s="406"/>
      <c r="AH135" s="407"/>
      <c r="AI135" s="567"/>
    </row>
    <row r="136" spans="1:35" ht="15" hidden="1" customHeight="1" x14ac:dyDescent="0.25">
      <c r="B136" s="50"/>
      <c r="C136" s="2"/>
      <c r="D136" s="748" t="s">
        <v>358</v>
      </c>
      <c r="E136" s="748"/>
      <c r="F136" s="142">
        <v>0</v>
      </c>
      <c r="G136" s="267">
        <v>0</v>
      </c>
      <c r="H136" s="251">
        <v>0</v>
      </c>
      <c r="I136" s="353">
        <v>0</v>
      </c>
      <c r="J136" s="182">
        <f t="shared" si="105"/>
        <v>0</v>
      </c>
      <c r="K136" s="124"/>
      <c r="L136" s="142">
        <f t="shared" si="52"/>
        <v>0</v>
      </c>
      <c r="M136" s="182">
        <f t="shared" si="106"/>
        <v>0</v>
      </c>
      <c r="N136" s="124"/>
      <c r="O136" s="142">
        <f t="shared" si="98"/>
        <v>0</v>
      </c>
      <c r="P136" s="40"/>
      <c r="Q136" s="1"/>
      <c r="R136" s="1"/>
      <c r="S136" s="1"/>
      <c r="T136" s="1"/>
      <c r="U136" s="1"/>
      <c r="V136" s="1"/>
      <c r="W136" s="404"/>
      <c r="X136" s="405"/>
      <c r="Y136" s="406"/>
      <c r="Z136" s="406"/>
      <c r="AA136" s="405"/>
      <c r="AB136" s="406"/>
      <c r="AC136" s="406"/>
      <c r="AD136" s="407"/>
      <c r="AE136" s="408"/>
      <c r="AF136" s="406"/>
      <c r="AG136" s="406"/>
      <c r="AH136" s="407"/>
      <c r="AI136" s="567"/>
    </row>
    <row r="137" spans="1:35" ht="15" hidden="1" customHeight="1" x14ac:dyDescent="0.25">
      <c r="B137" s="50"/>
      <c r="C137" s="2"/>
      <c r="D137" s="748" t="s">
        <v>355</v>
      </c>
      <c r="E137" s="748"/>
      <c r="F137" s="142">
        <v>0</v>
      </c>
      <c r="G137" s="267">
        <v>0</v>
      </c>
      <c r="H137" s="251">
        <v>0</v>
      </c>
      <c r="I137" s="353">
        <v>0</v>
      </c>
      <c r="J137" s="182">
        <f t="shared" si="105"/>
        <v>0</v>
      </c>
      <c r="K137" s="124"/>
      <c r="L137" s="142">
        <f t="shared" si="52"/>
        <v>0</v>
      </c>
      <c r="M137" s="182">
        <f t="shared" si="106"/>
        <v>0</v>
      </c>
      <c r="N137" s="124"/>
      <c r="O137" s="142">
        <f t="shared" si="98"/>
        <v>0</v>
      </c>
      <c r="P137" s="40"/>
      <c r="Q137" s="1"/>
      <c r="R137" s="1"/>
      <c r="S137" s="1"/>
      <c r="T137" s="1"/>
      <c r="U137" s="1"/>
      <c r="V137" s="1"/>
      <c r="W137" s="404"/>
      <c r="X137" s="405"/>
      <c r="Y137" s="406"/>
      <c r="Z137" s="406"/>
      <c r="AA137" s="405"/>
      <c r="AB137" s="406"/>
      <c r="AC137" s="406"/>
      <c r="AD137" s="407"/>
      <c r="AE137" s="408"/>
      <c r="AF137" s="406"/>
      <c r="AG137" s="406"/>
      <c r="AH137" s="407"/>
      <c r="AI137" s="567"/>
    </row>
    <row r="138" spans="1:35" ht="15" hidden="1" customHeight="1" x14ac:dyDescent="0.25">
      <c r="B138" s="50"/>
      <c r="C138" s="2"/>
      <c r="D138" s="748" t="s">
        <v>809</v>
      </c>
      <c r="E138" s="748"/>
      <c r="F138" s="142">
        <v>0</v>
      </c>
      <c r="G138" s="267">
        <v>0</v>
      </c>
      <c r="H138" s="251">
        <v>0</v>
      </c>
      <c r="I138" s="353">
        <v>0</v>
      </c>
      <c r="J138" s="182">
        <f t="shared" si="105"/>
        <v>0</v>
      </c>
      <c r="K138" s="124"/>
      <c r="L138" s="142">
        <f t="shared" si="52"/>
        <v>0</v>
      </c>
      <c r="M138" s="182">
        <f t="shared" si="106"/>
        <v>0</v>
      </c>
      <c r="N138" s="124"/>
      <c r="O138" s="142">
        <f t="shared" si="98"/>
        <v>0</v>
      </c>
      <c r="P138" s="40"/>
      <c r="Q138" s="1"/>
      <c r="R138" s="1"/>
      <c r="S138" s="1"/>
      <c r="T138" s="1"/>
      <c r="U138" s="1"/>
      <c r="V138" s="1"/>
      <c r="W138" s="404"/>
      <c r="X138" s="405"/>
      <c r="Y138" s="406"/>
      <c r="Z138" s="406"/>
      <c r="AA138" s="405"/>
      <c r="AB138" s="406"/>
      <c r="AC138" s="406"/>
      <c r="AD138" s="407"/>
      <c r="AE138" s="408"/>
      <c r="AF138" s="406"/>
      <c r="AG138" s="406"/>
      <c r="AH138" s="407"/>
      <c r="AI138" s="567"/>
    </row>
    <row r="139" spans="1:35" ht="25.5" hidden="1" customHeight="1" x14ac:dyDescent="0.25">
      <c r="B139" s="50"/>
      <c r="C139" s="2"/>
      <c r="D139" s="749" t="s">
        <v>531</v>
      </c>
      <c r="E139" s="749"/>
      <c r="F139" s="142">
        <v>0</v>
      </c>
      <c r="G139" s="267">
        <v>0</v>
      </c>
      <c r="H139" s="251">
        <v>0</v>
      </c>
      <c r="I139" s="353">
        <v>0</v>
      </c>
      <c r="J139" s="192">
        <f t="shared" si="105"/>
        <v>0</v>
      </c>
      <c r="K139" s="134"/>
      <c r="L139" s="142">
        <f t="shared" si="52"/>
        <v>0</v>
      </c>
      <c r="M139" s="192">
        <f t="shared" si="106"/>
        <v>0</v>
      </c>
      <c r="N139" s="134"/>
      <c r="O139" s="142">
        <f t="shared" si="98"/>
        <v>0</v>
      </c>
      <c r="P139" s="40"/>
      <c r="Q139" s="1"/>
      <c r="R139" s="1"/>
      <c r="S139" s="1"/>
      <c r="T139" s="1"/>
      <c r="U139" s="1"/>
      <c r="V139" s="1"/>
      <c r="W139" s="404"/>
      <c r="X139" s="405"/>
      <c r="Y139" s="406"/>
      <c r="Z139" s="406"/>
      <c r="AA139" s="405"/>
      <c r="AB139" s="406"/>
      <c r="AC139" s="406"/>
      <c r="AD139" s="407"/>
      <c r="AE139" s="408"/>
      <c r="AF139" s="406"/>
      <c r="AG139" s="406"/>
      <c r="AH139" s="407"/>
      <c r="AI139" s="567"/>
    </row>
    <row r="140" spans="1:35" ht="25.5" hidden="1" customHeight="1" x14ac:dyDescent="0.25">
      <c r="B140" s="50"/>
      <c r="C140" s="2"/>
      <c r="D140" s="749" t="s">
        <v>532</v>
      </c>
      <c r="E140" s="749"/>
      <c r="F140" s="142">
        <v>0</v>
      </c>
      <c r="G140" s="267">
        <v>0</v>
      </c>
      <c r="H140" s="251">
        <v>0</v>
      </c>
      <c r="I140" s="353">
        <v>0</v>
      </c>
      <c r="J140" s="192">
        <f t="shared" si="105"/>
        <v>0</v>
      </c>
      <c r="K140" s="134"/>
      <c r="L140" s="142">
        <f t="shared" si="52"/>
        <v>0</v>
      </c>
      <c r="M140" s="192">
        <f t="shared" si="106"/>
        <v>0</v>
      </c>
      <c r="N140" s="134"/>
      <c r="O140" s="142">
        <f t="shared" si="98"/>
        <v>0</v>
      </c>
      <c r="P140" s="40"/>
      <c r="Q140" s="1"/>
      <c r="R140" s="1"/>
      <c r="S140" s="1"/>
      <c r="T140" s="1"/>
      <c r="U140" s="1"/>
      <c r="V140" s="1"/>
      <c r="W140" s="404"/>
      <c r="X140" s="405"/>
      <c r="Y140" s="406"/>
      <c r="Z140" s="406"/>
      <c r="AA140" s="405"/>
      <c r="AB140" s="406"/>
      <c r="AC140" s="406"/>
      <c r="AD140" s="407"/>
      <c r="AE140" s="408"/>
      <c r="AF140" s="406"/>
      <c r="AG140" s="406"/>
      <c r="AH140" s="407"/>
      <c r="AI140" s="567"/>
    </row>
    <row r="141" spans="1:35" ht="15" hidden="1" customHeight="1" x14ac:dyDescent="0.25">
      <c r="B141" s="50"/>
      <c r="C141" s="2"/>
      <c r="D141" s="748" t="s">
        <v>364</v>
      </c>
      <c r="E141" s="748"/>
      <c r="F141" s="142">
        <v>0</v>
      </c>
      <c r="G141" s="267">
        <v>0</v>
      </c>
      <c r="H141" s="251">
        <v>0</v>
      </c>
      <c r="I141" s="353">
        <v>0</v>
      </c>
      <c r="J141" s="182">
        <f t="shared" si="105"/>
        <v>0</v>
      </c>
      <c r="K141" s="124"/>
      <c r="L141" s="142">
        <f t="shared" si="52"/>
        <v>0</v>
      </c>
      <c r="M141" s="182">
        <f t="shared" si="106"/>
        <v>0</v>
      </c>
      <c r="N141" s="124"/>
      <c r="O141" s="142">
        <f t="shared" si="98"/>
        <v>0</v>
      </c>
      <c r="P141" s="40"/>
      <c r="Q141" s="1"/>
      <c r="R141" s="1"/>
      <c r="S141" s="1"/>
      <c r="T141" s="1"/>
      <c r="U141" s="1"/>
      <c r="V141" s="1"/>
      <c r="W141" s="404"/>
      <c r="X141" s="405"/>
      <c r="Y141" s="406"/>
      <c r="Z141" s="406"/>
      <c r="AA141" s="405"/>
      <c r="AB141" s="406"/>
      <c r="AC141" s="406"/>
      <c r="AD141" s="407"/>
      <c r="AE141" s="408"/>
      <c r="AF141" s="406"/>
      <c r="AG141" s="406"/>
      <c r="AH141" s="407"/>
      <c r="AI141" s="567"/>
    </row>
    <row r="142" spans="1:35" ht="15" hidden="1" customHeight="1" x14ac:dyDescent="0.25">
      <c r="B142" s="50"/>
      <c r="C142" s="2"/>
      <c r="D142" s="748" t="s">
        <v>356</v>
      </c>
      <c r="E142" s="748"/>
      <c r="F142" s="142">
        <v>0</v>
      </c>
      <c r="G142" s="267">
        <v>0</v>
      </c>
      <c r="H142" s="251">
        <v>0</v>
      </c>
      <c r="I142" s="353">
        <v>0</v>
      </c>
      <c r="J142" s="182">
        <f t="shared" si="105"/>
        <v>0</v>
      </c>
      <c r="K142" s="124"/>
      <c r="L142" s="142">
        <f t="shared" si="52"/>
        <v>0</v>
      </c>
      <c r="M142" s="182">
        <f t="shared" si="106"/>
        <v>0</v>
      </c>
      <c r="N142" s="124"/>
      <c r="O142" s="142">
        <f t="shared" si="98"/>
        <v>0</v>
      </c>
      <c r="P142" s="40"/>
      <c r="Q142" s="1"/>
      <c r="R142" s="1"/>
      <c r="S142" s="1"/>
      <c r="T142" s="1"/>
      <c r="U142" s="1"/>
      <c r="V142" s="1"/>
      <c r="W142" s="404"/>
      <c r="X142" s="405"/>
      <c r="Y142" s="406"/>
      <c r="Z142" s="406"/>
      <c r="AA142" s="405"/>
      <c r="AB142" s="406"/>
      <c r="AC142" s="406"/>
      <c r="AD142" s="407"/>
      <c r="AE142" s="408"/>
      <c r="AF142" s="406"/>
      <c r="AG142" s="406"/>
      <c r="AH142" s="407"/>
      <c r="AI142" s="567"/>
    </row>
    <row r="143" spans="1:35" ht="25.5" hidden="1" customHeight="1" x14ac:dyDescent="0.25">
      <c r="B143" s="50"/>
      <c r="C143" s="2"/>
      <c r="D143" s="749" t="s">
        <v>533</v>
      </c>
      <c r="E143" s="749"/>
      <c r="F143" s="142">
        <v>0</v>
      </c>
      <c r="G143" s="267">
        <v>0</v>
      </c>
      <c r="H143" s="251">
        <v>0</v>
      </c>
      <c r="I143" s="353">
        <v>0</v>
      </c>
      <c r="J143" s="192">
        <f t="shared" si="105"/>
        <v>0</v>
      </c>
      <c r="K143" s="134"/>
      <c r="L143" s="142">
        <f t="shared" si="52"/>
        <v>0</v>
      </c>
      <c r="M143" s="192">
        <f t="shared" si="106"/>
        <v>0</v>
      </c>
      <c r="N143" s="134"/>
      <c r="O143" s="142">
        <f t="shared" si="98"/>
        <v>0</v>
      </c>
      <c r="P143" s="40"/>
      <c r="Q143" s="1"/>
      <c r="R143" s="1"/>
      <c r="S143" s="1"/>
      <c r="T143" s="1"/>
      <c r="U143" s="1"/>
      <c r="V143" s="1"/>
      <c r="W143" s="404"/>
      <c r="X143" s="405"/>
      <c r="Y143" s="406"/>
      <c r="Z143" s="406"/>
      <c r="AA143" s="405"/>
      <c r="AB143" s="406"/>
      <c r="AC143" s="406"/>
      <c r="AD143" s="407"/>
      <c r="AE143" s="408"/>
      <c r="AF143" s="406"/>
      <c r="AG143" s="406"/>
      <c r="AH143" s="407"/>
      <c r="AI143" s="567"/>
    </row>
    <row r="144" spans="1:35" ht="15" hidden="1" customHeight="1" x14ac:dyDescent="0.25">
      <c r="B144" s="50"/>
      <c r="C144" s="2"/>
      <c r="D144" s="748" t="s">
        <v>534</v>
      </c>
      <c r="E144" s="748"/>
      <c r="F144" s="142">
        <v>0</v>
      </c>
      <c r="G144" s="267">
        <v>0</v>
      </c>
      <c r="H144" s="251">
        <v>0</v>
      </c>
      <c r="I144" s="353">
        <v>0</v>
      </c>
      <c r="J144" s="182">
        <f t="shared" si="105"/>
        <v>0</v>
      </c>
      <c r="K144" s="124"/>
      <c r="L144" s="142">
        <f t="shared" si="52"/>
        <v>0</v>
      </c>
      <c r="M144" s="182">
        <f t="shared" si="106"/>
        <v>0</v>
      </c>
      <c r="N144" s="124"/>
      <c r="O144" s="142">
        <f t="shared" si="98"/>
        <v>0</v>
      </c>
      <c r="P144" s="40"/>
      <c r="Q144" s="1"/>
      <c r="R144" s="1"/>
      <c r="S144" s="1"/>
      <c r="T144" s="1"/>
      <c r="U144" s="1"/>
      <c r="V144" s="1"/>
      <c r="W144" s="404"/>
      <c r="X144" s="405"/>
      <c r="Y144" s="406"/>
      <c r="Z144" s="406"/>
      <c r="AA144" s="405"/>
      <c r="AB144" s="406"/>
      <c r="AC144" s="406"/>
      <c r="AD144" s="407"/>
      <c r="AE144" s="408"/>
      <c r="AF144" s="406"/>
      <c r="AG144" s="406"/>
      <c r="AH144" s="407"/>
      <c r="AI144" s="567"/>
    </row>
    <row r="145" spans="1:35" s="39" customFormat="1" ht="15" hidden="1" customHeight="1" x14ac:dyDescent="0.25">
      <c r="A145" s="110" t="s">
        <v>235</v>
      </c>
      <c r="B145" s="93" t="s">
        <v>664</v>
      </c>
      <c r="C145" s="775" t="s">
        <v>236</v>
      </c>
      <c r="D145" s="776"/>
      <c r="E145" s="776"/>
      <c r="F145" s="145">
        <v>0</v>
      </c>
      <c r="G145" s="269">
        <v>0</v>
      </c>
      <c r="H145" s="253">
        <v>0</v>
      </c>
      <c r="I145" s="356">
        <v>0</v>
      </c>
      <c r="J145" s="193">
        <f t="shared" si="105"/>
        <v>0</v>
      </c>
      <c r="K145" s="135"/>
      <c r="L145" s="145">
        <f t="shared" si="52"/>
        <v>0</v>
      </c>
      <c r="M145" s="193">
        <f t="shared" si="106"/>
        <v>0</v>
      </c>
      <c r="N145" s="135"/>
      <c r="O145" s="145">
        <f t="shared" si="98"/>
        <v>0</v>
      </c>
      <c r="P145" s="97"/>
      <c r="Q145" s="95"/>
      <c r="R145" s="95"/>
      <c r="S145" s="95"/>
      <c r="T145" s="95"/>
      <c r="U145" s="95"/>
      <c r="V145" s="95"/>
      <c r="W145" s="404"/>
      <c r="X145" s="405"/>
      <c r="Y145" s="406"/>
      <c r="Z145" s="406"/>
      <c r="AA145" s="405"/>
      <c r="AB145" s="406"/>
      <c r="AC145" s="406"/>
      <c r="AD145" s="407"/>
      <c r="AE145" s="408"/>
      <c r="AF145" s="406"/>
      <c r="AG145" s="406"/>
      <c r="AH145" s="407"/>
      <c r="AI145" s="655"/>
    </row>
    <row r="146" spans="1:35" s="39" customFormat="1" ht="15" hidden="1" customHeight="1" x14ac:dyDescent="0.25">
      <c r="A146" s="110" t="s">
        <v>237</v>
      </c>
      <c r="B146" s="93" t="s">
        <v>666</v>
      </c>
      <c r="C146" s="775" t="s">
        <v>238</v>
      </c>
      <c r="D146" s="776"/>
      <c r="E146" s="776"/>
      <c r="F146" s="145">
        <v>0</v>
      </c>
      <c r="G146" s="269">
        <v>0</v>
      </c>
      <c r="H146" s="253">
        <v>0</v>
      </c>
      <c r="I146" s="356">
        <v>0</v>
      </c>
      <c r="J146" s="193">
        <f t="shared" si="105"/>
        <v>0</v>
      </c>
      <c r="K146" s="135"/>
      <c r="L146" s="145">
        <f t="shared" si="52"/>
        <v>0</v>
      </c>
      <c r="M146" s="193">
        <f t="shared" si="106"/>
        <v>0</v>
      </c>
      <c r="N146" s="135"/>
      <c r="O146" s="145">
        <f t="shared" si="98"/>
        <v>0</v>
      </c>
      <c r="P146" s="97"/>
      <c r="Q146" s="95"/>
      <c r="R146" s="95"/>
      <c r="S146" s="95"/>
      <c r="T146" s="95"/>
      <c r="U146" s="95"/>
      <c r="V146" s="95"/>
      <c r="W146" s="404"/>
      <c r="X146" s="405"/>
      <c r="Y146" s="406"/>
      <c r="Z146" s="406"/>
      <c r="AA146" s="405"/>
      <c r="AB146" s="406"/>
      <c r="AC146" s="406"/>
      <c r="AD146" s="407"/>
      <c r="AE146" s="408"/>
      <c r="AF146" s="406"/>
      <c r="AG146" s="406"/>
      <c r="AH146" s="407"/>
      <c r="AI146" s="655"/>
    </row>
    <row r="147" spans="1:35" s="39" customFormat="1" ht="15" hidden="1" customHeight="1" x14ac:dyDescent="0.25">
      <c r="A147" s="110" t="s">
        <v>239</v>
      </c>
      <c r="B147" s="93" t="s">
        <v>667</v>
      </c>
      <c r="C147" s="775" t="s">
        <v>240</v>
      </c>
      <c r="D147" s="776"/>
      <c r="E147" s="776"/>
      <c r="F147" s="145">
        <v>0</v>
      </c>
      <c r="G147" s="269">
        <v>0</v>
      </c>
      <c r="H147" s="253">
        <v>0</v>
      </c>
      <c r="I147" s="356">
        <v>0</v>
      </c>
      <c r="J147" s="193">
        <f t="shared" si="105"/>
        <v>0</v>
      </c>
      <c r="K147" s="135"/>
      <c r="L147" s="145">
        <f t="shared" ref="L147:L214" si="107">SUM(J147:K147)</f>
        <v>0</v>
      </c>
      <c r="M147" s="193">
        <f t="shared" si="106"/>
        <v>0</v>
      </c>
      <c r="N147" s="135"/>
      <c r="O147" s="145">
        <f t="shared" ref="O147:O153" si="108">SUM(M147:N147)</f>
        <v>0</v>
      </c>
      <c r="P147" s="97"/>
      <c r="Q147" s="95"/>
      <c r="R147" s="95"/>
      <c r="S147" s="95"/>
      <c r="T147" s="95"/>
      <c r="U147" s="95"/>
      <c r="V147" s="95"/>
      <c r="W147" s="404"/>
      <c r="X147" s="405"/>
      <c r="Y147" s="406"/>
      <c r="Z147" s="406"/>
      <c r="AA147" s="405"/>
      <c r="AB147" s="406"/>
      <c r="AC147" s="406"/>
      <c r="AD147" s="407"/>
      <c r="AE147" s="408"/>
      <c r="AF147" s="406"/>
      <c r="AG147" s="406"/>
      <c r="AH147" s="407"/>
      <c r="AI147" s="655"/>
    </row>
    <row r="148" spans="1:35" s="39" customFormat="1" ht="15.75" thickBot="1" x14ac:dyDescent="0.3">
      <c r="A148" s="110" t="s">
        <v>241</v>
      </c>
      <c r="B148" s="93" t="s">
        <v>668</v>
      </c>
      <c r="C148" s="775" t="s">
        <v>242</v>
      </c>
      <c r="D148" s="776"/>
      <c r="E148" s="776"/>
      <c r="F148" s="145"/>
      <c r="G148" s="269"/>
      <c r="H148" s="253"/>
      <c r="I148" s="356"/>
      <c r="J148" s="193">
        <f>J149+J150+J151+J156+J157+J158+J159+J160+J161+J162</f>
        <v>2708500</v>
      </c>
      <c r="K148" s="135">
        <f>K149+K150+K151+K156+K157+K158+K159+K160+K161+K162</f>
        <v>0</v>
      </c>
      <c r="L148" s="145">
        <f t="shared" si="107"/>
        <v>2708500</v>
      </c>
      <c r="M148" s="193">
        <f>M149+M150+M151+M156+M157+M158+M159+M160+M161+M162</f>
        <v>2808500</v>
      </c>
      <c r="N148" s="135">
        <f>N149+N150+N151+N156+N157+N158+N159+N160+N161+N162</f>
        <v>0</v>
      </c>
      <c r="O148" s="145">
        <f t="shared" si="108"/>
        <v>2808500</v>
      </c>
      <c r="P148" s="97">
        <f t="shared" ref="P148:V148" si="109">P149+P150+P151+P156+P157+P158+P159+P160+P161+P162</f>
        <v>0</v>
      </c>
      <c r="Q148" s="95">
        <f t="shared" si="109"/>
        <v>0</v>
      </c>
      <c r="R148" s="95">
        <f t="shared" si="109"/>
        <v>2808500</v>
      </c>
      <c r="S148" s="95">
        <f t="shared" si="109"/>
        <v>0</v>
      </c>
      <c r="T148" s="95"/>
      <c r="U148" s="95"/>
      <c r="V148" s="95">
        <f t="shared" si="109"/>
        <v>0</v>
      </c>
      <c r="W148" s="404">
        <f t="shared" ref="W148:AB148" si="110">SUM(W151+W156+W157+W158+W159+W160+W161+W162)</f>
        <v>50000</v>
      </c>
      <c r="X148" s="404">
        <f t="shared" si="110"/>
        <v>50000</v>
      </c>
      <c r="Y148" s="404">
        <f t="shared" si="110"/>
        <v>0</v>
      </c>
      <c r="Z148" s="404">
        <f t="shared" si="110"/>
        <v>0</v>
      </c>
      <c r="AA148" s="404">
        <f t="shared" si="110"/>
        <v>200000</v>
      </c>
      <c r="AB148" s="404">
        <f t="shared" si="110"/>
        <v>0</v>
      </c>
      <c r="AD148" s="404">
        <f>SUM(AC151+AC156+AC157+AC158+AC159+AC160+AC161+AC162)</f>
        <v>100000</v>
      </c>
      <c r="AE148" s="404">
        <f>SUM(AD151+AD156+AD157+AD158+AD159+AD160+AD161+AD162)</f>
        <v>0</v>
      </c>
      <c r="AF148" s="404">
        <f>SUM(AE151+AE156+AE157+AE158+AE159+AE160+AE161+AE162)</f>
        <v>0</v>
      </c>
      <c r="AG148" s="404">
        <f>SUM(AF151+AF156+AF157+AF158+AF159+AF160+AF161+AF162)</f>
        <v>0</v>
      </c>
      <c r="AH148" s="404">
        <f>SUM(AG151+AG156+AG157+AG158+AG159+AG160+AG161+AG162)</f>
        <v>2408500</v>
      </c>
      <c r="AI148" s="636">
        <f>SUM(W148:AH148)</f>
        <v>2808500</v>
      </c>
    </row>
    <row r="149" spans="1:35" ht="15" hidden="1" customHeight="1" x14ac:dyDescent="0.25">
      <c r="B149" s="50"/>
      <c r="C149" s="2"/>
      <c r="D149" s="748" t="s">
        <v>359</v>
      </c>
      <c r="E149" s="748"/>
      <c r="F149" s="142">
        <v>0</v>
      </c>
      <c r="G149" s="267">
        <v>0</v>
      </c>
      <c r="H149" s="251">
        <v>0</v>
      </c>
      <c r="I149" s="353">
        <v>0</v>
      </c>
      <c r="J149" s="182">
        <f t="shared" ref="J149:J162" si="111">SUM(W149:AH149)</f>
        <v>0</v>
      </c>
      <c r="K149" s="124"/>
      <c r="L149" s="142">
        <f t="shared" si="107"/>
        <v>0</v>
      </c>
      <c r="M149" s="182">
        <f t="shared" ref="M149:M150" si="112">SUM(Z149:AK149)</f>
        <v>0</v>
      </c>
      <c r="N149" s="124"/>
      <c r="O149" s="142">
        <f t="shared" si="108"/>
        <v>0</v>
      </c>
      <c r="P149" s="40"/>
      <c r="Q149" s="1"/>
      <c r="R149" s="1"/>
      <c r="S149" s="1"/>
      <c r="T149" s="1"/>
      <c r="U149" s="1"/>
      <c r="V149" s="1"/>
      <c r="W149" s="404"/>
      <c r="X149" s="405"/>
      <c r="Y149" s="406"/>
      <c r="Z149" s="406"/>
      <c r="AA149" s="405"/>
      <c r="AB149" s="406"/>
      <c r="AC149" s="406"/>
      <c r="AD149" s="407"/>
      <c r="AE149" s="408"/>
      <c r="AF149" s="406"/>
      <c r="AG149" s="406"/>
      <c r="AH149" s="407"/>
      <c r="AI149" s="567"/>
    </row>
    <row r="150" spans="1:35" ht="15" hidden="1" customHeight="1" x14ac:dyDescent="0.25">
      <c r="B150" s="50"/>
      <c r="C150" s="2"/>
      <c r="D150" s="748" t="s">
        <v>360</v>
      </c>
      <c r="E150" s="748"/>
      <c r="F150" s="142">
        <v>0</v>
      </c>
      <c r="G150" s="267">
        <v>0</v>
      </c>
      <c r="H150" s="251">
        <v>0</v>
      </c>
      <c r="I150" s="353">
        <v>0</v>
      </c>
      <c r="J150" s="182">
        <f t="shared" si="111"/>
        <v>0</v>
      </c>
      <c r="K150" s="124"/>
      <c r="L150" s="142">
        <f t="shared" si="107"/>
        <v>0</v>
      </c>
      <c r="M150" s="182">
        <f t="shared" si="112"/>
        <v>0</v>
      </c>
      <c r="N150" s="124"/>
      <c r="O150" s="142">
        <f t="shared" si="108"/>
        <v>0</v>
      </c>
      <c r="P150" s="40"/>
      <c r="Q150" s="1"/>
      <c r="R150" s="1"/>
      <c r="S150" s="1"/>
      <c r="T150" s="1"/>
      <c r="U150" s="1"/>
      <c r="V150" s="1"/>
      <c r="W150" s="404"/>
      <c r="X150" s="405"/>
      <c r="Y150" s="406"/>
      <c r="Z150" s="406"/>
      <c r="AA150" s="405"/>
      <c r="AB150" s="406"/>
      <c r="AC150" s="406"/>
      <c r="AD150" s="407"/>
      <c r="AE150" s="408"/>
      <c r="AF150" s="406"/>
      <c r="AG150" s="406"/>
      <c r="AH150" s="407"/>
      <c r="AI150" s="567"/>
    </row>
    <row r="151" spans="1:35" s="166" customFormat="1" ht="15.75" thickBot="1" x14ac:dyDescent="0.3">
      <c r="A151" s="223"/>
      <c r="B151" s="151"/>
      <c r="C151" s="160"/>
      <c r="D151" s="777" t="s">
        <v>361</v>
      </c>
      <c r="E151" s="777"/>
      <c r="F151" s="153"/>
      <c r="G151" s="264"/>
      <c r="H151" s="248"/>
      <c r="I151" s="348"/>
      <c r="J151" s="200">
        <f>SUM(J152:J154)</f>
        <v>2708500</v>
      </c>
      <c r="K151" s="152">
        <f>SUM(K152:K154)</f>
        <v>0</v>
      </c>
      <c r="L151" s="153">
        <f t="shared" si="107"/>
        <v>2708500</v>
      </c>
      <c r="M151" s="200">
        <f>SUM(M152:M155)</f>
        <v>2808500</v>
      </c>
      <c r="N151" s="152">
        <f>SUM(N152:N154)</f>
        <v>0</v>
      </c>
      <c r="O151" s="153">
        <f t="shared" si="108"/>
        <v>2808500</v>
      </c>
      <c r="P151" s="154">
        <f t="shared" ref="P151:V151" si="113">SUM(P152:P154)</f>
        <v>0</v>
      </c>
      <c r="Q151" s="155">
        <f t="shared" si="113"/>
        <v>0</v>
      </c>
      <c r="R151" s="155">
        <f>SUM(R152:R155)</f>
        <v>2808500</v>
      </c>
      <c r="S151" s="155">
        <f t="shared" si="113"/>
        <v>0</v>
      </c>
      <c r="T151" s="155"/>
      <c r="U151" s="155"/>
      <c r="V151" s="155">
        <f t="shared" si="113"/>
        <v>0</v>
      </c>
      <c r="W151" s="404">
        <f t="shared" ref="W151:AH151" si="114">SUM(W152:W155)</f>
        <v>50000</v>
      </c>
      <c r="X151" s="404">
        <f t="shared" si="114"/>
        <v>50000</v>
      </c>
      <c r="Y151" s="404">
        <f t="shared" si="114"/>
        <v>0</v>
      </c>
      <c r="Z151" s="404">
        <f t="shared" si="114"/>
        <v>0</v>
      </c>
      <c r="AA151" s="404">
        <f t="shared" si="114"/>
        <v>200000</v>
      </c>
      <c r="AB151" s="404">
        <f t="shared" si="114"/>
        <v>0</v>
      </c>
      <c r="AC151" s="404">
        <f t="shared" si="114"/>
        <v>100000</v>
      </c>
      <c r="AD151" s="404">
        <f t="shared" si="114"/>
        <v>0</v>
      </c>
      <c r="AE151" s="404">
        <f t="shared" si="114"/>
        <v>0</v>
      </c>
      <c r="AF151" s="404">
        <f t="shared" si="114"/>
        <v>0</v>
      </c>
      <c r="AG151" s="404">
        <f t="shared" si="114"/>
        <v>2408500</v>
      </c>
      <c r="AH151" s="404">
        <f t="shared" si="114"/>
        <v>0</v>
      </c>
      <c r="AI151" s="635">
        <f>SUM(W151:AH151)</f>
        <v>2808500</v>
      </c>
    </row>
    <row r="152" spans="1:35" ht="15.75" thickBot="1" x14ac:dyDescent="0.3">
      <c r="B152" s="50"/>
      <c r="C152" s="2"/>
      <c r="D152" s="147"/>
      <c r="E152" s="147" t="s">
        <v>1113</v>
      </c>
      <c r="F152" s="142"/>
      <c r="G152" s="267"/>
      <c r="H152" s="251"/>
      <c r="I152" s="353"/>
      <c r="J152" s="182">
        <v>0</v>
      </c>
      <c r="K152" s="124"/>
      <c r="L152" s="142">
        <f t="shared" si="107"/>
        <v>0</v>
      </c>
      <c r="M152" s="576">
        <v>50000</v>
      </c>
      <c r="N152" s="124"/>
      <c r="O152" s="142">
        <f t="shared" si="108"/>
        <v>50000</v>
      </c>
      <c r="P152" s="40"/>
      <c r="Q152" s="1"/>
      <c r="R152" s="1">
        <v>50000</v>
      </c>
      <c r="S152" s="1"/>
      <c r="T152" s="1"/>
      <c r="U152" s="1"/>
      <c r="V152" s="1"/>
      <c r="W152" s="404">
        <v>0</v>
      </c>
      <c r="X152" s="405">
        <v>50000</v>
      </c>
      <c r="Y152" s="406">
        <v>0</v>
      </c>
      <c r="Z152" s="406">
        <v>0</v>
      </c>
      <c r="AA152" s="405">
        <v>0</v>
      </c>
      <c r="AB152" s="406">
        <v>0</v>
      </c>
      <c r="AC152" s="406">
        <v>0</v>
      </c>
      <c r="AD152" s="407">
        <v>0</v>
      </c>
      <c r="AE152" s="408">
        <v>0</v>
      </c>
      <c r="AF152" s="406">
        <v>0</v>
      </c>
      <c r="AG152" s="406">
        <v>0</v>
      </c>
      <c r="AH152" s="407">
        <v>0</v>
      </c>
      <c r="AI152" s="566">
        <f>SUM(W152:AH152)</f>
        <v>50000</v>
      </c>
    </row>
    <row r="153" spans="1:35" ht="15.75" thickBot="1" x14ac:dyDescent="0.3">
      <c r="B153" s="50"/>
      <c r="C153" s="2"/>
      <c r="D153" s="147"/>
      <c r="E153" s="147" t="s">
        <v>1002</v>
      </c>
      <c r="F153" s="142"/>
      <c r="G153" s="267"/>
      <c r="H153" s="251"/>
      <c r="I153" s="353"/>
      <c r="J153" s="182">
        <v>100000</v>
      </c>
      <c r="K153" s="124"/>
      <c r="L153" s="142">
        <f t="shared" si="107"/>
        <v>100000</v>
      </c>
      <c r="M153" s="182">
        <v>100000</v>
      </c>
      <c r="N153" s="124"/>
      <c r="O153" s="142">
        <f t="shared" si="108"/>
        <v>100000</v>
      </c>
      <c r="P153" s="40"/>
      <c r="Q153" s="1"/>
      <c r="R153" s="1">
        <f>L153</f>
        <v>100000</v>
      </c>
      <c r="S153" s="1"/>
      <c r="T153" s="1"/>
      <c r="U153" s="1"/>
      <c r="V153" s="1"/>
      <c r="W153" s="404">
        <v>0</v>
      </c>
      <c r="X153" s="405">
        <v>0</v>
      </c>
      <c r="Y153" s="406">
        <v>0</v>
      </c>
      <c r="Z153" s="406">
        <v>0</v>
      </c>
      <c r="AA153" s="405">
        <v>0</v>
      </c>
      <c r="AB153" s="406">
        <v>0</v>
      </c>
      <c r="AC153" s="406">
        <v>100000</v>
      </c>
      <c r="AD153" s="407">
        <v>0</v>
      </c>
      <c r="AE153" s="408">
        <v>0</v>
      </c>
      <c r="AF153" s="406">
        <v>0</v>
      </c>
      <c r="AG153" s="406">
        <v>0</v>
      </c>
      <c r="AH153" s="407">
        <v>0</v>
      </c>
      <c r="AI153" s="566">
        <f>SUM(W153:AH153)</f>
        <v>100000</v>
      </c>
    </row>
    <row r="154" spans="1:35" ht="15.75" thickBot="1" x14ac:dyDescent="0.3">
      <c r="B154" s="50"/>
      <c r="C154" s="2"/>
      <c r="D154" s="147"/>
      <c r="E154" s="147" t="s">
        <v>1003</v>
      </c>
      <c r="F154" s="142"/>
      <c r="G154" s="267"/>
      <c r="H154" s="251"/>
      <c r="I154" s="353"/>
      <c r="J154" s="182">
        <v>2608500</v>
      </c>
      <c r="K154" s="124"/>
      <c r="L154" s="142">
        <f>SUM(J154:K154)</f>
        <v>2608500</v>
      </c>
      <c r="M154" s="182">
        <v>2608500</v>
      </c>
      <c r="N154" s="124"/>
      <c r="O154" s="142">
        <f>SUM(M154:N154)</f>
        <v>2608500</v>
      </c>
      <c r="P154" s="40"/>
      <c r="Q154" s="1"/>
      <c r="R154" s="1">
        <v>2608500</v>
      </c>
      <c r="S154" s="1"/>
      <c r="T154" s="1"/>
      <c r="U154" s="1"/>
      <c r="V154" s="1"/>
      <c r="W154" s="404">
        <v>0</v>
      </c>
      <c r="X154" s="405">
        <v>0</v>
      </c>
      <c r="Y154" s="406">
        <v>0</v>
      </c>
      <c r="Z154" s="406">
        <v>0</v>
      </c>
      <c r="AA154" s="405">
        <v>200000</v>
      </c>
      <c r="AB154" s="406">
        <v>0</v>
      </c>
      <c r="AC154" s="406">
        <v>0</v>
      </c>
      <c r="AD154" s="407">
        <v>0</v>
      </c>
      <c r="AE154" s="408"/>
      <c r="AF154" s="406"/>
      <c r="AG154" s="406">
        <v>2408500</v>
      </c>
      <c r="AH154" s="407"/>
      <c r="AI154" s="566">
        <f>SUM(W154:AH154)</f>
        <v>2608500</v>
      </c>
    </row>
    <row r="155" spans="1:35" ht="15.75" thickBot="1" x14ac:dyDescent="0.3">
      <c r="B155" s="50"/>
      <c r="C155" s="2"/>
      <c r="D155" s="480"/>
      <c r="E155" s="563" t="s">
        <v>1099</v>
      </c>
      <c r="F155" s="142"/>
      <c r="G155" s="267"/>
      <c r="H155" s="251"/>
      <c r="I155" s="353"/>
      <c r="J155" s="182"/>
      <c r="K155" s="124"/>
      <c r="L155" s="142"/>
      <c r="M155" s="182">
        <v>50000</v>
      </c>
      <c r="N155" s="124"/>
      <c r="O155" s="498">
        <v>50000</v>
      </c>
      <c r="P155" s="40"/>
      <c r="Q155" s="1"/>
      <c r="R155" s="1">
        <v>50000</v>
      </c>
      <c r="S155" s="1"/>
      <c r="T155" s="1"/>
      <c r="U155" s="1"/>
      <c r="V155" s="1"/>
      <c r="W155" s="404">
        <v>50000</v>
      </c>
      <c r="X155" s="405">
        <v>0</v>
      </c>
      <c r="Y155" s="406">
        <v>0</v>
      </c>
      <c r="Z155" s="406">
        <v>0</v>
      </c>
      <c r="AA155" s="405">
        <v>0</v>
      </c>
      <c r="AB155" s="406">
        <v>0</v>
      </c>
      <c r="AC155" s="406">
        <v>0</v>
      </c>
      <c r="AD155" s="407">
        <v>0</v>
      </c>
      <c r="AE155" s="408">
        <v>0</v>
      </c>
      <c r="AF155" s="406">
        <v>0</v>
      </c>
      <c r="AG155" s="406">
        <v>0</v>
      </c>
      <c r="AH155" s="407">
        <v>0</v>
      </c>
      <c r="AI155" s="566">
        <f>SUM(W155:AH155)</f>
        <v>50000</v>
      </c>
    </row>
    <row r="156" spans="1:35" ht="15" hidden="1" customHeight="1" thickBot="1" x14ac:dyDescent="0.3">
      <c r="B156" s="50"/>
      <c r="C156" s="2"/>
      <c r="D156" s="748" t="s">
        <v>362</v>
      </c>
      <c r="E156" s="748"/>
      <c r="F156" s="142">
        <v>0</v>
      </c>
      <c r="G156" s="267">
        <v>0</v>
      </c>
      <c r="H156" s="251">
        <v>0</v>
      </c>
      <c r="I156" s="353">
        <v>0</v>
      </c>
      <c r="J156" s="182">
        <f t="shared" si="111"/>
        <v>0</v>
      </c>
      <c r="K156" s="124"/>
      <c r="L156" s="142">
        <f t="shared" si="107"/>
        <v>0</v>
      </c>
      <c r="M156" s="182">
        <f t="shared" ref="M156:M162" si="115">SUM(Z156:AK156)</f>
        <v>0</v>
      </c>
      <c r="N156" s="124"/>
      <c r="O156" s="142">
        <f t="shared" ref="O156:O162" si="116">SUM(M156:N156)</f>
        <v>0</v>
      </c>
      <c r="P156" s="40"/>
      <c r="Q156" s="1"/>
      <c r="R156" s="1"/>
      <c r="S156" s="1"/>
      <c r="T156" s="1"/>
      <c r="U156" s="1"/>
      <c r="V156" s="1"/>
      <c r="W156" s="404"/>
      <c r="X156" s="405"/>
      <c r="Y156" s="406"/>
      <c r="Z156" s="406"/>
      <c r="AA156" s="405"/>
      <c r="AB156" s="406"/>
      <c r="AC156" s="406"/>
      <c r="AD156" s="407"/>
      <c r="AE156" s="408"/>
      <c r="AF156" s="406"/>
      <c r="AG156" s="406"/>
      <c r="AH156" s="407"/>
      <c r="AI156" s="567"/>
    </row>
    <row r="157" spans="1:35" ht="15" hidden="1" customHeight="1" thickBot="1" x14ac:dyDescent="0.3">
      <c r="B157" s="50"/>
      <c r="C157" s="2"/>
      <c r="D157" s="748" t="s">
        <v>363</v>
      </c>
      <c r="E157" s="748"/>
      <c r="F157" s="142">
        <v>0</v>
      </c>
      <c r="G157" s="267">
        <v>0</v>
      </c>
      <c r="H157" s="251">
        <v>0</v>
      </c>
      <c r="I157" s="353">
        <v>0</v>
      </c>
      <c r="J157" s="182">
        <f t="shared" si="111"/>
        <v>0</v>
      </c>
      <c r="K157" s="124"/>
      <c r="L157" s="142">
        <f t="shared" si="107"/>
        <v>0</v>
      </c>
      <c r="M157" s="182">
        <f t="shared" si="115"/>
        <v>0</v>
      </c>
      <c r="N157" s="124"/>
      <c r="O157" s="142">
        <f t="shared" si="116"/>
        <v>0</v>
      </c>
      <c r="P157" s="40"/>
      <c r="Q157" s="1"/>
      <c r="R157" s="1"/>
      <c r="S157" s="1"/>
      <c r="T157" s="1"/>
      <c r="U157" s="1"/>
      <c r="V157" s="1"/>
      <c r="W157" s="404"/>
      <c r="X157" s="405"/>
      <c r="Y157" s="406"/>
      <c r="Z157" s="406"/>
      <c r="AA157" s="405"/>
      <c r="AB157" s="406"/>
      <c r="AC157" s="406"/>
      <c r="AD157" s="407"/>
      <c r="AE157" s="408"/>
      <c r="AF157" s="406"/>
      <c r="AG157" s="406"/>
      <c r="AH157" s="407"/>
      <c r="AI157" s="567"/>
    </row>
    <row r="158" spans="1:35" ht="25.5" hidden="1" customHeight="1" thickBot="1" x14ac:dyDescent="0.3">
      <c r="B158" s="50"/>
      <c r="C158" s="2"/>
      <c r="D158" s="749" t="s">
        <v>535</v>
      </c>
      <c r="E158" s="749"/>
      <c r="F158" s="142">
        <v>0</v>
      </c>
      <c r="G158" s="267">
        <v>0</v>
      </c>
      <c r="H158" s="251">
        <v>0</v>
      </c>
      <c r="I158" s="353">
        <v>0</v>
      </c>
      <c r="J158" s="192">
        <f t="shared" si="111"/>
        <v>0</v>
      </c>
      <c r="K158" s="134"/>
      <c r="L158" s="142">
        <f t="shared" si="107"/>
        <v>0</v>
      </c>
      <c r="M158" s="192">
        <f t="shared" si="115"/>
        <v>0</v>
      </c>
      <c r="N158" s="134"/>
      <c r="O158" s="142">
        <f t="shared" si="116"/>
        <v>0</v>
      </c>
      <c r="P158" s="40"/>
      <c r="Q158" s="1"/>
      <c r="R158" s="1"/>
      <c r="S158" s="1"/>
      <c r="T158" s="1"/>
      <c r="U158" s="1"/>
      <c r="V158" s="1"/>
      <c r="W158" s="404"/>
      <c r="X158" s="405"/>
      <c r="Y158" s="406"/>
      <c r="Z158" s="406"/>
      <c r="AA158" s="405"/>
      <c r="AB158" s="406"/>
      <c r="AC158" s="406"/>
      <c r="AD158" s="407"/>
      <c r="AE158" s="408"/>
      <c r="AF158" s="406"/>
      <c r="AG158" s="406"/>
      <c r="AH158" s="407"/>
      <c r="AI158" s="567"/>
    </row>
    <row r="159" spans="1:35" ht="25.5" hidden="1" customHeight="1" thickBot="1" x14ac:dyDescent="0.3">
      <c r="B159" s="50"/>
      <c r="C159" s="2"/>
      <c r="D159" s="749" t="s">
        <v>538</v>
      </c>
      <c r="E159" s="749"/>
      <c r="F159" s="142">
        <v>0</v>
      </c>
      <c r="G159" s="267">
        <v>0</v>
      </c>
      <c r="H159" s="251">
        <v>0</v>
      </c>
      <c r="I159" s="353">
        <v>0</v>
      </c>
      <c r="J159" s="192">
        <f t="shared" si="111"/>
        <v>0</v>
      </c>
      <c r="K159" s="134"/>
      <c r="L159" s="142">
        <f t="shared" si="107"/>
        <v>0</v>
      </c>
      <c r="M159" s="192">
        <f t="shared" si="115"/>
        <v>0</v>
      </c>
      <c r="N159" s="134"/>
      <c r="O159" s="142">
        <f t="shared" si="116"/>
        <v>0</v>
      </c>
      <c r="P159" s="40"/>
      <c r="Q159" s="1"/>
      <c r="R159" s="1"/>
      <c r="S159" s="1"/>
      <c r="T159" s="1"/>
      <c r="U159" s="1"/>
      <c r="V159" s="1"/>
      <c r="W159" s="404"/>
      <c r="X159" s="405"/>
      <c r="Y159" s="406"/>
      <c r="Z159" s="406"/>
      <c r="AA159" s="405"/>
      <c r="AB159" s="406"/>
      <c r="AC159" s="406"/>
      <c r="AD159" s="407"/>
      <c r="AE159" s="408"/>
      <c r="AF159" s="406"/>
      <c r="AG159" s="406"/>
      <c r="AH159" s="407"/>
      <c r="AI159" s="567"/>
    </row>
    <row r="160" spans="1:35" ht="15" hidden="1" customHeight="1" thickBot="1" x14ac:dyDescent="0.3">
      <c r="B160" s="50"/>
      <c r="C160" s="2"/>
      <c r="D160" s="748" t="s">
        <v>365</v>
      </c>
      <c r="E160" s="748"/>
      <c r="F160" s="142">
        <v>0</v>
      </c>
      <c r="G160" s="267">
        <v>0</v>
      </c>
      <c r="H160" s="251">
        <v>0</v>
      </c>
      <c r="I160" s="353">
        <v>0</v>
      </c>
      <c r="J160" s="182">
        <f t="shared" si="111"/>
        <v>0</v>
      </c>
      <c r="K160" s="124"/>
      <c r="L160" s="142">
        <f t="shared" si="107"/>
        <v>0</v>
      </c>
      <c r="M160" s="182">
        <f t="shared" si="115"/>
        <v>0</v>
      </c>
      <c r="N160" s="124"/>
      <c r="O160" s="142">
        <f t="shared" si="116"/>
        <v>0</v>
      </c>
      <c r="P160" s="40"/>
      <c r="Q160" s="1"/>
      <c r="R160" s="1"/>
      <c r="S160" s="1"/>
      <c r="T160" s="1"/>
      <c r="U160" s="1"/>
      <c r="V160" s="1"/>
      <c r="W160" s="404"/>
      <c r="X160" s="405"/>
      <c r="Y160" s="406"/>
      <c r="Z160" s="406"/>
      <c r="AA160" s="405"/>
      <c r="AB160" s="406"/>
      <c r="AC160" s="406"/>
      <c r="AD160" s="407"/>
      <c r="AE160" s="408"/>
      <c r="AF160" s="406"/>
      <c r="AG160" s="406"/>
      <c r="AH160" s="407"/>
      <c r="AI160" s="567"/>
    </row>
    <row r="161" spans="1:35" ht="25.5" hidden="1" customHeight="1" thickBot="1" x14ac:dyDescent="0.3">
      <c r="B161" s="50"/>
      <c r="C161" s="2"/>
      <c r="D161" s="749" t="s">
        <v>541</v>
      </c>
      <c r="E161" s="749"/>
      <c r="F161" s="142">
        <v>0</v>
      </c>
      <c r="G161" s="267">
        <v>0</v>
      </c>
      <c r="H161" s="251">
        <v>0</v>
      </c>
      <c r="I161" s="353">
        <v>0</v>
      </c>
      <c r="J161" s="192">
        <f t="shared" si="111"/>
        <v>0</v>
      </c>
      <c r="K161" s="134"/>
      <c r="L161" s="142">
        <f t="shared" si="107"/>
        <v>0</v>
      </c>
      <c r="M161" s="192">
        <f t="shared" si="115"/>
        <v>0</v>
      </c>
      <c r="N161" s="134"/>
      <c r="O161" s="142">
        <f t="shared" si="116"/>
        <v>0</v>
      </c>
      <c r="P161" s="40"/>
      <c r="Q161" s="1"/>
      <c r="R161" s="1"/>
      <c r="S161" s="1"/>
      <c r="T161" s="1"/>
      <c r="U161" s="1"/>
      <c r="V161" s="1"/>
      <c r="W161" s="404"/>
      <c r="X161" s="405"/>
      <c r="Y161" s="406"/>
      <c r="Z161" s="406"/>
      <c r="AA161" s="405"/>
      <c r="AB161" s="406"/>
      <c r="AC161" s="406"/>
      <c r="AD161" s="407"/>
      <c r="AE161" s="408"/>
      <c r="AF161" s="406"/>
      <c r="AG161" s="406"/>
      <c r="AH161" s="407"/>
      <c r="AI161" s="567"/>
    </row>
    <row r="162" spans="1:35" ht="15" hidden="1" customHeight="1" thickBot="1" x14ac:dyDescent="0.3">
      <c r="B162" s="50"/>
      <c r="C162" s="2"/>
      <c r="D162" s="748" t="s">
        <v>542</v>
      </c>
      <c r="E162" s="748"/>
      <c r="F162" s="142">
        <v>0</v>
      </c>
      <c r="G162" s="267">
        <v>0</v>
      </c>
      <c r="H162" s="251">
        <v>0</v>
      </c>
      <c r="I162" s="353">
        <v>0</v>
      </c>
      <c r="J162" s="182">
        <f t="shared" si="111"/>
        <v>0</v>
      </c>
      <c r="K162" s="124"/>
      <c r="L162" s="142">
        <f t="shared" si="107"/>
        <v>0</v>
      </c>
      <c r="M162" s="182">
        <f t="shared" si="115"/>
        <v>0</v>
      </c>
      <c r="N162" s="124"/>
      <c r="O162" s="142">
        <f t="shared" si="116"/>
        <v>0</v>
      </c>
      <c r="P162" s="40"/>
      <c r="Q162" s="1"/>
      <c r="R162" s="1"/>
      <c r="S162" s="1"/>
      <c r="T162" s="1"/>
      <c r="U162" s="1"/>
      <c r="V162" s="1"/>
      <c r="W162" s="404"/>
      <c r="X162" s="405"/>
      <c r="Y162" s="406"/>
      <c r="Z162" s="406"/>
      <c r="AA162" s="405"/>
      <c r="AB162" s="406"/>
      <c r="AC162" s="406"/>
      <c r="AD162" s="407"/>
      <c r="AE162" s="408"/>
      <c r="AF162" s="406"/>
      <c r="AG162" s="406"/>
      <c r="AH162" s="407"/>
      <c r="AI162" s="567"/>
    </row>
    <row r="163" spans="1:35" s="39" customFormat="1" ht="15.75" thickBot="1" x14ac:dyDescent="0.3">
      <c r="A163" s="110" t="s">
        <v>243</v>
      </c>
      <c r="B163" s="119" t="s">
        <v>669</v>
      </c>
      <c r="C163" s="817" t="s">
        <v>244</v>
      </c>
      <c r="D163" s="818"/>
      <c r="E163" s="818"/>
      <c r="F163" s="145"/>
      <c r="G163" s="336"/>
      <c r="H163" s="344"/>
      <c r="I163" s="361"/>
      <c r="J163" s="194">
        <v>0</v>
      </c>
      <c r="K163" s="136"/>
      <c r="L163" s="145">
        <f>SUM(J163:K163)</f>
        <v>0</v>
      </c>
      <c r="M163" s="676">
        <v>408266</v>
      </c>
      <c r="N163" s="136"/>
      <c r="O163" s="145">
        <f>SUM(M163:N163)</f>
        <v>408266</v>
      </c>
      <c r="P163" s="97"/>
      <c r="Q163" s="95">
        <v>408266</v>
      </c>
      <c r="R163" s="95"/>
      <c r="S163" s="95"/>
      <c r="T163" s="95"/>
      <c r="U163" s="95"/>
      <c r="V163" s="95">
        <f>L163</f>
        <v>0</v>
      </c>
      <c r="W163" s="404">
        <v>0</v>
      </c>
      <c r="X163" s="405">
        <v>0</v>
      </c>
      <c r="Y163" s="406">
        <v>0</v>
      </c>
      <c r="Z163" s="406">
        <v>0</v>
      </c>
      <c r="AA163" s="405">
        <v>0</v>
      </c>
      <c r="AB163" s="406">
        <v>0</v>
      </c>
      <c r="AC163" s="406">
        <v>0</v>
      </c>
      <c r="AD163" s="407">
        <v>0</v>
      </c>
      <c r="AE163" s="408">
        <v>0</v>
      </c>
      <c r="AF163" s="406">
        <v>0</v>
      </c>
      <c r="AG163" s="406">
        <v>408266</v>
      </c>
      <c r="AH163" s="407">
        <v>0</v>
      </c>
      <c r="AI163" s="636">
        <f>SUM(W163:AH163)</f>
        <v>408266</v>
      </c>
    </row>
    <row r="164" spans="1:35" ht="15.75" thickBot="1" x14ac:dyDescent="0.3">
      <c r="B164" s="89" t="s">
        <v>245</v>
      </c>
      <c r="C164" s="771" t="s">
        <v>246</v>
      </c>
      <c r="D164" s="772"/>
      <c r="E164" s="772"/>
      <c r="F164" s="139"/>
      <c r="G164" s="262"/>
      <c r="H164" s="246"/>
      <c r="I164" s="346"/>
      <c r="J164" s="185">
        <f>J165+J166+J169+J170+J171+J172+J173</f>
        <v>0</v>
      </c>
      <c r="K164" s="127">
        <f t="shared" ref="K164" si="117">K165+K166+K169+K170+K171+K172+K173</f>
        <v>0</v>
      </c>
      <c r="L164" s="139">
        <f t="shared" si="107"/>
        <v>0</v>
      </c>
      <c r="M164" s="185">
        <f>M165+M166+M169+M170+M171+M172+M173</f>
        <v>0</v>
      </c>
      <c r="N164" s="127">
        <f t="shared" ref="N164" si="118">N165+N166+N169+N170+N171+N172+N173</f>
        <v>0</v>
      </c>
      <c r="O164" s="139">
        <f t="shared" ref="O164:O166" si="119">SUM(M164:N164)</f>
        <v>0</v>
      </c>
      <c r="P164" s="79">
        <f t="shared" ref="P164:V164" si="120">P165+P166+P169+P170+P171+P172+P173</f>
        <v>0</v>
      </c>
      <c r="Q164" s="77">
        <f t="shared" si="120"/>
        <v>0</v>
      </c>
      <c r="R164" s="77">
        <f t="shared" si="120"/>
        <v>0</v>
      </c>
      <c r="S164" s="77">
        <f t="shared" si="120"/>
        <v>0</v>
      </c>
      <c r="T164" s="77"/>
      <c r="U164" s="77">
        <f>U165+U166+U169+U170+U171+U172+U173</f>
        <v>0</v>
      </c>
      <c r="V164" s="77">
        <f t="shared" si="120"/>
        <v>0</v>
      </c>
      <c r="W164" s="404">
        <f t="shared" ref="W164:AH164" si="121">SUM(W173+W166+W165)</f>
        <v>0</v>
      </c>
      <c r="X164" s="404">
        <f t="shared" si="121"/>
        <v>0</v>
      </c>
      <c r="Y164" s="404">
        <f t="shared" si="121"/>
        <v>0</v>
      </c>
      <c r="Z164" s="404">
        <f t="shared" si="121"/>
        <v>0</v>
      </c>
      <c r="AA164" s="404">
        <f t="shared" si="121"/>
        <v>0</v>
      </c>
      <c r="AB164" s="404">
        <f t="shared" si="121"/>
        <v>0</v>
      </c>
      <c r="AC164" s="404">
        <f t="shared" si="121"/>
        <v>0</v>
      </c>
      <c r="AD164" s="404">
        <f t="shared" si="121"/>
        <v>0</v>
      </c>
      <c r="AE164" s="404">
        <f t="shared" si="121"/>
        <v>0</v>
      </c>
      <c r="AF164" s="404">
        <f t="shared" si="121"/>
        <v>0</v>
      </c>
      <c r="AG164" s="404">
        <f t="shared" si="121"/>
        <v>0</v>
      </c>
      <c r="AH164" s="404">
        <f t="shared" si="121"/>
        <v>0</v>
      </c>
      <c r="AI164" s="566">
        <f>SUM(W164:AH164)</f>
        <v>0</v>
      </c>
    </row>
    <row r="165" spans="1:35" s="17" customFormat="1" ht="15.75" thickBot="1" x14ac:dyDescent="0.3">
      <c r="A165" s="110" t="s">
        <v>247</v>
      </c>
      <c r="B165" s="100" t="s">
        <v>670</v>
      </c>
      <c r="C165" s="791" t="s">
        <v>248</v>
      </c>
      <c r="D165" s="792"/>
      <c r="E165" s="792"/>
      <c r="F165" s="141"/>
      <c r="G165" s="263"/>
      <c r="H165" s="247"/>
      <c r="I165" s="347"/>
      <c r="J165" s="181">
        <f>SUM(W165:AH165)</f>
        <v>0</v>
      </c>
      <c r="K165" s="123"/>
      <c r="L165" s="141">
        <f t="shared" si="107"/>
        <v>0</v>
      </c>
      <c r="M165" s="181">
        <f>SUM(Z165:AK165)</f>
        <v>0</v>
      </c>
      <c r="N165" s="123"/>
      <c r="O165" s="141">
        <f t="shared" si="119"/>
        <v>0</v>
      </c>
      <c r="P165" s="86"/>
      <c r="Q165" s="84"/>
      <c r="R165" s="84"/>
      <c r="S165" s="84"/>
      <c r="T165" s="84"/>
      <c r="U165" s="84"/>
      <c r="V165" s="84"/>
      <c r="W165" s="404"/>
      <c r="X165" s="405"/>
      <c r="Y165" s="406"/>
      <c r="Z165" s="406"/>
      <c r="AA165" s="405"/>
      <c r="AB165" s="406"/>
      <c r="AC165" s="406"/>
      <c r="AD165" s="407"/>
      <c r="AE165" s="408"/>
      <c r="AF165" s="406"/>
      <c r="AG165" s="406"/>
      <c r="AH165" s="407"/>
      <c r="AI165" s="594"/>
    </row>
    <row r="166" spans="1:35" s="17" customFormat="1" ht="15.75" thickBot="1" x14ac:dyDescent="0.3">
      <c r="A166" s="110" t="s">
        <v>249</v>
      </c>
      <c r="B166" s="82" t="s">
        <v>671</v>
      </c>
      <c r="C166" s="767" t="s">
        <v>250</v>
      </c>
      <c r="D166" s="768"/>
      <c r="E166" s="768"/>
      <c r="F166" s="141"/>
      <c r="G166" s="265"/>
      <c r="H166" s="249"/>
      <c r="I166" s="349"/>
      <c r="J166" s="183">
        <f>J167+J168</f>
        <v>0</v>
      </c>
      <c r="K166" s="125">
        <f t="shared" ref="K166" si="122">K167+K168</f>
        <v>0</v>
      </c>
      <c r="L166" s="141">
        <f t="shared" si="107"/>
        <v>0</v>
      </c>
      <c r="M166" s="183">
        <f>M167+M168</f>
        <v>0</v>
      </c>
      <c r="N166" s="125">
        <f t="shared" ref="N166" si="123">N167+N168</f>
        <v>0</v>
      </c>
      <c r="O166" s="141">
        <f t="shared" si="119"/>
        <v>0</v>
      </c>
      <c r="P166" s="86">
        <f t="shared" ref="P166:V166" si="124">P167+P168</f>
        <v>0</v>
      </c>
      <c r="Q166" s="84">
        <f t="shared" si="124"/>
        <v>0</v>
      </c>
      <c r="R166" s="84">
        <f t="shared" si="124"/>
        <v>0</v>
      </c>
      <c r="S166" s="84">
        <f t="shared" si="124"/>
        <v>0</v>
      </c>
      <c r="T166" s="84"/>
      <c r="U166" s="84">
        <f>U167+U168</f>
        <v>0</v>
      </c>
      <c r="V166" s="84">
        <f t="shared" si="124"/>
        <v>0</v>
      </c>
      <c r="W166" s="404"/>
      <c r="X166" s="405"/>
      <c r="Y166" s="406"/>
      <c r="Z166" s="406"/>
      <c r="AA166" s="405"/>
      <c r="AB166" s="406"/>
      <c r="AC166" s="406"/>
      <c r="AD166" s="407"/>
      <c r="AE166" s="408"/>
      <c r="AF166" s="406"/>
      <c r="AG166" s="406"/>
      <c r="AH166" s="407"/>
      <c r="AI166" s="594"/>
    </row>
    <row r="167" spans="1:35" ht="15.75" thickBot="1" x14ac:dyDescent="0.3">
      <c r="B167" s="50"/>
      <c r="C167" s="2"/>
      <c r="D167" s="748" t="s">
        <v>250</v>
      </c>
      <c r="E167" s="748"/>
      <c r="F167" s="142"/>
      <c r="G167" s="267"/>
      <c r="H167" s="251"/>
      <c r="I167" s="353"/>
      <c r="J167" s="182">
        <v>0</v>
      </c>
      <c r="K167" s="124"/>
      <c r="L167" s="142">
        <f>SUM(J167:K167)</f>
        <v>0</v>
      </c>
      <c r="M167" s="182">
        <v>0</v>
      </c>
      <c r="N167" s="124"/>
      <c r="O167" s="142">
        <f>SUM(M167:N167)</f>
        <v>0</v>
      </c>
      <c r="P167" s="40"/>
      <c r="Q167" s="1"/>
      <c r="R167" s="1"/>
      <c r="S167" s="1"/>
      <c r="T167" s="1"/>
      <c r="U167" s="1">
        <f t="shared" ref="U167:U173" si="125">L167</f>
        <v>0</v>
      </c>
      <c r="V167" s="1"/>
      <c r="W167" s="404"/>
      <c r="X167" s="405"/>
      <c r="Y167" s="406"/>
      <c r="Z167" s="406"/>
      <c r="AA167" s="405"/>
      <c r="AB167" s="406"/>
      <c r="AC167" s="406"/>
      <c r="AD167" s="407"/>
      <c r="AE167" s="408"/>
      <c r="AF167" s="406"/>
      <c r="AG167" s="406"/>
      <c r="AH167" s="407"/>
      <c r="AI167" s="567"/>
    </row>
    <row r="168" spans="1:35" ht="15" hidden="1" customHeight="1" x14ac:dyDescent="0.25">
      <c r="B168" s="50"/>
      <c r="C168" s="2"/>
      <c r="D168" s="748" t="s">
        <v>349</v>
      </c>
      <c r="E168" s="748"/>
      <c r="F168" s="142">
        <v>0</v>
      </c>
      <c r="G168" s="267">
        <v>0</v>
      </c>
      <c r="H168" s="251">
        <v>0</v>
      </c>
      <c r="I168" s="353">
        <v>0</v>
      </c>
      <c r="J168" s="182">
        <f t="shared" ref="J168:J173" si="126">SUM(W168:AH168)</f>
        <v>0</v>
      </c>
      <c r="K168" s="124"/>
      <c r="L168" s="142">
        <f t="shared" si="107"/>
        <v>0</v>
      </c>
      <c r="M168" s="182">
        <f t="shared" ref="M168:M173" si="127">SUM(Z168:AK168)</f>
        <v>0</v>
      </c>
      <c r="N168" s="124"/>
      <c r="O168" s="142">
        <f t="shared" ref="O168:O234" si="128">SUM(M168:N168)</f>
        <v>0</v>
      </c>
      <c r="P168" s="40"/>
      <c r="Q168" s="1"/>
      <c r="R168" s="1"/>
      <c r="S168" s="1"/>
      <c r="T168" s="1"/>
      <c r="U168" s="1">
        <f t="shared" si="125"/>
        <v>0</v>
      </c>
      <c r="V168" s="1"/>
      <c r="W168" s="404"/>
      <c r="X168" s="405"/>
      <c r="Y168" s="406"/>
      <c r="Z168" s="406"/>
      <c r="AA168" s="405"/>
      <c r="AB168" s="406"/>
      <c r="AC168" s="406"/>
      <c r="AD168" s="407"/>
      <c r="AE168" s="408"/>
      <c r="AF168" s="406"/>
      <c r="AG168" s="406"/>
      <c r="AH168" s="407"/>
      <c r="AI168" s="567"/>
    </row>
    <row r="169" spans="1:35" s="17" customFormat="1" ht="15" hidden="1" customHeight="1" x14ac:dyDescent="0.25">
      <c r="A169" s="110" t="s">
        <v>251</v>
      </c>
      <c r="B169" s="82" t="s">
        <v>672</v>
      </c>
      <c r="C169" s="767" t="s">
        <v>252</v>
      </c>
      <c r="D169" s="768"/>
      <c r="E169" s="768"/>
      <c r="F169" s="141">
        <v>0</v>
      </c>
      <c r="G169" s="265">
        <v>0</v>
      </c>
      <c r="H169" s="249">
        <v>0</v>
      </c>
      <c r="I169" s="349">
        <v>0</v>
      </c>
      <c r="J169" s="183">
        <f t="shared" si="126"/>
        <v>0</v>
      </c>
      <c r="K169" s="125"/>
      <c r="L169" s="141">
        <f t="shared" si="107"/>
        <v>0</v>
      </c>
      <c r="M169" s="183">
        <f t="shared" si="127"/>
        <v>0</v>
      </c>
      <c r="N169" s="125"/>
      <c r="O169" s="141">
        <f t="shared" si="128"/>
        <v>0</v>
      </c>
      <c r="P169" s="86"/>
      <c r="Q169" s="84"/>
      <c r="R169" s="84"/>
      <c r="S169" s="84"/>
      <c r="T169" s="84"/>
      <c r="U169" s="1">
        <f t="shared" si="125"/>
        <v>0</v>
      </c>
      <c r="V169" s="84"/>
      <c r="W169" s="404"/>
      <c r="X169" s="405"/>
      <c r="Y169" s="406"/>
      <c r="Z169" s="406"/>
      <c r="AA169" s="405"/>
      <c r="AB169" s="406"/>
      <c r="AC169" s="406"/>
      <c r="AD169" s="407"/>
      <c r="AE169" s="408"/>
      <c r="AF169" s="406"/>
      <c r="AG169" s="406"/>
      <c r="AH169" s="407"/>
      <c r="AI169" s="594"/>
    </row>
    <row r="170" spans="1:35" s="17" customFormat="1" ht="15" hidden="1" customHeight="1" x14ac:dyDescent="0.25">
      <c r="A170" s="110" t="s">
        <v>253</v>
      </c>
      <c r="B170" s="82" t="s">
        <v>673</v>
      </c>
      <c r="C170" s="767" t="s">
        <v>254</v>
      </c>
      <c r="D170" s="768"/>
      <c r="E170" s="768"/>
      <c r="F170" s="141">
        <v>0</v>
      </c>
      <c r="G170" s="265">
        <v>0</v>
      </c>
      <c r="H170" s="249">
        <v>0</v>
      </c>
      <c r="I170" s="349">
        <v>0</v>
      </c>
      <c r="J170" s="183">
        <f t="shared" si="126"/>
        <v>0</v>
      </c>
      <c r="K170" s="125"/>
      <c r="L170" s="141">
        <f t="shared" si="107"/>
        <v>0</v>
      </c>
      <c r="M170" s="183">
        <f t="shared" si="127"/>
        <v>0</v>
      </c>
      <c r="N170" s="125"/>
      <c r="O170" s="141">
        <f t="shared" si="128"/>
        <v>0</v>
      </c>
      <c r="P170" s="86"/>
      <c r="Q170" s="84"/>
      <c r="R170" s="84"/>
      <c r="S170" s="84"/>
      <c r="T170" s="84"/>
      <c r="U170" s="1">
        <f t="shared" si="125"/>
        <v>0</v>
      </c>
      <c r="V170" s="84"/>
      <c r="W170" s="404"/>
      <c r="X170" s="405"/>
      <c r="Y170" s="406"/>
      <c r="Z170" s="406"/>
      <c r="AA170" s="405"/>
      <c r="AB170" s="406"/>
      <c r="AC170" s="406"/>
      <c r="AD170" s="407"/>
      <c r="AE170" s="408"/>
      <c r="AF170" s="406"/>
      <c r="AG170" s="406"/>
      <c r="AH170" s="407"/>
      <c r="AI170" s="594"/>
    </row>
    <row r="171" spans="1:35" s="17" customFormat="1" ht="15" hidden="1" customHeight="1" x14ac:dyDescent="0.25">
      <c r="A171" s="110" t="s">
        <v>255</v>
      </c>
      <c r="B171" s="82" t="s">
        <v>674</v>
      </c>
      <c r="C171" s="767" t="s">
        <v>256</v>
      </c>
      <c r="D171" s="768"/>
      <c r="E171" s="768"/>
      <c r="F171" s="141">
        <v>0</v>
      </c>
      <c r="G171" s="265">
        <v>0</v>
      </c>
      <c r="H171" s="249">
        <v>0</v>
      </c>
      <c r="I171" s="349">
        <v>0</v>
      </c>
      <c r="J171" s="183">
        <f t="shared" si="126"/>
        <v>0</v>
      </c>
      <c r="K171" s="125"/>
      <c r="L171" s="141">
        <f t="shared" si="107"/>
        <v>0</v>
      </c>
      <c r="M171" s="183">
        <f t="shared" si="127"/>
        <v>0</v>
      </c>
      <c r="N171" s="125"/>
      <c r="O171" s="141">
        <f t="shared" si="128"/>
        <v>0</v>
      </c>
      <c r="P171" s="86"/>
      <c r="Q171" s="84"/>
      <c r="R171" s="84"/>
      <c r="S171" s="84"/>
      <c r="T171" s="84"/>
      <c r="U171" s="1">
        <f t="shared" si="125"/>
        <v>0</v>
      </c>
      <c r="V171" s="84"/>
      <c r="W171" s="404"/>
      <c r="X171" s="405"/>
      <c r="Y171" s="406"/>
      <c r="Z171" s="406"/>
      <c r="AA171" s="405"/>
      <c r="AB171" s="406"/>
      <c r="AC171" s="406"/>
      <c r="AD171" s="407"/>
      <c r="AE171" s="408"/>
      <c r="AF171" s="406"/>
      <c r="AG171" s="406"/>
      <c r="AH171" s="407"/>
      <c r="AI171" s="594"/>
    </row>
    <row r="172" spans="1:35" s="17" customFormat="1" ht="15" hidden="1" customHeight="1" x14ac:dyDescent="0.25">
      <c r="A172" s="110" t="s">
        <v>257</v>
      </c>
      <c r="B172" s="82" t="s">
        <v>675</v>
      </c>
      <c r="C172" s="767" t="s">
        <v>258</v>
      </c>
      <c r="D172" s="768"/>
      <c r="E172" s="768"/>
      <c r="F172" s="141">
        <v>0</v>
      </c>
      <c r="G172" s="265">
        <v>0</v>
      </c>
      <c r="H172" s="249">
        <v>0</v>
      </c>
      <c r="I172" s="349">
        <v>0</v>
      </c>
      <c r="J172" s="183">
        <f t="shared" si="126"/>
        <v>0</v>
      </c>
      <c r="K172" s="125"/>
      <c r="L172" s="141">
        <f t="shared" si="107"/>
        <v>0</v>
      </c>
      <c r="M172" s="183">
        <f t="shared" si="127"/>
        <v>0</v>
      </c>
      <c r="N172" s="125"/>
      <c r="O172" s="141">
        <f t="shared" si="128"/>
        <v>0</v>
      </c>
      <c r="P172" s="86"/>
      <c r="Q172" s="84"/>
      <c r="R172" s="84"/>
      <c r="S172" s="84"/>
      <c r="T172" s="84"/>
      <c r="U172" s="1">
        <f t="shared" si="125"/>
        <v>0</v>
      </c>
      <c r="V172" s="84"/>
      <c r="W172" s="404"/>
      <c r="X172" s="405"/>
      <c r="Y172" s="406"/>
      <c r="Z172" s="406"/>
      <c r="AA172" s="405"/>
      <c r="AB172" s="406"/>
      <c r="AC172" s="406"/>
      <c r="AD172" s="407"/>
      <c r="AE172" s="408"/>
      <c r="AF172" s="406"/>
      <c r="AG172" s="406"/>
      <c r="AH172" s="407"/>
      <c r="AI172" s="594"/>
    </row>
    <row r="173" spans="1:35" s="17" customFormat="1" ht="15.75" thickBot="1" x14ac:dyDescent="0.3">
      <c r="A173" s="110" t="s">
        <v>259</v>
      </c>
      <c r="B173" s="109" t="s">
        <v>676</v>
      </c>
      <c r="C173" s="813" t="s">
        <v>260</v>
      </c>
      <c r="D173" s="814"/>
      <c r="E173" s="814"/>
      <c r="F173" s="141"/>
      <c r="G173" s="334"/>
      <c r="H173" s="341"/>
      <c r="I173" s="358"/>
      <c r="J173" s="195">
        <f t="shared" si="126"/>
        <v>0</v>
      </c>
      <c r="K173" s="137"/>
      <c r="L173" s="141">
        <f t="shared" si="107"/>
        <v>0</v>
      </c>
      <c r="M173" s="195">
        <f t="shared" si="127"/>
        <v>0</v>
      </c>
      <c r="N173" s="137"/>
      <c r="O173" s="141">
        <f t="shared" si="128"/>
        <v>0</v>
      </c>
      <c r="P173" s="86"/>
      <c r="Q173" s="84"/>
      <c r="R173" s="84"/>
      <c r="S173" s="84"/>
      <c r="T173" s="84"/>
      <c r="U173" s="318">
        <f t="shared" si="125"/>
        <v>0</v>
      </c>
      <c r="V173" s="84"/>
      <c r="W173" s="404"/>
      <c r="X173" s="405"/>
      <c r="Y173" s="406"/>
      <c r="Z173" s="406"/>
      <c r="AA173" s="405"/>
      <c r="AB173" s="406"/>
      <c r="AC173" s="406"/>
      <c r="AD173" s="407"/>
      <c r="AE173" s="408"/>
      <c r="AF173" s="406"/>
      <c r="AG173" s="406"/>
      <c r="AH173" s="407"/>
      <c r="AI173" s="594"/>
    </row>
    <row r="174" spans="1:35" ht="15.75" thickBot="1" x14ac:dyDescent="0.3">
      <c r="B174" s="89" t="s">
        <v>261</v>
      </c>
      <c r="C174" s="771" t="s">
        <v>262</v>
      </c>
      <c r="D174" s="772"/>
      <c r="E174" s="772"/>
      <c r="F174" s="139"/>
      <c r="G174" s="262"/>
      <c r="H174" s="246"/>
      <c r="I174" s="346"/>
      <c r="J174" s="185">
        <f>J175+J176+J177+J178</f>
        <v>0</v>
      </c>
      <c r="K174" s="127">
        <f t="shared" ref="K174" si="129">K175+K176+K177+K178</f>
        <v>0</v>
      </c>
      <c r="L174" s="139">
        <f t="shared" si="107"/>
        <v>0</v>
      </c>
      <c r="M174" s="185">
        <f>M175+M176+M177+M178</f>
        <v>0</v>
      </c>
      <c r="N174" s="127">
        <f t="shared" ref="N174" si="130">N175+N176+N177+N178</f>
        <v>0</v>
      </c>
      <c r="O174" s="139">
        <f t="shared" si="128"/>
        <v>0</v>
      </c>
      <c r="P174" s="79">
        <f t="shared" ref="P174:V174" si="131">P175+P176+P177+P178</f>
        <v>0</v>
      </c>
      <c r="Q174" s="77">
        <f t="shared" si="131"/>
        <v>0</v>
      </c>
      <c r="R174" s="77">
        <f t="shared" si="131"/>
        <v>0</v>
      </c>
      <c r="S174" s="77">
        <f t="shared" si="131"/>
        <v>0</v>
      </c>
      <c r="T174" s="77"/>
      <c r="U174" s="77"/>
      <c r="V174" s="77">
        <f t="shared" si="131"/>
        <v>0</v>
      </c>
      <c r="W174" s="404">
        <f t="shared" ref="W174:W189" si="132">AI174*0.083</f>
        <v>0</v>
      </c>
      <c r="X174" s="405">
        <f t="shared" ref="X174:X189" si="133">AI174*0.083</f>
        <v>0</v>
      </c>
      <c r="Y174" s="406">
        <f t="shared" ref="Y174:Y189" si="134">AI174*0.083</f>
        <v>0</v>
      </c>
      <c r="Z174" s="406">
        <f t="shared" ref="Z174:Z189" si="135">AI174*0.083</f>
        <v>0</v>
      </c>
      <c r="AA174" s="405">
        <f t="shared" ref="AA174:AA189" si="136">AI174*0.083</f>
        <v>0</v>
      </c>
      <c r="AB174" s="406">
        <f t="shared" ref="AB174:AB189" si="137">AI174*0.083</f>
        <v>0</v>
      </c>
      <c r="AC174" s="406">
        <f t="shared" ref="AC174:AC189" si="138">AI174*0.083</f>
        <v>0</v>
      </c>
      <c r="AD174" s="407">
        <f t="shared" ref="AD174:AD189" si="139">AI174*0.083</f>
        <v>0</v>
      </c>
      <c r="AE174" s="408">
        <f t="shared" ref="AE174:AE189" si="140">AI174*0.084</f>
        <v>0</v>
      </c>
      <c r="AF174" s="406">
        <f t="shared" ref="AF174:AF189" si="141">AI174*0.084</f>
        <v>0</v>
      </c>
      <c r="AG174" s="406">
        <f t="shared" ref="AG174:AG189" si="142">AI174*0.084</f>
        <v>0</v>
      </c>
      <c r="AH174" s="407">
        <f t="shared" ref="AH174:AH189" si="143">AI174*0.084</f>
        <v>0</v>
      </c>
      <c r="AI174" s="567">
        <v>0</v>
      </c>
    </row>
    <row r="175" spans="1:35" s="17" customFormat="1" ht="15.75" hidden="1" customHeight="1" thickBot="1" x14ac:dyDescent="0.3">
      <c r="A175" s="110" t="s">
        <v>263</v>
      </c>
      <c r="B175" s="202" t="s">
        <v>677</v>
      </c>
      <c r="C175" s="815" t="s">
        <v>264</v>
      </c>
      <c r="D175" s="816"/>
      <c r="E175" s="816"/>
      <c r="F175" s="205">
        <v>0</v>
      </c>
      <c r="G175" s="299">
        <v>0</v>
      </c>
      <c r="H175" s="342">
        <v>0</v>
      </c>
      <c r="I175" s="359">
        <v>0</v>
      </c>
      <c r="J175" s="203">
        <f>SUM(W175:AH175)</f>
        <v>0</v>
      </c>
      <c r="K175" s="204"/>
      <c r="L175" s="205">
        <f t="shared" si="107"/>
        <v>0</v>
      </c>
      <c r="M175" s="203">
        <f>SUM(Z175:AK175)</f>
        <v>0</v>
      </c>
      <c r="N175" s="204"/>
      <c r="O175" s="205">
        <f t="shared" si="128"/>
        <v>0</v>
      </c>
      <c r="P175" s="209"/>
      <c r="Q175" s="207"/>
      <c r="R175" s="207"/>
      <c r="S175" s="207"/>
      <c r="T175" s="207"/>
      <c r="U175" s="207"/>
      <c r="V175" s="207"/>
      <c r="W175" s="404">
        <f t="shared" si="132"/>
        <v>0</v>
      </c>
      <c r="X175" s="405">
        <f t="shared" si="133"/>
        <v>0</v>
      </c>
      <c r="Y175" s="406">
        <f t="shared" si="134"/>
        <v>0</v>
      </c>
      <c r="Z175" s="406">
        <f t="shared" si="135"/>
        <v>0</v>
      </c>
      <c r="AA175" s="405">
        <f t="shared" si="136"/>
        <v>0</v>
      </c>
      <c r="AB175" s="406">
        <f t="shared" si="137"/>
        <v>0</v>
      </c>
      <c r="AC175" s="406">
        <f t="shared" si="138"/>
        <v>0</v>
      </c>
      <c r="AD175" s="407">
        <f t="shared" si="139"/>
        <v>0</v>
      </c>
      <c r="AE175" s="408">
        <f t="shared" si="140"/>
        <v>0</v>
      </c>
      <c r="AF175" s="406">
        <f t="shared" si="141"/>
        <v>0</v>
      </c>
      <c r="AG175" s="406">
        <f t="shared" si="142"/>
        <v>0</v>
      </c>
      <c r="AH175" s="407">
        <f t="shared" si="143"/>
        <v>0</v>
      </c>
      <c r="AI175" s="594">
        <v>0</v>
      </c>
    </row>
    <row r="176" spans="1:35" s="17" customFormat="1" ht="15.75" hidden="1" customHeight="1" thickBot="1" x14ac:dyDescent="0.3">
      <c r="A176" s="110" t="s">
        <v>265</v>
      </c>
      <c r="B176" s="211" t="s">
        <v>678</v>
      </c>
      <c r="C176" s="809" t="s">
        <v>870</v>
      </c>
      <c r="D176" s="810"/>
      <c r="E176" s="810"/>
      <c r="F176" s="205">
        <v>0</v>
      </c>
      <c r="G176" s="270">
        <v>0</v>
      </c>
      <c r="H176" s="256">
        <v>0</v>
      </c>
      <c r="I176" s="357">
        <v>0</v>
      </c>
      <c r="J176" s="212">
        <f>SUM(W176:AH176)</f>
        <v>0</v>
      </c>
      <c r="K176" s="213"/>
      <c r="L176" s="205">
        <f t="shared" si="107"/>
        <v>0</v>
      </c>
      <c r="M176" s="212">
        <f>SUM(Z176:AK176)</f>
        <v>0</v>
      </c>
      <c r="N176" s="213"/>
      <c r="O176" s="205">
        <f t="shared" si="128"/>
        <v>0</v>
      </c>
      <c r="P176" s="209"/>
      <c r="Q176" s="207"/>
      <c r="R176" s="207"/>
      <c r="S176" s="207"/>
      <c r="T176" s="207"/>
      <c r="U176" s="207"/>
      <c r="V176" s="207"/>
      <c r="W176" s="404">
        <f t="shared" si="132"/>
        <v>0</v>
      </c>
      <c r="X176" s="405">
        <f t="shared" si="133"/>
        <v>0</v>
      </c>
      <c r="Y176" s="406">
        <f t="shared" si="134"/>
        <v>0</v>
      </c>
      <c r="Z176" s="406">
        <f t="shared" si="135"/>
        <v>0</v>
      </c>
      <c r="AA176" s="405">
        <f t="shared" si="136"/>
        <v>0</v>
      </c>
      <c r="AB176" s="406">
        <f t="shared" si="137"/>
        <v>0</v>
      </c>
      <c r="AC176" s="406">
        <f t="shared" si="138"/>
        <v>0</v>
      </c>
      <c r="AD176" s="407">
        <f t="shared" si="139"/>
        <v>0</v>
      </c>
      <c r="AE176" s="408">
        <f t="shared" si="140"/>
        <v>0</v>
      </c>
      <c r="AF176" s="406">
        <f t="shared" si="141"/>
        <v>0</v>
      </c>
      <c r="AG176" s="406">
        <f t="shared" si="142"/>
        <v>0</v>
      </c>
      <c r="AH176" s="407">
        <f t="shared" si="143"/>
        <v>0</v>
      </c>
      <c r="AI176" s="594">
        <v>0</v>
      </c>
    </row>
    <row r="177" spans="1:35" s="17" customFormat="1" ht="15.75" hidden="1" customHeight="1" thickBot="1" x14ac:dyDescent="0.3">
      <c r="A177" s="110" t="s">
        <v>266</v>
      </c>
      <c r="B177" s="211" t="s">
        <v>679</v>
      </c>
      <c r="C177" s="809" t="s">
        <v>267</v>
      </c>
      <c r="D177" s="810"/>
      <c r="E177" s="810"/>
      <c r="F177" s="205">
        <v>0</v>
      </c>
      <c r="G177" s="270">
        <v>0</v>
      </c>
      <c r="H177" s="256">
        <v>0</v>
      </c>
      <c r="I177" s="357">
        <v>0</v>
      </c>
      <c r="J177" s="212">
        <f>SUM(W177:AH177)</f>
        <v>0</v>
      </c>
      <c r="K177" s="213"/>
      <c r="L177" s="205">
        <f t="shared" si="107"/>
        <v>0</v>
      </c>
      <c r="M177" s="212">
        <f>SUM(Z177:AK177)</f>
        <v>0</v>
      </c>
      <c r="N177" s="213"/>
      <c r="O177" s="205">
        <f t="shared" si="128"/>
        <v>0</v>
      </c>
      <c r="P177" s="209"/>
      <c r="Q177" s="207"/>
      <c r="R177" s="207"/>
      <c r="S177" s="207"/>
      <c r="T177" s="207"/>
      <c r="U177" s="207"/>
      <c r="V177" s="207"/>
      <c r="W177" s="404">
        <f t="shared" si="132"/>
        <v>0</v>
      </c>
      <c r="X177" s="405">
        <f t="shared" si="133"/>
        <v>0</v>
      </c>
      <c r="Y177" s="406">
        <f t="shared" si="134"/>
        <v>0</v>
      </c>
      <c r="Z177" s="406">
        <f t="shared" si="135"/>
        <v>0</v>
      </c>
      <c r="AA177" s="405">
        <f t="shared" si="136"/>
        <v>0</v>
      </c>
      <c r="AB177" s="406">
        <f t="shared" si="137"/>
        <v>0</v>
      </c>
      <c r="AC177" s="406">
        <f t="shared" si="138"/>
        <v>0</v>
      </c>
      <c r="AD177" s="407">
        <f t="shared" si="139"/>
        <v>0</v>
      </c>
      <c r="AE177" s="408">
        <f t="shared" si="140"/>
        <v>0</v>
      </c>
      <c r="AF177" s="406">
        <f t="shared" si="141"/>
        <v>0</v>
      </c>
      <c r="AG177" s="406">
        <f t="shared" si="142"/>
        <v>0</v>
      </c>
      <c r="AH177" s="407">
        <f t="shared" si="143"/>
        <v>0</v>
      </c>
      <c r="AI177" s="594">
        <v>0</v>
      </c>
    </row>
    <row r="178" spans="1:35" s="17" customFormat="1" ht="15.75" hidden="1" customHeight="1" thickBot="1" x14ac:dyDescent="0.3">
      <c r="A178" s="110" t="s">
        <v>268</v>
      </c>
      <c r="B178" s="214" t="s">
        <v>680</v>
      </c>
      <c r="C178" s="811" t="s">
        <v>366</v>
      </c>
      <c r="D178" s="812"/>
      <c r="E178" s="812"/>
      <c r="F178" s="205">
        <v>0</v>
      </c>
      <c r="G178" s="335">
        <v>0</v>
      </c>
      <c r="H178" s="343">
        <v>0</v>
      </c>
      <c r="I178" s="360">
        <v>0</v>
      </c>
      <c r="J178" s="215">
        <f>SUM(W178:AH178)</f>
        <v>0</v>
      </c>
      <c r="K178" s="216"/>
      <c r="L178" s="205">
        <f t="shared" si="107"/>
        <v>0</v>
      </c>
      <c r="M178" s="215">
        <f>SUM(Z178:AK178)</f>
        <v>0</v>
      </c>
      <c r="N178" s="216"/>
      <c r="O178" s="205">
        <f t="shared" si="128"/>
        <v>0</v>
      </c>
      <c r="P178" s="209"/>
      <c r="Q178" s="207"/>
      <c r="R178" s="207"/>
      <c r="S178" s="207"/>
      <c r="T178" s="207"/>
      <c r="U178" s="207"/>
      <c r="V178" s="207"/>
      <c r="W178" s="404">
        <f t="shared" si="132"/>
        <v>0</v>
      </c>
      <c r="X178" s="405">
        <f t="shared" si="133"/>
        <v>0</v>
      </c>
      <c r="Y178" s="406">
        <f t="shared" si="134"/>
        <v>0</v>
      </c>
      <c r="Z178" s="406">
        <f t="shared" si="135"/>
        <v>0</v>
      </c>
      <c r="AA178" s="405">
        <f t="shared" si="136"/>
        <v>0</v>
      </c>
      <c r="AB178" s="406">
        <f t="shared" si="137"/>
        <v>0</v>
      </c>
      <c r="AC178" s="406">
        <f t="shared" si="138"/>
        <v>0</v>
      </c>
      <c r="AD178" s="407">
        <f t="shared" si="139"/>
        <v>0</v>
      </c>
      <c r="AE178" s="408">
        <f t="shared" si="140"/>
        <v>0</v>
      </c>
      <c r="AF178" s="406">
        <f t="shared" si="141"/>
        <v>0</v>
      </c>
      <c r="AG178" s="406">
        <f t="shared" si="142"/>
        <v>0</v>
      </c>
      <c r="AH178" s="407">
        <f t="shared" si="143"/>
        <v>0</v>
      </c>
      <c r="AI178" s="594">
        <v>0</v>
      </c>
    </row>
    <row r="179" spans="1:35" ht="15.75" thickBot="1" x14ac:dyDescent="0.3">
      <c r="B179" s="89" t="s">
        <v>269</v>
      </c>
      <c r="C179" s="771" t="s">
        <v>270</v>
      </c>
      <c r="D179" s="772"/>
      <c r="E179" s="772"/>
      <c r="F179" s="139"/>
      <c r="G179" s="262"/>
      <c r="H179" s="246"/>
      <c r="I179" s="346"/>
      <c r="J179" s="185">
        <f>J180+J181+J192+J203+J214+J217+J229+J230+J231</f>
        <v>50000</v>
      </c>
      <c r="K179" s="127">
        <f t="shared" ref="K179" si="144">K180+K181+K192+K203+K214+K217+K229+K230+K231</f>
        <v>0</v>
      </c>
      <c r="L179" s="139">
        <f t="shared" si="107"/>
        <v>50000</v>
      </c>
      <c r="M179" s="185">
        <f>M180+M181+M192+M203+M214+M217+M229+M230+M231</f>
        <v>50000</v>
      </c>
      <c r="N179" s="127">
        <f t="shared" ref="N179" si="145">N180+N181+N192+N203+N214+N217+N229+N230+N231</f>
        <v>0</v>
      </c>
      <c r="O179" s="139">
        <f t="shared" si="128"/>
        <v>50000</v>
      </c>
      <c r="P179" s="79">
        <f t="shared" ref="P179:V179" si="146">P180+P181+P192+P203+P214+P217+P229+P230+P231</f>
        <v>0</v>
      </c>
      <c r="Q179" s="77">
        <f t="shared" si="146"/>
        <v>50000</v>
      </c>
      <c r="R179" s="77">
        <f t="shared" si="146"/>
        <v>0</v>
      </c>
      <c r="S179" s="77">
        <f t="shared" si="146"/>
        <v>0</v>
      </c>
      <c r="T179" s="77"/>
      <c r="U179" s="77"/>
      <c r="V179" s="77">
        <f t="shared" si="146"/>
        <v>0</v>
      </c>
      <c r="W179" s="404">
        <f t="shared" si="132"/>
        <v>4150</v>
      </c>
      <c r="X179" s="405">
        <f t="shared" si="133"/>
        <v>4150</v>
      </c>
      <c r="Y179" s="406">
        <f t="shared" si="134"/>
        <v>4150</v>
      </c>
      <c r="Z179" s="406">
        <f t="shared" si="135"/>
        <v>4150</v>
      </c>
      <c r="AA179" s="405">
        <f t="shared" si="136"/>
        <v>4150</v>
      </c>
      <c r="AB179" s="406">
        <f t="shared" si="137"/>
        <v>4150</v>
      </c>
      <c r="AC179" s="406">
        <f t="shared" si="138"/>
        <v>4150</v>
      </c>
      <c r="AD179" s="407">
        <f t="shared" si="139"/>
        <v>4150</v>
      </c>
      <c r="AE179" s="408">
        <f t="shared" si="140"/>
        <v>4200</v>
      </c>
      <c r="AF179" s="406">
        <f t="shared" si="141"/>
        <v>4200</v>
      </c>
      <c r="AG179" s="406">
        <f t="shared" si="142"/>
        <v>4200</v>
      </c>
      <c r="AH179" s="407">
        <f t="shared" si="143"/>
        <v>4200</v>
      </c>
      <c r="AI179" s="567">
        <v>50000</v>
      </c>
    </row>
    <row r="180" spans="1:35" s="17" customFormat="1" ht="25.5" hidden="1" customHeight="1" thickBot="1" x14ac:dyDescent="0.3">
      <c r="A180" s="110" t="s">
        <v>271</v>
      </c>
      <c r="B180" s="82" t="s">
        <v>681</v>
      </c>
      <c r="C180" s="764" t="s">
        <v>367</v>
      </c>
      <c r="D180" s="765"/>
      <c r="E180" s="765"/>
      <c r="F180" s="141">
        <v>0</v>
      </c>
      <c r="G180" s="265">
        <v>0</v>
      </c>
      <c r="H180" s="249">
        <v>0</v>
      </c>
      <c r="I180" s="349">
        <v>0</v>
      </c>
      <c r="J180" s="196">
        <f>SUM(W180:AH180)</f>
        <v>0</v>
      </c>
      <c r="K180" s="138"/>
      <c r="L180" s="141">
        <f t="shared" si="107"/>
        <v>0</v>
      </c>
      <c r="M180" s="196">
        <f>SUM(Z180:AK180)</f>
        <v>0</v>
      </c>
      <c r="N180" s="138"/>
      <c r="O180" s="141">
        <f t="shared" si="128"/>
        <v>0</v>
      </c>
      <c r="P180" s="86"/>
      <c r="Q180" s="84"/>
      <c r="R180" s="84"/>
      <c r="S180" s="84"/>
      <c r="T180" s="84"/>
      <c r="U180" s="84"/>
      <c r="V180" s="84"/>
      <c r="W180" s="404">
        <f t="shared" si="132"/>
        <v>0</v>
      </c>
      <c r="X180" s="405">
        <f t="shared" si="133"/>
        <v>0</v>
      </c>
      <c r="Y180" s="406">
        <f t="shared" si="134"/>
        <v>0</v>
      </c>
      <c r="Z180" s="406">
        <f t="shared" si="135"/>
        <v>0</v>
      </c>
      <c r="AA180" s="405">
        <f t="shared" si="136"/>
        <v>0</v>
      </c>
      <c r="AB180" s="406">
        <f t="shared" si="137"/>
        <v>0</v>
      </c>
      <c r="AC180" s="406">
        <f t="shared" si="138"/>
        <v>0</v>
      </c>
      <c r="AD180" s="407">
        <f t="shared" si="139"/>
        <v>0</v>
      </c>
      <c r="AE180" s="408">
        <f t="shared" si="140"/>
        <v>0</v>
      </c>
      <c r="AF180" s="406">
        <f t="shared" si="141"/>
        <v>0</v>
      </c>
      <c r="AG180" s="406">
        <f t="shared" si="142"/>
        <v>0</v>
      </c>
      <c r="AH180" s="407">
        <f t="shared" si="143"/>
        <v>0</v>
      </c>
      <c r="AI180" s="594">
        <v>0</v>
      </c>
    </row>
    <row r="181" spans="1:35" s="17" customFormat="1" ht="16.350000000000001" hidden="1" customHeight="1" thickBot="1" x14ac:dyDescent="0.3">
      <c r="A181" s="110" t="s">
        <v>272</v>
      </c>
      <c r="B181" s="82" t="s">
        <v>682</v>
      </c>
      <c r="C181" s="802" t="s">
        <v>810</v>
      </c>
      <c r="D181" s="803"/>
      <c r="E181" s="803"/>
      <c r="F181" s="141">
        <v>0</v>
      </c>
      <c r="G181" s="265">
        <v>0</v>
      </c>
      <c r="H181" s="249">
        <v>0</v>
      </c>
      <c r="I181" s="349">
        <v>0</v>
      </c>
      <c r="J181" s="196">
        <f>J182+J183+J184+J185+J186+J187+J188+J189+J190+J191</f>
        <v>0</v>
      </c>
      <c r="K181" s="138">
        <f t="shared" ref="K181" si="147">K182+K183+K184+K185+K186+K187+K188+K189+K190+K191</f>
        <v>0</v>
      </c>
      <c r="L181" s="141">
        <f t="shared" si="107"/>
        <v>0</v>
      </c>
      <c r="M181" s="196">
        <f>M182+M183+M184+M185+M186+M187+M188+M189+M190+M191</f>
        <v>0</v>
      </c>
      <c r="N181" s="138">
        <f t="shared" ref="N181" si="148">N182+N183+N184+N185+N186+N187+N188+N189+N190+N191</f>
        <v>0</v>
      </c>
      <c r="O181" s="141">
        <f t="shared" si="128"/>
        <v>0</v>
      </c>
      <c r="P181" s="86">
        <f t="shared" ref="P181:V181" si="149">P182+P183+P184+P185+P186+P187+P188+P189+P190+P191</f>
        <v>0</v>
      </c>
      <c r="Q181" s="84">
        <f t="shared" si="149"/>
        <v>0</v>
      </c>
      <c r="R181" s="84">
        <f t="shared" si="149"/>
        <v>0</v>
      </c>
      <c r="S181" s="84">
        <f t="shared" si="149"/>
        <v>0</v>
      </c>
      <c r="T181" s="84"/>
      <c r="U181" s="84"/>
      <c r="V181" s="84">
        <f t="shared" si="149"/>
        <v>0</v>
      </c>
      <c r="W181" s="404">
        <f t="shared" si="132"/>
        <v>0</v>
      </c>
      <c r="X181" s="405">
        <f t="shared" si="133"/>
        <v>0</v>
      </c>
      <c r="Y181" s="406">
        <f t="shared" si="134"/>
        <v>0</v>
      </c>
      <c r="Z181" s="406">
        <f t="shared" si="135"/>
        <v>0</v>
      </c>
      <c r="AA181" s="405">
        <f t="shared" si="136"/>
        <v>0</v>
      </c>
      <c r="AB181" s="406">
        <f t="shared" si="137"/>
        <v>0</v>
      </c>
      <c r="AC181" s="406">
        <f t="shared" si="138"/>
        <v>0</v>
      </c>
      <c r="AD181" s="407">
        <f t="shared" si="139"/>
        <v>0</v>
      </c>
      <c r="AE181" s="408">
        <f t="shared" si="140"/>
        <v>0</v>
      </c>
      <c r="AF181" s="406">
        <f t="shared" si="141"/>
        <v>0</v>
      </c>
      <c r="AG181" s="406">
        <f t="shared" si="142"/>
        <v>0</v>
      </c>
      <c r="AH181" s="407">
        <f t="shared" si="143"/>
        <v>0</v>
      </c>
      <c r="AI181" s="594">
        <v>0</v>
      </c>
    </row>
    <row r="182" spans="1:35" ht="15" hidden="1" customHeight="1" thickBot="1" x14ac:dyDescent="0.3">
      <c r="B182" s="50"/>
      <c r="C182" s="2"/>
      <c r="D182" s="748" t="s">
        <v>811</v>
      </c>
      <c r="E182" s="748"/>
      <c r="F182" s="142">
        <v>0</v>
      </c>
      <c r="G182" s="267">
        <v>0</v>
      </c>
      <c r="H182" s="251">
        <v>0</v>
      </c>
      <c r="I182" s="353">
        <v>0</v>
      </c>
      <c r="J182" s="182">
        <f t="shared" ref="J182:J191" si="150">SUM(W182:AH182)</f>
        <v>0</v>
      </c>
      <c r="K182" s="124"/>
      <c r="L182" s="142">
        <f t="shared" si="107"/>
        <v>0</v>
      </c>
      <c r="M182" s="182">
        <f t="shared" ref="M182:M191" si="151">SUM(Z182:AK182)</f>
        <v>0</v>
      </c>
      <c r="N182" s="124"/>
      <c r="O182" s="142">
        <f t="shared" si="128"/>
        <v>0</v>
      </c>
      <c r="P182" s="40"/>
      <c r="Q182" s="1"/>
      <c r="R182" s="1"/>
      <c r="S182" s="1"/>
      <c r="T182" s="1"/>
      <c r="U182" s="1"/>
      <c r="V182" s="1"/>
      <c r="W182" s="404">
        <f t="shared" si="132"/>
        <v>0</v>
      </c>
      <c r="X182" s="405">
        <f t="shared" si="133"/>
        <v>0</v>
      </c>
      <c r="Y182" s="406">
        <f t="shared" si="134"/>
        <v>0</v>
      </c>
      <c r="Z182" s="406">
        <f t="shared" si="135"/>
        <v>0</v>
      </c>
      <c r="AA182" s="405">
        <f t="shared" si="136"/>
        <v>0</v>
      </c>
      <c r="AB182" s="406">
        <f t="shared" si="137"/>
        <v>0</v>
      </c>
      <c r="AC182" s="406">
        <f t="shared" si="138"/>
        <v>0</v>
      </c>
      <c r="AD182" s="407">
        <f t="shared" si="139"/>
        <v>0</v>
      </c>
      <c r="AE182" s="408">
        <f t="shared" si="140"/>
        <v>0</v>
      </c>
      <c r="AF182" s="406">
        <f t="shared" si="141"/>
        <v>0</v>
      </c>
      <c r="AG182" s="406">
        <f t="shared" si="142"/>
        <v>0</v>
      </c>
      <c r="AH182" s="407">
        <f t="shared" si="143"/>
        <v>0</v>
      </c>
      <c r="AI182" s="567">
        <v>0</v>
      </c>
    </row>
    <row r="183" spans="1:35" ht="15" hidden="1" customHeight="1" thickBot="1" x14ac:dyDescent="0.3">
      <c r="B183" s="50"/>
      <c r="C183" s="2"/>
      <c r="D183" s="748" t="s">
        <v>812</v>
      </c>
      <c r="E183" s="748"/>
      <c r="F183" s="142">
        <v>0</v>
      </c>
      <c r="G183" s="267">
        <v>0</v>
      </c>
      <c r="H183" s="251">
        <v>0</v>
      </c>
      <c r="I183" s="353">
        <v>0</v>
      </c>
      <c r="J183" s="182">
        <f t="shared" si="150"/>
        <v>0</v>
      </c>
      <c r="K183" s="124"/>
      <c r="L183" s="142">
        <f t="shared" si="107"/>
        <v>0</v>
      </c>
      <c r="M183" s="182">
        <f t="shared" si="151"/>
        <v>0</v>
      </c>
      <c r="N183" s="124"/>
      <c r="O183" s="142">
        <f t="shared" si="128"/>
        <v>0</v>
      </c>
      <c r="P183" s="40"/>
      <c r="Q183" s="1"/>
      <c r="R183" s="1"/>
      <c r="S183" s="1"/>
      <c r="T183" s="1"/>
      <c r="U183" s="1"/>
      <c r="V183" s="1"/>
      <c r="W183" s="404">
        <f t="shared" si="132"/>
        <v>0</v>
      </c>
      <c r="X183" s="405">
        <f t="shared" si="133"/>
        <v>0</v>
      </c>
      <c r="Y183" s="406">
        <f t="shared" si="134"/>
        <v>0</v>
      </c>
      <c r="Z183" s="406">
        <f t="shared" si="135"/>
        <v>0</v>
      </c>
      <c r="AA183" s="405">
        <f t="shared" si="136"/>
        <v>0</v>
      </c>
      <c r="AB183" s="406">
        <f t="shared" si="137"/>
        <v>0</v>
      </c>
      <c r="AC183" s="406">
        <f t="shared" si="138"/>
        <v>0</v>
      </c>
      <c r="AD183" s="407">
        <f t="shared" si="139"/>
        <v>0</v>
      </c>
      <c r="AE183" s="408">
        <f t="shared" si="140"/>
        <v>0</v>
      </c>
      <c r="AF183" s="406">
        <f t="shared" si="141"/>
        <v>0</v>
      </c>
      <c r="AG183" s="406">
        <f t="shared" si="142"/>
        <v>0</v>
      </c>
      <c r="AH183" s="407">
        <f t="shared" si="143"/>
        <v>0</v>
      </c>
      <c r="AI183" s="567">
        <v>0</v>
      </c>
    </row>
    <row r="184" spans="1:35" ht="15" hidden="1" customHeight="1" thickBot="1" x14ac:dyDescent="0.3">
      <c r="B184" s="50"/>
      <c r="C184" s="2"/>
      <c r="D184" s="748" t="s">
        <v>544</v>
      </c>
      <c r="E184" s="748"/>
      <c r="F184" s="142">
        <v>0</v>
      </c>
      <c r="G184" s="267">
        <v>0</v>
      </c>
      <c r="H184" s="251">
        <v>0</v>
      </c>
      <c r="I184" s="353">
        <v>0</v>
      </c>
      <c r="J184" s="182">
        <f t="shared" si="150"/>
        <v>0</v>
      </c>
      <c r="K184" s="124"/>
      <c r="L184" s="142">
        <f t="shared" si="107"/>
        <v>0</v>
      </c>
      <c r="M184" s="182">
        <f t="shared" si="151"/>
        <v>0</v>
      </c>
      <c r="N184" s="124"/>
      <c r="O184" s="142">
        <f t="shared" si="128"/>
        <v>0</v>
      </c>
      <c r="P184" s="40"/>
      <c r="Q184" s="1"/>
      <c r="R184" s="1"/>
      <c r="S184" s="1"/>
      <c r="T184" s="1"/>
      <c r="U184" s="1"/>
      <c r="V184" s="1"/>
      <c r="W184" s="404">
        <f t="shared" si="132"/>
        <v>0</v>
      </c>
      <c r="X184" s="405">
        <f t="shared" si="133"/>
        <v>0</v>
      </c>
      <c r="Y184" s="406">
        <f t="shared" si="134"/>
        <v>0</v>
      </c>
      <c r="Z184" s="406">
        <f t="shared" si="135"/>
        <v>0</v>
      </c>
      <c r="AA184" s="405">
        <f t="shared" si="136"/>
        <v>0</v>
      </c>
      <c r="AB184" s="406">
        <f t="shared" si="137"/>
        <v>0</v>
      </c>
      <c r="AC184" s="406">
        <f t="shared" si="138"/>
        <v>0</v>
      </c>
      <c r="AD184" s="407">
        <f t="shared" si="139"/>
        <v>0</v>
      </c>
      <c r="AE184" s="408">
        <f t="shared" si="140"/>
        <v>0</v>
      </c>
      <c r="AF184" s="406">
        <f t="shared" si="141"/>
        <v>0</v>
      </c>
      <c r="AG184" s="406">
        <f t="shared" si="142"/>
        <v>0</v>
      </c>
      <c r="AH184" s="407">
        <f t="shared" si="143"/>
        <v>0</v>
      </c>
      <c r="AI184" s="567">
        <v>0</v>
      </c>
    </row>
    <row r="185" spans="1:35" ht="25.5" hidden="1" customHeight="1" thickBot="1" x14ac:dyDescent="0.3">
      <c r="B185" s="50"/>
      <c r="C185" s="2"/>
      <c r="D185" s="749" t="s">
        <v>547</v>
      </c>
      <c r="E185" s="749"/>
      <c r="F185" s="142">
        <v>0</v>
      </c>
      <c r="G185" s="267">
        <v>0</v>
      </c>
      <c r="H185" s="251">
        <v>0</v>
      </c>
      <c r="I185" s="353">
        <v>0</v>
      </c>
      <c r="J185" s="192">
        <f t="shared" si="150"/>
        <v>0</v>
      </c>
      <c r="K185" s="134"/>
      <c r="L185" s="142">
        <f t="shared" si="107"/>
        <v>0</v>
      </c>
      <c r="M185" s="192">
        <f t="shared" si="151"/>
        <v>0</v>
      </c>
      <c r="N185" s="134"/>
      <c r="O185" s="142">
        <f t="shared" si="128"/>
        <v>0</v>
      </c>
      <c r="P185" s="40"/>
      <c r="Q185" s="1"/>
      <c r="R185" s="1"/>
      <c r="S185" s="1"/>
      <c r="T185" s="1"/>
      <c r="U185" s="1"/>
      <c r="V185" s="1"/>
      <c r="W185" s="404">
        <f t="shared" si="132"/>
        <v>0</v>
      </c>
      <c r="X185" s="405">
        <f t="shared" si="133"/>
        <v>0</v>
      </c>
      <c r="Y185" s="406">
        <f t="shared" si="134"/>
        <v>0</v>
      </c>
      <c r="Z185" s="406">
        <f t="shared" si="135"/>
        <v>0</v>
      </c>
      <c r="AA185" s="405">
        <f t="shared" si="136"/>
        <v>0</v>
      </c>
      <c r="AB185" s="406">
        <f t="shared" si="137"/>
        <v>0</v>
      </c>
      <c r="AC185" s="406">
        <f t="shared" si="138"/>
        <v>0</v>
      </c>
      <c r="AD185" s="407">
        <f t="shared" si="139"/>
        <v>0</v>
      </c>
      <c r="AE185" s="408">
        <f t="shared" si="140"/>
        <v>0</v>
      </c>
      <c r="AF185" s="406">
        <f t="shared" si="141"/>
        <v>0</v>
      </c>
      <c r="AG185" s="406">
        <f t="shared" si="142"/>
        <v>0</v>
      </c>
      <c r="AH185" s="407">
        <f t="shared" si="143"/>
        <v>0</v>
      </c>
      <c r="AI185" s="567">
        <v>0</v>
      </c>
    </row>
    <row r="186" spans="1:35" ht="15" hidden="1" customHeight="1" thickBot="1" x14ac:dyDescent="0.3">
      <c r="B186" s="50"/>
      <c r="C186" s="2"/>
      <c r="D186" s="748" t="s">
        <v>549</v>
      </c>
      <c r="E186" s="748"/>
      <c r="F186" s="142">
        <v>0</v>
      </c>
      <c r="G186" s="267">
        <v>0</v>
      </c>
      <c r="H186" s="251">
        <v>0</v>
      </c>
      <c r="I186" s="353">
        <v>0</v>
      </c>
      <c r="J186" s="182">
        <f t="shared" si="150"/>
        <v>0</v>
      </c>
      <c r="K186" s="124"/>
      <c r="L186" s="142">
        <f t="shared" si="107"/>
        <v>0</v>
      </c>
      <c r="M186" s="182">
        <f t="shared" si="151"/>
        <v>0</v>
      </c>
      <c r="N186" s="124"/>
      <c r="O186" s="142">
        <f t="shared" si="128"/>
        <v>0</v>
      </c>
      <c r="P186" s="40"/>
      <c r="Q186" s="1"/>
      <c r="R186" s="1"/>
      <c r="S186" s="1"/>
      <c r="T186" s="1"/>
      <c r="U186" s="1"/>
      <c r="V186" s="1"/>
      <c r="W186" s="404">
        <f t="shared" si="132"/>
        <v>0</v>
      </c>
      <c r="X186" s="405">
        <f t="shared" si="133"/>
        <v>0</v>
      </c>
      <c r="Y186" s="406">
        <f t="shared" si="134"/>
        <v>0</v>
      </c>
      <c r="Z186" s="406">
        <f t="shared" si="135"/>
        <v>0</v>
      </c>
      <c r="AA186" s="405">
        <f t="shared" si="136"/>
        <v>0</v>
      </c>
      <c r="AB186" s="406">
        <f t="shared" si="137"/>
        <v>0</v>
      </c>
      <c r="AC186" s="406">
        <f t="shared" si="138"/>
        <v>0</v>
      </c>
      <c r="AD186" s="407">
        <f t="shared" si="139"/>
        <v>0</v>
      </c>
      <c r="AE186" s="408">
        <f t="shared" si="140"/>
        <v>0</v>
      </c>
      <c r="AF186" s="406">
        <f t="shared" si="141"/>
        <v>0</v>
      </c>
      <c r="AG186" s="406">
        <f t="shared" si="142"/>
        <v>0</v>
      </c>
      <c r="AH186" s="407">
        <f t="shared" si="143"/>
        <v>0</v>
      </c>
      <c r="AI186" s="567">
        <v>0</v>
      </c>
    </row>
    <row r="187" spans="1:35" ht="15" hidden="1" customHeight="1" thickBot="1" x14ac:dyDescent="0.3">
      <c r="B187" s="50"/>
      <c r="C187" s="2"/>
      <c r="D187" s="748" t="s">
        <v>550</v>
      </c>
      <c r="E187" s="748"/>
      <c r="F187" s="142">
        <v>0</v>
      </c>
      <c r="G187" s="267">
        <v>0</v>
      </c>
      <c r="H187" s="251">
        <v>0</v>
      </c>
      <c r="I187" s="353">
        <v>0</v>
      </c>
      <c r="J187" s="182">
        <f t="shared" si="150"/>
        <v>0</v>
      </c>
      <c r="K187" s="124"/>
      <c r="L187" s="142">
        <f t="shared" si="107"/>
        <v>0</v>
      </c>
      <c r="M187" s="182">
        <f t="shared" si="151"/>
        <v>0</v>
      </c>
      <c r="N187" s="124"/>
      <c r="O187" s="142">
        <f t="shared" si="128"/>
        <v>0</v>
      </c>
      <c r="P187" s="40"/>
      <c r="Q187" s="1"/>
      <c r="R187" s="1"/>
      <c r="S187" s="1"/>
      <c r="T187" s="1"/>
      <c r="U187" s="1"/>
      <c r="V187" s="1"/>
      <c r="W187" s="404">
        <f t="shared" si="132"/>
        <v>0</v>
      </c>
      <c r="X187" s="405">
        <f t="shared" si="133"/>
        <v>0</v>
      </c>
      <c r="Y187" s="406">
        <f t="shared" si="134"/>
        <v>0</v>
      </c>
      <c r="Z187" s="406">
        <f t="shared" si="135"/>
        <v>0</v>
      </c>
      <c r="AA187" s="405">
        <f t="shared" si="136"/>
        <v>0</v>
      </c>
      <c r="AB187" s="406">
        <f t="shared" si="137"/>
        <v>0</v>
      </c>
      <c r="AC187" s="406">
        <f t="shared" si="138"/>
        <v>0</v>
      </c>
      <c r="AD187" s="407">
        <f t="shared" si="139"/>
        <v>0</v>
      </c>
      <c r="AE187" s="408">
        <f t="shared" si="140"/>
        <v>0</v>
      </c>
      <c r="AF187" s="406">
        <f t="shared" si="141"/>
        <v>0</v>
      </c>
      <c r="AG187" s="406">
        <f t="shared" si="142"/>
        <v>0</v>
      </c>
      <c r="AH187" s="407">
        <f t="shared" si="143"/>
        <v>0</v>
      </c>
      <c r="AI187" s="567">
        <v>0</v>
      </c>
    </row>
    <row r="188" spans="1:35" ht="25.5" hidden="1" customHeight="1" thickBot="1" x14ac:dyDescent="0.3">
      <c r="B188" s="50"/>
      <c r="C188" s="2"/>
      <c r="D188" s="749" t="s">
        <v>554</v>
      </c>
      <c r="E188" s="749"/>
      <c r="F188" s="142">
        <v>0</v>
      </c>
      <c r="G188" s="267">
        <v>0</v>
      </c>
      <c r="H188" s="251">
        <v>0</v>
      </c>
      <c r="I188" s="353">
        <v>0</v>
      </c>
      <c r="J188" s="192">
        <f t="shared" si="150"/>
        <v>0</v>
      </c>
      <c r="K188" s="134"/>
      <c r="L188" s="142">
        <f t="shared" si="107"/>
        <v>0</v>
      </c>
      <c r="M188" s="192">
        <f t="shared" si="151"/>
        <v>0</v>
      </c>
      <c r="N188" s="134"/>
      <c r="O188" s="142">
        <f t="shared" si="128"/>
        <v>0</v>
      </c>
      <c r="P188" s="40"/>
      <c r="Q188" s="1"/>
      <c r="R188" s="1"/>
      <c r="S188" s="1"/>
      <c r="T188" s="1"/>
      <c r="U188" s="1"/>
      <c r="V188" s="1"/>
      <c r="W188" s="404">
        <f t="shared" si="132"/>
        <v>0</v>
      </c>
      <c r="X188" s="405">
        <f t="shared" si="133"/>
        <v>0</v>
      </c>
      <c r="Y188" s="406">
        <f t="shared" si="134"/>
        <v>0</v>
      </c>
      <c r="Z188" s="406">
        <f t="shared" si="135"/>
        <v>0</v>
      </c>
      <c r="AA188" s="405">
        <f t="shared" si="136"/>
        <v>0</v>
      </c>
      <c r="AB188" s="406">
        <f t="shared" si="137"/>
        <v>0</v>
      </c>
      <c r="AC188" s="406">
        <f t="shared" si="138"/>
        <v>0</v>
      </c>
      <c r="AD188" s="407">
        <f t="shared" si="139"/>
        <v>0</v>
      </c>
      <c r="AE188" s="408">
        <f t="shared" si="140"/>
        <v>0</v>
      </c>
      <c r="AF188" s="406">
        <f t="shared" si="141"/>
        <v>0</v>
      </c>
      <c r="AG188" s="406">
        <f t="shared" si="142"/>
        <v>0</v>
      </c>
      <c r="AH188" s="407">
        <f t="shared" si="143"/>
        <v>0</v>
      </c>
      <c r="AI188" s="567">
        <v>0</v>
      </c>
    </row>
    <row r="189" spans="1:35" ht="25.5" hidden="1" customHeight="1" thickBot="1" x14ac:dyDescent="0.3">
      <c r="B189" s="50"/>
      <c r="C189" s="2"/>
      <c r="D189" s="749" t="s">
        <v>557</v>
      </c>
      <c r="E189" s="749"/>
      <c r="F189" s="142">
        <v>0</v>
      </c>
      <c r="G189" s="267">
        <v>0</v>
      </c>
      <c r="H189" s="251">
        <v>0</v>
      </c>
      <c r="I189" s="353">
        <v>0</v>
      </c>
      <c r="J189" s="192">
        <f t="shared" si="150"/>
        <v>0</v>
      </c>
      <c r="K189" s="134"/>
      <c r="L189" s="142">
        <f t="shared" si="107"/>
        <v>0</v>
      </c>
      <c r="M189" s="192">
        <f t="shared" si="151"/>
        <v>0</v>
      </c>
      <c r="N189" s="134"/>
      <c r="O189" s="142">
        <f t="shared" si="128"/>
        <v>0</v>
      </c>
      <c r="P189" s="40"/>
      <c r="Q189" s="1"/>
      <c r="R189" s="1"/>
      <c r="S189" s="1"/>
      <c r="T189" s="1"/>
      <c r="U189" s="1"/>
      <c r="V189" s="1"/>
      <c r="W189" s="404">
        <f t="shared" si="132"/>
        <v>0</v>
      </c>
      <c r="X189" s="405">
        <f t="shared" si="133"/>
        <v>0</v>
      </c>
      <c r="Y189" s="406">
        <f t="shared" si="134"/>
        <v>0</v>
      </c>
      <c r="Z189" s="406">
        <f t="shared" si="135"/>
        <v>0</v>
      </c>
      <c r="AA189" s="405">
        <f t="shared" si="136"/>
        <v>0</v>
      </c>
      <c r="AB189" s="406">
        <f t="shared" si="137"/>
        <v>0</v>
      </c>
      <c r="AC189" s="406">
        <f t="shared" si="138"/>
        <v>0</v>
      </c>
      <c r="AD189" s="407">
        <f t="shared" si="139"/>
        <v>0</v>
      </c>
      <c r="AE189" s="408">
        <f t="shared" si="140"/>
        <v>0</v>
      </c>
      <c r="AF189" s="406">
        <f t="shared" si="141"/>
        <v>0</v>
      </c>
      <c r="AG189" s="406">
        <f t="shared" si="142"/>
        <v>0</v>
      </c>
      <c r="AH189" s="407">
        <f t="shared" si="143"/>
        <v>0</v>
      </c>
      <c r="AI189" s="567">
        <v>0</v>
      </c>
    </row>
    <row r="190" spans="1:35" ht="25.5" hidden="1" customHeight="1" thickBot="1" x14ac:dyDescent="0.3">
      <c r="B190" s="50"/>
      <c r="C190" s="2"/>
      <c r="D190" s="749" t="s">
        <v>559</v>
      </c>
      <c r="E190" s="749"/>
      <c r="F190" s="142">
        <v>0</v>
      </c>
      <c r="G190" s="267">
        <v>0</v>
      </c>
      <c r="H190" s="251">
        <v>0</v>
      </c>
      <c r="I190" s="353">
        <v>0</v>
      </c>
      <c r="J190" s="192">
        <f t="shared" si="150"/>
        <v>0</v>
      </c>
      <c r="K190" s="134"/>
      <c r="L190" s="142">
        <f t="shared" si="107"/>
        <v>0</v>
      </c>
      <c r="M190" s="192">
        <f t="shared" si="151"/>
        <v>0</v>
      </c>
      <c r="N190" s="134"/>
      <c r="O190" s="142">
        <f t="shared" si="128"/>
        <v>0</v>
      </c>
      <c r="P190" s="40"/>
      <c r="Q190" s="1"/>
      <c r="R190" s="1"/>
      <c r="S190" s="1"/>
      <c r="T190" s="1"/>
      <c r="U190" s="1"/>
      <c r="V190" s="1"/>
      <c r="W190" s="404">
        <f t="shared" ref="W190:W241" si="152">AI190*0.083</f>
        <v>0</v>
      </c>
      <c r="X190" s="405">
        <f t="shared" ref="X190:X241" si="153">AI190*0.083</f>
        <v>0</v>
      </c>
      <c r="Y190" s="406">
        <f t="shared" ref="Y190:Y241" si="154">AI190*0.083</f>
        <v>0</v>
      </c>
      <c r="Z190" s="406">
        <f t="shared" ref="Z190:Z241" si="155">AI190*0.083</f>
        <v>0</v>
      </c>
      <c r="AA190" s="405">
        <f t="shared" ref="AA190:AA241" si="156">AI190*0.083</f>
        <v>0</v>
      </c>
      <c r="AB190" s="406">
        <f t="shared" ref="AB190:AB241" si="157">AI190*0.083</f>
        <v>0</v>
      </c>
      <c r="AC190" s="406">
        <f t="shared" ref="AC190:AC241" si="158">AI190*0.083</f>
        <v>0</v>
      </c>
      <c r="AD190" s="407">
        <f t="shared" ref="AD190:AD241" si="159">AI190*0.083</f>
        <v>0</v>
      </c>
      <c r="AE190" s="408">
        <f t="shared" ref="AE190:AE241" si="160">AI190*0.084</f>
        <v>0</v>
      </c>
      <c r="AF190" s="406">
        <f t="shared" ref="AF190:AF241" si="161">AI190*0.084</f>
        <v>0</v>
      </c>
      <c r="AG190" s="406">
        <f t="shared" ref="AG190:AG241" si="162">AI190*0.084</f>
        <v>0</v>
      </c>
      <c r="AH190" s="407">
        <f t="shared" ref="AH190:AH241" si="163">AI190*0.084</f>
        <v>0</v>
      </c>
      <c r="AI190" s="567">
        <v>0</v>
      </c>
    </row>
    <row r="191" spans="1:35" ht="25.5" hidden="1" customHeight="1" thickBot="1" x14ac:dyDescent="0.3">
      <c r="B191" s="50"/>
      <c r="C191" s="2"/>
      <c r="D191" s="749" t="s">
        <v>562</v>
      </c>
      <c r="E191" s="749"/>
      <c r="F191" s="142">
        <v>0</v>
      </c>
      <c r="G191" s="267">
        <v>0</v>
      </c>
      <c r="H191" s="251">
        <v>0</v>
      </c>
      <c r="I191" s="353">
        <v>0</v>
      </c>
      <c r="J191" s="192">
        <f t="shared" si="150"/>
        <v>0</v>
      </c>
      <c r="K191" s="134"/>
      <c r="L191" s="142">
        <f t="shared" si="107"/>
        <v>0</v>
      </c>
      <c r="M191" s="192">
        <f t="shared" si="151"/>
        <v>0</v>
      </c>
      <c r="N191" s="134"/>
      <c r="O191" s="142">
        <f t="shared" si="128"/>
        <v>0</v>
      </c>
      <c r="P191" s="40"/>
      <c r="Q191" s="1"/>
      <c r="R191" s="1"/>
      <c r="S191" s="1"/>
      <c r="T191" s="1"/>
      <c r="U191" s="1"/>
      <c r="V191" s="1"/>
      <c r="W191" s="404">
        <f t="shared" si="152"/>
        <v>0</v>
      </c>
      <c r="X191" s="405">
        <f t="shared" si="153"/>
        <v>0</v>
      </c>
      <c r="Y191" s="406">
        <f t="shared" si="154"/>
        <v>0</v>
      </c>
      <c r="Z191" s="406">
        <f t="shared" si="155"/>
        <v>0</v>
      </c>
      <c r="AA191" s="405">
        <f t="shared" si="156"/>
        <v>0</v>
      </c>
      <c r="AB191" s="406">
        <f t="shared" si="157"/>
        <v>0</v>
      </c>
      <c r="AC191" s="406">
        <f t="shared" si="158"/>
        <v>0</v>
      </c>
      <c r="AD191" s="407">
        <f t="shared" si="159"/>
        <v>0</v>
      </c>
      <c r="AE191" s="408">
        <f t="shared" si="160"/>
        <v>0</v>
      </c>
      <c r="AF191" s="406">
        <f t="shared" si="161"/>
        <v>0</v>
      </c>
      <c r="AG191" s="406">
        <f t="shared" si="162"/>
        <v>0</v>
      </c>
      <c r="AH191" s="407">
        <f t="shared" si="163"/>
        <v>0</v>
      </c>
      <c r="AI191" s="567">
        <v>0</v>
      </c>
    </row>
    <row r="192" spans="1:35" s="17" customFormat="1" ht="25.5" hidden="1" customHeight="1" thickBot="1" x14ac:dyDescent="0.3">
      <c r="A192" s="113" t="s">
        <v>273</v>
      </c>
      <c r="B192" s="82" t="s">
        <v>683</v>
      </c>
      <c r="C192" s="802" t="s">
        <v>604</v>
      </c>
      <c r="D192" s="803"/>
      <c r="E192" s="803"/>
      <c r="F192" s="141">
        <v>0</v>
      </c>
      <c r="G192" s="265">
        <v>0</v>
      </c>
      <c r="H192" s="249">
        <v>0</v>
      </c>
      <c r="I192" s="349">
        <v>0</v>
      </c>
      <c r="J192" s="196">
        <f>J193+J194+J195+J196+J197+J198+J199+J200+J201+J202</f>
        <v>0</v>
      </c>
      <c r="K192" s="138">
        <f t="shared" ref="K192" si="164">K193+K194+K195+K196+K197+K198+K199+K200+K201+K202</f>
        <v>0</v>
      </c>
      <c r="L192" s="141">
        <f t="shared" si="107"/>
        <v>0</v>
      </c>
      <c r="M192" s="196">
        <f>M193+M194+M195+M196+M197+M198+M199+M200+M201+M202</f>
        <v>0</v>
      </c>
      <c r="N192" s="138">
        <f t="shared" ref="N192" si="165">N193+N194+N195+N196+N197+N198+N199+N200+N201+N202</f>
        <v>0</v>
      </c>
      <c r="O192" s="141">
        <f t="shared" si="128"/>
        <v>0</v>
      </c>
      <c r="P192" s="86">
        <f t="shared" ref="P192:V192" si="166">P193+P194+P195+P196+P197+P198+P199+P200+P201+P202</f>
        <v>0</v>
      </c>
      <c r="Q192" s="84">
        <f t="shared" si="166"/>
        <v>0</v>
      </c>
      <c r="R192" s="84">
        <f t="shared" si="166"/>
        <v>0</v>
      </c>
      <c r="S192" s="84">
        <f t="shared" si="166"/>
        <v>0</v>
      </c>
      <c r="T192" s="84"/>
      <c r="U192" s="84"/>
      <c r="V192" s="84">
        <f t="shared" si="166"/>
        <v>0</v>
      </c>
      <c r="W192" s="404">
        <f t="shared" si="152"/>
        <v>0</v>
      </c>
      <c r="X192" s="405">
        <f t="shared" si="153"/>
        <v>0</v>
      </c>
      <c r="Y192" s="406">
        <f t="shared" si="154"/>
        <v>0</v>
      </c>
      <c r="Z192" s="406">
        <f t="shared" si="155"/>
        <v>0</v>
      </c>
      <c r="AA192" s="405">
        <f t="shared" si="156"/>
        <v>0</v>
      </c>
      <c r="AB192" s="406">
        <f t="shared" si="157"/>
        <v>0</v>
      </c>
      <c r="AC192" s="406">
        <f t="shared" si="158"/>
        <v>0</v>
      </c>
      <c r="AD192" s="407">
        <f t="shared" si="159"/>
        <v>0</v>
      </c>
      <c r="AE192" s="408">
        <f t="shared" si="160"/>
        <v>0</v>
      </c>
      <c r="AF192" s="406">
        <f t="shared" si="161"/>
        <v>0</v>
      </c>
      <c r="AG192" s="406">
        <f t="shared" si="162"/>
        <v>0</v>
      </c>
      <c r="AH192" s="407">
        <f t="shared" si="163"/>
        <v>0</v>
      </c>
      <c r="AI192" s="594">
        <v>0</v>
      </c>
    </row>
    <row r="193" spans="1:35" ht="15" hidden="1" customHeight="1" thickBot="1" x14ac:dyDescent="0.3">
      <c r="B193" s="50"/>
      <c r="C193" s="2"/>
      <c r="D193" s="748" t="s">
        <v>813</v>
      </c>
      <c r="E193" s="748"/>
      <c r="F193" s="142">
        <v>0</v>
      </c>
      <c r="G193" s="267">
        <v>0</v>
      </c>
      <c r="H193" s="251">
        <v>0</v>
      </c>
      <c r="I193" s="353">
        <v>0</v>
      </c>
      <c r="J193" s="182">
        <f t="shared" ref="J193:J202" si="167">SUM(W193:AH193)</f>
        <v>0</v>
      </c>
      <c r="K193" s="124"/>
      <c r="L193" s="142">
        <f t="shared" si="107"/>
        <v>0</v>
      </c>
      <c r="M193" s="182">
        <f t="shared" ref="M193:M202" si="168">SUM(Z193:AK193)</f>
        <v>0</v>
      </c>
      <c r="N193" s="124"/>
      <c r="O193" s="142">
        <f t="shared" si="128"/>
        <v>0</v>
      </c>
      <c r="P193" s="40"/>
      <c r="Q193" s="1"/>
      <c r="R193" s="1"/>
      <c r="S193" s="1"/>
      <c r="T193" s="1"/>
      <c r="U193" s="1"/>
      <c r="V193" s="1"/>
      <c r="W193" s="404">
        <f t="shared" si="152"/>
        <v>0</v>
      </c>
      <c r="X193" s="405">
        <f t="shared" si="153"/>
        <v>0</v>
      </c>
      <c r="Y193" s="406">
        <f t="shared" si="154"/>
        <v>0</v>
      </c>
      <c r="Z193" s="406">
        <f t="shared" si="155"/>
        <v>0</v>
      </c>
      <c r="AA193" s="405">
        <f t="shared" si="156"/>
        <v>0</v>
      </c>
      <c r="AB193" s="406">
        <f t="shared" si="157"/>
        <v>0</v>
      </c>
      <c r="AC193" s="406">
        <f t="shared" si="158"/>
        <v>0</v>
      </c>
      <c r="AD193" s="407">
        <f t="shared" si="159"/>
        <v>0</v>
      </c>
      <c r="AE193" s="408">
        <f t="shared" si="160"/>
        <v>0</v>
      </c>
      <c r="AF193" s="406">
        <f t="shared" si="161"/>
        <v>0</v>
      </c>
      <c r="AG193" s="406">
        <f t="shared" si="162"/>
        <v>0</v>
      </c>
      <c r="AH193" s="407">
        <f t="shared" si="163"/>
        <v>0</v>
      </c>
      <c r="AI193" s="567">
        <v>0</v>
      </c>
    </row>
    <row r="194" spans="1:35" ht="15" hidden="1" customHeight="1" thickBot="1" x14ac:dyDescent="0.3">
      <c r="B194" s="50"/>
      <c r="C194" s="2"/>
      <c r="D194" s="748" t="s">
        <v>814</v>
      </c>
      <c r="E194" s="748"/>
      <c r="F194" s="142">
        <v>0</v>
      </c>
      <c r="G194" s="267">
        <v>0</v>
      </c>
      <c r="H194" s="251">
        <v>0</v>
      </c>
      <c r="I194" s="353">
        <v>0</v>
      </c>
      <c r="J194" s="182">
        <f t="shared" si="167"/>
        <v>0</v>
      </c>
      <c r="K194" s="124"/>
      <c r="L194" s="142">
        <f t="shared" si="107"/>
        <v>0</v>
      </c>
      <c r="M194" s="182">
        <f t="shared" si="168"/>
        <v>0</v>
      </c>
      <c r="N194" s="124"/>
      <c r="O194" s="142">
        <f t="shared" si="128"/>
        <v>0</v>
      </c>
      <c r="P194" s="40"/>
      <c r="Q194" s="1"/>
      <c r="R194" s="1"/>
      <c r="S194" s="1"/>
      <c r="T194" s="1"/>
      <c r="U194" s="1"/>
      <c r="V194" s="1"/>
      <c r="W194" s="404">
        <f t="shared" si="152"/>
        <v>0</v>
      </c>
      <c r="X194" s="405">
        <f t="shared" si="153"/>
        <v>0</v>
      </c>
      <c r="Y194" s="406">
        <f t="shared" si="154"/>
        <v>0</v>
      </c>
      <c r="Z194" s="406">
        <f t="shared" si="155"/>
        <v>0</v>
      </c>
      <c r="AA194" s="405">
        <f t="shared" si="156"/>
        <v>0</v>
      </c>
      <c r="AB194" s="406">
        <f t="shared" si="157"/>
        <v>0</v>
      </c>
      <c r="AC194" s="406">
        <f t="shared" si="158"/>
        <v>0</v>
      </c>
      <c r="AD194" s="407">
        <f t="shared" si="159"/>
        <v>0</v>
      </c>
      <c r="AE194" s="408">
        <f t="shared" si="160"/>
        <v>0</v>
      </c>
      <c r="AF194" s="406">
        <f t="shared" si="161"/>
        <v>0</v>
      </c>
      <c r="AG194" s="406">
        <f t="shared" si="162"/>
        <v>0</v>
      </c>
      <c r="AH194" s="407">
        <f t="shared" si="163"/>
        <v>0</v>
      </c>
      <c r="AI194" s="567">
        <v>0</v>
      </c>
    </row>
    <row r="195" spans="1:35" ht="15" hidden="1" customHeight="1" thickBot="1" x14ac:dyDescent="0.3">
      <c r="B195" s="50"/>
      <c r="C195" s="2"/>
      <c r="D195" s="748" t="s">
        <v>545</v>
      </c>
      <c r="E195" s="748"/>
      <c r="F195" s="142">
        <v>0</v>
      </c>
      <c r="G195" s="267">
        <v>0</v>
      </c>
      <c r="H195" s="251">
        <v>0</v>
      </c>
      <c r="I195" s="353">
        <v>0</v>
      </c>
      <c r="J195" s="182">
        <f t="shared" si="167"/>
        <v>0</v>
      </c>
      <c r="K195" s="124"/>
      <c r="L195" s="142">
        <f t="shared" si="107"/>
        <v>0</v>
      </c>
      <c r="M195" s="182">
        <f t="shared" si="168"/>
        <v>0</v>
      </c>
      <c r="N195" s="124"/>
      <c r="O195" s="142">
        <f t="shared" si="128"/>
        <v>0</v>
      </c>
      <c r="P195" s="40"/>
      <c r="Q195" s="1"/>
      <c r="R195" s="1"/>
      <c r="S195" s="1"/>
      <c r="T195" s="1"/>
      <c r="U195" s="1"/>
      <c r="V195" s="1"/>
      <c r="W195" s="404">
        <f t="shared" si="152"/>
        <v>0</v>
      </c>
      <c r="X195" s="405">
        <f t="shared" si="153"/>
        <v>0</v>
      </c>
      <c r="Y195" s="406">
        <f t="shared" si="154"/>
        <v>0</v>
      </c>
      <c r="Z195" s="406">
        <f t="shared" si="155"/>
        <v>0</v>
      </c>
      <c r="AA195" s="405">
        <f t="shared" si="156"/>
        <v>0</v>
      </c>
      <c r="AB195" s="406">
        <f t="shared" si="157"/>
        <v>0</v>
      </c>
      <c r="AC195" s="406">
        <f t="shared" si="158"/>
        <v>0</v>
      </c>
      <c r="AD195" s="407">
        <f t="shared" si="159"/>
        <v>0</v>
      </c>
      <c r="AE195" s="408">
        <f t="shared" si="160"/>
        <v>0</v>
      </c>
      <c r="AF195" s="406">
        <f t="shared" si="161"/>
        <v>0</v>
      </c>
      <c r="AG195" s="406">
        <f t="shared" si="162"/>
        <v>0</v>
      </c>
      <c r="AH195" s="407">
        <f t="shared" si="163"/>
        <v>0</v>
      </c>
      <c r="AI195" s="567">
        <v>0</v>
      </c>
    </row>
    <row r="196" spans="1:35" ht="25.5" hidden="1" customHeight="1" thickBot="1" x14ac:dyDescent="0.3">
      <c r="B196" s="50"/>
      <c r="C196" s="2"/>
      <c r="D196" s="749" t="s">
        <v>548</v>
      </c>
      <c r="E196" s="749"/>
      <c r="F196" s="142">
        <v>0</v>
      </c>
      <c r="G196" s="267">
        <v>0</v>
      </c>
      <c r="H196" s="251">
        <v>0</v>
      </c>
      <c r="I196" s="353">
        <v>0</v>
      </c>
      <c r="J196" s="192">
        <f t="shared" si="167"/>
        <v>0</v>
      </c>
      <c r="K196" s="134"/>
      <c r="L196" s="142">
        <f t="shared" si="107"/>
        <v>0</v>
      </c>
      <c r="M196" s="192">
        <f t="shared" si="168"/>
        <v>0</v>
      </c>
      <c r="N196" s="134"/>
      <c r="O196" s="142">
        <f t="shared" si="128"/>
        <v>0</v>
      </c>
      <c r="P196" s="40"/>
      <c r="Q196" s="1"/>
      <c r="R196" s="1"/>
      <c r="S196" s="1"/>
      <c r="T196" s="1"/>
      <c r="U196" s="1"/>
      <c r="V196" s="1"/>
      <c r="W196" s="404">
        <f t="shared" si="152"/>
        <v>0</v>
      </c>
      <c r="X196" s="405">
        <f t="shared" si="153"/>
        <v>0</v>
      </c>
      <c r="Y196" s="406">
        <f t="shared" si="154"/>
        <v>0</v>
      </c>
      <c r="Z196" s="406">
        <f t="shared" si="155"/>
        <v>0</v>
      </c>
      <c r="AA196" s="405">
        <f t="shared" si="156"/>
        <v>0</v>
      </c>
      <c r="AB196" s="406">
        <f t="shared" si="157"/>
        <v>0</v>
      </c>
      <c r="AC196" s="406">
        <f t="shared" si="158"/>
        <v>0</v>
      </c>
      <c r="AD196" s="407">
        <f t="shared" si="159"/>
        <v>0</v>
      </c>
      <c r="AE196" s="408">
        <f t="shared" si="160"/>
        <v>0</v>
      </c>
      <c r="AF196" s="406">
        <f t="shared" si="161"/>
        <v>0</v>
      </c>
      <c r="AG196" s="406">
        <f t="shared" si="162"/>
        <v>0</v>
      </c>
      <c r="AH196" s="407">
        <f t="shared" si="163"/>
        <v>0</v>
      </c>
      <c r="AI196" s="567">
        <v>0</v>
      </c>
    </row>
    <row r="197" spans="1:35" ht="15" hidden="1" customHeight="1" thickBot="1" x14ac:dyDescent="0.3">
      <c r="B197" s="50"/>
      <c r="C197" s="2"/>
      <c r="D197" s="748" t="s">
        <v>551</v>
      </c>
      <c r="E197" s="748"/>
      <c r="F197" s="142">
        <v>0</v>
      </c>
      <c r="G197" s="267">
        <v>0</v>
      </c>
      <c r="H197" s="251">
        <v>0</v>
      </c>
      <c r="I197" s="353">
        <v>0</v>
      </c>
      <c r="J197" s="182">
        <f t="shared" si="167"/>
        <v>0</v>
      </c>
      <c r="K197" s="124"/>
      <c r="L197" s="142">
        <f t="shared" si="107"/>
        <v>0</v>
      </c>
      <c r="M197" s="182">
        <f t="shared" si="168"/>
        <v>0</v>
      </c>
      <c r="N197" s="124"/>
      <c r="O197" s="142">
        <f t="shared" si="128"/>
        <v>0</v>
      </c>
      <c r="P197" s="40"/>
      <c r="Q197" s="1"/>
      <c r="R197" s="1"/>
      <c r="S197" s="1"/>
      <c r="T197" s="1"/>
      <c r="U197" s="1"/>
      <c r="V197" s="1"/>
      <c r="W197" s="404">
        <f t="shared" si="152"/>
        <v>0</v>
      </c>
      <c r="X197" s="405">
        <f t="shared" si="153"/>
        <v>0</v>
      </c>
      <c r="Y197" s="406">
        <f t="shared" si="154"/>
        <v>0</v>
      </c>
      <c r="Z197" s="406">
        <f t="shared" si="155"/>
        <v>0</v>
      </c>
      <c r="AA197" s="405">
        <f t="shared" si="156"/>
        <v>0</v>
      </c>
      <c r="AB197" s="406">
        <f t="shared" si="157"/>
        <v>0</v>
      </c>
      <c r="AC197" s="406">
        <f t="shared" si="158"/>
        <v>0</v>
      </c>
      <c r="AD197" s="407">
        <f t="shared" si="159"/>
        <v>0</v>
      </c>
      <c r="AE197" s="408">
        <f t="shared" si="160"/>
        <v>0</v>
      </c>
      <c r="AF197" s="406">
        <f t="shared" si="161"/>
        <v>0</v>
      </c>
      <c r="AG197" s="406">
        <f t="shared" si="162"/>
        <v>0</v>
      </c>
      <c r="AH197" s="407">
        <f t="shared" si="163"/>
        <v>0</v>
      </c>
      <c r="AI197" s="567">
        <v>0</v>
      </c>
    </row>
    <row r="198" spans="1:35" ht="15" hidden="1" customHeight="1" thickBot="1" x14ac:dyDescent="0.3">
      <c r="B198" s="50"/>
      <c r="C198" s="2"/>
      <c r="D198" s="748" t="s">
        <v>815</v>
      </c>
      <c r="E198" s="748"/>
      <c r="F198" s="142">
        <v>0</v>
      </c>
      <c r="G198" s="267">
        <v>0</v>
      </c>
      <c r="H198" s="251">
        <v>0</v>
      </c>
      <c r="I198" s="353">
        <v>0</v>
      </c>
      <c r="J198" s="182">
        <f t="shared" si="167"/>
        <v>0</v>
      </c>
      <c r="K198" s="124"/>
      <c r="L198" s="142">
        <f t="shared" si="107"/>
        <v>0</v>
      </c>
      <c r="M198" s="182">
        <f t="shared" si="168"/>
        <v>0</v>
      </c>
      <c r="N198" s="124"/>
      <c r="O198" s="142">
        <f t="shared" si="128"/>
        <v>0</v>
      </c>
      <c r="P198" s="40"/>
      <c r="Q198" s="1"/>
      <c r="R198" s="1"/>
      <c r="S198" s="1"/>
      <c r="T198" s="1"/>
      <c r="U198" s="1"/>
      <c r="V198" s="1"/>
      <c r="W198" s="404">
        <f t="shared" si="152"/>
        <v>0</v>
      </c>
      <c r="X198" s="405">
        <f t="shared" si="153"/>
        <v>0</v>
      </c>
      <c r="Y198" s="406">
        <f t="shared" si="154"/>
        <v>0</v>
      </c>
      <c r="Z198" s="406">
        <f t="shared" si="155"/>
        <v>0</v>
      </c>
      <c r="AA198" s="405">
        <f t="shared" si="156"/>
        <v>0</v>
      </c>
      <c r="AB198" s="406">
        <f t="shared" si="157"/>
        <v>0</v>
      </c>
      <c r="AC198" s="406">
        <f t="shared" si="158"/>
        <v>0</v>
      </c>
      <c r="AD198" s="407">
        <f t="shared" si="159"/>
        <v>0</v>
      </c>
      <c r="AE198" s="408">
        <f t="shared" si="160"/>
        <v>0</v>
      </c>
      <c r="AF198" s="406">
        <f t="shared" si="161"/>
        <v>0</v>
      </c>
      <c r="AG198" s="406">
        <f t="shared" si="162"/>
        <v>0</v>
      </c>
      <c r="AH198" s="407">
        <f t="shared" si="163"/>
        <v>0</v>
      </c>
      <c r="AI198" s="567">
        <v>0</v>
      </c>
    </row>
    <row r="199" spans="1:35" ht="25.5" hidden="1" customHeight="1" thickBot="1" x14ac:dyDescent="0.3">
      <c r="B199" s="50"/>
      <c r="C199" s="2"/>
      <c r="D199" s="749" t="s">
        <v>555</v>
      </c>
      <c r="E199" s="749"/>
      <c r="F199" s="142">
        <v>0</v>
      </c>
      <c r="G199" s="267">
        <v>0</v>
      </c>
      <c r="H199" s="251">
        <v>0</v>
      </c>
      <c r="I199" s="353">
        <v>0</v>
      </c>
      <c r="J199" s="192">
        <f t="shared" si="167"/>
        <v>0</v>
      </c>
      <c r="K199" s="134"/>
      <c r="L199" s="142">
        <f t="shared" si="107"/>
        <v>0</v>
      </c>
      <c r="M199" s="192">
        <f t="shared" si="168"/>
        <v>0</v>
      </c>
      <c r="N199" s="134"/>
      <c r="O199" s="142">
        <f t="shared" si="128"/>
        <v>0</v>
      </c>
      <c r="P199" s="40"/>
      <c r="Q199" s="1"/>
      <c r="R199" s="1"/>
      <c r="S199" s="1"/>
      <c r="T199" s="1"/>
      <c r="U199" s="1"/>
      <c r="V199" s="1"/>
      <c r="W199" s="404">
        <f t="shared" si="152"/>
        <v>0</v>
      </c>
      <c r="X199" s="405">
        <f t="shared" si="153"/>
        <v>0</v>
      </c>
      <c r="Y199" s="406">
        <f t="shared" si="154"/>
        <v>0</v>
      </c>
      <c r="Z199" s="406">
        <f t="shared" si="155"/>
        <v>0</v>
      </c>
      <c r="AA199" s="405">
        <f t="shared" si="156"/>
        <v>0</v>
      </c>
      <c r="AB199" s="406">
        <f t="shared" si="157"/>
        <v>0</v>
      </c>
      <c r="AC199" s="406">
        <f t="shared" si="158"/>
        <v>0</v>
      </c>
      <c r="AD199" s="407">
        <f t="shared" si="159"/>
        <v>0</v>
      </c>
      <c r="AE199" s="408">
        <f t="shared" si="160"/>
        <v>0</v>
      </c>
      <c r="AF199" s="406">
        <f t="shared" si="161"/>
        <v>0</v>
      </c>
      <c r="AG199" s="406">
        <f t="shared" si="162"/>
        <v>0</v>
      </c>
      <c r="AH199" s="407">
        <f t="shared" si="163"/>
        <v>0</v>
      </c>
      <c r="AI199" s="567">
        <v>0</v>
      </c>
    </row>
    <row r="200" spans="1:35" ht="25.5" hidden="1" customHeight="1" thickBot="1" x14ac:dyDescent="0.3">
      <c r="B200" s="50"/>
      <c r="C200" s="2"/>
      <c r="D200" s="749" t="s">
        <v>558</v>
      </c>
      <c r="E200" s="749"/>
      <c r="F200" s="142">
        <v>0</v>
      </c>
      <c r="G200" s="267">
        <v>0</v>
      </c>
      <c r="H200" s="251">
        <v>0</v>
      </c>
      <c r="I200" s="353">
        <v>0</v>
      </c>
      <c r="J200" s="192">
        <f t="shared" si="167"/>
        <v>0</v>
      </c>
      <c r="K200" s="134"/>
      <c r="L200" s="142">
        <f t="shared" si="107"/>
        <v>0</v>
      </c>
      <c r="M200" s="192">
        <f t="shared" si="168"/>
        <v>0</v>
      </c>
      <c r="N200" s="134"/>
      <c r="O200" s="142">
        <f t="shared" si="128"/>
        <v>0</v>
      </c>
      <c r="P200" s="40"/>
      <c r="Q200" s="1"/>
      <c r="R200" s="1"/>
      <c r="S200" s="1"/>
      <c r="T200" s="1"/>
      <c r="U200" s="1"/>
      <c r="V200" s="1"/>
      <c r="W200" s="404">
        <f t="shared" si="152"/>
        <v>0</v>
      </c>
      <c r="X200" s="405">
        <f t="shared" si="153"/>
        <v>0</v>
      </c>
      <c r="Y200" s="406">
        <f t="shared" si="154"/>
        <v>0</v>
      </c>
      <c r="Z200" s="406">
        <f t="shared" si="155"/>
        <v>0</v>
      </c>
      <c r="AA200" s="405">
        <f t="shared" si="156"/>
        <v>0</v>
      </c>
      <c r="AB200" s="406">
        <f t="shared" si="157"/>
        <v>0</v>
      </c>
      <c r="AC200" s="406">
        <f t="shared" si="158"/>
        <v>0</v>
      </c>
      <c r="AD200" s="407">
        <f t="shared" si="159"/>
        <v>0</v>
      </c>
      <c r="AE200" s="408">
        <f t="shared" si="160"/>
        <v>0</v>
      </c>
      <c r="AF200" s="406">
        <f t="shared" si="161"/>
        <v>0</v>
      </c>
      <c r="AG200" s="406">
        <f t="shared" si="162"/>
        <v>0</v>
      </c>
      <c r="AH200" s="407">
        <f t="shared" si="163"/>
        <v>0</v>
      </c>
      <c r="AI200" s="567">
        <v>0</v>
      </c>
    </row>
    <row r="201" spans="1:35" ht="25.5" hidden="1" customHeight="1" thickBot="1" x14ac:dyDescent="0.3">
      <c r="B201" s="50"/>
      <c r="C201" s="2"/>
      <c r="D201" s="749" t="s">
        <v>560</v>
      </c>
      <c r="E201" s="749"/>
      <c r="F201" s="142">
        <v>0</v>
      </c>
      <c r="G201" s="267">
        <v>0</v>
      </c>
      <c r="H201" s="251">
        <v>0</v>
      </c>
      <c r="I201" s="353">
        <v>0</v>
      </c>
      <c r="J201" s="192">
        <f t="shared" si="167"/>
        <v>0</v>
      </c>
      <c r="K201" s="134"/>
      <c r="L201" s="142">
        <f t="shared" si="107"/>
        <v>0</v>
      </c>
      <c r="M201" s="192">
        <f t="shared" si="168"/>
        <v>0</v>
      </c>
      <c r="N201" s="134"/>
      <c r="O201" s="142">
        <f t="shared" si="128"/>
        <v>0</v>
      </c>
      <c r="P201" s="40"/>
      <c r="Q201" s="1"/>
      <c r="R201" s="1"/>
      <c r="S201" s="1"/>
      <c r="T201" s="1"/>
      <c r="U201" s="1"/>
      <c r="V201" s="1"/>
      <c r="W201" s="404">
        <f t="shared" si="152"/>
        <v>0</v>
      </c>
      <c r="X201" s="405">
        <f t="shared" si="153"/>
        <v>0</v>
      </c>
      <c r="Y201" s="406">
        <f t="shared" si="154"/>
        <v>0</v>
      </c>
      <c r="Z201" s="406">
        <f t="shared" si="155"/>
        <v>0</v>
      </c>
      <c r="AA201" s="405">
        <f t="shared" si="156"/>
        <v>0</v>
      </c>
      <c r="AB201" s="406">
        <f t="shared" si="157"/>
        <v>0</v>
      </c>
      <c r="AC201" s="406">
        <f t="shared" si="158"/>
        <v>0</v>
      </c>
      <c r="AD201" s="407">
        <f t="shared" si="159"/>
        <v>0</v>
      </c>
      <c r="AE201" s="408">
        <f t="shared" si="160"/>
        <v>0</v>
      </c>
      <c r="AF201" s="406">
        <f t="shared" si="161"/>
        <v>0</v>
      </c>
      <c r="AG201" s="406">
        <f t="shared" si="162"/>
        <v>0</v>
      </c>
      <c r="AH201" s="407">
        <f t="shared" si="163"/>
        <v>0</v>
      </c>
      <c r="AI201" s="567">
        <v>0</v>
      </c>
    </row>
    <row r="202" spans="1:35" ht="25.5" hidden="1" customHeight="1" thickBot="1" x14ac:dyDescent="0.3">
      <c r="B202" s="50"/>
      <c r="C202" s="2"/>
      <c r="D202" s="749" t="s">
        <v>563</v>
      </c>
      <c r="E202" s="749"/>
      <c r="F202" s="142">
        <v>0</v>
      </c>
      <c r="G202" s="267">
        <v>0</v>
      </c>
      <c r="H202" s="251">
        <v>0</v>
      </c>
      <c r="I202" s="353">
        <v>0</v>
      </c>
      <c r="J202" s="192">
        <f t="shared" si="167"/>
        <v>0</v>
      </c>
      <c r="K202" s="134"/>
      <c r="L202" s="142">
        <f t="shared" si="107"/>
        <v>0</v>
      </c>
      <c r="M202" s="192">
        <f t="shared" si="168"/>
        <v>0</v>
      </c>
      <c r="N202" s="134"/>
      <c r="O202" s="142">
        <f t="shared" si="128"/>
        <v>0</v>
      </c>
      <c r="P202" s="40"/>
      <c r="Q202" s="1"/>
      <c r="R202" s="1"/>
      <c r="S202" s="1"/>
      <c r="T202" s="1"/>
      <c r="U202" s="1"/>
      <c r="V202" s="1"/>
      <c r="W202" s="404">
        <f t="shared" si="152"/>
        <v>0</v>
      </c>
      <c r="X202" s="405">
        <f t="shared" si="153"/>
        <v>0</v>
      </c>
      <c r="Y202" s="406">
        <f t="shared" si="154"/>
        <v>0</v>
      </c>
      <c r="Z202" s="406">
        <f t="shared" si="155"/>
        <v>0</v>
      </c>
      <c r="AA202" s="405">
        <f t="shared" si="156"/>
        <v>0</v>
      </c>
      <c r="AB202" s="406">
        <f t="shared" si="157"/>
        <v>0</v>
      </c>
      <c r="AC202" s="406">
        <f t="shared" si="158"/>
        <v>0</v>
      </c>
      <c r="AD202" s="407">
        <f t="shared" si="159"/>
        <v>0</v>
      </c>
      <c r="AE202" s="408">
        <f t="shared" si="160"/>
        <v>0</v>
      </c>
      <c r="AF202" s="406">
        <f t="shared" si="161"/>
        <v>0</v>
      </c>
      <c r="AG202" s="406">
        <f t="shared" si="162"/>
        <v>0</v>
      </c>
      <c r="AH202" s="407">
        <f t="shared" si="163"/>
        <v>0</v>
      </c>
      <c r="AI202" s="567">
        <v>0</v>
      </c>
    </row>
    <row r="203" spans="1:35" s="17" customFormat="1" ht="15" hidden="1" customHeight="1" thickBot="1" x14ac:dyDescent="0.3">
      <c r="A203" s="110" t="s">
        <v>274</v>
      </c>
      <c r="B203" s="82" t="s">
        <v>684</v>
      </c>
      <c r="C203" s="767" t="s">
        <v>275</v>
      </c>
      <c r="D203" s="768"/>
      <c r="E203" s="768"/>
      <c r="F203" s="141">
        <v>0</v>
      </c>
      <c r="G203" s="265">
        <v>0</v>
      </c>
      <c r="H203" s="249">
        <v>0</v>
      </c>
      <c r="I203" s="349">
        <v>0</v>
      </c>
      <c r="J203" s="183">
        <f>J204+J205+J206+J207+J208+J209+J210+J211+J212+J213</f>
        <v>0</v>
      </c>
      <c r="K203" s="125">
        <f t="shared" ref="K203" si="169">K204+K205+K206+K207+K208+K209+K210+K211+K212+K213</f>
        <v>0</v>
      </c>
      <c r="L203" s="141">
        <f t="shared" si="107"/>
        <v>0</v>
      </c>
      <c r="M203" s="183">
        <f>M204+M205+M206+M207+M208+M209+M210+M211+M212+M213</f>
        <v>0</v>
      </c>
      <c r="N203" s="125">
        <f t="shared" ref="N203" si="170">N204+N205+N206+N207+N208+N209+N210+N211+N212+N213</f>
        <v>0</v>
      </c>
      <c r="O203" s="141">
        <f t="shared" si="128"/>
        <v>0</v>
      </c>
      <c r="P203" s="86">
        <f t="shared" ref="P203:V203" si="171">P204+P205+P206+P207+P208+P209+P210+P211+P212+P213</f>
        <v>0</v>
      </c>
      <c r="Q203" s="84">
        <f t="shared" si="171"/>
        <v>0</v>
      </c>
      <c r="R203" s="84">
        <f t="shared" si="171"/>
        <v>0</v>
      </c>
      <c r="S203" s="84">
        <f t="shared" si="171"/>
        <v>0</v>
      </c>
      <c r="T203" s="84"/>
      <c r="U203" s="84"/>
      <c r="V203" s="84">
        <f t="shared" si="171"/>
        <v>0</v>
      </c>
      <c r="W203" s="404">
        <f t="shared" si="152"/>
        <v>0</v>
      </c>
      <c r="X203" s="405">
        <f t="shared" si="153"/>
        <v>0</v>
      </c>
      <c r="Y203" s="406">
        <f t="shared" si="154"/>
        <v>0</v>
      </c>
      <c r="Z203" s="406">
        <f t="shared" si="155"/>
        <v>0</v>
      </c>
      <c r="AA203" s="405">
        <f t="shared" si="156"/>
        <v>0</v>
      </c>
      <c r="AB203" s="406">
        <f t="shared" si="157"/>
        <v>0</v>
      </c>
      <c r="AC203" s="406">
        <f t="shared" si="158"/>
        <v>0</v>
      </c>
      <c r="AD203" s="407">
        <f t="shared" si="159"/>
        <v>0</v>
      </c>
      <c r="AE203" s="408">
        <f t="shared" si="160"/>
        <v>0</v>
      </c>
      <c r="AF203" s="406">
        <f t="shared" si="161"/>
        <v>0</v>
      </c>
      <c r="AG203" s="406">
        <f t="shared" si="162"/>
        <v>0</v>
      </c>
      <c r="AH203" s="407">
        <f t="shared" si="163"/>
        <v>0</v>
      </c>
      <c r="AI203" s="594">
        <v>0</v>
      </c>
    </row>
    <row r="204" spans="1:35" ht="15" hidden="1" customHeight="1" thickBot="1" x14ac:dyDescent="0.3">
      <c r="B204" s="50"/>
      <c r="C204" s="2"/>
      <c r="D204" s="748" t="s">
        <v>371</v>
      </c>
      <c r="E204" s="748"/>
      <c r="F204" s="142">
        <v>0</v>
      </c>
      <c r="G204" s="267">
        <v>0</v>
      </c>
      <c r="H204" s="251">
        <v>0</v>
      </c>
      <c r="I204" s="353">
        <v>0</v>
      </c>
      <c r="J204" s="182">
        <f t="shared" ref="J204:J213" si="172">SUM(W204:AH204)</f>
        <v>0</v>
      </c>
      <c r="K204" s="124"/>
      <c r="L204" s="142">
        <f t="shared" si="107"/>
        <v>0</v>
      </c>
      <c r="M204" s="182">
        <f t="shared" ref="M204:M213" si="173">SUM(Z204:AK204)</f>
        <v>0</v>
      </c>
      <c r="N204" s="124"/>
      <c r="O204" s="142">
        <f t="shared" si="128"/>
        <v>0</v>
      </c>
      <c r="P204" s="40"/>
      <c r="Q204" s="1"/>
      <c r="R204" s="1"/>
      <c r="S204" s="1"/>
      <c r="T204" s="1"/>
      <c r="U204" s="1"/>
      <c r="V204" s="1"/>
      <c r="W204" s="404">
        <f t="shared" si="152"/>
        <v>0</v>
      </c>
      <c r="X204" s="405">
        <f t="shared" si="153"/>
        <v>0</v>
      </c>
      <c r="Y204" s="406">
        <f t="shared" si="154"/>
        <v>0</v>
      </c>
      <c r="Z204" s="406">
        <f t="shared" si="155"/>
        <v>0</v>
      </c>
      <c r="AA204" s="405">
        <f t="shared" si="156"/>
        <v>0</v>
      </c>
      <c r="AB204" s="406">
        <f t="shared" si="157"/>
        <v>0</v>
      </c>
      <c r="AC204" s="406">
        <f t="shared" si="158"/>
        <v>0</v>
      </c>
      <c r="AD204" s="407">
        <f t="shared" si="159"/>
        <v>0</v>
      </c>
      <c r="AE204" s="408">
        <f t="shared" si="160"/>
        <v>0</v>
      </c>
      <c r="AF204" s="406">
        <f t="shared" si="161"/>
        <v>0</v>
      </c>
      <c r="AG204" s="406">
        <f t="shared" si="162"/>
        <v>0</v>
      </c>
      <c r="AH204" s="407">
        <f t="shared" si="163"/>
        <v>0</v>
      </c>
      <c r="AI204" s="567">
        <v>0</v>
      </c>
    </row>
    <row r="205" spans="1:35" ht="15" hidden="1" customHeight="1" thickBot="1" x14ac:dyDescent="0.3">
      <c r="B205" s="50"/>
      <c r="C205" s="2"/>
      <c r="D205" s="748" t="s">
        <v>543</v>
      </c>
      <c r="E205" s="748"/>
      <c r="F205" s="142">
        <v>0</v>
      </c>
      <c r="G205" s="267">
        <v>0</v>
      </c>
      <c r="H205" s="251">
        <v>0</v>
      </c>
      <c r="I205" s="353">
        <v>0</v>
      </c>
      <c r="J205" s="182">
        <f t="shared" si="172"/>
        <v>0</v>
      </c>
      <c r="K205" s="124"/>
      <c r="L205" s="142">
        <f t="shared" si="107"/>
        <v>0</v>
      </c>
      <c r="M205" s="182">
        <f t="shared" si="173"/>
        <v>0</v>
      </c>
      <c r="N205" s="124"/>
      <c r="O205" s="142">
        <f t="shared" si="128"/>
        <v>0</v>
      </c>
      <c r="P205" s="40"/>
      <c r="Q205" s="1"/>
      <c r="R205" s="1"/>
      <c r="S205" s="1"/>
      <c r="T205" s="1"/>
      <c r="U205" s="1"/>
      <c r="V205" s="1"/>
      <c r="W205" s="404">
        <f t="shared" si="152"/>
        <v>0</v>
      </c>
      <c r="X205" s="405">
        <f t="shared" si="153"/>
        <v>0</v>
      </c>
      <c r="Y205" s="406">
        <f t="shared" si="154"/>
        <v>0</v>
      </c>
      <c r="Z205" s="406">
        <f t="shared" si="155"/>
        <v>0</v>
      </c>
      <c r="AA205" s="405">
        <f t="shared" si="156"/>
        <v>0</v>
      </c>
      <c r="AB205" s="406">
        <f t="shared" si="157"/>
        <v>0</v>
      </c>
      <c r="AC205" s="406">
        <f t="shared" si="158"/>
        <v>0</v>
      </c>
      <c r="AD205" s="407">
        <f t="shared" si="159"/>
        <v>0</v>
      </c>
      <c r="AE205" s="408">
        <f t="shared" si="160"/>
        <v>0</v>
      </c>
      <c r="AF205" s="406">
        <f t="shared" si="161"/>
        <v>0</v>
      </c>
      <c r="AG205" s="406">
        <f t="shared" si="162"/>
        <v>0</v>
      </c>
      <c r="AH205" s="407">
        <f t="shared" si="163"/>
        <v>0</v>
      </c>
      <c r="AI205" s="567">
        <v>0</v>
      </c>
    </row>
    <row r="206" spans="1:35" ht="15" hidden="1" customHeight="1" thickBot="1" x14ac:dyDescent="0.3">
      <c r="B206" s="50"/>
      <c r="C206" s="2"/>
      <c r="D206" s="748" t="s">
        <v>546</v>
      </c>
      <c r="E206" s="748"/>
      <c r="F206" s="142">
        <v>0</v>
      </c>
      <c r="G206" s="267">
        <v>0</v>
      </c>
      <c r="H206" s="251">
        <v>0</v>
      </c>
      <c r="I206" s="353">
        <v>0</v>
      </c>
      <c r="J206" s="182">
        <f t="shared" si="172"/>
        <v>0</v>
      </c>
      <c r="K206" s="124"/>
      <c r="L206" s="142">
        <f t="shared" si="107"/>
        <v>0</v>
      </c>
      <c r="M206" s="182">
        <f t="shared" si="173"/>
        <v>0</v>
      </c>
      <c r="N206" s="124"/>
      <c r="O206" s="142">
        <f t="shared" si="128"/>
        <v>0</v>
      </c>
      <c r="P206" s="40"/>
      <c r="Q206" s="1"/>
      <c r="R206" s="1"/>
      <c r="S206" s="1"/>
      <c r="T206" s="1"/>
      <c r="U206" s="1"/>
      <c r="V206" s="1"/>
      <c r="W206" s="404">
        <f t="shared" si="152"/>
        <v>0</v>
      </c>
      <c r="X206" s="405">
        <f t="shared" si="153"/>
        <v>0</v>
      </c>
      <c r="Y206" s="406">
        <f t="shared" si="154"/>
        <v>0</v>
      </c>
      <c r="Z206" s="406">
        <f t="shared" si="155"/>
        <v>0</v>
      </c>
      <c r="AA206" s="405">
        <f t="shared" si="156"/>
        <v>0</v>
      </c>
      <c r="AB206" s="406">
        <f t="shared" si="157"/>
        <v>0</v>
      </c>
      <c r="AC206" s="406">
        <f t="shared" si="158"/>
        <v>0</v>
      </c>
      <c r="AD206" s="407">
        <f t="shared" si="159"/>
        <v>0</v>
      </c>
      <c r="AE206" s="408">
        <f t="shared" si="160"/>
        <v>0</v>
      </c>
      <c r="AF206" s="406">
        <f t="shared" si="161"/>
        <v>0</v>
      </c>
      <c r="AG206" s="406">
        <f t="shared" si="162"/>
        <v>0</v>
      </c>
      <c r="AH206" s="407">
        <f t="shared" si="163"/>
        <v>0</v>
      </c>
      <c r="AI206" s="567">
        <v>0</v>
      </c>
    </row>
    <row r="207" spans="1:35" ht="15" hidden="1" customHeight="1" thickBot="1" x14ac:dyDescent="0.3">
      <c r="B207" s="50"/>
      <c r="C207" s="2"/>
      <c r="D207" s="749" t="s">
        <v>816</v>
      </c>
      <c r="E207" s="749"/>
      <c r="F207" s="142">
        <v>0</v>
      </c>
      <c r="G207" s="267">
        <v>0</v>
      </c>
      <c r="H207" s="251">
        <v>0</v>
      </c>
      <c r="I207" s="353">
        <v>0</v>
      </c>
      <c r="J207" s="192">
        <f t="shared" si="172"/>
        <v>0</v>
      </c>
      <c r="K207" s="134"/>
      <c r="L207" s="142">
        <f t="shared" si="107"/>
        <v>0</v>
      </c>
      <c r="M207" s="192">
        <f t="shared" si="173"/>
        <v>0</v>
      </c>
      <c r="N207" s="134"/>
      <c r="O207" s="142">
        <f t="shared" si="128"/>
        <v>0</v>
      </c>
      <c r="P207" s="40"/>
      <c r="Q207" s="1"/>
      <c r="R207" s="1"/>
      <c r="S207" s="1"/>
      <c r="T207" s="1"/>
      <c r="U207" s="1"/>
      <c r="V207" s="1"/>
      <c r="W207" s="404">
        <f t="shared" si="152"/>
        <v>0</v>
      </c>
      <c r="X207" s="405">
        <f t="shared" si="153"/>
        <v>0</v>
      </c>
      <c r="Y207" s="406">
        <f t="shared" si="154"/>
        <v>0</v>
      </c>
      <c r="Z207" s="406">
        <f t="shared" si="155"/>
        <v>0</v>
      </c>
      <c r="AA207" s="405">
        <f t="shared" si="156"/>
        <v>0</v>
      </c>
      <c r="AB207" s="406">
        <f t="shared" si="157"/>
        <v>0</v>
      </c>
      <c r="AC207" s="406">
        <f t="shared" si="158"/>
        <v>0</v>
      </c>
      <c r="AD207" s="407">
        <f t="shared" si="159"/>
        <v>0</v>
      </c>
      <c r="AE207" s="408">
        <f t="shared" si="160"/>
        <v>0</v>
      </c>
      <c r="AF207" s="406">
        <f t="shared" si="161"/>
        <v>0</v>
      </c>
      <c r="AG207" s="406">
        <f t="shared" si="162"/>
        <v>0</v>
      </c>
      <c r="AH207" s="407">
        <f t="shared" si="163"/>
        <v>0</v>
      </c>
      <c r="AI207" s="567">
        <v>0</v>
      </c>
    </row>
    <row r="208" spans="1:35" ht="15" hidden="1" customHeight="1" thickBot="1" x14ac:dyDescent="0.3">
      <c r="B208" s="50"/>
      <c r="C208" s="2"/>
      <c r="D208" s="748" t="s">
        <v>553</v>
      </c>
      <c r="E208" s="748"/>
      <c r="F208" s="142">
        <v>0</v>
      </c>
      <c r="G208" s="267">
        <v>0</v>
      </c>
      <c r="H208" s="251">
        <v>0</v>
      </c>
      <c r="I208" s="353">
        <v>0</v>
      </c>
      <c r="J208" s="182">
        <f t="shared" si="172"/>
        <v>0</v>
      </c>
      <c r="K208" s="124"/>
      <c r="L208" s="142">
        <f t="shared" si="107"/>
        <v>0</v>
      </c>
      <c r="M208" s="182">
        <f t="shared" si="173"/>
        <v>0</v>
      </c>
      <c r="N208" s="124"/>
      <c r="O208" s="142">
        <f t="shared" si="128"/>
        <v>0</v>
      </c>
      <c r="P208" s="40"/>
      <c r="Q208" s="1"/>
      <c r="R208" s="1"/>
      <c r="S208" s="1"/>
      <c r="T208" s="1"/>
      <c r="U208" s="1"/>
      <c r="V208" s="1"/>
      <c r="W208" s="404">
        <f t="shared" si="152"/>
        <v>0</v>
      </c>
      <c r="X208" s="405">
        <f t="shared" si="153"/>
        <v>0</v>
      </c>
      <c r="Y208" s="406">
        <f t="shared" si="154"/>
        <v>0</v>
      </c>
      <c r="Z208" s="406">
        <f t="shared" si="155"/>
        <v>0</v>
      </c>
      <c r="AA208" s="405">
        <f t="shared" si="156"/>
        <v>0</v>
      </c>
      <c r="AB208" s="406">
        <f t="shared" si="157"/>
        <v>0</v>
      </c>
      <c r="AC208" s="406">
        <f t="shared" si="158"/>
        <v>0</v>
      </c>
      <c r="AD208" s="407">
        <f t="shared" si="159"/>
        <v>0</v>
      </c>
      <c r="AE208" s="408">
        <f t="shared" si="160"/>
        <v>0</v>
      </c>
      <c r="AF208" s="406">
        <f t="shared" si="161"/>
        <v>0</v>
      </c>
      <c r="AG208" s="406">
        <f t="shared" si="162"/>
        <v>0</v>
      </c>
      <c r="AH208" s="407">
        <f t="shared" si="163"/>
        <v>0</v>
      </c>
      <c r="AI208" s="567">
        <v>0</v>
      </c>
    </row>
    <row r="209" spans="1:35" ht="15" hidden="1" customHeight="1" thickBot="1" x14ac:dyDescent="0.3">
      <c r="B209" s="50"/>
      <c r="C209" s="2"/>
      <c r="D209" s="748" t="s">
        <v>552</v>
      </c>
      <c r="E209" s="748"/>
      <c r="F209" s="142">
        <v>0</v>
      </c>
      <c r="G209" s="267">
        <v>0</v>
      </c>
      <c r="H209" s="251">
        <v>0</v>
      </c>
      <c r="I209" s="353">
        <v>0</v>
      </c>
      <c r="J209" s="182">
        <f t="shared" si="172"/>
        <v>0</v>
      </c>
      <c r="K209" s="124"/>
      <c r="L209" s="142">
        <f t="shared" si="107"/>
        <v>0</v>
      </c>
      <c r="M209" s="182">
        <f t="shared" si="173"/>
        <v>0</v>
      </c>
      <c r="N209" s="124"/>
      <c r="O209" s="142">
        <f t="shared" si="128"/>
        <v>0</v>
      </c>
      <c r="P209" s="40"/>
      <c r="Q209" s="1"/>
      <c r="R209" s="1"/>
      <c r="S209" s="1"/>
      <c r="T209" s="1"/>
      <c r="U209" s="1"/>
      <c r="V209" s="1"/>
      <c r="W209" s="404">
        <f t="shared" si="152"/>
        <v>0</v>
      </c>
      <c r="X209" s="405">
        <f t="shared" si="153"/>
        <v>0</v>
      </c>
      <c r="Y209" s="406">
        <f t="shared" si="154"/>
        <v>0</v>
      </c>
      <c r="Z209" s="406">
        <f t="shared" si="155"/>
        <v>0</v>
      </c>
      <c r="AA209" s="405">
        <f t="shared" si="156"/>
        <v>0</v>
      </c>
      <c r="AB209" s="406">
        <f t="shared" si="157"/>
        <v>0</v>
      </c>
      <c r="AC209" s="406">
        <f t="shared" si="158"/>
        <v>0</v>
      </c>
      <c r="AD209" s="407">
        <f t="shared" si="159"/>
        <v>0</v>
      </c>
      <c r="AE209" s="408">
        <f t="shared" si="160"/>
        <v>0</v>
      </c>
      <c r="AF209" s="406">
        <f t="shared" si="161"/>
        <v>0</v>
      </c>
      <c r="AG209" s="406">
        <f t="shared" si="162"/>
        <v>0</v>
      </c>
      <c r="AH209" s="407">
        <f t="shared" si="163"/>
        <v>0</v>
      </c>
      <c r="AI209" s="567">
        <v>0</v>
      </c>
    </row>
    <row r="210" spans="1:35" ht="25.5" hidden="1" customHeight="1" thickBot="1" x14ac:dyDescent="0.3">
      <c r="B210" s="50"/>
      <c r="C210" s="2"/>
      <c r="D210" s="749" t="s">
        <v>556</v>
      </c>
      <c r="E210" s="749"/>
      <c r="F210" s="142">
        <v>0</v>
      </c>
      <c r="G210" s="267">
        <v>0</v>
      </c>
      <c r="H210" s="251">
        <v>0</v>
      </c>
      <c r="I210" s="353">
        <v>0</v>
      </c>
      <c r="J210" s="192">
        <f t="shared" si="172"/>
        <v>0</v>
      </c>
      <c r="K210" s="134"/>
      <c r="L210" s="142">
        <f t="shared" si="107"/>
        <v>0</v>
      </c>
      <c r="M210" s="192">
        <f t="shared" si="173"/>
        <v>0</v>
      </c>
      <c r="N210" s="134"/>
      <c r="O210" s="142">
        <f t="shared" si="128"/>
        <v>0</v>
      </c>
      <c r="P210" s="40"/>
      <c r="Q210" s="1"/>
      <c r="R210" s="1"/>
      <c r="S210" s="1"/>
      <c r="T210" s="1"/>
      <c r="U210" s="1"/>
      <c r="V210" s="1"/>
      <c r="W210" s="404">
        <f t="shared" si="152"/>
        <v>0</v>
      </c>
      <c r="X210" s="405">
        <f t="shared" si="153"/>
        <v>0</v>
      </c>
      <c r="Y210" s="406">
        <f t="shared" si="154"/>
        <v>0</v>
      </c>
      <c r="Z210" s="406">
        <f t="shared" si="155"/>
        <v>0</v>
      </c>
      <c r="AA210" s="405">
        <f t="shared" si="156"/>
        <v>0</v>
      </c>
      <c r="AB210" s="406">
        <f t="shared" si="157"/>
        <v>0</v>
      </c>
      <c r="AC210" s="406">
        <f t="shared" si="158"/>
        <v>0</v>
      </c>
      <c r="AD210" s="407">
        <f t="shared" si="159"/>
        <v>0</v>
      </c>
      <c r="AE210" s="408">
        <f t="shared" si="160"/>
        <v>0</v>
      </c>
      <c r="AF210" s="406">
        <f t="shared" si="161"/>
        <v>0</v>
      </c>
      <c r="AG210" s="406">
        <f t="shared" si="162"/>
        <v>0</v>
      </c>
      <c r="AH210" s="407">
        <f t="shared" si="163"/>
        <v>0</v>
      </c>
      <c r="AI210" s="567">
        <v>0</v>
      </c>
    </row>
    <row r="211" spans="1:35" ht="15" hidden="1" customHeight="1" thickBot="1" x14ac:dyDescent="0.3">
      <c r="B211" s="50"/>
      <c r="C211" s="2"/>
      <c r="D211" s="748" t="s">
        <v>817</v>
      </c>
      <c r="E211" s="748"/>
      <c r="F211" s="142">
        <v>0</v>
      </c>
      <c r="G211" s="267">
        <v>0</v>
      </c>
      <c r="H211" s="251">
        <v>0</v>
      </c>
      <c r="I211" s="353">
        <v>0</v>
      </c>
      <c r="J211" s="182">
        <f t="shared" si="172"/>
        <v>0</v>
      </c>
      <c r="K211" s="124"/>
      <c r="L211" s="142">
        <f t="shared" si="107"/>
        <v>0</v>
      </c>
      <c r="M211" s="182">
        <f t="shared" si="173"/>
        <v>0</v>
      </c>
      <c r="N211" s="124"/>
      <c r="O211" s="142">
        <f t="shared" si="128"/>
        <v>0</v>
      </c>
      <c r="P211" s="40"/>
      <c r="Q211" s="1"/>
      <c r="R211" s="1"/>
      <c r="S211" s="1"/>
      <c r="T211" s="1"/>
      <c r="U211" s="1"/>
      <c r="V211" s="1"/>
      <c r="W211" s="404">
        <f t="shared" si="152"/>
        <v>0</v>
      </c>
      <c r="X211" s="405">
        <f t="shared" si="153"/>
        <v>0</v>
      </c>
      <c r="Y211" s="406">
        <f t="shared" si="154"/>
        <v>0</v>
      </c>
      <c r="Z211" s="406">
        <f t="shared" si="155"/>
        <v>0</v>
      </c>
      <c r="AA211" s="405">
        <f t="shared" si="156"/>
        <v>0</v>
      </c>
      <c r="AB211" s="406">
        <f t="shared" si="157"/>
        <v>0</v>
      </c>
      <c r="AC211" s="406">
        <f t="shared" si="158"/>
        <v>0</v>
      </c>
      <c r="AD211" s="407">
        <f t="shared" si="159"/>
        <v>0</v>
      </c>
      <c r="AE211" s="408">
        <f t="shared" si="160"/>
        <v>0</v>
      </c>
      <c r="AF211" s="406">
        <f t="shared" si="161"/>
        <v>0</v>
      </c>
      <c r="AG211" s="406">
        <f t="shared" si="162"/>
        <v>0</v>
      </c>
      <c r="AH211" s="407">
        <f t="shared" si="163"/>
        <v>0</v>
      </c>
      <c r="AI211" s="567">
        <v>0</v>
      </c>
    </row>
    <row r="212" spans="1:35" ht="25.5" hidden="1" customHeight="1" thickBot="1" x14ac:dyDescent="0.3">
      <c r="B212" s="50"/>
      <c r="C212" s="2"/>
      <c r="D212" s="749" t="s">
        <v>561</v>
      </c>
      <c r="E212" s="749"/>
      <c r="F212" s="142">
        <v>0</v>
      </c>
      <c r="G212" s="267">
        <v>0</v>
      </c>
      <c r="H212" s="251">
        <v>0</v>
      </c>
      <c r="I212" s="353">
        <v>0</v>
      </c>
      <c r="J212" s="192">
        <f t="shared" si="172"/>
        <v>0</v>
      </c>
      <c r="K212" s="134"/>
      <c r="L212" s="142">
        <f t="shared" si="107"/>
        <v>0</v>
      </c>
      <c r="M212" s="192">
        <f t="shared" si="173"/>
        <v>0</v>
      </c>
      <c r="N212" s="134"/>
      <c r="O212" s="142">
        <f t="shared" si="128"/>
        <v>0</v>
      </c>
      <c r="P212" s="40"/>
      <c r="Q212" s="1"/>
      <c r="R212" s="1"/>
      <c r="S212" s="1"/>
      <c r="T212" s="1"/>
      <c r="U212" s="1"/>
      <c r="V212" s="1"/>
      <c r="W212" s="404">
        <f t="shared" si="152"/>
        <v>0</v>
      </c>
      <c r="X212" s="405">
        <f t="shared" si="153"/>
        <v>0</v>
      </c>
      <c r="Y212" s="406">
        <f t="shared" si="154"/>
        <v>0</v>
      </c>
      <c r="Z212" s="406">
        <f t="shared" si="155"/>
        <v>0</v>
      </c>
      <c r="AA212" s="405">
        <f t="shared" si="156"/>
        <v>0</v>
      </c>
      <c r="AB212" s="406">
        <f t="shared" si="157"/>
        <v>0</v>
      </c>
      <c r="AC212" s="406">
        <f t="shared" si="158"/>
        <v>0</v>
      </c>
      <c r="AD212" s="407">
        <f t="shared" si="159"/>
        <v>0</v>
      </c>
      <c r="AE212" s="408">
        <f t="shared" si="160"/>
        <v>0</v>
      </c>
      <c r="AF212" s="406">
        <f t="shared" si="161"/>
        <v>0</v>
      </c>
      <c r="AG212" s="406">
        <f t="shared" si="162"/>
        <v>0</v>
      </c>
      <c r="AH212" s="407">
        <f t="shared" si="163"/>
        <v>0</v>
      </c>
      <c r="AI212" s="567">
        <v>0</v>
      </c>
    </row>
    <row r="213" spans="1:35" ht="25.5" hidden="1" customHeight="1" thickBot="1" x14ac:dyDescent="0.3">
      <c r="B213" s="50"/>
      <c r="C213" s="2"/>
      <c r="D213" s="749" t="s">
        <v>564</v>
      </c>
      <c r="E213" s="749"/>
      <c r="F213" s="142">
        <v>0</v>
      </c>
      <c r="G213" s="267">
        <v>0</v>
      </c>
      <c r="H213" s="251">
        <v>0</v>
      </c>
      <c r="I213" s="353">
        <v>0</v>
      </c>
      <c r="J213" s="192">
        <f t="shared" si="172"/>
        <v>0</v>
      </c>
      <c r="K213" s="134"/>
      <c r="L213" s="142">
        <f t="shared" si="107"/>
        <v>0</v>
      </c>
      <c r="M213" s="192">
        <f t="shared" si="173"/>
        <v>0</v>
      </c>
      <c r="N213" s="134"/>
      <c r="O213" s="142">
        <f t="shared" si="128"/>
        <v>0</v>
      </c>
      <c r="P213" s="40"/>
      <c r="Q213" s="1"/>
      <c r="R213" s="1"/>
      <c r="S213" s="1"/>
      <c r="T213" s="1"/>
      <c r="U213" s="1"/>
      <c r="V213" s="1"/>
      <c r="W213" s="404">
        <f t="shared" si="152"/>
        <v>0</v>
      </c>
      <c r="X213" s="405">
        <f t="shared" si="153"/>
        <v>0</v>
      </c>
      <c r="Y213" s="406">
        <f t="shared" si="154"/>
        <v>0</v>
      </c>
      <c r="Z213" s="406">
        <f t="shared" si="155"/>
        <v>0</v>
      </c>
      <c r="AA213" s="405">
        <f t="shared" si="156"/>
        <v>0</v>
      </c>
      <c r="AB213" s="406">
        <f t="shared" si="157"/>
        <v>0</v>
      </c>
      <c r="AC213" s="406">
        <f t="shared" si="158"/>
        <v>0</v>
      </c>
      <c r="AD213" s="407">
        <f t="shared" si="159"/>
        <v>0</v>
      </c>
      <c r="AE213" s="408">
        <f t="shared" si="160"/>
        <v>0</v>
      </c>
      <c r="AF213" s="406">
        <f t="shared" si="161"/>
        <v>0</v>
      </c>
      <c r="AG213" s="406">
        <f t="shared" si="162"/>
        <v>0</v>
      </c>
      <c r="AH213" s="407">
        <f t="shared" si="163"/>
        <v>0</v>
      </c>
      <c r="AI213" s="567">
        <v>0</v>
      </c>
    </row>
    <row r="214" spans="1:35" s="17" customFormat="1" ht="25.5" hidden="1" customHeight="1" thickBot="1" x14ac:dyDescent="0.3">
      <c r="A214" s="110" t="s">
        <v>276</v>
      </c>
      <c r="B214" s="82" t="s">
        <v>685</v>
      </c>
      <c r="C214" s="802" t="s">
        <v>605</v>
      </c>
      <c r="D214" s="803"/>
      <c r="E214" s="803"/>
      <c r="F214" s="141">
        <v>0</v>
      </c>
      <c r="G214" s="265">
        <v>0</v>
      </c>
      <c r="H214" s="249">
        <v>0</v>
      </c>
      <c r="I214" s="349">
        <v>0</v>
      </c>
      <c r="J214" s="196">
        <f>J215+J216</f>
        <v>0</v>
      </c>
      <c r="K214" s="138">
        <f t="shared" ref="K214" si="174">K215+K216</f>
        <v>0</v>
      </c>
      <c r="L214" s="141">
        <f t="shared" si="107"/>
        <v>0</v>
      </c>
      <c r="M214" s="196">
        <f>M215+M216</f>
        <v>0</v>
      </c>
      <c r="N214" s="138">
        <f t="shared" ref="N214" si="175">N215+N216</f>
        <v>0</v>
      </c>
      <c r="O214" s="141">
        <f t="shared" si="128"/>
        <v>0</v>
      </c>
      <c r="P214" s="86">
        <f t="shared" ref="P214:V214" si="176">P215+P216</f>
        <v>0</v>
      </c>
      <c r="Q214" s="84">
        <f t="shared" si="176"/>
        <v>0</v>
      </c>
      <c r="R214" s="84">
        <f t="shared" si="176"/>
        <v>0</v>
      </c>
      <c r="S214" s="84">
        <f t="shared" si="176"/>
        <v>0</v>
      </c>
      <c r="T214" s="84"/>
      <c r="U214" s="84"/>
      <c r="V214" s="84">
        <f t="shared" si="176"/>
        <v>0</v>
      </c>
      <c r="W214" s="404">
        <f t="shared" si="152"/>
        <v>0</v>
      </c>
      <c r="X214" s="405">
        <f t="shared" si="153"/>
        <v>0</v>
      </c>
      <c r="Y214" s="406">
        <f t="shared" si="154"/>
        <v>0</v>
      </c>
      <c r="Z214" s="406">
        <f t="shared" si="155"/>
        <v>0</v>
      </c>
      <c r="AA214" s="405">
        <f t="shared" si="156"/>
        <v>0</v>
      </c>
      <c r="AB214" s="406">
        <f t="shared" si="157"/>
        <v>0</v>
      </c>
      <c r="AC214" s="406">
        <f t="shared" si="158"/>
        <v>0</v>
      </c>
      <c r="AD214" s="407">
        <f t="shared" si="159"/>
        <v>0</v>
      </c>
      <c r="AE214" s="408">
        <f t="shared" si="160"/>
        <v>0</v>
      </c>
      <c r="AF214" s="406">
        <f t="shared" si="161"/>
        <v>0</v>
      </c>
      <c r="AG214" s="406">
        <f t="shared" si="162"/>
        <v>0</v>
      </c>
      <c r="AH214" s="407">
        <f t="shared" si="163"/>
        <v>0</v>
      </c>
      <c r="AI214" s="594">
        <v>0</v>
      </c>
    </row>
    <row r="215" spans="1:35" ht="25.5" hidden="1" customHeight="1" thickBot="1" x14ac:dyDescent="0.3">
      <c r="B215" s="50"/>
      <c r="C215" s="2"/>
      <c r="D215" s="749" t="s">
        <v>567</v>
      </c>
      <c r="E215" s="749"/>
      <c r="F215" s="142">
        <v>0</v>
      </c>
      <c r="G215" s="267">
        <v>0</v>
      </c>
      <c r="H215" s="251">
        <v>0</v>
      </c>
      <c r="I215" s="353">
        <v>0</v>
      </c>
      <c r="J215" s="192">
        <f>SUM(W215:AH215)</f>
        <v>0</v>
      </c>
      <c r="K215" s="134"/>
      <c r="L215" s="142">
        <f t="shared" ref="L215:L271" si="177">SUM(J215:K215)</f>
        <v>0</v>
      </c>
      <c r="M215" s="192">
        <f>SUM(Z215:AK215)</f>
        <v>0</v>
      </c>
      <c r="N215" s="134"/>
      <c r="O215" s="142">
        <f t="shared" si="128"/>
        <v>0</v>
      </c>
      <c r="P215" s="40"/>
      <c r="Q215" s="1"/>
      <c r="R215" s="1"/>
      <c r="S215" s="1"/>
      <c r="T215" s="1"/>
      <c r="U215" s="1"/>
      <c r="V215" s="1"/>
      <c r="W215" s="404">
        <f t="shared" si="152"/>
        <v>0</v>
      </c>
      <c r="X215" s="405">
        <f t="shared" si="153"/>
        <v>0</v>
      </c>
      <c r="Y215" s="406">
        <f t="shared" si="154"/>
        <v>0</v>
      </c>
      <c r="Z215" s="406">
        <f t="shared" si="155"/>
        <v>0</v>
      </c>
      <c r="AA215" s="405">
        <f t="shared" si="156"/>
        <v>0</v>
      </c>
      <c r="AB215" s="406">
        <f t="shared" si="157"/>
        <v>0</v>
      </c>
      <c r="AC215" s="406">
        <f t="shared" si="158"/>
        <v>0</v>
      </c>
      <c r="AD215" s="407">
        <f t="shared" si="159"/>
        <v>0</v>
      </c>
      <c r="AE215" s="408">
        <f t="shared" si="160"/>
        <v>0</v>
      </c>
      <c r="AF215" s="406">
        <f t="shared" si="161"/>
        <v>0</v>
      </c>
      <c r="AG215" s="406">
        <f t="shared" si="162"/>
        <v>0</v>
      </c>
      <c r="AH215" s="407">
        <f t="shared" si="163"/>
        <v>0</v>
      </c>
      <c r="AI215" s="567">
        <v>0</v>
      </c>
    </row>
    <row r="216" spans="1:35" ht="25.5" hidden="1" customHeight="1" thickBot="1" x14ac:dyDescent="0.3">
      <c r="B216" s="50"/>
      <c r="C216" s="2"/>
      <c r="D216" s="749" t="s">
        <v>568</v>
      </c>
      <c r="E216" s="749"/>
      <c r="F216" s="142">
        <v>0</v>
      </c>
      <c r="G216" s="267">
        <v>0</v>
      </c>
      <c r="H216" s="251">
        <v>0</v>
      </c>
      <c r="I216" s="353">
        <v>0</v>
      </c>
      <c r="J216" s="192">
        <f>SUM(W216:AH216)</f>
        <v>0</v>
      </c>
      <c r="K216" s="134"/>
      <c r="L216" s="142">
        <f t="shared" si="177"/>
        <v>0</v>
      </c>
      <c r="M216" s="192">
        <f>SUM(Z216:AK216)</f>
        <v>0</v>
      </c>
      <c r="N216" s="134"/>
      <c r="O216" s="142">
        <f t="shared" si="128"/>
        <v>0</v>
      </c>
      <c r="P216" s="40"/>
      <c r="Q216" s="1"/>
      <c r="R216" s="1"/>
      <c r="S216" s="1"/>
      <c r="T216" s="1"/>
      <c r="U216" s="1"/>
      <c r="V216" s="1"/>
      <c r="W216" s="404">
        <f t="shared" si="152"/>
        <v>0</v>
      </c>
      <c r="X216" s="405">
        <f t="shared" si="153"/>
        <v>0</v>
      </c>
      <c r="Y216" s="406">
        <f t="shared" si="154"/>
        <v>0</v>
      </c>
      <c r="Z216" s="406">
        <f t="shared" si="155"/>
        <v>0</v>
      </c>
      <c r="AA216" s="405">
        <f t="shared" si="156"/>
        <v>0</v>
      </c>
      <c r="AB216" s="406">
        <f t="shared" si="157"/>
        <v>0</v>
      </c>
      <c r="AC216" s="406">
        <f t="shared" si="158"/>
        <v>0</v>
      </c>
      <c r="AD216" s="407">
        <f t="shared" si="159"/>
        <v>0</v>
      </c>
      <c r="AE216" s="408">
        <f t="shared" si="160"/>
        <v>0</v>
      </c>
      <c r="AF216" s="406">
        <f t="shared" si="161"/>
        <v>0</v>
      </c>
      <c r="AG216" s="406">
        <f t="shared" si="162"/>
        <v>0</v>
      </c>
      <c r="AH216" s="407">
        <f t="shared" si="163"/>
        <v>0</v>
      </c>
      <c r="AI216" s="567">
        <v>0</v>
      </c>
    </row>
    <row r="217" spans="1:35" s="17" customFormat="1" ht="15" hidden="1" customHeight="1" thickBot="1" x14ac:dyDescent="0.3">
      <c r="A217" s="110" t="s">
        <v>277</v>
      </c>
      <c r="B217" s="82" t="s">
        <v>686</v>
      </c>
      <c r="C217" s="802" t="s">
        <v>818</v>
      </c>
      <c r="D217" s="803"/>
      <c r="E217" s="803"/>
      <c r="F217" s="141">
        <v>0</v>
      </c>
      <c r="G217" s="265">
        <v>0</v>
      </c>
      <c r="H217" s="249">
        <v>0</v>
      </c>
      <c r="I217" s="349">
        <v>0</v>
      </c>
      <c r="J217" s="196">
        <f>J218+J219+J220+J221+J222+J223+J224+J225+J226+J227+J228</f>
        <v>0</v>
      </c>
      <c r="K217" s="138">
        <f t="shared" ref="K217" si="178">K218+K219+K220+K221+K222+K223+K224+K225+K226+K227+K228</f>
        <v>0</v>
      </c>
      <c r="L217" s="141">
        <f t="shared" si="177"/>
        <v>0</v>
      </c>
      <c r="M217" s="196">
        <f>M218+M219+M220+M221+M222+M223+M224+M225+M226+M227+M228</f>
        <v>0</v>
      </c>
      <c r="N217" s="138">
        <f t="shared" ref="N217" si="179">N218+N219+N220+N221+N222+N223+N224+N225+N226+N227+N228</f>
        <v>0</v>
      </c>
      <c r="O217" s="141">
        <f t="shared" si="128"/>
        <v>0</v>
      </c>
      <c r="P217" s="86">
        <f t="shared" ref="P217:V217" si="180">P218+P219+P220+P221+P222+P223+P224+P225+P226+P227+P228</f>
        <v>0</v>
      </c>
      <c r="Q217" s="84">
        <f t="shared" si="180"/>
        <v>0</v>
      </c>
      <c r="R217" s="84">
        <f t="shared" si="180"/>
        <v>0</v>
      </c>
      <c r="S217" s="84">
        <f t="shared" si="180"/>
        <v>0</v>
      </c>
      <c r="T217" s="84"/>
      <c r="U217" s="84"/>
      <c r="V217" s="84">
        <f t="shared" si="180"/>
        <v>0</v>
      </c>
      <c r="W217" s="404">
        <f t="shared" si="152"/>
        <v>0</v>
      </c>
      <c r="X217" s="405">
        <f t="shared" si="153"/>
        <v>0</v>
      </c>
      <c r="Y217" s="406">
        <f t="shared" si="154"/>
        <v>0</v>
      </c>
      <c r="Z217" s="406">
        <f t="shared" si="155"/>
        <v>0</v>
      </c>
      <c r="AA217" s="405">
        <f t="shared" si="156"/>
        <v>0</v>
      </c>
      <c r="AB217" s="406">
        <f t="shared" si="157"/>
        <v>0</v>
      </c>
      <c r="AC217" s="406">
        <f t="shared" si="158"/>
        <v>0</v>
      </c>
      <c r="AD217" s="407">
        <f t="shared" si="159"/>
        <v>0</v>
      </c>
      <c r="AE217" s="408">
        <f t="shared" si="160"/>
        <v>0</v>
      </c>
      <c r="AF217" s="406">
        <f t="shared" si="161"/>
        <v>0</v>
      </c>
      <c r="AG217" s="406">
        <f t="shared" si="162"/>
        <v>0</v>
      </c>
      <c r="AH217" s="407">
        <f t="shared" si="163"/>
        <v>0</v>
      </c>
      <c r="AI217" s="594">
        <v>0</v>
      </c>
    </row>
    <row r="218" spans="1:35" ht="15" hidden="1" customHeight="1" thickBot="1" x14ac:dyDescent="0.3">
      <c r="B218" s="50"/>
      <c r="C218" s="2"/>
      <c r="D218" s="748" t="s">
        <v>372</v>
      </c>
      <c r="E218" s="748"/>
      <c r="F218" s="142">
        <v>0</v>
      </c>
      <c r="G218" s="267">
        <v>0</v>
      </c>
      <c r="H218" s="251">
        <v>0</v>
      </c>
      <c r="I218" s="353">
        <v>0</v>
      </c>
      <c r="J218" s="182">
        <f t="shared" ref="J218:J230" si="181">SUM(W218:AH218)</f>
        <v>0</v>
      </c>
      <c r="K218" s="124"/>
      <c r="L218" s="142">
        <f t="shared" si="177"/>
        <v>0</v>
      </c>
      <c r="M218" s="182">
        <f t="shared" ref="M218:M230" si="182">SUM(Z218:AK218)</f>
        <v>0</v>
      </c>
      <c r="N218" s="124"/>
      <c r="O218" s="142">
        <f t="shared" si="128"/>
        <v>0</v>
      </c>
      <c r="P218" s="40"/>
      <c r="Q218" s="1"/>
      <c r="R218" s="1"/>
      <c r="S218" s="1"/>
      <c r="T218" s="1"/>
      <c r="U218" s="1"/>
      <c r="V218" s="1"/>
      <c r="W218" s="404">
        <f t="shared" si="152"/>
        <v>0</v>
      </c>
      <c r="X218" s="405">
        <f t="shared" si="153"/>
        <v>0</v>
      </c>
      <c r="Y218" s="406">
        <f t="shared" si="154"/>
        <v>0</v>
      </c>
      <c r="Z218" s="406">
        <f t="shared" si="155"/>
        <v>0</v>
      </c>
      <c r="AA218" s="405">
        <f t="shared" si="156"/>
        <v>0</v>
      </c>
      <c r="AB218" s="406">
        <f t="shared" si="157"/>
        <v>0</v>
      </c>
      <c r="AC218" s="406">
        <f t="shared" si="158"/>
        <v>0</v>
      </c>
      <c r="AD218" s="407">
        <f t="shared" si="159"/>
        <v>0</v>
      </c>
      <c r="AE218" s="408">
        <f t="shared" si="160"/>
        <v>0</v>
      </c>
      <c r="AF218" s="406">
        <f t="shared" si="161"/>
        <v>0</v>
      </c>
      <c r="AG218" s="406">
        <f t="shared" si="162"/>
        <v>0</v>
      </c>
      <c r="AH218" s="407">
        <f t="shared" si="163"/>
        <v>0</v>
      </c>
      <c r="AI218" s="567">
        <v>0</v>
      </c>
    </row>
    <row r="219" spans="1:35" ht="15" hidden="1" customHeight="1" thickBot="1" x14ac:dyDescent="0.3">
      <c r="B219" s="50"/>
      <c r="C219" s="2"/>
      <c r="D219" s="748" t="s">
        <v>819</v>
      </c>
      <c r="E219" s="748"/>
      <c r="F219" s="142">
        <v>0</v>
      </c>
      <c r="G219" s="267">
        <v>0</v>
      </c>
      <c r="H219" s="251">
        <v>0</v>
      </c>
      <c r="I219" s="353">
        <v>0</v>
      </c>
      <c r="J219" s="182">
        <f t="shared" si="181"/>
        <v>0</v>
      </c>
      <c r="K219" s="124"/>
      <c r="L219" s="142">
        <f t="shared" si="177"/>
        <v>0</v>
      </c>
      <c r="M219" s="182">
        <f t="shared" si="182"/>
        <v>0</v>
      </c>
      <c r="N219" s="124"/>
      <c r="O219" s="142">
        <f t="shared" si="128"/>
        <v>0</v>
      </c>
      <c r="P219" s="40"/>
      <c r="Q219" s="1"/>
      <c r="R219" s="1"/>
      <c r="S219" s="1"/>
      <c r="T219" s="1"/>
      <c r="U219" s="1"/>
      <c r="V219" s="1"/>
      <c r="W219" s="404">
        <f t="shared" si="152"/>
        <v>0</v>
      </c>
      <c r="X219" s="405">
        <f t="shared" si="153"/>
        <v>0</v>
      </c>
      <c r="Y219" s="406">
        <f t="shared" si="154"/>
        <v>0</v>
      </c>
      <c r="Z219" s="406">
        <f t="shared" si="155"/>
        <v>0</v>
      </c>
      <c r="AA219" s="405">
        <f t="shared" si="156"/>
        <v>0</v>
      </c>
      <c r="AB219" s="406">
        <f t="shared" si="157"/>
        <v>0</v>
      </c>
      <c r="AC219" s="406">
        <f t="shared" si="158"/>
        <v>0</v>
      </c>
      <c r="AD219" s="407">
        <f t="shared" si="159"/>
        <v>0</v>
      </c>
      <c r="AE219" s="408">
        <f t="shared" si="160"/>
        <v>0</v>
      </c>
      <c r="AF219" s="406">
        <f t="shared" si="161"/>
        <v>0</v>
      </c>
      <c r="AG219" s="406">
        <f t="shared" si="162"/>
        <v>0</v>
      </c>
      <c r="AH219" s="407">
        <f t="shared" si="163"/>
        <v>0</v>
      </c>
      <c r="AI219" s="567">
        <v>0</v>
      </c>
    </row>
    <row r="220" spans="1:35" ht="15" hidden="1" customHeight="1" thickBot="1" x14ac:dyDescent="0.3">
      <c r="B220" s="50"/>
      <c r="C220" s="2"/>
      <c r="D220" s="748" t="s">
        <v>375</v>
      </c>
      <c r="E220" s="748"/>
      <c r="F220" s="142">
        <v>0</v>
      </c>
      <c r="G220" s="267">
        <v>0</v>
      </c>
      <c r="H220" s="251">
        <v>0</v>
      </c>
      <c r="I220" s="353">
        <v>0</v>
      </c>
      <c r="J220" s="182">
        <f t="shared" si="181"/>
        <v>0</v>
      </c>
      <c r="K220" s="124"/>
      <c r="L220" s="142">
        <f t="shared" si="177"/>
        <v>0</v>
      </c>
      <c r="M220" s="182">
        <f t="shared" si="182"/>
        <v>0</v>
      </c>
      <c r="N220" s="124"/>
      <c r="O220" s="142">
        <f t="shared" si="128"/>
        <v>0</v>
      </c>
      <c r="P220" s="40"/>
      <c r="Q220" s="1"/>
      <c r="R220" s="1"/>
      <c r="S220" s="1"/>
      <c r="T220" s="1"/>
      <c r="U220" s="1"/>
      <c r="V220" s="1"/>
      <c r="W220" s="404">
        <f t="shared" si="152"/>
        <v>0</v>
      </c>
      <c r="X220" s="405">
        <f t="shared" si="153"/>
        <v>0</v>
      </c>
      <c r="Y220" s="406">
        <f t="shared" si="154"/>
        <v>0</v>
      </c>
      <c r="Z220" s="406">
        <f t="shared" si="155"/>
        <v>0</v>
      </c>
      <c r="AA220" s="405">
        <f t="shared" si="156"/>
        <v>0</v>
      </c>
      <c r="AB220" s="406">
        <f t="shared" si="157"/>
        <v>0</v>
      </c>
      <c r="AC220" s="406">
        <f t="shared" si="158"/>
        <v>0</v>
      </c>
      <c r="AD220" s="407">
        <f t="shared" si="159"/>
        <v>0</v>
      </c>
      <c r="AE220" s="408">
        <f t="shared" si="160"/>
        <v>0</v>
      </c>
      <c r="AF220" s="406">
        <f t="shared" si="161"/>
        <v>0</v>
      </c>
      <c r="AG220" s="406">
        <f t="shared" si="162"/>
        <v>0</v>
      </c>
      <c r="AH220" s="407">
        <f t="shared" si="163"/>
        <v>0</v>
      </c>
      <c r="AI220" s="567">
        <v>0</v>
      </c>
    </row>
    <row r="221" spans="1:35" ht="15" hidden="1" customHeight="1" thickBot="1" x14ac:dyDescent="0.3">
      <c r="B221" s="50"/>
      <c r="C221" s="2"/>
      <c r="D221" s="748" t="s">
        <v>373</v>
      </c>
      <c r="E221" s="748"/>
      <c r="F221" s="142">
        <v>0</v>
      </c>
      <c r="G221" s="267">
        <v>0</v>
      </c>
      <c r="H221" s="251">
        <v>0</v>
      </c>
      <c r="I221" s="353">
        <v>0</v>
      </c>
      <c r="J221" s="182">
        <f t="shared" si="181"/>
        <v>0</v>
      </c>
      <c r="K221" s="124"/>
      <c r="L221" s="142">
        <f t="shared" si="177"/>
        <v>0</v>
      </c>
      <c r="M221" s="182">
        <f t="shared" si="182"/>
        <v>0</v>
      </c>
      <c r="N221" s="124"/>
      <c r="O221" s="142">
        <f t="shared" si="128"/>
        <v>0</v>
      </c>
      <c r="P221" s="40"/>
      <c r="Q221" s="1"/>
      <c r="R221" s="1"/>
      <c r="S221" s="1"/>
      <c r="T221" s="1"/>
      <c r="U221" s="1"/>
      <c r="V221" s="1"/>
      <c r="W221" s="404">
        <f t="shared" si="152"/>
        <v>0</v>
      </c>
      <c r="X221" s="405">
        <f t="shared" si="153"/>
        <v>0</v>
      </c>
      <c r="Y221" s="406">
        <f t="shared" si="154"/>
        <v>0</v>
      </c>
      <c r="Z221" s="406">
        <f t="shared" si="155"/>
        <v>0</v>
      </c>
      <c r="AA221" s="405">
        <f t="shared" si="156"/>
        <v>0</v>
      </c>
      <c r="AB221" s="406">
        <f t="shared" si="157"/>
        <v>0</v>
      </c>
      <c r="AC221" s="406">
        <f t="shared" si="158"/>
        <v>0</v>
      </c>
      <c r="AD221" s="407">
        <f t="shared" si="159"/>
        <v>0</v>
      </c>
      <c r="AE221" s="408">
        <f t="shared" si="160"/>
        <v>0</v>
      </c>
      <c r="AF221" s="406">
        <f t="shared" si="161"/>
        <v>0</v>
      </c>
      <c r="AG221" s="406">
        <f t="shared" si="162"/>
        <v>0</v>
      </c>
      <c r="AH221" s="407">
        <f t="shared" si="163"/>
        <v>0</v>
      </c>
      <c r="AI221" s="567">
        <v>0</v>
      </c>
    </row>
    <row r="222" spans="1:35" ht="15" hidden="1" customHeight="1" thickBot="1" x14ac:dyDescent="0.3">
      <c r="B222" s="50"/>
      <c r="C222" s="2"/>
      <c r="D222" s="748" t="s">
        <v>820</v>
      </c>
      <c r="E222" s="748"/>
      <c r="F222" s="142">
        <v>0</v>
      </c>
      <c r="G222" s="267">
        <v>0</v>
      </c>
      <c r="H222" s="251">
        <v>0</v>
      </c>
      <c r="I222" s="353">
        <v>0</v>
      </c>
      <c r="J222" s="182">
        <f t="shared" si="181"/>
        <v>0</v>
      </c>
      <c r="K222" s="124"/>
      <c r="L222" s="142">
        <f t="shared" si="177"/>
        <v>0</v>
      </c>
      <c r="M222" s="182">
        <f t="shared" si="182"/>
        <v>0</v>
      </c>
      <c r="N222" s="124"/>
      <c r="O222" s="142">
        <f t="shared" si="128"/>
        <v>0</v>
      </c>
      <c r="P222" s="40"/>
      <c r="Q222" s="1"/>
      <c r="R222" s="1"/>
      <c r="S222" s="1"/>
      <c r="T222" s="1"/>
      <c r="U222" s="1"/>
      <c r="V222" s="1"/>
      <c r="W222" s="404">
        <f t="shared" si="152"/>
        <v>0</v>
      </c>
      <c r="X222" s="405">
        <f t="shared" si="153"/>
        <v>0</v>
      </c>
      <c r="Y222" s="406">
        <f t="shared" si="154"/>
        <v>0</v>
      </c>
      <c r="Z222" s="406">
        <f t="shared" si="155"/>
        <v>0</v>
      </c>
      <c r="AA222" s="405">
        <f t="shared" si="156"/>
        <v>0</v>
      </c>
      <c r="AB222" s="406">
        <f t="shared" si="157"/>
        <v>0</v>
      </c>
      <c r="AC222" s="406">
        <f t="shared" si="158"/>
        <v>0</v>
      </c>
      <c r="AD222" s="407">
        <f t="shared" si="159"/>
        <v>0</v>
      </c>
      <c r="AE222" s="408">
        <f t="shared" si="160"/>
        <v>0</v>
      </c>
      <c r="AF222" s="406">
        <f t="shared" si="161"/>
        <v>0</v>
      </c>
      <c r="AG222" s="406">
        <f t="shared" si="162"/>
        <v>0</v>
      </c>
      <c r="AH222" s="407">
        <f t="shared" si="163"/>
        <v>0</v>
      </c>
      <c r="AI222" s="567">
        <v>0</v>
      </c>
    </row>
    <row r="223" spans="1:35" ht="25.5" hidden="1" customHeight="1" thickBot="1" x14ac:dyDescent="0.3">
      <c r="B223" s="50"/>
      <c r="C223" s="2"/>
      <c r="D223" s="749" t="s">
        <v>536</v>
      </c>
      <c r="E223" s="749"/>
      <c r="F223" s="142">
        <v>0</v>
      </c>
      <c r="G223" s="267">
        <v>0</v>
      </c>
      <c r="H223" s="251">
        <v>0</v>
      </c>
      <c r="I223" s="353">
        <v>0</v>
      </c>
      <c r="J223" s="192">
        <f t="shared" si="181"/>
        <v>0</v>
      </c>
      <c r="K223" s="134"/>
      <c r="L223" s="142">
        <f t="shared" si="177"/>
        <v>0</v>
      </c>
      <c r="M223" s="192">
        <f t="shared" si="182"/>
        <v>0</v>
      </c>
      <c r="N223" s="134"/>
      <c r="O223" s="142">
        <f t="shared" si="128"/>
        <v>0</v>
      </c>
      <c r="P223" s="40"/>
      <c r="Q223" s="1"/>
      <c r="R223" s="1"/>
      <c r="S223" s="1"/>
      <c r="T223" s="1"/>
      <c r="U223" s="1"/>
      <c r="V223" s="1"/>
      <c r="W223" s="404">
        <f t="shared" si="152"/>
        <v>0</v>
      </c>
      <c r="X223" s="405">
        <f t="shared" si="153"/>
        <v>0</v>
      </c>
      <c r="Y223" s="406">
        <f t="shared" si="154"/>
        <v>0</v>
      </c>
      <c r="Z223" s="406">
        <f t="shared" si="155"/>
        <v>0</v>
      </c>
      <c r="AA223" s="405">
        <f t="shared" si="156"/>
        <v>0</v>
      </c>
      <c r="AB223" s="406">
        <f t="shared" si="157"/>
        <v>0</v>
      </c>
      <c r="AC223" s="406">
        <f t="shared" si="158"/>
        <v>0</v>
      </c>
      <c r="AD223" s="407">
        <f t="shared" si="159"/>
        <v>0</v>
      </c>
      <c r="AE223" s="408">
        <f t="shared" si="160"/>
        <v>0</v>
      </c>
      <c r="AF223" s="406">
        <f t="shared" si="161"/>
        <v>0</v>
      </c>
      <c r="AG223" s="406">
        <f t="shared" si="162"/>
        <v>0</v>
      </c>
      <c r="AH223" s="407">
        <f t="shared" si="163"/>
        <v>0</v>
      </c>
      <c r="AI223" s="567">
        <v>0</v>
      </c>
    </row>
    <row r="224" spans="1:35" ht="25.5" hidden="1" customHeight="1" thickBot="1" x14ac:dyDescent="0.3">
      <c r="B224" s="50"/>
      <c r="C224" s="2"/>
      <c r="D224" s="749" t="s">
        <v>539</v>
      </c>
      <c r="E224" s="749"/>
      <c r="F224" s="142">
        <v>0</v>
      </c>
      <c r="G224" s="267">
        <v>0</v>
      </c>
      <c r="H224" s="251">
        <v>0</v>
      </c>
      <c r="I224" s="353">
        <v>0</v>
      </c>
      <c r="J224" s="192">
        <f t="shared" si="181"/>
        <v>0</v>
      </c>
      <c r="K224" s="134"/>
      <c r="L224" s="142">
        <f t="shared" si="177"/>
        <v>0</v>
      </c>
      <c r="M224" s="192">
        <f t="shared" si="182"/>
        <v>0</v>
      </c>
      <c r="N224" s="134"/>
      <c r="O224" s="142">
        <f t="shared" si="128"/>
        <v>0</v>
      </c>
      <c r="P224" s="40"/>
      <c r="Q224" s="1"/>
      <c r="R224" s="1"/>
      <c r="S224" s="1"/>
      <c r="T224" s="1"/>
      <c r="U224" s="1"/>
      <c r="V224" s="1"/>
      <c r="W224" s="404">
        <f t="shared" si="152"/>
        <v>0</v>
      </c>
      <c r="X224" s="405">
        <f t="shared" si="153"/>
        <v>0</v>
      </c>
      <c r="Y224" s="406">
        <f t="shared" si="154"/>
        <v>0</v>
      </c>
      <c r="Z224" s="406">
        <f t="shared" si="155"/>
        <v>0</v>
      </c>
      <c r="AA224" s="405">
        <f t="shared" si="156"/>
        <v>0</v>
      </c>
      <c r="AB224" s="406">
        <f t="shared" si="157"/>
        <v>0</v>
      </c>
      <c r="AC224" s="406">
        <f t="shared" si="158"/>
        <v>0</v>
      </c>
      <c r="AD224" s="407">
        <f t="shared" si="159"/>
        <v>0</v>
      </c>
      <c r="AE224" s="408">
        <f t="shared" si="160"/>
        <v>0</v>
      </c>
      <c r="AF224" s="406">
        <f t="shared" si="161"/>
        <v>0</v>
      </c>
      <c r="AG224" s="406">
        <f t="shared" si="162"/>
        <v>0</v>
      </c>
      <c r="AH224" s="407">
        <f t="shared" si="163"/>
        <v>0</v>
      </c>
      <c r="AI224" s="567">
        <v>0</v>
      </c>
    </row>
    <row r="225" spans="1:35" ht="15" hidden="1" customHeight="1" thickBot="1" x14ac:dyDescent="0.3">
      <c r="B225" s="50"/>
      <c r="C225" s="2"/>
      <c r="D225" s="748" t="s">
        <v>821</v>
      </c>
      <c r="E225" s="748"/>
      <c r="F225" s="142">
        <v>0</v>
      </c>
      <c r="G225" s="267">
        <v>0</v>
      </c>
      <c r="H225" s="251">
        <v>0</v>
      </c>
      <c r="I225" s="353">
        <v>0</v>
      </c>
      <c r="J225" s="182">
        <f t="shared" si="181"/>
        <v>0</v>
      </c>
      <c r="K225" s="124"/>
      <c r="L225" s="142">
        <f t="shared" si="177"/>
        <v>0</v>
      </c>
      <c r="M225" s="182">
        <f t="shared" si="182"/>
        <v>0</v>
      </c>
      <c r="N225" s="124"/>
      <c r="O225" s="142">
        <f t="shared" si="128"/>
        <v>0</v>
      </c>
      <c r="P225" s="40"/>
      <c r="Q225" s="1"/>
      <c r="R225" s="1"/>
      <c r="S225" s="1"/>
      <c r="T225" s="1"/>
      <c r="U225" s="1"/>
      <c r="V225" s="1"/>
      <c r="W225" s="404">
        <f t="shared" si="152"/>
        <v>0</v>
      </c>
      <c r="X225" s="405">
        <f t="shared" si="153"/>
        <v>0</v>
      </c>
      <c r="Y225" s="406">
        <f t="shared" si="154"/>
        <v>0</v>
      </c>
      <c r="Z225" s="406">
        <f t="shared" si="155"/>
        <v>0</v>
      </c>
      <c r="AA225" s="405">
        <f t="shared" si="156"/>
        <v>0</v>
      </c>
      <c r="AB225" s="406">
        <f t="shared" si="157"/>
        <v>0</v>
      </c>
      <c r="AC225" s="406">
        <f t="shared" si="158"/>
        <v>0</v>
      </c>
      <c r="AD225" s="407">
        <f t="shared" si="159"/>
        <v>0</v>
      </c>
      <c r="AE225" s="408">
        <f t="shared" si="160"/>
        <v>0</v>
      </c>
      <c r="AF225" s="406">
        <f t="shared" si="161"/>
        <v>0</v>
      </c>
      <c r="AG225" s="406">
        <f t="shared" si="162"/>
        <v>0</v>
      </c>
      <c r="AH225" s="407">
        <f t="shared" si="163"/>
        <v>0</v>
      </c>
      <c r="AI225" s="567">
        <v>0</v>
      </c>
    </row>
    <row r="226" spans="1:35" ht="15" hidden="1" customHeight="1" thickBot="1" x14ac:dyDescent="0.3">
      <c r="B226" s="50"/>
      <c r="C226" s="2"/>
      <c r="D226" s="748" t="s">
        <v>374</v>
      </c>
      <c r="E226" s="748"/>
      <c r="F226" s="142">
        <v>0</v>
      </c>
      <c r="G226" s="267">
        <v>0</v>
      </c>
      <c r="H226" s="251">
        <v>0</v>
      </c>
      <c r="I226" s="353">
        <v>0</v>
      </c>
      <c r="J226" s="182">
        <f t="shared" si="181"/>
        <v>0</v>
      </c>
      <c r="K226" s="124"/>
      <c r="L226" s="142">
        <f t="shared" si="177"/>
        <v>0</v>
      </c>
      <c r="M226" s="182">
        <f t="shared" si="182"/>
        <v>0</v>
      </c>
      <c r="N226" s="124"/>
      <c r="O226" s="142">
        <f t="shared" si="128"/>
        <v>0</v>
      </c>
      <c r="P226" s="40"/>
      <c r="Q226" s="1"/>
      <c r="R226" s="1"/>
      <c r="S226" s="1"/>
      <c r="T226" s="1"/>
      <c r="U226" s="1"/>
      <c r="V226" s="1"/>
      <c r="W226" s="404">
        <f t="shared" si="152"/>
        <v>0</v>
      </c>
      <c r="X226" s="405">
        <f t="shared" si="153"/>
        <v>0</v>
      </c>
      <c r="Y226" s="406">
        <f t="shared" si="154"/>
        <v>0</v>
      </c>
      <c r="Z226" s="406">
        <f t="shared" si="155"/>
        <v>0</v>
      </c>
      <c r="AA226" s="405">
        <f t="shared" si="156"/>
        <v>0</v>
      </c>
      <c r="AB226" s="406">
        <f t="shared" si="157"/>
        <v>0</v>
      </c>
      <c r="AC226" s="406">
        <f t="shared" si="158"/>
        <v>0</v>
      </c>
      <c r="AD226" s="407">
        <f t="shared" si="159"/>
        <v>0</v>
      </c>
      <c r="AE226" s="408">
        <f t="shared" si="160"/>
        <v>0</v>
      </c>
      <c r="AF226" s="406">
        <f t="shared" si="161"/>
        <v>0</v>
      </c>
      <c r="AG226" s="406">
        <f t="shared" si="162"/>
        <v>0</v>
      </c>
      <c r="AH226" s="407">
        <f t="shared" si="163"/>
        <v>0</v>
      </c>
      <c r="AI226" s="567">
        <v>0</v>
      </c>
    </row>
    <row r="227" spans="1:35" ht="15" hidden="1" customHeight="1" thickBot="1" x14ac:dyDescent="0.3">
      <c r="B227" s="50"/>
      <c r="C227" s="2"/>
      <c r="D227" s="748" t="s">
        <v>822</v>
      </c>
      <c r="E227" s="748"/>
      <c r="F227" s="142">
        <v>0</v>
      </c>
      <c r="G227" s="267">
        <v>0</v>
      </c>
      <c r="H227" s="251">
        <v>0</v>
      </c>
      <c r="I227" s="353">
        <v>0</v>
      </c>
      <c r="J227" s="182">
        <f t="shared" si="181"/>
        <v>0</v>
      </c>
      <c r="K227" s="124"/>
      <c r="L227" s="142">
        <f t="shared" si="177"/>
        <v>0</v>
      </c>
      <c r="M227" s="182">
        <f t="shared" si="182"/>
        <v>0</v>
      </c>
      <c r="N227" s="124"/>
      <c r="O227" s="142">
        <f t="shared" si="128"/>
        <v>0</v>
      </c>
      <c r="P227" s="40"/>
      <c r="Q227" s="1"/>
      <c r="R227" s="1"/>
      <c r="S227" s="1"/>
      <c r="T227" s="1"/>
      <c r="U227" s="1"/>
      <c r="V227" s="1"/>
      <c r="W227" s="404">
        <f t="shared" si="152"/>
        <v>0</v>
      </c>
      <c r="X227" s="405">
        <f t="shared" si="153"/>
        <v>0</v>
      </c>
      <c r="Y227" s="406">
        <f t="shared" si="154"/>
        <v>0</v>
      </c>
      <c r="Z227" s="406">
        <f t="shared" si="155"/>
        <v>0</v>
      </c>
      <c r="AA227" s="405">
        <f t="shared" si="156"/>
        <v>0</v>
      </c>
      <c r="AB227" s="406">
        <f t="shared" si="157"/>
        <v>0</v>
      </c>
      <c r="AC227" s="406">
        <f t="shared" si="158"/>
        <v>0</v>
      </c>
      <c r="AD227" s="407">
        <f t="shared" si="159"/>
        <v>0</v>
      </c>
      <c r="AE227" s="408">
        <f t="shared" si="160"/>
        <v>0</v>
      </c>
      <c r="AF227" s="406">
        <f t="shared" si="161"/>
        <v>0</v>
      </c>
      <c r="AG227" s="406">
        <f t="shared" si="162"/>
        <v>0</v>
      </c>
      <c r="AH227" s="407">
        <f t="shared" si="163"/>
        <v>0</v>
      </c>
      <c r="AI227" s="567">
        <v>0</v>
      </c>
    </row>
    <row r="228" spans="1:35" ht="15" hidden="1" customHeight="1" thickBot="1" x14ac:dyDescent="0.3">
      <c r="B228" s="50"/>
      <c r="C228" s="2"/>
      <c r="D228" s="748" t="s">
        <v>565</v>
      </c>
      <c r="E228" s="748"/>
      <c r="F228" s="142">
        <v>0</v>
      </c>
      <c r="G228" s="267">
        <v>0</v>
      </c>
      <c r="H228" s="251">
        <v>0</v>
      </c>
      <c r="I228" s="353">
        <v>0</v>
      </c>
      <c r="J228" s="182">
        <f t="shared" si="181"/>
        <v>0</v>
      </c>
      <c r="K228" s="124"/>
      <c r="L228" s="142">
        <f t="shared" si="177"/>
        <v>0</v>
      </c>
      <c r="M228" s="182">
        <f t="shared" si="182"/>
        <v>0</v>
      </c>
      <c r="N228" s="124"/>
      <c r="O228" s="142">
        <f t="shared" si="128"/>
        <v>0</v>
      </c>
      <c r="P228" s="40"/>
      <c r="Q228" s="1"/>
      <c r="R228" s="1"/>
      <c r="S228" s="1"/>
      <c r="T228" s="1"/>
      <c r="U228" s="1"/>
      <c r="V228" s="1"/>
      <c r="W228" s="404">
        <f t="shared" si="152"/>
        <v>0</v>
      </c>
      <c r="X228" s="405">
        <f t="shared" si="153"/>
        <v>0</v>
      </c>
      <c r="Y228" s="406">
        <f t="shared" si="154"/>
        <v>0</v>
      </c>
      <c r="Z228" s="406">
        <f t="shared" si="155"/>
        <v>0</v>
      </c>
      <c r="AA228" s="405">
        <f t="shared" si="156"/>
        <v>0</v>
      </c>
      <c r="AB228" s="406">
        <f t="shared" si="157"/>
        <v>0</v>
      </c>
      <c r="AC228" s="406">
        <f t="shared" si="158"/>
        <v>0</v>
      </c>
      <c r="AD228" s="407">
        <f t="shared" si="159"/>
        <v>0</v>
      </c>
      <c r="AE228" s="408">
        <f t="shared" si="160"/>
        <v>0</v>
      </c>
      <c r="AF228" s="406">
        <f t="shared" si="161"/>
        <v>0</v>
      </c>
      <c r="AG228" s="406">
        <f t="shared" si="162"/>
        <v>0</v>
      </c>
      <c r="AH228" s="407">
        <f t="shared" si="163"/>
        <v>0</v>
      </c>
      <c r="AI228" s="567">
        <v>0</v>
      </c>
    </row>
    <row r="229" spans="1:35" s="17" customFormat="1" ht="15" hidden="1" customHeight="1" thickBot="1" x14ac:dyDescent="0.3">
      <c r="A229" s="110" t="s">
        <v>278</v>
      </c>
      <c r="B229" s="82" t="s">
        <v>687</v>
      </c>
      <c r="C229" s="767" t="s">
        <v>279</v>
      </c>
      <c r="D229" s="768"/>
      <c r="E229" s="768"/>
      <c r="F229" s="141">
        <v>0</v>
      </c>
      <c r="G229" s="265">
        <v>0</v>
      </c>
      <c r="H229" s="249">
        <v>0</v>
      </c>
      <c r="I229" s="349">
        <v>0</v>
      </c>
      <c r="J229" s="183">
        <f t="shared" si="181"/>
        <v>0</v>
      </c>
      <c r="K229" s="125"/>
      <c r="L229" s="141">
        <f t="shared" si="177"/>
        <v>0</v>
      </c>
      <c r="M229" s="183">
        <f t="shared" si="182"/>
        <v>0</v>
      </c>
      <c r="N229" s="125"/>
      <c r="O229" s="141">
        <f t="shared" si="128"/>
        <v>0</v>
      </c>
      <c r="P229" s="86"/>
      <c r="Q229" s="84"/>
      <c r="R229" s="84"/>
      <c r="S229" s="84"/>
      <c r="T229" s="84"/>
      <c r="U229" s="84"/>
      <c r="V229" s="84"/>
      <c r="W229" s="404">
        <f t="shared" si="152"/>
        <v>0</v>
      </c>
      <c r="X229" s="405">
        <f t="shared" si="153"/>
        <v>0</v>
      </c>
      <c r="Y229" s="406">
        <f t="shared" si="154"/>
        <v>0</v>
      </c>
      <c r="Z229" s="406">
        <f t="shared" si="155"/>
        <v>0</v>
      </c>
      <c r="AA229" s="405">
        <f t="shared" si="156"/>
        <v>0</v>
      </c>
      <c r="AB229" s="406">
        <f t="shared" si="157"/>
        <v>0</v>
      </c>
      <c r="AC229" s="406">
        <f t="shared" si="158"/>
        <v>0</v>
      </c>
      <c r="AD229" s="407">
        <f t="shared" si="159"/>
        <v>0</v>
      </c>
      <c r="AE229" s="408">
        <f t="shared" si="160"/>
        <v>0</v>
      </c>
      <c r="AF229" s="406">
        <f t="shared" si="161"/>
        <v>0</v>
      </c>
      <c r="AG229" s="406">
        <f t="shared" si="162"/>
        <v>0</v>
      </c>
      <c r="AH229" s="407">
        <f t="shared" si="163"/>
        <v>0</v>
      </c>
      <c r="AI229" s="594">
        <v>0</v>
      </c>
    </row>
    <row r="230" spans="1:35" s="17" customFormat="1" ht="15" hidden="1" customHeight="1" thickBot="1" x14ac:dyDescent="0.3">
      <c r="A230" s="110" t="s">
        <v>280</v>
      </c>
      <c r="B230" s="82" t="s">
        <v>688</v>
      </c>
      <c r="C230" s="767" t="s">
        <v>281</v>
      </c>
      <c r="D230" s="768"/>
      <c r="E230" s="768"/>
      <c r="F230" s="141">
        <v>0</v>
      </c>
      <c r="G230" s="265">
        <v>0</v>
      </c>
      <c r="H230" s="249">
        <v>0</v>
      </c>
      <c r="I230" s="349">
        <v>0</v>
      </c>
      <c r="J230" s="183">
        <f t="shared" si="181"/>
        <v>0</v>
      </c>
      <c r="K230" s="125"/>
      <c r="L230" s="141">
        <f t="shared" si="177"/>
        <v>0</v>
      </c>
      <c r="M230" s="183">
        <f t="shared" si="182"/>
        <v>0</v>
      </c>
      <c r="N230" s="125"/>
      <c r="O230" s="141">
        <f t="shared" si="128"/>
        <v>0</v>
      </c>
      <c r="P230" s="86"/>
      <c r="Q230" s="84"/>
      <c r="R230" s="84"/>
      <c r="S230" s="84"/>
      <c r="T230" s="84"/>
      <c r="U230" s="84"/>
      <c r="V230" s="84"/>
      <c r="W230" s="404">
        <f t="shared" si="152"/>
        <v>0</v>
      </c>
      <c r="X230" s="405">
        <f t="shared" si="153"/>
        <v>0</v>
      </c>
      <c r="Y230" s="406">
        <f t="shared" si="154"/>
        <v>0</v>
      </c>
      <c r="Z230" s="406">
        <f t="shared" si="155"/>
        <v>0</v>
      </c>
      <c r="AA230" s="405">
        <f t="shared" si="156"/>
        <v>0</v>
      </c>
      <c r="AB230" s="406">
        <f t="shared" si="157"/>
        <v>0</v>
      </c>
      <c r="AC230" s="406">
        <f t="shared" si="158"/>
        <v>0</v>
      </c>
      <c r="AD230" s="407">
        <f t="shared" si="159"/>
        <v>0</v>
      </c>
      <c r="AE230" s="408">
        <f t="shared" si="160"/>
        <v>0</v>
      </c>
      <c r="AF230" s="406">
        <f t="shared" si="161"/>
        <v>0</v>
      </c>
      <c r="AG230" s="406">
        <f t="shared" si="162"/>
        <v>0</v>
      </c>
      <c r="AH230" s="407">
        <f t="shared" si="163"/>
        <v>0</v>
      </c>
      <c r="AI230" s="594">
        <v>0</v>
      </c>
    </row>
    <row r="231" spans="1:35" s="17" customFormat="1" ht="15.75" thickBot="1" x14ac:dyDescent="0.3">
      <c r="A231" s="110" t="s">
        <v>282</v>
      </c>
      <c r="B231" s="82" t="s">
        <v>689</v>
      </c>
      <c r="C231" s="767" t="s">
        <v>283</v>
      </c>
      <c r="D231" s="768"/>
      <c r="E231" s="768"/>
      <c r="F231" s="141"/>
      <c r="G231" s="265"/>
      <c r="H231" s="249"/>
      <c r="I231" s="349"/>
      <c r="J231" s="183">
        <f>J232+J233+J234+J235+J236+J237+J238+J239+J240+J241</f>
        <v>50000</v>
      </c>
      <c r="K231" s="125">
        <f t="shared" ref="K231" si="183">K232+K233+K234+K235+K236+K237+K238+K239+K240+K241</f>
        <v>0</v>
      </c>
      <c r="L231" s="141">
        <f t="shared" si="177"/>
        <v>50000</v>
      </c>
      <c r="M231" s="183">
        <f>M232+M233+M234+M235+M236+M237+M238+M239+M240+M241</f>
        <v>50000</v>
      </c>
      <c r="N231" s="125">
        <f t="shared" ref="N231" si="184">N232+N233+N234+N235+N236+N237+N238+N239+N240+N241</f>
        <v>0</v>
      </c>
      <c r="O231" s="141">
        <f t="shared" si="128"/>
        <v>50000</v>
      </c>
      <c r="P231" s="86">
        <f t="shared" ref="P231:V231" si="185">P232+P233+P234+P235+P236+P237+P238+P239+P240+P241</f>
        <v>0</v>
      </c>
      <c r="Q231" s="84">
        <f t="shared" si="185"/>
        <v>50000</v>
      </c>
      <c r="R231" s="84">
        <f t="shared" si="185"/>
        <v>0</v>
      </c>
      <c r="S231" s="84">
        <f t="shared" si="185"/>
        <v>0</v>
      </c>
      <c r="T231" s="84"/>
      <c r="U231" s="84"/>
      <c r="V231" s="84">
        <f t="shared" si="185"/>
        <v>0</v>
      </c>
      <c r="W231" s="404">
        <f t="shared" ref="W231:AH231" si="186">W234</f>
        <v>0</v>
      </c>
      <c r="X231" s="404">
        <f t="shared" si="186"/>
        <v>0</v>
      </c>
      <c r="Y231" s="404">
        <f t="shared" si="186"/>
        <v>0</v>
      </c>
      <c r="Z231" s="404">
        <f t="shared" si="186"/>
        <v>0</v>
      </c>
      <c r="AA231" s="404">
        <f t="shared" si="186"/>
        <v>0</v>
      </c>
      <c r="AB231" s="404">
        <f t="shared" si="186"/>
        <v>0</v>
      </c>
      <c r="AC231" s="404">
        <f t="shared" si="186"/>
        <v>0</v>
      </c>
      <c r="AD231" s="404">
        <f t="shared" si="186"/>
        <v>0</v>
      </c>
      <c r="AE231" s="404">
        <f t="shared" si="186"/>
        <v>0</v>
      </c>
      <c r="AF231" s="404">
        <f t="shared" si="186"/>
        <v>0</v>
      </c>
      <c r="AG231" s="404">
        <f t="shared" si="186"/>
        <v>0</v>
      </c>
      <c r="AH231" s="404">
        <f t="shared" si="186"/>
        <v>0</v>
      </c>
      <c r="AI231" s="657">
        <f>SUM(W234:AH234)</f>
        <v>0</v>
      </c>
    </row>
    <row r="232" spans="1:35" ht="15" hidden="1" customHeight="1" x14ac:dyDescent="0.25">
      <c r="B232" s="50"/>
      <c r="C232" s="2"/>
      <c r="D232" s="748" t="s">
        <v>376</v>
      </c>
      <c r="E232" s="748"/>
      <c r="F232" s="142">
        <v>0</v>
      </c>
      <c r="G232" s="267">
        <v>0</v>
      </c>
      <c r="H232" s="251">
        <v>0</v>
      </c>
      <c r="I232" s="353">
        <v>0</v>
      </c>
      <c r="J232" s="182">
        <f t="shared" ref="J232:J241" si="187">SUM(W232:AH232)</f>
        <v>0</v>
      </c>
      <c r="K232" s="124"/>
      <c r="L232" s="142">
        <f t="shared" si="177"/>
        <v>0</v>
      </c>
      <c r="M232" s="182">
        <f t="shared" ref="M232:M233" si="188">SUM(Z232:AK232)</f>
        <v>0</v>
      </c>
      <c r="N232" s="124"/>
      <c r="O232" s="142">
        <f t="shared" si="128"/>
        <v>0</v>
      </c>
      <c r="P232" s="40"/>
      <c r="Q232" s="1"/>
      <c r="R232" s="1"/>
      <c r="S232" s="1"/>
      <c r="T232" s="1"/>
      <c r="U232" s="1"/>
      <c r="V232" s="1"/>
      <c r="W232" s="404">
        <f t="shared" si="152"/>
        <v>0</v>
      </c>
      <c r="X232" s="405">
        <f t="shared" si="153"/>
        <v>0</v>
      </c>
      <c r="Y232" s="406">
        <f t="shared" si="154"/>
        <v>0</v>
      </c>
      <c r="Z232" s="406">
        <f t="shared" si="155"/>
        <v>0</v>
      </c>
      <c r="AA232" s="405">
        <f t="shared" si="156"/>
        <v>0</v>
      </c>
      <c r="AB232" s="406">
        <f t="shared" si="157"/>
        <v>0</v>
      </c>
      <c r="AC232" s="406">
        <f t="shared" si="158"/>
        <v>0</v>
      </c>
      <c r="AD232" s="407">
        <f t="shared" si="159"/>
        <v>0</v>
      </c>
      <c r="AE232" s="408">
        <f t="shared" si="160"/>
        <v>0</v>
      </c>
      <c r="AF232" s="406">
        <f t="shared" si="161"/>
        <v>0</v>
      </c>
      <c r="AG232" s="406">
        <f t="shared" si="162"/>
        <v>0</v>
      </c>
      <c r="AH232" s="407">
        <f t="shared" si="163"/>
        <v>0</v>
      </c>
      <c r="AI232" s="567">
        <v>0</v>
      </c>
    </row>
    <row r="233" spans="1:35" ht="15" hidden="1" customHeight="1" x14ac:dyDescent="0.25">
      <c r="B233" s="50"/>
      <c r="C233" s="2"/>
      <c r="D233" s="748" t="s">
        <v>377</v>
      </c>
      <c r="E233" s="748"/>
      <c r="F233" s="142">
        <v>0</v>
      </c>
      <c r="G233" s="267">
        <v>0</v>
      </c>
      <c r="H233" s="251">
        <v>0</v>
      </c>
      <c r="I233" s="353">
        <v>0</v>
      </c>
      <c r="J233" s="182">
        <f t="shared" si="187"/>
        <v>0</v>
      </c>
      <c r="K233" s="124"/>
      <c r="L233" s="142">
        <f t="shared" si="177"/>
        <v>0</v>
      </c>
      <c r="M233" s="182">
        <f t="shared" si="188"/>
        <v>0</v>
      </c>
      <c r="N233" s="124"/>
      <c r="O233" s="142">
        <f t="shared" si="128"/>
        <v>0</v>
      </c>
      <c r="P233" s="40"/>
      <c r="Q233" s="1"/>
      <c r="R233" s="1"/>
      <c r="S233" s="1"/>
      <c r="T233" s="1"/>
      <c r="U233" s="1"/>
      <c r="V233" s="1"/>
      <c r="W233" s="404">
        <f t="shared" si="152"/>
        <v>0</v>
      </c>
      <c r="X233" s="405">
        <f t="shared" si="153"/>
        <v>0</v>
      </c>
      <c r="Y233" s="406">
        <f t="shared" si="154"/>
        <v>0</v>
      </c>
      <c r="Z233" s="406">
        <f t="shared" si="155"/>
        <v>0</v>
      </c>
      <c r="AA233" s="405">
        <f t="shared" si="156"/>
        <v>0</v>
      </c>
      <c r="AB233" s="406">
        <f t="shared" si="157"/>
        <v>0</v>
      </c>
      <c r="AC233" s="406">
        <f t="shared" si="158"/>
        <v>0</v>
      </c>
      <c r="AD233" s="407">
        <f t="shared" si="159"/>
        <v>0</v>
      </c>
      <c r="AE233" s="408">
        <f t="shared" si="160"/>
        <v>0</v>
      </c>
      <c r="AF233" s="406">
        <f t="shared" si="161"/>
        <v>0</v>
      </c>
      <c r="AG233" s="406">
        <f t="shared" si="162"/>
        <v>0</v>
      </c>
      <c r="AH233" s="407">
        <f t="shared" si="163"/>
        <v>0</v>
      </c>
      <c r="AI233" s="567">
        <v>0</v>
      </c>
    </row>
    <row r="234" spans="1:35" ht="15.75" thickBot="1" x14ac:dyDescent="0.3">
      <c r="B234" s="50"/>
      <c r="C234" s="2"/>
      <c r="D234" s="748" t="s">
        <v>378</v>
      </c>
      <c r="E234" s="748"/>
      <c r="F234" s="142"/>
      <c r="G234" s="267"/>
      <c r="H234" s="251"/>
      <c r="I234" s="353"/>
      <c r="J234" s="182">
        <v>50000</v>
      </c>
      <c r="K234" s="124"/>
      <c r="L234" s="142">
        <f t="shared" si="177"/>
        <v>50000</v>
      </c>
      <c r="M234" s="182">
        <v>50000</v>
      </c>
      <c r="N234" s="124"/>
      <c r="O234" s="142">
        <f t="shared" si="128"/>
        <v>50000</v>
      </c>
      <c r="P234" s="40"/>
      <c r="Q234" s="1">
        <f>L234</f>
        <v>50000</v>
      </c>
      <c r="R234" s="1"/>
      <c r="S234" s="1"/>
      <c r="T234" s="1"/>
      <c r="U234" s="1"/>
      <c r="V234" s="1"/>
      <c r="W234" s="404">
        <v>0</v>
      </c>
      <c r="X234" s="405">
        <v>0</v>
      </c>
      <c r="Y234" s="406">
        <v>0</v>
      </c>
      <c r="Z234" s="406">
        <v>0</v>
      </c>
      <c r="AA234" s="405">
        <v>0</v>
      </c>
      <c r="AB234" s="406">
        <v>0</v>
      </c>
      <c r="AC234" s="406">
        <v>0</v>
      </c>
      <c r="AD234" s="407">
        <v>0</v>
      </c>
      <c r="AE234" s="408">
        <v>0</v>
      </c>
      <c r="AF234" s="406">
        <v>0</v>
      </c>
      <c r="AG234" s="406">
        <v>0</v>
      </c>
      <c r="AH234" s="407">
        <v>0</v>
      </c>
      <c r="AI234" s="566">
        <f>SUM(W234:AH234)</f>
        <v>0</v>
      </c>
    </row>
    <row r="235" spans="1:35" ht="15.75" hidden="1" customHeight="1" thickBot="1" x14ac:dyDescent="0.3">
      <c r="B235" s="50"/>
      <c r="C235" s="2"/>
      <c r="D235" s="748" t="s">
        <v>379</v>
      </c>
      <c r="E235" s="748"/>
      <c r="F235" s="142">
        <v>0</v>
      </c>
      <c r="G235" s="267">
        <v>0</v>
      </c>
      <c r="H235" s="251">
        <v>0</v>
      </c>
      <c r="I235" s="353">
        <v>0</v>
      </c>
      <c r="J235" s="182">
        <f t="shared" si="187"/>
        <v>0</v>
      </c>
      <c r="K235" s="124"/>
      <c r="L235" s="142">
        <f t="shared" si="177"/>
        <v>0</v>
      </c>
      <c r="M235" s="182">
        <f t="shared" ref="M235:M241" si="189">SUM(Z235:AK235)</f>
        <v>0</v>
      </c>
      <c r="N235" s="124"/>
      <c r="O235" s="142">
        <f t="shared" ref="O235:O271" si="190">SUM(M235:N235)</f>
        <v>0</v>
      </c>
      <c r="P235" s="40"/>
      <c r="Q235" s="1"/>
      <c r="R235" s="1"/>
      <c r="S235" s="1"/>
      <c r="T235" s="1"/>
      <c r="U235" s="1"/>
      <c r="V235" s="1"/>
      <c r="W235" s="404">
        <f t="shared" si="152"/>
        <v>0</v>
      </c>
      <c r="X235" s="405">
        <f t="shared" si="153"/>
        <v>0</v>
      </c>
      <c r="Y235" s="406">
        <f t="shared" si="154"/>
        <v>0</v>
      </c>
      <c r="Z235" s="406">
        <f t="shared" si="155"/>
        <v>0</v>
      </c>
      <c r="AA235" s="405">
        <f t="shared" si="156"/>
        <v>0</v>
      </c>
      <c r="AB235" s="406">
        <f t="shared" si="157"/>
        <v>0</v>
      </c>
      <c r="AC235" s="406">
        <f t="shared" si="158"/>
        <v>0</v>
      </c>
      <c r="AD235" s="407">
        <f t="shared" si="159"/>
        <v>0</v>
      </c>
      <c r="AE235" s="408">
        <f t="shared" si="160"/>
        <v>0</v>
      </c>
      <c r="AF235" s="406">
        <f t="shared" si="161"/>
        <v>0</v>
      </c>
      <c r="AG235" s="406">
        <f t="shared" si="162"/>
        <v>0</v>
      </c>
      <c r="AH235" s="407">
        <f t="shared" si="163"/>
        <v>0</v>
      </c>
      <c r="AI235" s="567">
        <v>0</v>
      </c>
    </row>
    <row r="236" spans="1:35" ht="15.75" hidden="1" customHeight="1" thickBot="1" x14ac:dyDescent="0.3">
      <c r="B236" s="50"/>
      <c r="C236" s="2"/>
      <c r="D236" s="748" t="s">
        <v>380</v>
      </c>
      <c r="E236" s="748"/>
      <c r="F236" s="142">
        <v>0</v>
      </c>
      <c r="G236" s="267">
        <v>0</v>
      </c>
      <c r="H236" s="251">
        <v>0</v>
      </c>
      <c r="I236" s="353">
        <v>0</v>
      </c>
      <c r="J236" s="182">
        <f t="shared" si="187"/>
        <v>0</v>
      </c>
      <c r="K236" s="124"/>
      <c r="L236" s="142">
        <f t="shared" si="177"/>
        <v>0</v>
      </c>
      <c r="M236" s="182">
        <f t="shared" si="189"/>
        <v>0</v>
      </c>
      <c r="N236" s="124"/>
      <c r="O236" s="142">
        <f t="shared" si="190"/>
        <v>0</v>
      </c>
      <c r="P236" s="40"/>
      <c r="Q236" s="1"/>
      <c r="R236" s="1"/>
      <c r="S236" s="1"/>
      <c r="T236" s="1"/>
      <c r="U236" s="1"/>
      <c r="V236" s="1"/>
      <c r="W236" s="404">
        <f t="shared" si="152"/>
        <v>0</v>
      </c>
      <c r="X236" s="405">
        <f t="shared" si="153"/>
        <v>0</v>
      </c>
      <c r="Y236" s="406">
        <f t="shared" si="154"/>
        <v>0</v>
      </c>
      <c r="Z236" s="406">
        <f t="shared" si="155"/>
        <v>0</v>
      </c>
      <c r="AA236" s="405">
        <f t="shared" si="156"/>
        <v>0</v>
      </c>
      <c r="AB236" s="406">
        <f t="shared" si="157"/>
        <v>0</v>
      </c>
      <c r="AC236" s="406">
        <f t="shared" si="158"/>
        <v>0</v>
      </c>
      <c r="AD236" s="407">
        <f t="shared" si="159"/>
        <v>0</v>
      </c>
      <c r="AE236" s="408">
        <f t="shared" si="160"/>
        <v>0</v>
      </c>
      <c r="AF236" s="406">
        <f t="shared" si="161"/>
        <v>0</v>
      </c>
      <c r="AG236" s="406">
        <f t="shared" si="162"/>
        <v>0</v>
      </c>
      <c r="AH236" s="407">
        <f t="shared" si="163"/>
        <v>0</v>
      </c>
      <c r="AI236" s="567">
        <v>0</v>
      </c>
    </row>
    <row r="237" spans="1:35" ht="25.5" hidden="1" customHeight="1" x14ac:dyDescent="0.25">
      <c r="B237" s="50"/>
      <c r="C237" s="2"/>
      <c r="D237" s="749" t="s">
        <v>537</v>
      </c>
      <c r="E237" s="749"/>
      <c r="F237" s="142">
        <v>0</v>
      </c>
      <c r="G237" s="267">
        <v>0</v>
      </c>
      <c r="H237" s="251">
        <v>0</v>
      </c>
      <c r="I237" s="353">
        <v>0</v>
      </c>
      <c r="J237" s="192">
        <f t="shared" si="187"/>
        <v>0</v>
      </c>
      <c r="K237" s="134"/>
      <c r="L237" s="142">
        <f t="shared" si="177"/>
        <v>0</v>
      </c>
      <c r="M237" s="192">
        <f t="shared" si="189"/>
        <v>0</v>
      </c>
      <c r="N237" s="134"/>
      <c r="O237" s="142">
        <f t="shared" si="190"/>
        <v>0</v>
      </c>
      <c r="P237" s="40"/>
      <c r="Q237" s="1"/>
      <c r="R237" s="1"/>
      <c r="S237" s="1"/>
      <c r="T237" s="1"/>
      <c r="U237" s="1"/>
      <c r="V237" s="1"/>
      <c r="W237" s="404">
        <f t="shared" si="152"/>
        <v>0</v>
      </c>
      <c r="X237" s="405">
        <f t="shared" si="153"/>
        <v>0</v>
      </c>
      <c r="Y237" s="406">
        <f t="shared" si="154"/>
        <v>0</v>
      </c>
      <c r="Z237" s="406">
        <f t="shared" si="155"/>
        <v>0</v>
      </c>
      <c r="AA237" s="405">
        <f t="shared" si="156"/>
        <v>0</v>
      </c>
      <c r="AB237" s="406">
        <f t="shared" si="157"/>
        <v>0</v>
      </c>
      <c r="AC237" s="406">
        <f t="shared" si="158"/>
        <v>0</v>
      </c>
      <c r="AD237" s="407">
        <f t="shared" si="159"/>
        <v>0</v>
      </c>
      <c r="AE237" s="408">
        <f t="shared" si="160"/>
        <v>0</v>
      </c>
      <c r="AF237" s="406">
        <f t="shared" si="161"/>
        <v>0</v>
      </c>
      <c r="AG237" s="406">
        <f t="shared" si="162"/>
        <v>0</v>
      </c>
      <c r="AH237" s="407">
        <f t="shared" si="163"/>
        <v>0</v>
      </c>
      <c r="AI237" s="567">
        <v>0</v>
      </c>
    </row>
    <row r="238" spans="1:35" ht="25.5" hidden="1" customHeight="1" x14ac:dyDescent="0.25">
      <c r="B238" s="50"/>
      <c r="C238" s="2"/>
      <c r="D238" s="749" t="s">
        <v>540</v>
      </c>
      <c r="E238" s="749"/>
      <c r="F238" s="142">
        <v>0</v>
      </c>
      <c r="G238" s="267">
        <v>0</v>
      </c>
      <c r="H238" s="251">
        <v>0</v>
      </c>
      <c r="I238" s="353">
        <v>0</v>
      </c>
      <c r="J238" s="192">
        <f t="shared" si="187"/>
        <v>0</v>
      </c>
      <c r="K238" s="134"/>
      <c r="L238" s="142">
        <f t="shared" si="177"/>
        <v>0</v>
      </c>
      <c r="M238" s="192">
        <f t="shared" si="189"/>
        <v>0</v>
      </c>
      <c r="N238" s="134"/>
      <c r="O238" s="142">
        <f t="shared" si="190"/>
        <v>0</v>
      </c>
      <c r="P238" s="40"/>
      <c r="Q238" s="1"/>
      <c r="R238" s="1"/>
      <c r="S238" s="1"/>
      <c r="T238" s="1"/>
      <c r="U238" s="1"/>
      <c r="V238" s="1"/>
      <c r="W238" s="404">
        <f t="shared" si="152"/>
        <v>0</v>
      </c>
      <c r="X238" s="405">
        <f t="shared" si="153"/>
        <v>0</v>
      </c>
      <c r="Y238" s="406">
        <f t="shared" si="154"/>
        <v>0</v>
      </c>
      <c r="Z238" s="406">
        <f t="shared" si="155"/>
        <v>0</v>
      </c>
      <c r="AA238" s="405">
        <f t="shared" si="156"/>
        <v>0</v>
      </c>
      <c r="AB238" s="406">
        <f t="shared" si="157"/>
        <v>0</v>
      </c>
      <c r="AC238" s="406">
        <f t="shared" si="158"/>
        <v>0</v>
      </c>
      <c r="AD238" s="407">
        <f t="shared" si="159"/>
        <v>0</v>
      </c>
      <c r="AE238" s="408">
        <f t="shared" si="160"/>
        <v>0</v>
      </c>
      <c r="AF238" s="406">
        <f t="shared" si="161"/>
        <v>0</v>
      </c>
      <c r="AG238" s="406">
        <f t="shared" si="162"/>
        <v>0</v>
      </c>
      <c r="AH238" s="407">
        <f t="shared" si="163"/>
        <v>0</v>
      </c>
      <c r="AI238" s="567">
        <v>0</v>
      </c>
    </row>
    <row r="239" spans="1:35" ht="15.75" hidden="1" customHeight="1" thickBot="1" x14ac:dyDescent="0.3">
      <c r="B239" s="50"/>
      <c r="C239" s="2"/>
      <c r="D239" s="748" t="s">
        <v>381</v>
      </c>
      <c r="E239" s="748"/>
      <c r="F239" s="142">
        <v>0</v>
      </c>
      <c r="G239" s="267">
        <v>0</v>
      </c>
      <c r="H239" s="251">
        <v>0</v>
      </c>
      <c r="I239" s="353">
        <v>0</v>
      </c>
      <c r="J239" s="182">
        <f t="shared" si="187"/>
        <v>0</v>
      </c>
      <c r="K239" s="124"/>
      <c r="L239" s="142">
        <f t="shared" si="177"/>
        <v>0</v>
      </c>
      <c r="M239" s="182">
        <f t="shared" si="189"/>
        <v>0</v>
      </c>
      <c r="N239" s="124"/>
      <c r="O239" s="142">
        <f t="shared" si="190"/>
        <v>0</v>
      </c>
      <c r="P239" s="40"/>
      <c r="Q239" s="1"/>
      <c r="R239" s="1"/>
      <c r="S239" s="1"/>
      <c r="T239" s="1"/>
      <c r="U239" s="1"/>
      <c r="V239" s="1"/>
      <c r="W239" s="404">
        <f t="shared" si="152"/>
        <v>0</v>
      </c>
      <c r="X239" s="405">
        <f t="shared" si="153"/>
        <v>0</v>
      </c>
      <c r="Y239" s="406">
        <f t="shared" si="154"/>
        <v>0</v>
      </c>
      <c r="Z239" s="406">
        <f t="shared" si="155"/>
        <v>0</v>
      </c>
      <c r="AA239" s="405">
        <f t="shared" si="156"/>
        <v>0</v>
      </c>
      <c r="AB239" s="406">
        <f t="shared" si="157"/>
        <v>0</v>
      </c>
      <c r="AC239" s="406">
        <f t="shared" si="158"/>
        <v>0</v>
      </c>
      <c r="AD239" s="407">
        <f t="shared" si="159"/>
        <v>0</v>
      </c>
      <c r="AE239" s="408">
        <f t="shared" si="160"/>
        <v>0</v>
      </c>
      <c r="AF239" s="406">
        <f t="shared" si="161"/>
        <v>0</v>
      </c>
      <c r="AG239" s="406">
        <f t="shared" si="162"/>
        <v>0</v>
      </c>
      <c r="AH239" s="407">
        <f t="shared" si="163"/>
        <v>0</v>
      </c>
      <c r="AI239" s="567">
        <v>0</v>
      </c>
    </row>
    <row r="240" spans="1:35" ht="15.75" hidden="1" customHeight="1" thickBot="1" x14ac:dyDescent="0.3">
      <c r="B240" s="50"/>
      <c r="C240" s="2"/>
      <c r="D240" s="748" t="s">
        <v>382</v>
      </c>
      <c r="E240" s="748"/>
      <c r="F240" s="142">
        <v>0</v>
      </c>
      <c r="G240" s="267">
        <v>0</v>
      </c>
      <c r="H240" s="251">
        <v>0</v>
      </c>
      <c r="I240" s="353">
        <v>0</v>
      </c>
      <c r="J240" s="182">
        <f t="shared" si="187"/>
        <v>0</v>
      </c>
      <c r="K240" s="124"/>
      <c r="L240" s="142">
        <f t="shared" si="177"/>
        <v>0</v>
      </c>
      <c r="M240" s="182">
        <f t="shared" si="189"/>
        <v>0</v>
      </c>
      <c r="N240" s="124"/>
      <c r="O240" s="142">
        <f t="shared" si="190"/>
        <v>0</v>
      </c>
      <c r="P240" s="40"/>
      <c r="Q240" s="1"/>
      <c r="R240" s="1"/>
      <c r="S240" s="1"/>
      <c r="T240" s="1"/>
      <c r="U240" s="1"/>
      <c r="V240" s="1"/>
      <c r="W240" s="404">
        <f t="shared" si="152"/>
        <v>0</v>
      </c>
      <c r="X240" s="405">
        <f t="shared" si="153"/>
        <v>0</v>
      </c>
      <c r="Y240" s="406">
        <f t="shared" si="154"/>
        <v>0</v>
      </c>
      <c r="Z240" s="406">
        <f t="shared" si="155"/>
        <v>0</v>
      </c>
      <c r="AA240" s="405">
        <f t="shared" si="156"/>
        <v>0</v>
      </c>
      <c r="AB240" s="406">
        <f t="shared" si="157"/>
        <v>0</v>
      </c>
      <c r="AC240" s="406">
        <f t="shared" si="158"/>
        <v>0</v>
      </c>
      <c r="AD240" s="407">
        <f t="shared" si="159"/>
        <v>0</v>
      </c>
      <c r="AE240" s="408">
        <f t="shared" si="160"/>
        <v>0</v>
      </c>
      <c r="AF240" s="406">
        <f t="shared" si="161"/>
        <v>0</v>
      </c>
      <c r="AG240" s="406">
        <f t="shared" si="162"/>
        <v>0</v>
      </c>
      <c r="AH240" s="407">
        <f t="shared" si="163"/>
        <v>0</v>
      </c>
      <c r="AI240" s="567">
        <v>0</v>
      </c>
    </row>
    <row r="241" spans="1:35" ht="15.75" hidden="1" customHeight="1" thickBot="1" x14ac:dyDescent="0.3">
      <c r="B241" s="51"/>
      <c r="C241" s="19"/>
      <c r="D241" s="770" t="s">
        <v>566</v>
      </c>
      <c r="E241" s="770"/>
      <c r="F241" s="142">
        <v>0</v>
      </c>
      <c r="G241" s="332">
        <v>0</v>
      </c>
      <c r="H241" s="340">
        <v>0</v>
      </c>
      <c r="I241" s="354">
        <v>0</v>
      </c>
      <c r="J241" s="184">
        <f t="shared" si="187"/>
        <v>0</v>
      </c>
      <c r="K241" s="126"/>
      <c r="L241" s="142">
        <f t="shared" si="177"/>
        <v>0</v>
      </c>
      <c r="M241" s="184">
        <f t="shared" si="189"/>
        <v>0</v>
      </c>
      <c r="N241" s="126"/>
      <c r="O241" s="142">
        <f t="shared" si="190"/>
        <v>0</v>
      </c>
      <c r="P241" s="40"/>
      <c r="Q241" s="1"/>
      <c r="R241" s="1"/>
      <c r="S241" s="1"/>
      <c r="T241" s="1"/>
      <c r="U241" s="1"/>
      <c r="V241" s="1"/>
      <c r="W241" s="543">
        <f t="shared" si="152"/>
        <v>0</v>
      </c>
      <c r="X241" s="544">
        <f t="shared" si="153"/>
        <v>0</v>
      </c>
      <c r="Y241" s="546">
        <f t="shared" si="154"/>
        <v>0</v>
      </c>
      <c r="Z241" s="546">
        <f t="shared" si="155"/>
        <v>0</v>
      </c>
      <c r="AA241" s="544">
        <f t="shared" si="156"/>
        <v>0</v>
      </c>
      <c r="AB241" s="546">
        <f t="shared" si="157"/>
        <v>0</v>
      </c>
      <c r="AC241" s="546">
        <f t="shared" si="158"/>
        <v>0</v>
      </c>
      <c r="AD241" s="407">
        <f t="shared" si="159"/>
        <v>0</v>
      </c>
      <c r="AE241" s="408">
        <f t="shared" si="160"/>
        <v>0</v>
      </c>
      <c r="AF241" s="406">
        <f t="shared" si="161"/>
        <v>0</v>
      </c>
      <c r="AG241" s="406">
        <f t="shared" si="162"/>
        <v>0</v>
      </c>
      <c r="AH241" s="407">
        <f t="shared" si="163"/>
        <v>0</v>
      </c>
      <c r="AI241" s="567">
        <v>0</v>
      </c>
    </row>
    <row r="242" spans="1:35" ht="15.75" thickBot="1" x14ac:dyDescent="0.3">
      <c r="B242" s="89" t="s">
        <v>284</v>
      </c>
      <c r="C242" s="771" t="s">
        <v>285</v>
      </c>
      <c r="D242" s="772"/>
      <c r="E242" s="772"/>
      <c r="F242" s="139"/>
      <c r="G242" s="262"/>
      <c r="H242" s="246"/>
      <c r="I242" s="346"/>
      <c r="J242" s="185">
        <f>J243+J264+J270+J271</f>
        <v>437030</v>
      </c>
      <c r="K242" s="127">
        <f t="shared" ref="K242" si="191">K243+K264+K270+K271</f>
        <v>0</v>
      </c>
      <c r="L242" s="139">
        <f t="shared" si="177"/>
        <v>437030</v>
      </c>
      <c r="M242" s="185">
        <f>M243+M264+M270+M271</f>
        <v>759656</v>
      </c>
      <c r="N242" s="127">
        <f t="shared" ref="N242" si="192">N243+N264+N270+N271</f>
        <v>0</v>
      </c>
      <c r="O242" s="139">
        <f t="shared" si="190"/>
        <v>759656</v>
      </c>
      <c r="P242" s="79">
        <f t="shared" ref="P242:V242" si="193">P243+P264+P270+P271</f>
        <v>759656</v>
      </c>
      <c r="Q242" s="77">
        <f t="shared" si="193"/>
        <v>0</v>
      </c>
      <c r="R242" s="77">
        <f t="shared" si="193"/>
        <v>0</v>
      </c>
      <c r="S242" s="77">
        <f t="shared" si="193"/>
        <v>0</v>
      </c>
      <c r="T242" s="77"/>
      <c r="U242" s="77"/>
      <c r="V242" s="80">
        <f t="shared" si="193"/>
        <v>0</v>
      </c>
      <c r="W242" s="426">
        <f t="shared" ref="W242:AH242" si="194">SUM(W243+W264+W270+W271)</f>
        <v>759656</v>
      </c>
      <c r="X242" s="426">
        <f t="shared" si="194"/>
        <v>0</v>
      </c>
      <c r="Y242" s="426">
        <f t="shared" si="194"/>
        <v>0</v>
      </c>
      <c r="Z242" s="426">
        <f t="shared" si="194"/>
        <v>0</v>
      </c>
      <c r="AA242" s="426">
        <f t="shared" si="194"/>
        <v>0</v>
      </c>
      <c r="AB242" s="426">
        <f t="shared" si="194"/>
        <v>0</v>
      </c>
      <c r="AC242" s="426">
        <f t="shared" si="194"/>
        <v>0</v>
      </c>
      <c r="AD242" s="542">
        <f t="shared" si="194"/>
        <v>0</v>
      </c>
      <c r="AE242" s="542">
        <f t="shared" si="194"/>
        <v>0</v>
      </c>
      <c r="AF242" s="542">
        <f t="shared" si="194"/>
        <v>0</v>
      </c>
      <c r="AG242" s="542">
        <f t="shared" si="194"/>
        <v>0</v>
      </c>
      <c r="AH242" s="542">
        <f t="shared" si="194"/>
        <v>0</v>
      </c>
      <c r="AI242" s="566">
        <f>SUM(W242:AH242)</f>
        <v>759656</v>
      </c>
    </row>
    <row r="243" spans="1:35" ht="15" hidden="1" customHeight="1" thickBot="1" x14ac:dyDescent="0.3">
      <c r="B243" s="100" t="s">
        <v>690</v>
      </c>
      <c r="C243" s="791" t="s">
        <v>286</v>
      </c>
      <c r="D243" s="792"/>
      <c r="E243" s="792"/>
      <c r="F243" s="140">
        <v>748453</v>
      </c>
      <c r="G243" s="263">
        <v>748453</v>
      </c>
      <c r="H243" s="247">
        <v>748453</v>
      </c>
      <c r="I243" s="347">
        <v>748453</v>
      </c>
      <c r="J243" s="181">
        <f>J244+J248+J255+J256+J257+J258+J259+J260+J261</f>
        <v>437030</v>
      </c>
      <c r="K243" s="123">
        <f t="shared" ref="K243" si="195">K244+K248+K255+K256+K257+K258+K259+K260+K261</f>
        <v>0</v>
      </c>
      <c r="L243" s="140">
        <f t="shared" si="177"/>
        <v>437030</v>
      </c>
      <c r="M243" s="181">
        <f>M244+M248+M255+M256+M257+M258+M259+M260+M261</f>
        <v>759656</v>
      </c>
      <c r="N243" s="123">
        <f t="shared" ref="N243" si="196">N244+N248+N255+N256+N257+N258+N259+N260+N261</f>
        <v>0</v>
      </c>
      <c r="O243" s="140">
        <f t="shared" si="190"/>
        <v>759656</v>
      </c>
      <c r="P243" s="104">
        <f t="shared" ref="P243:V243" si="197">P244+P248+P255+P256+P257+P258+P259+P260+P261</f>
        <v>759656</v>
      </c>
      <c r="Q243" s="102">
        <f t="shared" si="197"/>
        <v>0</v>
      </c>
      <c r="R243" s="102">
        <f t="shared" si="197"/>
        <v>0</v>
      </c>
      <c r="S243" s="102">
        <f t="shared" si="197"/>
        <v>0</v>
      </c>
      <c r="T243" s="102"/>
      <c r="U243" s="102"/>
      <c r="V243" s="105">
        <f t="shared" si="197"/>
        <v>0</v>
      </c>
      <c r="W243" s="426">
        <f t="shared" ref="W243:AH243" si="198">SUM(W244+W248+W255+W256+W257+W258+W259+W260+W261)</f>
        <v>759656</v>
      </c>
      <c r="X243" s="426">
        <f t="shared" si="198"/>
        <v>0</v>
      </c>
      <c r="Y243" s="426">
        <f t="shared" si="198"/>
        <v>0</v>
      </c>
      <c r="Z243" s="426">
        <f t="shared" si="198"/>
        <v>0</v>
      </c>
      <c r="AA243" s="426">
        <f t="shared" si="198"/>
        <v>0</v>
      </c>
      <c r="AB243" s="426">
        <f t="shared" si="198"/>
        <v>0</v>
      </c>
      <c r="AC243" s="426">
        <f t="shared" si="198"/>
        <v>0</v>
      </c>
      <c r="AD243" s="426">
        <f t="shared" si="198"/>
        <v>0</v>
      </c>
      <c r="AE243" s="426">
        <f t="shared" si="198"/>
        <v>0</v>
      </c>
      <c r="AF243" s="426">
        <f t="shared" si="198"/>
        <v>0</v>
      </c>
      <c r="AG243" s="426">
        <f t="shared" si="198"/>
        <v>0</v>
      </c>
      <c r="AH243" s="426">
        <f t="shared" si="198"/>
        <v>0</v>
      </c>
      <c r="AI243" s="566">
        <f>SUM(W243:AH243)</f>
        <v>759656</v>
      </c>
    </row>
    <row r="244" spans="1:35" s="17" customFormat="1" ht="15" hidden="1" customHeight="1" thickBot="1" x14ac:dyDescent="0.3">
      <c r="A244" s="110"/>
      <c r="B244" s="49" t="s">
        <v>691</v>
      </c>
      <c r="C244" s="789" t="s">
        <v>287</v>
      </c>
      <c r="D244" s="790"/>
      <c r="E244" s="790"/>
      <c r="F244" s="143">
        <v>0</v>
      </c>
      <c r="G244" s="266">
        <v>0</v>
      </c>
      <c r="H244" s="250">
        <v>0</v>
      </c>
      <c r="I244" s="350">
        <v>0</v>
      </c>
      <c r="J244" s="189">
        <f>J245+J246+J247</f>
        <v>0</v>
      </c>
      <c r="K244" s="131">
        <f t="shared" ref="K244" si="199">K245+K246+K247</f>
        <v>0</v>
      </c>
      <c r="L244" s="143">
        <f t="shared" si="177"/>
        <v>0</v>
      </c>
      <c r="M244" s="189">
        <f>M245+M246+M247</f>
        <v>0</v>
      </c>
      <c r="N244" s="131">
        <f t="shared" ref="N244" si="200">N245+N246+N247</f>
        <v>0</v>
      </c>
      <c r="O244" s="143">
        <f t="shared" si="190"/>
        <v>0</v>
      </c>
      <c r="P244" s="41">
        <f t="shared" ref="P244:V244" si="201">P245+P246+P247</f>
        <v>0</v>
      </c>
      <c r="Q244" s="13">
        <f t="shared" si="201"/>
        <v>0</v>
      </c>
      <c r="R244" s="13">
        <f t="shared" si="201"/>
        <v>0</v>
      </c>
      <c r="S244" s="13">
        <f t="shared" si="201"/>
        <v>0</v>
      </c>
      <c r="T244" s="13"/>
      <c r="U244" s="13"/>
      <c r="V244" s="13">
        <f t="shared" si="201"/>
        <v>0</v>
      </c>
      <c r="W244" s="533"/>
      <c r="X244" s="545"/>
      <c r="Y244" s="547"/>
      <c r="Z244" s="547"/>
      <c r="AA244" s="545"/>
      <c r="AB244" s="547"/>
      <c r="AC244" s="547"/>
      <c r="AD244" s="549"/>
      <c r="AE244" s="408"/>
      <c r="AF244" s="406"/>
      <c r="AG244" s="406"/>
      <c r="AH244" s="407"/>
      <c r="AI244" s="594"/>
    </row>
    <row r="245" spans="1:35" s="166" customFormat="1" ht="15" hidden="1" customHeight="1" thickBot="1" x14ac:dyDescent="0.3">
      <c r="A245" s="110" t="s">
        <v>288</v>
      </c>
      <c r="B245" s="151" t="s">
        <v>692</v>
      </c>
      <c r="C245" s="179"/>
      <c r="D245" s="804" t="s">
        <v>704</v>
      </c>
      <c r="E245" s="804"/>
      <c r="F245" s="153">
        <v>0</v>
      </c>
      <c r="G245" s="264">
        <v>0</v>
      </c>
      <c r="H245" s="248">
        <v>0</v>
      </c>
      <c r="I245" s="348">
        <v>0</v>
      </c>
      <c r="J245" s="217">
        <f>SUM(W245:AH245)</f>
        <v>0</v>
      </c>
      <c r="K245" s="218"/>
      <c r="L245" s="153">
        <f t="shared" si="177"/>
        <v>0</v>
      </c>
      <c r="M245" s="217">
        <f>SUM(Z245:AK245)</f>
        <v>0</v>
      </c>
      <c r="N245" s="218"/>
      <c r="O245" s="153">
        <f t="shared" si="190"/>
        <v>0</v>
      </c>
      <c r="P245" s="154"/>
      <c r="Q245" s="155"/>
      <c r="R245" s="155"/>
      <c r="S245" s="155"/>
      <c r="T245" s="155"/>
      <c r="U245" s="155"/>
      <c r="V245" s="155"/>
      <c r="W245" s="404"/>
      <c r="X245" s="405"/>
      <c r="Y245" s="406"/>
      <c r="Z245" s="406"/>
      <c r="AA245" s="405"/>
      <c r="AB245" s="406"/>
      <c r="AC245" s="406"/>
      <c r="AD245" s="407"/>
      <c r="AE245" s="408"/>
      <c r="AF245" s="406"/>
      <c r="AG245" s="406"/>
      <c r="AH245" s="407"/>
      <c r="AI245" s="654"/>
    </row>
    <row r="246" spans="1:35" s="166" customFormat="1" ht="15" hidden="1" customHeight="1" thickBot="1" x14ac:dyDescent="0.3">
      <c r="A246" s="110" t="s">
        <v>289</v>
      </c>
      <c r="B246" s="151" t="s">
        <v>693</v>
      </c>
      <c r="C246" s="160"/>
      <c r="D246" s="777" t="s">
        <v>705</v>
      </c>
      <c r="E246" s="777"/>
      <c r="F246" s="153">
        <v>0</v>
      </c>
      <c r="G246" s="264">
        <v>0</v>
      </c>
      <c r="H246" s="248">
        <v>0</v>
      </c>
      <c r="I246" s="348">
        <v>0</v>
      </c>
      <c r="J246" s="200">
        <f>SUM(W246:AH246)</f>
        <v>0</v>
      </c>
      <c r="K246" s="152"/>
      <c r="L246" s="153">
        <f t="shared" si="177"/>
        <v>0</v>
      </c>
      <c r="M246" s="200">
        <f>SUM(Z246:AK246)</f>
        <v>0</v>
      </c>
      <c r="N246" s="152"/>
      <c r="O246" s="153">
        <f t="shared" si="190"/>
        <v>0</v>
      </c>
      <c r="P246" s="154"/>
      <c r="Q246" s="155"/>
      <c r="R246" s="155"/>
      <c r="S246" s="155"/>
      <c r="T246" s="155"/>
      <c r="U246" s="155"/>
      <c r="V246" s="155"/>
      <c r="W246" s="404"/>
      <c r="X246" s="405"/>
      <c r="Y246" s="406"/>
      <c r="Z246" s="406"/>
      <c r="AA246" s="405"/>
      <c r="AB246" s="406"/>
      <c r="AC246" s="406"/>
      <c r="AD246" s="407"/>
      <c r="AE246" s="408"/>
      <c r="AF246" s="406"/>
      <c r="AG246" s="406"/>
      <c r="AH246" s="407"/>
      <c r="AI246" s="654"/>
    </row>
    <row r="247" spans="1:35" s="166" customFormat="1" ht="15" hidden="1" customHeight="1" thickBot="1" x14ac:dyDescent="0.3">
      <c r="A247" s="110" t="s">
        <v>290</v>
      </c>
      <c r="B247" s="151" t="s">
        <v>694</v>
      </c>
      <c r="C247" s="160"/>
      <c r="D247" s="777" t="s">
        <v>706</v>
      </c>
      <c r="E247" s="777"/>
      <c r="F247" s="153">
        <v>0</v>
      </c>
      <c r="G247" s="264">
        <v>0</v>
      </c>
      <c r="H247" s="248">
        <v>0</v>
      </c>
      <c r="I247" s="348">
        <v>0</v>
      </c>
      <c r="J247" s="200">
        <f>SUM(W247:AH247)</f>
        <v>0</v>
      </c>
      <c r="K247" s="152"/>
      <c r="L247" s="153">
        <f t="shared" si="177"/>
        <v>0</v>
      </c>
      <c r="M247" s="200">
        <f>SUM(Z247:AK247)</f>
        <v>0</v>
      </c>
      <c r="N247" s="152"/>
      <c r="O247" s="153">
        <f t="shared" si="190"/>
        <v>0</v>
      </c>
      <c r="P247" s="154"/>
      <c r="Q247" s="155"/>
      <c r="R247" s="155"/>
      <c r="S247" s="155"/>
      <c r="T247" s="155"/>
      <c r="U247" s="155"/>
      <c r="V247" s="155"/>
      <c r="W247" s="404"/>
      <c r="X247" s="405"/>
      <c r="Y247" s="406"/>
      <c r="Z247" s="406"/>
      <c r="AA247" s="405"/>
      <c r="AB247" s="406"/>
      <c r="AC247" s="406"/>
      <c r="AD247" s="407"/>
      <c r="AE247" s="408"/>
      <c r="AF247" s="406"/>
      <c r="AG247" s="406"/>
      <c r="AH247" s="407"/>
      <c r="AI247" s="654"/>
    </row>
    <row r="248" spans="1:35" s="17" customFormat="1" ht="15" hidden="1" customHeight="1" thickBot="1" x14ac:dyDescent="0.3">
      <c r="A248" s="110"/>
      <c r="B248" s="49" t="s">
        <v>695</v>
      </c>
      <c r="C248" s="789" t="s">
        <v>291</v>
      </c>
      <c r="D248" s="790"/>
      <c r="E248" s="790"/>
      <c r="F248" s="143">
        <v>0</v>
      </c>
      <c r="G248" s="266">
        <v>0</v>
      </c>
      <c r="H248" s="250">
        <v>0</v>
      </c>
      <c r="I248" s="350">
        <v>0</v>
      </c>
      <c r="J248" s="189">
        <f>J249+J250+J251+J252+J253+J254</f>
        <v>0</v>
      </c>
      <c r="K248" s="131">
        <f t="shared" ref="K248" si="202">K249+K250+K251+K252+K253+K254</f>
        <v>0</v>
      </c>
      <c r="L248" s="143">
        <f t="shared" si="177"/>
        <v>0</v>
      </c>
      <c r="M248" s="189">
        <f>M249+M250+M251+M252+M253+M254</f>
        <v>0</v>
      </c>
      <c r="N248" s="131">
        <f t="shared" ref="N248" si="203">N249+N250+N251+N252+N253+N254</f>
        <v>0</v>
      </c>
      <c r="O248" s="143">
        <f t="shared" si="190"/>
        <v>0</v>
      </c>
      <c r="P248" s="41">
        <f t="shared" ref="P248:V248" si="204">P249+P250+P251+P252+P253+P254</f>
        <v>0</v>
      </c>
      <c r="Q248" s="13">
        <f t="shared" si="204"/>
        <v>0</v>
      </c>
      <c r="R248" s="13">
        <f t="shared" si="204"/>
        <v>0</v>
      </c>
      <c r="S248" s="13">
        <f t="shared" si="204"/>
        <v>0</v>
      </c>
      <c r="T248" s="13"/>
      <c r="U248" s="13"/>
      <c r="V248" s="13">
        <f t="shared" si="204"/>
        <v>0</v>
      </c>
      <c r="W248" s="404"/>
      <c r="X248" s="405"/>
      <c r="Y248" s="406"/>
      <c r="Z248" s="406"/>
      <c r="AA248" s="405"/>
      <c r="AB248" s="406"/>
      <c r="AC248" s="406"/>
      <c r="AD248" s="407"/>
      <c r="AE248" s="408"/>
      <c r="AF248" s="406"/>
      <c r="AG248" s="406"/>
      <c r="AH248" s="407"/>
      <c r="AI248" s="594"/>
    </row>
    <row r="249" spans="1:35" s="166" customFormat="1" ht="15" hidden="1" customHeight="1" thickBot="1" x14ac:dyDescent="0.3">
      <c r="A249" s="110" t="s">
        <v>292</v>
      </c>
      <c r="B249" s="151" t="s">
        <v>696</v>
      </c>
      <c r="C249" s="160"/>
      <c r="D249" s="777" t="s">
        <v>383</v>
      </c>
      <c r="E249" s="777"/>
      <c r="F249" s="153">
        <v>0</v>
      </c>
      <c r="G249" s="264">
        <v>0</v>
      </c>
      <c r="H249" s="248">
        <v>0</v>
      </c>
      <c r="I249" s="348">
        <v>0</v>
      </c>
      <c r="J249" s="200">
        <f t="shared" ref="J249:J260" si="205">SUM(W249:AH249)</f>
        <v>0</v>
      </c>
      <c r="K249" s="152"/>
      <c r="L249" s="153">
        <f t="shared" si="177"/>
        <v>0</v>
      </c>
      <c r="M249" s="200">
        <f t="shared" ref="M249:M255" si="206">SUM(Z249:AK249)</f>
        <v>0</v>
      </c>
      <c r="N249" s="152"/>
      <c r="O249" s="153">
        <f t="shared" si="190"/>
        <v>0</v>
      </c>
      <c r="P249" s="154"/>
      <c r="Q249" s="155"/>
      <c r="R249" s="155"/>
      <c r="S249" s="155"/>
      <c r="T249" s="155"/>
      <c r="U249" s="155"/>
      <c r="V249" s="155"/>
      <c r="W249" s="404"/>
      <c r="X249" s="405"/>
      <c r="Y249" s="406"/>
      <c r="Z249" s="406"/>
      <c r="AA249" s="405"/>
      <c r="AB249" s="406"/>
      <c r="AC249" s="406"/>
      <c r="AD249" s="407"/>
      <c r="AE249" s="408"/>
      <c r="AF249" s="406"/>
      <c r="AG249" s="406"/>
      <c r="AH249" s="407"/>
      <c r="AI249" s="654"/>
    </row>
    <row r="250" spans="1:35" s="166" customFormat="1" ht="15" hidden="1" customHeight="1" thickBot="1" x14ac:dyDescent="0.3">
      <c r="A250" s="110" t="s">
        <v>293</v>
      </c>
      <c r="B250" s="151" t="s">
        <v>697</v>
      </c>
      <c r="C250" s="160"/>
      <c r="D250" s="777" t="s">
        <v>384</v>
      </c>
      <c r="E250" s="777"/>
      <c r="F250" s="153">
        <v>0</v>
      </c>
      <c r="G250" s="264">
        <v>0</v>
      </c>
      <c r="H250" s="248">
        <v>0</v>
      </c>
      <c r="I250" s="348">
        <v>0</v>
      </c>
      <c r="J250" s="200">
        <f t="shared" si="205"/>
        <v>0</v>
      </c>
      <c r="K250" s="152"/>
      <c r="L250" s="153">
        <f t="shared" si="177"/>
        <v>0</v>
      </c>
      <c r="M250" s="200">
        <f t="shared" si="206"/>
        <v>0</v>
      </c>
      <c r="N250" s="152"/>
      <c r="O250" s="153">
        <f t="shared" si="190"/>
        <v>0</v>
      </c>
      <c r="P250" s="154"/>
      <c r="Q250" s="155"/>
      <c r="R250" s="155"/>
      <c r="S250" s="155"/>
      <c r="T250" s="155"/>
      <c r="U250" s="155"/>
      <c r="V250" s="155"/>
      <c r="W250" s="404"/>
      <c r="X250" s="405"/>
      <c r="Y250" s="406"/>
      <c r="Z250" s="406"/>
      <c r="AA250" s="405"/>
      <c r="AB250" s="406"/>
      <c r="AC250" s="406"/>
      <c r="AD250" s="407"/>
      <c r="AE250" s="408"/>
      <c r="AF250" s="406"/>
      <c r="AG250" s="406"/>
      <c r="AH250" s="407"/>
      <c r="AI250" s="654"/>
    </row>
    <row r="251" spans="1:35" s="166" customFormat="1" ht="15" hidden="1" customHeight="1" thickBot="1" x14ac:dyDescent="0.3">
      <c r="A251" s="110" t="s">
        <v>871</v>
      </c>
      <c r="B251" s="151" t="s">
        <v>872</v>
      </c>
      <c r="C251" s="160"/>
      <c r="D251" s="777" t="s">
        <v>873</v>
      </c>
      <c r="E251" s="777"/>
      <c r="F251" s="153">
        <v>0</v>
      </c>
      <c r="G251" s="264">
        <v>0</v>
      </c>
      <c r="H251" s="248">
        <v>0</v>
      </c>
      <c r="I251" s="348">
        <v>0</v>
      </c>
      <c r="J251" s="200">
        <f t="shared" si="205"/>
        <v>0</v>
      </c>
      <c r="K251" s="152"/>
      <c r="L251" s="153">
        <f t="shared" si="177"/>
        <v>0</v>
      </c>
      <c r="M251" s="200">
        <f t="shared" si="206"/>
        <v>0</v>
      </c>
      <c r="N251" s="152"/>
      <c r="O251" s="153">
        <f t="shared" si="190"/>
        <v>0</v>
      </c>
      <c r="P251" s="154"/>
      <c r="Q251" s="155"/>
      <c r="R251" s="155"/>
      <c r="S251" s="155"/>
      <c r="T251" s="155"/>
      <c r="U251" s="155"/>
      <c r="V251" s="155"/>
      <c r="W251" s="404"/>
      <c r="X251" s="405"/>
      <c r="Y251" s="406"/>
      <c r="Z251" s="406"/>
      <c r="AA251" s="405"/>
      <c r="AB251" s="406"/>
      <c r="AC251" s="406"/>
      <c r="AD251" s="407"/>
      <c r="AE251" s="408"/>
      <c r="AF251" s="406"/>
      <c r="AG251" s="406"/>
      <c r="AH251" s="407"/>
      <c r="AI251" s="654"/>
    </row>
    <row r="252" spans="1:35" s="166" customFormat="1" ht="15" hidden="1" customHeight="1" thickBot="1" x14ac:dyDescent="0.3">
      <c r="A252" s="110" t="s">
        <v>294</v>
      </c>
      <c r="B252" s="151" t="s">
        <v>698</v>
      </c>
      <c r="C252" s="160"/>
      <c r="D252" s="777" t="s">
        <v>295</v>
      </c>
      <c r="E252" s="777"/>
      <c r="F252" s="153">
        <v>0</v>
      </c>
      <c r="G252" s="264">
        <v>0</v>
      </c>
      <c r="H252" s="248">
        <v>0</v>
      </c>
      <c r="I252" s="348">
        <v>0</v>
      </c>
      <c r="J252" s="200">
        <f t="shared" si="205"/>
        <v>0</v>
      </c>
      <c r="K252" s="152"/>
      <c r="L252" s="153">
        <f t="shared" si="177"/>
        <v>0</v>
      </c>
      <c r="M252" s="200">
        <f t="shared" si="206"/>
        <v>0</v>
      </c>
      <c r="N252" s="152"/>
      <c r="O252" s="153">
        <f t="shared" si="190"/>
        <v>0</v>
      </c>
      <c r="P252" s="154"/>
      <c r="Q252" s="155"/>
      <c r="R252" s="155"/>
      <c r="S252" s="155"/>
      <c r="T252" s="155"/>
      <c r="U252" s="155"/>
      <c r="V252" s="155"/>
      <c r="W252" s="404"/>
      <c r="X252" s="405"/>
      <c r="Y252" s="406"/>
      <c r="Z252" s="406"/>
      <c r="AA252" s="405"/>
      <c r="AB252" s="406"/>
      <c r="AC252" s="406"/>
      <c r="AD252" s="407"/>
      <c r="AE252" s="408"/>
      <c r="AF252" s="406"/>
      <c r="AG252" s="406"/>
      <c r="AH252" s="407"/>
      <c r="AI252" s="654"/>
    </row>
    <row r="253" spans="1:35" s="166" customFormat="1" ht="15" hidden="1" customHeight="1" thickBot="1" x14ac:dyDescent="0.3">
      <c r="A253" s="110" t="s">
        <v>296</v>
      </c>
      <c r="B253" s="151" t="s">
        <v>699</v>
      </c>
      <c r="C253" s="160"/>
      <c r="D253" s="777" t="s">
        <v>297</v>
      </c>
      <c r="E253" s="777"/>
      <c r="F253" s="153">
        <v>0</v>
      </c>
      <c r="G253" s="264">
        <v>0</v>
      </c>
      <c r="H253" s="248">
        <v>0</v>
      </c>
      <c r="I253" s="348">
        <v>0</v>
      </c>
      <c r="J253" s="200">
        <f t="shared" si="205"/>
        <v>0</v>
      </c>
      <c r="K253" s="152"/>
      <c r="L253" s="153">
        <f t="shared" si="177"/>
        <v>0</v>
      </c>
      <c r="M253" s="200">
        <f t="shared" si="206"/>
        <v>0</v>
      </c>
      <c r="N253" s="152"/>
      <c r="O253" s="153">
        <f t="shared" si="190"/>
        <v>0</v>
      </c>
      <c r="P253" s="154"/>
      <c r="Q253" s="155"/>
      <c r="R253" s="155"/>
      <c r="S253" s="155"/>
      <c r="T253" s="155"/>
      <c r="U253" s="155"/>
      <c r="V253" s="155"/>
      <c r="W253" s="404"/>
      <c r="X253" s="405"/>
      <c r="Y253" s="406"/>
      <c r="Z253" s="406"/>
      <c r="AA253" s="405"/>
      <c r="AB253" s="406"/>
      <c r="AC253" s="406"/>
      <c r="AD253" s="407"/>
      <c r="AE253" s="408"/>
      <c r="AF253" s="406"/>
      <c r="AG253" s="406"/>
      <c r="AH253" s="407"/>
      <c r="AI253" s="654"/>
    </row>
    <row r="254" spans="1:35" s="166" customFormat="1" ht="15" hidden="1" customHeight="1" thickBot="1" x14ac:dyDescent="0.3">
      <c r="A254" s="110" t="s">
        <v>874</v>
      </c>
      <c r="B254" s="151" t="s">
        <v>875</v>
      </c>
      <c r="C254" s="160"/>
      <c r="D254" s="777" t="s">
        <v>876</v>
      </c>
      <c r="E254" s="777"/>
      <c r="F254" s="153">
        <v>0</v>
      </c>
      <c r="G254" s="264">
        <v>0</v>
      </c>
      <c r="H254" s="248">
        <v>0</v>
      </c>
      <c r="I254" s="348">
        <v>0</v>
      </c>
      <c r="J254" s="200">
        <f t="shared" si="205"/>
        <v>0</v>
      </c>
      <c r="K254" s="152"/>
      <c r="L254" s="153">
        <f t="shared" si="177"/>
        <v>0</v>
      </c>
      <c r="M254" s="200">
        <f t="shared" si="206"/>
        <v>0</v>
      </c>
      <c r="N254" s="152"/>
      <c r="O254" s="153">
        <f t="shared" si="190"/>
        <v>0</v>
      </c>
      <c r="P254" s="154"/>
      <c r="Q254" s="155"/>
      <c r="R254" s="155"/>
      <c r="S254" s="155"/>
      <c r="T254" s="155"/>
      <c r="U254" s="155"/>
      <c r="V254" s="155"/>
      <c r="W254" s="404"/>
      <c r="X254" s="405"/>
      <c r="Y254" s="406"/>
      <c r="Z254" s="406"/>
      <c r="AA254" s="405"/>
      <c r="AB254" s="406"/>
      <c r="AC254" s="406"/>
      <c r="AD254" s="407"/>
      <c r="AE254" s="408"/>
      <c r="AF254" s="406"/>
      <c r="AG254" s="406"/>
      <c r="AH254" s="407"/>
      <c r="AI254" s="654"/>
    </row>
    <row r="255" spans="1:35" s="39" customFormat="1" ht="15" hidden="1" customHeight="1" thickBot="1" x14ac:dyDescent="0.3">
      <c r="A255" s="110" t="s">
        <v>877</v>
      </c>
      <c r="B255" s="49" t="s">
        <v>878</v>
      </c>
      <c r="C255" s="789" t="s">
        <v>879</v>
      </c>
      <c r="D255" s="790"/>
      <c r="E255" s="790"/>
      <c r="F255" s="143">
        <v>0</v>
      </c>
      <c r="G255" s="266">
        <v>0</v>
      </c>
      <c r="H255" s="250">
        <v>0</v>
      </c>
      <c r="I255" s="350">
        <v>0</v>
      </c>
      <c r="J255" s="189">
        <f t="shared" si="205"/>
        <v>0</v>
      </c>
      <c r="K255" s="131"/>
      <c r="L255" s="143">
        <f t="shared" si="177"/>
        <v>0</v>
      </c>
      <c r="M255" s="189">
        <f t="shared" si="206"/>
        <v>0</v>
      </c>
      <c r="N255" s="131"/>
      <c r="O255" s="143">
        <f t="shared" si="190"/>
        <v>0</v>
      </c>
      <c r="P255" s="41"/>
      <c r="Q255" s="13"/>
      <c r="R255" s="13"/>
      <c r="S255" s="13"/>
      <c r="T255" s="13"/>
      <c r="U255" s="13"/>
      <c r="V255" s="13"/>
      <c r="W255" s="404"/>
      <c r="X255" s="405"/>
      <c r="Y255" s="406"/>
      <c r="Z255" s="406"/>
      <c r="AA255" s="405"/>
      <c r="AB255" s="406"/>
      <c r="AC255" s="406"/>
      <c r="AD255" s="407"/>
      <c r="AE255" s="408"/>
      <c r="AF255" s="406"/>
      <c r="AG255" s="406"/>
      <c r="AH255" s="407"/>
      <c r="AI255" s="655"/>
    </row>
    <row r="256" spans="1:35" s="39" customFormat="1" ht="15.75" thickBot="1" x14ac:dyDescent="0.3">
      <c r="A256" s="110" t="s">
        <v>298</v>
      </c>
      <c r="B256" s="49" t="s">
        <v>700</v>
      </c>
      <c r="C256" s="789" t="s">
        <v>299</v>
      </c>
      <c r="D256" s="790"/>
      <c r="E256" s="790"/>
      <c r="F256" s="143"/>
      <c r="G256" s="266"/>
      <c r="H256" s="250"/>
      <c r="I256" s="350"/>
      <c r="J256" s="189">
        <v>437030</v>
      </c>
      <c r="K256" s="131"/>
      <c r="L256" s="143">
        <f t="shared" si="177"/>
        <v>437030</v>
      </c>
      <c r="M256" s="189">
        <v>759656</v>
      </c>
      <c r="N256" s="131"/>
      <c r="O256" s="143">
        <f t="shared" si="190"/>
        <v>759656</v>
      </c>
      <c r="P256" s="41">
        <v>759656</v>
      </c>
      <c r="Q256" s="13"/>
      <c r="R256" s="13"/>
      <c r="S256" s="13"/>
      <c r="T256" s="13"/>
      <c r="U256" s="13"/>
      <c r="V256" s="13"/>
      <c r="W256" s="404">
        <v>759656</v>
      </c>
      <c r="X256" s="405">
        <v>0</v>
      </c>
      <c r="Y256" s="406">
        <v>0</v>
      </c>
      <c r="Z256" s="406">
        <v>0</v>
      </c>
      <c r="AA256" s="405">
        <v>0</v>
      </c>
      <c r="AB256" s="406">
        <v>0</v>
      </c>
      <c r="AC256" s="406">
        <v>0</v>
      </c>
      <c r="AD256" s="407">
        <v>0</v>
      </c>
      <c r="AE256" s="408">
        <v>0</v>
      </c>
      <c r="AF256" s="406">
        <v>0</v>
      </c>
      <c r="AG256" s="406">
        <v>0</v>
      </c>
      <c r="AH256" s="407">
        <v>0</v>
      </c>
      <c r="AI256" s="636">
        <f>SUM(W256:AH256)</f>
        <v>759656</v>
      </c>
    </row>
    <row r="257" spans="1:35" s="39" customFormat="1" ht="15.75" hidden="1" customHeight="1" thickBot="1" x14ac:dyDescent="0.3">
      <c r="A257" s="110" t="s">
        <v>300</v>
      </c>
      <c r="B257" s="49" t="s">
        <v>701</v>
      </c>
      <c r="C257" s="789" t="s">
        <v>880</v>
      </c>
      <c r="D257" s="790"/>
      <c r="E257" s="790"/>
      <c r="F257" s="143">
        <v>0</v>
      </c>
      <c r="G257" s="266">
        <v>0</v>
      </c>
      <c r="H257" s="250">
        <v>0</v>
      </c>
      <c r="I257" s="350">
        <v>0</v>
      </c>
      <c r="J257" s="189">
        <f t="shared" si="205"/>
        <v>0</v>
      </c>
      <c r="K257" s="131"/>
      <c r="L257" s="143">
        <f t="shared" si="177"/>
        <v>0</v>
      </c>
      <c r="M257" s="189">
        <f t="shared" ref="M257:M260" si="207">SUM(Z257:AK257)</f>
        <v>0</v>
      </c>
      <c r="N257" s="131"/>
      <c r="O257" s="143">
        <f t="shared" si="190"/>
        <v>0</v>
      </c>
      <c r="P257" s="41"/>
      <c r="Q257" s="13"/>
      <c r="R257" s="13"/>
      <c r="S257" s="13"/>
      <c r="T257" s="13"/>
      <c r="U257" s="13"/>
      <c r="V257" s="13"/>
      <c r="W257" s="404"/>
      <c r="X257" s="405"/>
      <c r="Y257" s="406"/>
      <c r="Z257" s="406"/>
      <c r="AA257" s="405"/>
      <c r="AB257" s="406"/>
      <c r="AC257" s="406"/>
      <c r="AD257" s="407"/>
      <c r="AE257" s="408"/>
      <c r="AF257" s="406"/>
      <c r="AG257" s="406"/>
      <c r="AH257" s="407"/>
    </row>
    <row r="258" spans="1:35" s="39" customFormat="1" ht="15.75" hidden="1" customHeight="1" thickBot="1" x14ac:dyDescent="0.3">
      <c r="A258" s="110" t="s">
        <v>301</v>
      </c>
      <c r="B258" s="49" t="s">
        <v>702</v>
      </c>
      <c r="C258" s="789" t="s">
        <v>881</v>
      </c>
      <c r="D258" s="790"/>
      <c r="E258" s="790"/>
      <c r="F258" s="143">
        <v>0</v>
      </c>
      <c r="G258" s="266">
        <v>0</v>
      </c>
      <c r="H258" s="250">
        <v>0</v>
      </c>
      <c r="I258" s="350">
        <v>0</v>
      </c>
      <c r="J258" s="189">
        <f t="shared" si="205"/>
        <v>0</v>
      </c>
      <c r="K258" s="131"/>
      <c r="L258" s="143">
        <f t="shared" si="177"/>
        <v>0</v>
      </c>
      <c r="M258" s="189">
        <f t="shared" si="207"/>
        <v>0</v>
      </c>
      <c r="N258" s="131"/>
      <c r="O258" s="143">
        <f t="shared" si="190"/>
        <v>0</v>
      </c>
      <c r="P258" s="41"/>
      <c r="Q258" s="13"/>
      <c r="R258" s="13"/>
      <c r="S258" s="13"/>
      <c r="T258" s="13"/>
      <c r="U258" s="13"/>
      <c r="V258" s="13"/>
      <c r="W258" s="404"/>
      <c r="X258" s="405"/>
      <c r="Y258" s="406"/>
      <c r="Z258" s="406"/>
      <c r="AA258" s="405"/>
      <c r="AB258" s="406"/>
      <c r="AC258" s="406"/>
      <c r="AD258" s="407"/>
      <c r="AE258" s="408"/>
      <c r="AF258" s="406"/>
      <c r="AG258" s="406"/>
      <c r="AH258" s="407"/>
    </row>
    <row r="259" spans="1:35" s="39" customFormat="1" ht="15.75" hidden="1" customHeight="1" thickBot="1" x14ac:dyDescent="0.3">
      <c r="A259" s="110" t="s">
        <v>302</v>
      </c>
      <c r="B259" s="49" t="s">
        <v>703</v>
      </c>
      <c r="C259" s="789" t="s">
        <v>303</v>
      </c>
      <c r="D259" s="790"/>
      <c r="E259" s="790"/>
      <c r="F259" s="143">
        <v>0</v>
      </c>
      <c r="G259" s="266">
        <v>0</v>
      </c>
      <c r="H259" s="250">
        <v>0</v>
      </c>
      <c r="I259" s="350">
        <v>0</v>
      </c>
      <c r="J259" s="189">
        <f t="shared" si="205"/>
        <v>0</v>
      </c>
      <c r="K259" s="131"/>
      <c r="L259" s="143">
        <f t="shared" si="177"/>
        <v>0</v>
      </c>
      <c r="M259" s="189">
        <f t="shared" si="207"/>
        <v>0</v>
      </c>
      <c r="N259" s="131"/>
      <c r="O259" s="143">
        <f t="shared" si="190"/>
        <v>0</v>
      </c>
      <c r="P259" s="41"/>
      <c r="Q259" s="13"/>
      <c r="R259" s="13"/>
      <c r="S259" s="13"/>
      <c r="T259" s="13"/>
      <c r="U259" s="13"/>
      <c r="V259" s="13"/>
      <c r="W259" s="404"/>
      <c r="X259" s="405"/>
      <c r="Y259" s="406"/>
      <c r="Z259" s="406"/>
      <c r="AA259" s="405"/>
      <c r="AB259" s="406"/>
      <c r="AC259" s="406"/>
      <c r="AD259" s="407"/>
      <c r="AE259" s="408"/>
      <c r="AF259" s="406"/>
      <c r="AG259" s="406"/>
      <c r="AH259" s="407"/>
    </row>
    <row r="260" spans="1:35" s="39" customFormat="1" ht="15.75" hidden="1" customHeight="1" thickBot="1" x14ac:dyDescent="0.3">
      <c r="A260" s="110" t="s">
        <v>882</v>
      </c>
      <c r="B260" s="49" t="s">
        <v>883</v>
      </c>
      <c r="C260" s="789" t="s">
        <v>885</v>
      </c>
      <c r="D260" s="790"/>
      <c r="E260" s="790"/>
      <c r="F260" s="143">
        <v>0</v>
      </c>
      <c r="G260" s="266">
        <v>0</v>
      </c>
      <c r="H260" s="250">
        <v>0</v>
      </c>
      <c r="I260" s="350">
        <v>0</v>
      </c>
      <c r="J260" s="189">
        <f t="shared" si="205"/>
        <v>0</v>
      </c>
      <c r="K260" s="131"/>
      <c r="L260" s="143">
        <f t="shared" si="177"/>
        <v>0</v>
      </c>
      <c r="M260" s="189">
        <f t="shared" si="207"/>
        <v>0</v>
      </c>
      <c r="N260" s="131"/>
      <c r="O260" s="143">
        <f t="shared" si="190"/>
        <v>0</v>
      </c>
      <c r="P260" s="41"/>
      <c r="Q260" s="13"/>
      <c r="R260" s="13"/>
      <c r="S260" s="13"/>
      <c r="T260" s="13"/>
      <c r="U260" s="13"/>
      <c r="V260" s="13"/>
      <c r="W260" s="404"/>
      <c r="X260" s="405"/>
      <c r="Y260" s="406"/>
      <c r="Z260" s="406"/>
      <c r="AA260" s="405"/>
      <c r="AB260" s="406"/>
      <c r="AC260" s="406"/>
      <c r="AD260" s="407"/>
      <c r="AE260" s="408"/>
      <c r="AF260" s="406"/>
      <c r="AG260" s="406"/>
      <c r="AH260" s="407"/>
    </row>
    <row r="261" spans="1:35" s="39" customFormat="1" ht="15.75" hidden="1" customHeight="1" thickBot="1" x14ac:dyDescent="0.3">
      <c r="A261" s="110"/>
      <c r="B261" s="49" t="s">
        <v>884</v>
      </c>
      <c r="C261" s="789" t="s">
        <v>886</v>
      </c>
      <c r="D261" s="790"/>
      <c r="E261" s="790"/>
      <c r="F261" s="143">
        <v>0</v>
      </c>
      <c r="G261" s="266">
        <v>0</v>
      </c>
      <c r="H261" s="250">
        <v>0</v>
      </c>
      <c r="I261" s="350">
        <v>0</v>
      </c>
      <c r="J261" s="189">
        <f>J262+J263</f>
        <v>0</v>
      </c>
      <c r="K261" s="131">
        <f t="shared" ref="K261" si="208">K262+K263</f>
        <v>0</v>
      </c>
      <c r="L261" s="143">
        <f t="shared" si="177"/>
        <v>0</v>
      </c>
      <c r="M261" s="189">
        <f>M262+M263</f>
        <v>0</v>
      </c>
      <c r="N261" s="131">
        <f t="shared" ref="N261" si="209">N262+N263</f>
        <v>0</v>
      </c>
      <c r="O261" s="143">
        <f t="shared" si="190"/>
        <v>0</v>
      </c>
      <c r="P261" s="41">
        <f t="shared" ref="P261:V261" si="210">P262+P263</f>
        <v>0</v>
      </c>
      <c r="Q261" s="13">
        <f t="shared" si="210"/>
        <v>0</v>
      </c>
      <c r="R261" s="13">
        <f t="shared" si="210"/>
        <v>0</v>
      </c>
      <c r="S261" s="13">
        <f t="shared" si="210"/>
        <v>0</v>
      </c>
      <c r="T261" s="13"/>
      <c r="U261" s="13"/>
      <c r="V261" s="13">
        <f t="shared" si="210"/>
        <v>0</v>
      </c>
      <c r="W261" s="404"/>
      <c r="X261" s="405"/>
      <c r="Y261" s="406"/>
      <c r="Z261" s="406"/>
      <c r="AA261" s="405"/>
      <c r="AB261" s="406"/>
      <c r="AC261" s="406"/>
      <c r="AD261" s="407"/>
      <c r="AE261" s="408"/>
      <c r="AF261" s="406"/>
      <c r="AG261" s="406"/>
      <c r="AH261" s="407"/>
    </row>
    <row r="262" spans="1:35" s="166" customFormat="1" ht="15.75" hidden="1" customHeight="1" thickBot="1" x14ac:dyDescent="0.3">
      <c r="A262" s="110" t="s">
        <v>888</v>
      </c>
      <c r="B262" s="151" t="s">
        <v>887</v>
      </c>
      <c r="C262" s="160"/>
      <c r="D262" s="777" t="s">
        <v>891</v>
      </c>
      <c r="E262" s="777"/>
      <c r="F262" s="153">
        <v>0</v>
      </c>
      <c r="G262" s="264">
        <v>0</v>
      </c>
      <c r="H262" s="248">
        <v>0</v>
      </c>
      <c r="I262" s="348">
        <v>0</v>
      </c>
      <c r="J262" s="200">
        <f>SUM(W262:AH262)</f>
        <v>0</v>
      </c>
      <c r="K262" s="152"/>
      <c r="L262" s="153">
        <f t="shared" si="177"/>
        <v>0</v>
      </c>
      <c r="M262" s="200">
        <f>SUM(Z262:AK262)</f>
        <v>0</v>
      </c>
      <c r="N262" s="152"/>
      <c r="O262" s="153">
        <f t="shared" si="190"/>
        <v>0</v>
      </c>
      <c r="P262" s="154"/>
      <c r="Q262" s="155"/>
      <c r="R262" s="155"/>
      <c r="S262" s="155"/>
      <c r="T262" s="155"/>
      <c r="U262" s="155"/>
      <c r="V262" s="155"/>
      <c r="W262" s="404"/>
      <c r="X262" s="405"/>
      <c r="Y262" s="406"/>
      <c r="Z262" s="406"/>
      <c r="AA262" s="405"/>
      <c r="AB262" s="406"/>
      <c r="AC262" s="406"/>
      <c r="AD262" s="407"/>
      <c r="AE262" s="408"/>
      <c r="AF262" s="406"/>
      <c r="AG262" s="406"/>
      <c r="AH262" s="407"/>
    </row>
    <row r="263" spans="1:35" s="166" customFormat="1" ht="15.75" hidden="1" customHeight="1" thickBot="1" x14ac:dyDescent="0.3">
      <c r="A263" s="110" t="s">
        <v>889</v>
      </c>
      <c r="B263" s="151" t="s">
        <v>890</v>
      </c>
      <c r="C263" s="160"/>
      <c r="D263" s="777" t="s">
        <v>892</v>
      </c>
      <c r="E263" s="777"/>
      <c r="F263" s="153">
        <v>0</v>
      </c>
      <c r="G263" s="264">
        <v>0</v>
      </c>
      <c r="H263" s="248">
        <v>0</v>
      </c>
      <c r="I263" s="348">
        <v>0</v>
      </c>
      <c r="J263" s="200">
        <f>SUM(W263:AH263)</f>
        <v>0</v>
      </c>
      <c r="K263" s="152"/>
      <c r="L263" s="153">
        <f t="shared" si="177"/>
        <v>0</v>
      </c>
      <c r="M263" s="200">
        <f>SUM(Z263:AK263)</f>
        <v>0</v>
      </c>
      <c r="N263" s="152"/>
      <c r="O263" s="153">
        <f t="shared" si="190"/>
        <v>0</v>
      </c>
      <c r="P263" s="154"/>
      <c r="Q263" s="155"/>
      <c r="R263" s="155"/>
      <c r="S263" s="155"/>
      <c r="T263" s="155"/>
      <c r="U263" s="155"/>
      <c r="V263" s="155"/>
      <c r="W263" s="404"/>
      <c r="X263" s="405"/>
      <c r="Y263" s="406"/>
      <c r="Z263" s="406"/>
      <c r="AA263" s="405"/>
      <c r="AB263" s="406"/>
      <c r="AC263" s="406"/>
      <c r="AD263" s="407"/>
      <c r="AE263" s="408"/>
      <c r="AF263" s="406"/>
      <c r="AG263" s="406"/>
      <c r="AH263" s="407"/>
    </row>
    <row r="264" spans="1:35" ht="15.75" hidden="1" customHeight="1" thickBot="1" x14ac:dyDescent="0.3">
      <c r="B264" s="82" t="s">
        <v>707</v>
      </c>
      <c r="C264" s="767" t="s">
        <v>304</v>
      </c>
      <c r="D264" s="768"/>
      <c r="E264" s="768"/>
      <c r="F264" s="141">
        <v>0</v>
      </c>
      <c r="G264" s="265">
        <v>0</v>
      </c>
      <c r="H264" s="249">
        <v>0</v>
      </c>
      <c r="I264" s="349">
        <v>0</v>
      </c>
      <c r="J264" s="183">
        <f>J265+J266+J267+J268+J269</f>
        <v>0</v>
      </c>
      <c r="K264" s="125">
        <f t="shared" ref="K264" si="211">K265+K266+K267+K268+K269</f>
        <v>0</v>
      </c>
      <c r="L264" s="141">
        <f t="shared" si="177"/>
        <v>0</v>
      </c>
      <c r="M264" s="183">
        <f>M265+M266+M267+M268+M269</f>
        <v>0</v>
      </c>
      <c r="N264" s="125">
        <f t="shared" ref="N264" si="212">N265+N266+N267+N268+N269</f>
        <v>0</v>
      </c>
      <c r="O264" s="141">
        <f t="shared" si="190"/>
        <v>0</v>
      </c>
      <c r="P264" s="86">
        <f t="shared" ref="P264:V264" si="213">P265+P266+P267+P268+P269</f>
        <v>0</v>
      </c>
      <c r="Q264" s="84">
        <f t="shared" si="213"/>
        <v>0</v>
      </c>
      <c r="R264" s="84">
        <f t="shared" si="213"/>
        <v>0</v>
      </c>
      <c r="S264" s="84">
        <f t="shared" si="213"/>
        <v>0</v>
      </c>
      <c r="T264" s="84"/>
      <c r="U264" s="84"/>
      <c r="V264" s="84">
        <f t="shared" si="213"/>
        <v>0</v>
      </c>
      <c r="W264" s="404"/>
      <c r="X264" s="405"/>
      <c r="Y264" s="406"/>
      <c r="Z264" s="406"/>
      <c r="AA264" s="405"/>
      <c r="AB264" s="406"/>
      <c r="AC264" s="406"/>
      <c r="AD264" s="407"/>
      <c r="AE264" s="408"/>
      <c r="AF264" s="406"/>
      <c r="AG264" s="406"/>
      <c r="AH264" s="407"/>
    </row>
    <row r="265" spans="1:35" s="39" customFormat="1" ht="15.75" hidden="1" customHeight="1" thickBot="1" x14ac:dyDescent="0.3">
      <c r="A265" s="110" t="s">
        <v>305</v>
      </c>
      <c r="B265" s="158" t="s">
        <v>708</v>
      </c>
      <c r="C265" s="805" t="s">
        <v>385</v>
      </c>
      <c r="D265" s="806"/>
      <c r="E265" s="806"/>
      <c r="F265" s="168">
        <v>0</v>
      </c>
      <c r="G265" s="271">
        <v>0</v>
      </c>
      <c r="H265" s="257">
        <v>0</v>
      </c>
      <c r="I265" s="351">
        <v>0</v>
      </c>
      <c r="J265" s="201">
        <f t="shared" ref="J265:J271" si="214">SUM(W265:AH265)</f>
        <v>0</v>
      </c>
      <c r="K265" s="159"/>
      <c r="L265" s="168">
        <f t="shared" si="177"/>
        <v>0</v>
      </c>
      <c r="M265" s="201">
        <f t="shared" ref="M265:M271" si="215">SUM(Z265:AK265)</f>
        <v>0</v>
      </c>
      <c r="N265" s="159"/>
      <c r="O265" s="168">
        <f t="shared" si="190"/>
        <v>0</v>
      </c>
      <c r="P265" s="172"/>
      <c r="Q265" s="170"/>
      <c r="R265" s="170"/>
      <c r="S265" s="170"/>
      <c r="T265" s="170"/>
      <c r="U265" s="170"/>
      <c r="V265" s="170"/>
      <c r="W265" s="404"/>
      <c r="X265" s="405"/>
      <c r="Y265" s="406"/>
      <c r="Z265" s="406"/>
      <c r="AA265" s="405"/>
      <c r="AB265" s="406"/>
      <c r="AC265" s="406"/>
      <c r="AD265" s="407"/>
      <c r="AE265" s="408"/>
      <c r="AF265" s="406"/>
      <c r="AG265" s="406"/>
      <c r="AH265" s="407"/>
    </row>
    <row r="266" spans="1:35" s="39" customFormat="1" ht="15.75" hidden="1" customHeight="1" thickBot="1" x14ac:dyDescent="0.3">
      <c r="A266" s="110" t="s">
        <v>306</v>
      </c>
      <c r="B266" s="158" t="s">
        <v>709</v>
      </c>
      <c r="C266" s="805" t="s">
        <v>386</v>
      </c>
      <c r="D266" s="806"/>
      <c r="E266" s="806"/>
      <c r="F266" s="168">
        <v>0</v>
      </c>
      <c r="G266" s="271">
        <v>0</v>
      </c>
      <c r="H266" s="257">
        <v>0</v>
      </c>
      <c r="I266" s="351">
        <v>0</v>
      </c>
      <c r="J266" s="201">
        <f t="shared" si="214"/>
        <v>0</v>
      </c>
      <c r="K266" s="159"/>
      <c r="L266" s="168">
        <f t="shared" si="177"/>
        <v>0</v>
      </c>
      <c r="M266" s="201">
        <f t="shared" si="215"/>
        <v>0</v>
      </c>
      <c r="N266" s="159"/>
      <c r="O266" s="168">
        <f t="shared" si="190"/>
        <v>0</v>
      </c>
      <c r="P266" s="172"/>
      <c r="Q266" s="170"/>
      <c r="R266" s="170"/>
      <c r="S266" s="170"/>
      <c r="T266" s="170"/>
      <c r="U266" s="170"/>
      <c r="V266" s="170"/>
      <c r="W266" s="404"/>
      <c r="X266" s="405"/>
      <c r="Y266" s="406"/>
      <c r="Z266" s="406"/>
      <c r="AA266" s="405"/>
      <c r="AB266" s="406"/>
      <c r="AC266" s="406"/>
      <c r="AD266" s="407"/>
      <c r="AE266" s="408"/>
      <c r="AF266" s="406"/>
      <c r="AG266" s="406"/>
      <c r="AH266" s="407"/>
    </row>
    <row r="267" spans="1:35" s="39" customFormat="1" ht="15.75" hidden="1" customHeight="1" thickBot="1" x14ac:dyDescent="0.3">
      <c r="A267" s="110" t="s">
        <v>307</v>
      </c>
      <c r="B267" s="158" t="s">
        <v>710</v>
      </c>
      <c r="C267" s="805" t="s">
        <v>308</v>
      </c>
      <c r="D267" s="806"/>
      <c r="E267" s="806"/>
      <c r="F267" s="168">
        <v>0</v>
      </c>
      <c r="G267" s="271">
        <v>0</v>
      </c>
      <c r="H267" s="257">
        <v>0</v>
      </c>
      <c r="I267" s="351">
        <v>0</v>
      </c>
      <c r="J267" s="201">
        <f t="shared" si="214"/>
        <v>0</v>
      </c>
      <c r="K267" s="159"/>
      <c r="L267" s="168">
        <f t="shared" si="177"/>
        <v>0</v>
      </c>
      <c r="M267" s="201">
        <f t="shared" si="215"/>
        <v>0</v>
      </c>
      <c r="N267" s="159"/>
      <c r="O267" s="168">
        <f t="shared" si="190"/>
        <v>0</v>
      </c>
      <c r="P267" s="172"/>
      <c r="Q267" s="170"/>
      <c r="R267" s="170"/>
      <c r="S267" s="170"/>
      <c r="T267" s="170"/>
      <c r="U267" s="170"/>
      <c r="V267" s="170"/>
      <c r="W267" s="404"/>
      <c r="X267" s="405"/>
      <c r="Y267" s="406"/>
      <c r="Z267" s="406"/>
      <c r="AA267" s="405"/>
      <c r="AB267" s="406"/>
      <c r="AC267" s="406"/>
      <c r="AD267" s="407"/>
      <c r="AE267" s="408"/>
      <c r="AF267" s="406"/>
      <c r="AG267" s="406"/>
      <c r="AH267" s="407"/>
    </row>
    <row r="268" spans="1:35" s="39" customFormat="1" ht="15.75" hidden="1" customHeight="1" thickBot="1" x14ac:dyDescent="0.3">
      <c r="A268" s="110" t="s">
        <v>309</v>
      </c>
      <c r="B268" s="158" t="s">
        <v>711</v>
      </c>
      <c r="C268" s="805" t="s">
        <v>310</v>
      </c>
      <c r="D268" s="806"/>
      <c r="E268" s="806"/>
      <c r="F268" s="168">
        <v>0</v>
      </c>
      <c r="G268" s="271">
        <v>0</v>
      </c>
      <c r="H268" s="257">
        <v>0</v>
      </c>
      <c r="I268" s="351">
        <v>0</v>
      </c>
      <c r="J268" s="201">
        <f t="shared" si="214"/>
        <v>0</v>
      </c>
      <c r="K268" s="159"/>
      <c r="L268" s="168">
        <f t="shared" si="177"/>
        <v>0</v>
      </c>
      <c r="M268" s="201">
        <f t="shared" si="215"/>
        <v>0</v>
      </c>
      <c r="N268" s="159"/>
      <c r="O268" s="168">
        <f t="shared" si="190"/>
        <v>0</v>
      </c>
      <c r="P268" s="172"/>
      <c r="Q268" s="170"/>
      <c r="R268" s="170"/>
      <c r="S268" s="170"/>
      <c r="T268" s="170"/>
      <c r="U268" s="170"/>
      <c r="V268" s="170"/>
      <c r="W268" s="404"/>
      <c r="X268" s="405"/>
      <c r="Y268" s="406"/>
      <c r="Z268" s="406"/>
      <c r="AA268" s="405"/>
      <c r="AB268" s="406"/>
      <c r="AC268" s="406"/>
      <c r="AD268" s="407"/>
      <c r="AE268" s="408"/>
      <c r="AF268" s="406"/>
      <c r="AG268" s="406"/>
      <c r="AH268" s="407"/>
    </row>
    <row r="269" spans="1:35" s="39" customFormat="1" ht="15.75" hidden="1" customHeight="1" thickBot="1" x14ac:dyDescent="0.3">
      <c r="A269" s="110" t="s">
        <v>311</v>
      </c>
      <c r="B269" s="158" t="s">
        <v>712</v>
      </c>
      <c r="C269" s="805" t="s">
        <v>387</v>
      </c>
      <c r="D269" s="806"/>
      <c r="E269" s="806"/>
      <c r="F269" s="168">
        <v>0</v>
      </c>
      <c r="G269" s="271">
        <v>0</v>
      </c>
      <c r="H269" s="257">
        <v>0</v>
      </c>
      <c r="I269" s="351">
        <v>0</v>
      </c>
      <c r="J269" s="201">
        <f t="shared" si="214"/>
        <v>0</v>
      </c>
      <c r="K269" s="159"/>
      <c r="L269" s="168">
        <f t="shared" si="177"/>
        <v>0</v>
      </c>
      <c r="M269" s="201">
        <f t="shared" si="215"/>
        <v>0</v>
      </c>
      <c r="N269" s="159"/>
      <c r="O269" s="168">
        <f t="shared" si="190"/>
        <v>0</v>
      </c>
      <c r="P269" s="172"/>
      <c r="Q269" s="170"/>
      <c r="R269" s="170"/>
      <c r="S269" s="170"/>
      <c r="T269" s="170"/>
      <c r="U269" s="170"/>
      <c r="V269" s="170"/>
      <c r="W269" s="404"/>
      <c r="X269" s="405"/>
      <c r="Y269" s="406"/>
      <c r="Z269" s="406"/>
      <c r="AA269" s="405"/>
      <c r="AB269" s="406"/>
      <c r="AC269" s="406"/>
      <c r="AD269" s="407"/>
      <c r="AE269" s="408"/>
      <c r="AF269" s="406"/>
      <c r="AG269" s="406"/>
      <c r="AH269" s="407"/>
    </row>
    <row r="270" spans="1:35" ht="15.75" hidden="1" customHeight="1" thickBot="1" x14ac:dyDescent="0.3">
      <c r="A270" s="110" t="s">
        <v>313</v>
      </c>
      <c r="B270" s="82" t="s">
        <v>713</v>
      </c>
      <c r="C270" s="767" t="s">
        <v>312</v>
      </c>
      <c r="D270" s="768"/>
      <c r="E270" s="768"/>
      <c r="F270" s="141">
        <v>0</v>
      </c>
      <c r="G270" s="265">
        <v>0</v>
      </c>
      <c r="H270" s="249">
        <v>0</v>
      </c>
      <c r="I270" s="349">
        <v>0</v>
      </c>
      <c r="J270" s="183">
        <f t="shared" si="214"/>
        <v>0</v>
      </c>
      <c r="K270" s="125"/>
      <c r="L270" s="141">
        <f t="shared" si="177"/>
        <v>0</v>
      </c>
      <c r="M270" s="183">
        <f t="shared" si="215"/>
        <v>0</v>
      </c>
      <c r="N270" s="125"/>
      <c r="O270" s="141">
        <f t="shared" si="190"/>
        <v>0</v>
      </c>
      <c r="P270" s="86"/>
      <c r="Q270" s="84"/>
      <c r="R270" s="84"/>
      <c r="S270" s="84"/>
      <c r="T270" s="84"/>
      <c r="U270" s="84"/>
      <c r="V270" s="84"/>
      <c r="W270" s="404"/>
      <c r="X270" s="405"/>
      <c r="Y270" s="406"/>
      <c r="Z270" s="406"/>
      <c r="AA270" s="405"/>
      <c r="AB270" s="406"/>
      <c r="AC270" s="406"/>
      <c r="AD270" s="407"/>
      <c r="AE270" s="408"/>
      <c r="AF270" s="406"/>
      <c r="AG270" s="406"/>
      <c r="AH270" s="407"/>
    </row>
    <row r="271" spans="1:35" ht="15.75" hidden="1" customHeight="1" thickBot="1" x14ac:dyDescent="0.3">
      <c r="A271" s="110" t="s">
        <v>893</v>
      </c>
      <c r="B271" s="82" t="s">
        <v>894</v>
      </c>
      <c r="C271" s="767" t="s">
        <v>895</v>
      </c>
      <c r="D271" s="768"/>
      <c r="E271" s="768"/>
      <c r="F271" s="141">
        <v>0</v>
      </c>
      <c r="G271" s="265">
        <v>0</v>
      </c>
      <c r="H271" s="249">
        <v>0</v>
      </c>
      <c r="I271" s="349">
        <v>0</v>
      </c>
      <c r="J271" s="183">
        <f t="shared" si="214"/>
        <v>0</v>
      </c>
      <c r="K271" s="125"/>
      <c r="L271" s="141">
        <f t="shared" si="177"/>
        <v>0</v>
      </c>
      <c r="M271" s="183">
        <f t="shared" si="215"/>
        <v>0</v>
      </c>
      <c r="N271" s="125"/>
      <c r="O271" s="141">
        <f t="shared" si="190"/>
        <v>0</v>
      </c>
      <c r="P271" s="86"/>
      <c r="Q271" s="84"/>
      <c r="R271" s="84"/>
      <c r="S271" s="84"/>
      <c r="T271" s="84"/>
      <c r="U271" s="84"/>
      <c r="V271" s="84"/>
      <c r="W271" s="404"/>
      <c r="X271" s="405"/>
      <c r="Y271" s="406"/>
      <c r="Z271" s="406"/>
      <c r="AA271" s="405"/>
      <c r="AB271" s="406"/>
      <c r="AC271" s="406"/>
      <c r="AD271" s="407"/>
      <c r="AE271" s="408"/>
      <c r="AF271" s="406"/>
      <c r="AG271" s="406"/>
      <c r="AH271" s="407"/>
    </row>
    <row r="272" spans="1:35" ht="15.75" thickBot="1" x14ac:dyDescent="0.3">
      <c r="B272" s="807" t="s">
        <v>314</v>
      </c>
      <c r="C272" s="808"/>
      <c r="D272" s="808"/>
      <c r="E272" s="808"/>
      <c r="F272" s="139"/>
      <c r="G272" s="262"/>
      <c r="H272" s="246"/>
      <c r="I272" s="346"/>
      <c r="J272" s="180">
        <f>J5+J24+J32+J59+J78+J164+J174+J179+J242</f>
        <v>10220258</v>
      </c>
      <c r="K272" s="122">
        <f>K5+K24+K32+K59+K78+K164+K174+K179+K242</f>
        <v>0</v>
      </c>
      <c r="L272" s="139">
        <f>SUM(J272:K272)</f>
        <v>10220258</v>
      </c>
      <c r="M272" s="180">
        <f>M5+M24+M32+M59+M78+M164+M174+M179+M242</f>
        <v>10356610</v>
      </c>
      <c r="N272" s="122">
        <f>N5+N24+N32+N59+N78+N164+N174+N179+N242</f>
        <v>0</v>
      </c>
      <c r="O272" s="139">
        <f>SUM(M272:N272)</f>
        <v>10356610</v>
      </c>
      <c r="P272" s="79">
        <f>P5+P24+P32+P59+P78+P164+P174+P179+P242</f>
        <v>1553882</v>
      </c>
      <c r="Q272" s="77">
        <f>Q5+Q24+Q32+Q59+Q78+Q164+Q174+Q179+Q242</f>
        <v>4014728</v>
      </c>
      <c r="R272" s="77">
        <f t="shared" ref="R272:V272" si="216">R5+R24+R32+R59+R78+R164+R174+R179+R242</f>
        <v>2808500</v>
      </c>
      <c r="S272" s="77">
        <f t="shared" si="216"/>
        <v>0</v>
      </c>
      <c r="T272" s="77">
        <f>SUM(T242+T179+T174+T164+T78+T59+T32+T24+T5)</f>
        <v>19500</v>
      </c>
      <c r="U272" s="77">
        <f t="shared" si="216"/>
        <v>0</v>
      </c>
      <c r="V272" s="77">
        <f t="shared" si="216"/>
        <v>1960000</v>
      </c>
      <c r="W272" s="404">
        <f t="shared" ref="W272:AH272" si="217">SUM(W5+W24+W32+W59+W78+W164+W174+W179+W242)</f>
        <v>915306</v>
      </c>
      <c r="X272" s="404">
        <f t="shared" si="217"/>
        <v>101150</v>
      </c>
      <c r="Y272" s="404">
        <f t="shared" si="217"/>
        <v>181150</v>
      </c>
      <c r="Z272" s="404">
        <f t="shared" si="217"/>
        <v>196648</v>
      </c>
      <c r="AA272" s="404">
        <f t="shared" si="217"/>
        <v>340150</v>
      </c>
      <c r="AB272" s="404">
        <f t="shared" si="217"/>
        <v>914376</v>
      </c>
      <c r="AC272" s="404">
        <f t="shared" si="217"/>
        <v>136150</v>
      </c>
      <c r="AD272" s="404">
        <f t="shared" si="217"/>
        <v>1722384</v>
      </c>
      <c r="AE272" s="404">
        <f t="shared" si="217"/>
        <v>234266</v>
      </c>
      <c r="AF272" s="404">
        <f t="shared" si="217"/>
        <v>275017</v>
      </c>
      <c r="AG272" s="404">
        <f t="shared" si="217"/>
        <v>2697246</v>
      </c>
      <c r="AH272" s="404">
        <f t="shared" si="217"/>
        <v>2642767</v>
      </c>
      <c r="AI272" s="651">
        <f>SUM(W272:AH272)</f>
        <v>10356610</v>
      </c>
    </row>
    <row r="273" spans="1:34" x14ac:dyDescent="0.25">
      <c r="B273" s="21"/>
      <c r="C273" s="22"/>
      <c r="D273" s="22"/>
      <c r="E273" s="23"/>
      <c r="F273" s="23"/>
      <c r="G273" s="23"/>
      <c r="H273" s="23"/>
      <c r="I273" s="23"/>
      <c r="J273" s="23"/>
      <c r="K273" s="23"/>
      <c r="L273" s="53"/>
      <c r="M273" s="23"/>
      <c r="N273" s="23"/>
      <c r="O273" s="53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</row>
    <row r="274" spans="1:34" x14ac:dyDescent="0.25">
      <c r="B274" s="24"/>
      <c r="C274" s="25"/>
      <c r="D274" s="25"/>
      <c r="E274" s="23"/>
      <c r="F274" s="23"/>
      <c r="G274" s="23"/>
      <c r="H274" s="23"/>
      <c r="I274" s="23"/>
      <c r="J274" s="23"/>
      <c r="K274" s="23"/>
      <c r="L274" s="53"/>
      <c r="M274" s="23"/>
      <c r="N274" s="23"/>
      <c r="O274" s="53"/>
      <c r="P274" s="14"/>
      <c r="Q274" s="14"/>
      <c r="R274" s="14"/>
      <c r="S274" s="14"/>
      <c r="T274" s="14"/>
      <c r="U274" s="14"/>
      <c r="V274" s="14">
        <f>SUM(P272+Q272+R272+S272+T272+U272+V272)</f>
        <v>10356610</v>
      </c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</row>
    <row r="275" spans="1:34" x14ac:dyDescent="0.25">
      <c r="B275" s="26"/>
      <c r="C275" s="23"/>
      <c r="D275" s="23"/>
      <c r="E275" s="27"/>
      <c r="F275" s="27"/>
      <c r="G275" s="27"/>
      <c r="H275" s="27"/>
      <c r="I275" s="27"/>
      <c r="J275" s="27"/>
      <c r="K275" s="27"/>
      <c r="L275" s="53"/>
      <c r="M275" s="27"/>
      <c r="N275" s="27"/>
      <c r="O275" s="53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</row>
    <row r="276" spans="1:34" x14ac:dyDescent="0.25">
      <c r="B276" s="26"/>
      <c r="C276" s="23"/>
      <c r="D276" s="23"/>
      <c r="E276" s="27"/>
      <c r="F276" s="27"/>
      <c r="G276" s="27"/>
      <c r="H276" s="27"/>
      <c r="I276" s="27"/>
      <c r="J276" s="27"/>
      <c r="K276" s="27"/>
      <c r="L276" s="53"/>
      <c r="M276" s="27"/>
      <c r="N276" s="27"/>
      <c r="O276" s="53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</row>
    <row r="277" spans="1:34" x14ac:dyDescent="0.25">
      <c r="B277" s="26"/>
      <c r="C277" s="23"/>
      <c r="D277" s="23"/>
      <c r="E277" s="27"/>
      <c r="F277" s="27"/>
      <c r="G277" s="27"/>
      <c r="H277" s="27"/>
      <c r="I277" s="27"/>
      <c r="J277" s="27"/>
      <c r="K277" s="27"/>
      <c r="L277" s="53"/>
      <c r="M277" s="27"/>
      <c r="N277" s="27"/>
      <c r="O277" s="53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</row>
    <row r="278" spans="1:34" x14ac:dyDescent="0.25">
      <c r="B278" s="26"/>
      <c r="C278" s="23"/>
      <c r="D278" s="23"/>
      <c r="E278" s="27"/>
      <c r="F278" s="27"/>
      <c r="G278" s="27"/>
      <c r="H278" s="27"/>
      <c r="I278" s="27"/>
      <c r="J278" s="27"/>
      <c r="K278" s="27"/>
      <c r="L278" s="53"/>
      <c r="M278" s="27"/>
      <c r="N278" s="27"/>
      <c r="O278" s="53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</row>
    <row r="279" spans="1:34" x14ac:dyDescent="0.25">
      <c r="B279" s="26"/>
      <c r="C279" s="23"/>
      <c r="D279" s="23"/>
      <c r="E279" s="27"/>
      <c r="F279" s="27"/>
      <c r="G279" s="27"/>
      <c r="H279" s="27"/>
      <c r="I279" s="27"/>
      <c r="J279" s="27"/>
      <c r="K279" s="27"/>
      <c r="L279" s="53"/>
      <c r="M279" s="27"/>
      <c r="N279" s="27"/>
      <c r="O279" s="53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</row>
    <row r="280" spans="1:34" x14ac:dyDescent="0.25">
      <c r="B280" s="26"/>
      <c r="C280" s="23"/>
      <c r="D280" s="23"/>
      <c r="E280" s="27"/>
      <c r="F280" s="27"/>
      <c r="G280" s="27"/>
      <c r="H280" s="27"/>
      <c r="I280" s="27"/>
      <c r="J280" s="27"/>
      <c r="K280" s="27"/>
      <c r="L280" s="53"/>
      <c r="M280" s="27"/>
      <c r="N280" s="27"/>
      <c r="O280" s="53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</row>
    <row r="281" spans="1:34" x14ac:dyDescent="0.25">
      <c r="B281" s="26"/>
      <c r="C281" s="27"/>
      <c r="D281" s="27"/>
      <c r="E281" s="23"/>
      <c r="F281" s="23"/>
      <c r="G281" s="23"/>
      <c r="H281" s="23"/>
      <c r="I281" s="23"/>
      <c r="J281" s="23"/>
      <c r="K281" s="23"/>
      <c r="L281" s="53"/>
      <c r="M281" s="23"/>
      <c r="N281" s="23"/>
      <c r="O281" s="53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</row>
    <row r="282" spans="1:34" x14ac:dyDescent="0.25">
      <c r="B282" s="26"/>
      <c r="C282" s="27"/>
      <c r="D282" s="27"/>
      <c r="E282" s="23"/>
      <c r="F282" s="23"/>
      <c r="G282" s="23"/>
      <c r="H282" s="23"/>
      <c r="I282" s="23"/>
      <c r="J282" s="23"/>
      <c r="K282" s="23"/>
      <c r="L282" s="53"/>
      <c r="M282" s="23"/>
      <c r="N282" s="23"/>
      <c r="O282" s="53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</row>
    <row r="283" spans="1:34" x14ac:dyDescent="0.25">
      <c r="B283" s="26"/>
      <c r="C283" s="27"/>
      <c r="D283" s="27"/>
      <c r="E283" s="23"/>
      <c r="F283" s="23"/>
      <c r="G283" s="23"/>
      <c r="H283" s="23"/>
      <c r="I283" s="23"/>
      <c r="J283" s="23"/>
      <c r="K283" s="23"/>
      <c r="L283" s="53"/>
      <c r="M283" s="23"/>
      <c r="N283" s="23"/>
      <c r="O283" s="53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</row>
    <row r="284" spans="1:34" x14ac:dyDescent="0.25">
      <c r="B284" s="26"/>
      <c r="C284" s="23"/>
      <c r="D284" s="23"/>
      <c r="E284" s="27"/>
      <c r="F284" s="27"/>
      <c r="G284" s="27"/>
      <c r="H284" s="27"/>
      <c r="I284" s="27"/>
      <c r="J284" s="27"/>
      <c r="K284" s="27"/>
      <c r="L284" s="53"/>
      <c r="M284" s="27"/>
      <c r="N284" s="27"/>
      <c r="O284" s="53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</row>
    <row r="285" spans="1:34" x14ac:dyDescent="0.25">
      <c r="B285" s="26"/>
      <c r="C285" s="23"/>
      <c r="D285" s="23"/>
      <c r="E285" s="27"/>
      <c r="F285" s="27"/>
      <c r="G285" s="27"/>
      <c r="H285" s="27"/>
      <c r="I285" s="27"/>
      <c r="J285" s="27"/>
      <c r="K285" s="27"/>
      <c r="L285" s="53"/>
      <c r="M285" s="27"/>
      <c r="N285" s="27"/>
      <c r="O285" s="53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</row>
    <row r="286" spans="1:34" x14ac:dyDescent="0.25">
      <c r="B286" s="26"/>
      <c r="C286" s="23"/>
      <c r="D286" s="23"/>
      <c r="E286" s="27"/>
      <c r="F286" s="27"/>
      <c r="G286" s="27"/>
      <c r="H286" s="27"/>
      <c r="I286" s="27"/>
      <c r="J286" s="27"/>
      <c r="K286" s="27"/>
      <c r="L286" s="53"/>
      <c r="M286" s="27"/>
      <c r="N286" s="27"/>
      <c r="O286" s="53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</row>
    <row r="287" spans="1:34" x14ac:dyDescent="0.25">
      <c r="A287" s="112"/>
      <c r="B287" s="26"/>
      <c r="C287" s="23"/>
      <c r="D287" s="23"/>
      <c r="E287" s="27"/>
      <c r="F287" s="27"/>
      <c r="G287" s="27"/>
      <c r="H287" s="27"/>
      <c r="I287" s="27"/>
      <c r="J287" s="27"/>
      <c r="K287" s="27"/>
      <c r="L287" s="53"/>
      <c r="M287" s="27"/>
      <c r="N287" s="27"/>
      <c r="O287" s="53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</row>
    <row r="288" spans="1:34" x14ac:dyDescent="0.25">
      <c r="A288" s="112"/>
      <c r="B288" s="26"/>
      <c r="C288" s="23"/>
      <c r="D288" s="23"/>
      <c r="E288" s="27"/>
      <c r="F288" s="27"/>
      <c r="G288" s="27"/>
      <c r="H288" s="27"/>
      <c r="I288" s="27"/>
      <c r="J288" s="27"/>
      <c r="K288" s="27"/>
      <c r="L288" s="53"/>
      <c r="M288" s="27"/>
      <c r="N288" s="27"/>
      <c r="O288" s="53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</row>
    <row r="289" spans="1:34" x14ac:dyDescent="0.25">
      <c r="A289" s="112"/>
      <c r="B289" s="26"/>
      <c r="C289" s="23"/>
      <c r="D289" s="23"/>
      <c r="E289" s="27"/>
      <c r="F289" s="27"/>
      <c r="G289" s="27"/>
      <c r="H289" s="27"/>
      <c r="I289" s="27"/>
      <c r="J289" s="27"/>
      <c r="K289" s="27"/>
      <c r="L289" s="53"/>
      <c r="M289" s="27"/>
      <c r="N289" s="27"/>
      <c r="O289" s="53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</row>
    <row r="290" spans="1:34" x14ac:dyDescent="0.25">
      <c r="A290" s="112"/>
      <c r="B290" s="26"/>
      <c r="C290" s="23"/>
      <c r="D290" s="23"/>
      <c r="E290" s="27"/>
      <c r="F290" s="27"/>
      <c r="G290" s="27"/>
      <c r="H290" s="27"/>
      <c r="I290" s="27"/>
      <c r="J290" s="27"/>
      <c r="K290" s="27"/>
      <c r="L290" s="53"/>
      <c r="M290" s="27"/>
      <c r="N290" s="27"/>
      <c r="O290" s="53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</row>
    <row r="291" spans="1:34" x14ac:dyDescent="0.25">
      <c r="A291" s="112"/>
      <c r="B291" s="26"/>
      <c r="C291" s="23"/>
      <c r="D291" s="23"/>
      <c r="E291" s="27"/>
      <c r="F291" s="27"/>
      <c r="G291" s="27"/>
      <c r="H291" s="27"/>
      <c r="I291" s="27"/>
      <c r="J291" s="27"/>
      <c r="K291" s="27"/>
      <c r="L291" s="53"/>
      <c r="M291" s="27"/>
      <c r="N291" s="27"/>
      <c r="O291" s="53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</row>
    <row r="292" spans="1:34" x14ac:dyDescent="0.25">
      <c r="A292" s="112"/>
      <c r="B292" s="26"/>
      <c r="C292" s="23"/>
      <c r="D292" s="23"/>
      <c r="E292" s="27"/>
      <c r="F292" s="27"/>
      <c r="G292" s="27"/>
      <c r="H292" s="27"/>
      <c r="I292" s="27"/>
      <c r="J292" s="27"/>
      <c r="K292" s="27"/>
      <c r="L292" s="53"/>
      <c r="M292" s="27"/>
      <c r="N292" s="27"/>
      <c r="O292" s="53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</row>
    <row r="293" spans="1:34" x14ac:dyDescent="0.25">
      <c r="A293" s="112"/>
      <c r="B293" s="26"/>
      <c r="C293" s="23"/>
      <c r="D293" s="23"/>
      <c r="E293" s="27"/>
      <c r="F293" s="27"/>
      <c r="G293" s="27"/>
      <c r="H293" s="27"/>
      <c r="I293" s="27"/>
      <c r="J293" s="27"/>
      <c r="K293" s="27"/>
      <c r="L293" s="53"/>
      <c r="M293" s="27"/>
      <c r="N293" s="27"/>
      <c r="O293" s="53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</row>
    <row r="294" spans="1:34" x14ac:dyDescent="0.25">
      <c r="A294" s="112"/>
      <c r="B294" s="26"/>
      <c r="C294" s="27"/>
      <c r="D294" s="27"/>
      <c r="E294" s="23"/>
      <c r="F294" s="23"/>
      <c r="G294" s="23"/>
      <c r="H294" s="23"/>
      <c r="I294" s="23"/>
      <c r="J294" s="23"/>
      <c r="K294" s="23"/>
      <c r="L294" s="53"/>
      <c r="M294" s="23"/>
      <c r="N294" s="23"/>
      <c r="O294" s="53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</row>
    <row r="295" spans="1:34" x14ac:dyDescent="0.25">
      <c r="A295" s="112"/>
      <c r="B295" s="26"/>
      <c r="C295" s="23"/>
      <c r="D295" s="23"/>
      <c r="E295" s="27"/>
      <c r="F295" s="27"/>
      <c r="G295" s="27"/>
      <c r="H295" s="27"/>
      <c r="I295" s="27"/>
      <c r="J295" s="27"/>
      <c r="K295" s="27"/>
      <c r="L295" s="53"/>
      <c r="M295" s="27"/>
      <c r="N295" s="27"/>
      <c r="O295" s="53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</row>
    <row r="296" spans="1:34" x14ac:dyDescent="0.25">
      <c r="A296" s="112"/>
      <c r="B296" s="26"/>
      <c r="C296" s="23"/>
      <c r="D296" s="23"/>
      <c r="E296" s="27"/>
      <c r="F296" s="27"/>
      <c r="G296" s="27"/>
      <c r="H296" s="27"/>
      <c r="I296" s="27"/>
      <c r="J296" s="27"/>
      <c r="K296" s="27"/>
      <c r="L296" s="53"/>
      <c r="M296" s="27"/>
      <c r="N296" s="27"/>
      <c r="O296" s="53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</row>
    <row r="297" spans="1:34" x14ac:dyDescent="0.25">
      <c r="A297" s="112"/>
      <c r="B297" s="26"/>
      <c r="C297" s="23"/>
      <c r="D297" s="23"/>
      <c r="E297" s="27"/>
      <c r="F297" s="27"/>
      <c r="G297" s="27"/>
      <c r="H297" s="27"/>
      <c r="I297" s="27"/>
      <c r="J297" s="27"/>
      <c r="K297" s="27"/>
      <c r="L297" s="53"/>
      <c r="M297" s="27"/>
      <c r="N297" s="27"/>
      <c r="O297" s="53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</row>
    <row r="298" spans="1:34" x14ac:dyDescent="0.25">
      <c r="A298" s="112"/>
      <c r="B298" s="26"/>
      <c r="C298" s="23"/>
      <c r="D298" s="23"/>
      <c r="E298" s="27"/>
      <c r="F298" s="27"/>
      <c r="G298" s="27"/>
      <c r="H298" s="27"/>
      <c r="I298" s="27"/>
      <c r="J298" s="27"/>
      <c r="K298" s="27"/>
      <c r="L298" s="53"/>
      <c r="M298" s="27"/>
      <c r="N298" s="27"/>
      <c r="O298" s="53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</row>
    <row r="299" spans="1:34" x14ac:dyDescent="0.25">
      <c r="A299" s="112"/>
      <c r="B299" s="26"/>
      <c r="C299" s="23"/>
      <c r="D299" s="23"/>
      <c r="E299" s="27"/>
      <c r="F299" s="27"/>
      <c r="G299" s="27"/>
      <c r="H299" s="27"/>
      <c r="I299" s="27"/>
      <c r="J299" s="27"/>
      <c r="K299" s="27"/>
      <c r="L299" s="53"/>
      <c r="M299" s="27"/>
      <c r="N299" s="27"/>
      <c r="O299" s="53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</row>
    <row r="300" spans="1:34" x14ac:dyDescent="0.25">
      <c r="A300" s="112"/>
      <c r="B300" s="26"/>
      <c r="C300" s="23"/>
      <c r="D300" s="23"/>
      <c r="E300" s="27"/>
      <c r="F300" s="27"/>
      <c r="G300" s="27"/>
      <c r="H300" s="27"/>
      <c r="I300" s="27"/>
      <c r="J300" s="27"/>
      <c r="K300" s="27"/>
      <c r="L300" s="53"/>
      <c r="M300" s="27"/>
      <c r="N300" s="27"/>
      <c r="O300" s="53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</row>
    <row r="301" spans="1:34" x14ac:dyDescent="0.25">
      <c r="A301" s="112"/>
      <c r="B301" s="26"/>
      <c r="C301" s="23"/>
      <c r="D301" s="23"/>
      <c r="E301" s="27"/>
      <c r="F301" s="27"/>
      <c r="G301" s="27"/>
      <c r="H301" s="27"/>
      <c r="I301" s="27"/>
      <c r="J301" s="27"/>
      <c r="K301" s="27"/>
      <c r="L301" s="53"/>
      <c r="M301" s="27"/>
      <c r="N301" s="27"/>
      <c r="O301" s="53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</row>
    <row r="302" spans="1:34" x14ac:dyDescent="0.25">
      <c r="A302" s="112"/>
      <c r="B302" s="26"/>
      <c r="C302" s="23"/>
      <c r="D302" s="23"/>
      <c r="E302" s="27"/>
      <c r="F302" s="27"/>
      <c r="G302" s="27"/>
      <c r="H302" s="27"/>
      <c r="I302" s="27"/>
      <c r="J302" s="27"/>
      <c r="K302" s="27"/>
      <c r="L302" s="53"/>
      <c r="M302" s="27"/>
      <c r="N302" s="27"/>
      <c r="O302" s="53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</row>
    <row r="303" spans="1:34" x14ac:dyDescent="0.25">
      <c r="A303" s="112"/>
      <c r="B303" s="26"/>
      <c r="C303" s="23"/>
      <c r="D303" s="23"/>
      <c r="E303" s="27"/>
      <c r="F303" s="27"/>
      <c r="G303" s="27"/>
      <c r="H303" s="27"/>
      <c r="I303" s="27"/>
      <c r="J303" s="27"/>
      <c r="K303" s="27"/>
      <c r="L303" s="53"/>
      <c r="M303" s="27"/>
      <c r="N303" s="27"/>
      <c r="O303" s="53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</row>
    <row r="304" spans="1:34" x14ac:dyDescent="0.25">
      <c r="A304" s="112"/>
      <c r="B304" s="26"/>
      <c r="C304" s="23"/>
      <c r="D304" s="23"/>
      <c r="E304" s="27"/>
      <c r="F304" s="27"/>
      <c r="G304" s="27"/>
      <c r="H304" s="27"/>
      <c r="I304" s="27"/>
      <c r="J304" s="27"/>
      <c r="K304" s="27"/>
      <c r="L304" s="53"/>
      <c r="M304" s="27"/>
      <c r="N304" s="27"/>
      <c r="O304" s="53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</row>
    <row r="305" spans="1:34" x14ac:dyDescent="0.25">
      <c r="A305" s="112"/>
      <c r="B305" s="26"/>
      <c r="C305" s="27"/>
      <c r="D305" s="27"/>
      <c r="E305" s="23"/>
      <c r="F305" s="23"/>
      <c r="G305" s="23"/>
      <c r="H305" s="23"/>
      <c r="I305" s="23"/>
      <c r="J305" s="23"/>
      <c r="K305" s="23"/>
      <c r="L305" s="53"/>
      <c r="M305" s="23"/>
      <c r="N305" s="23"/>
      <c r="O305" s="53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</row>
    <row r="306" spans="1:34" x14ac:dyDescent="0.25">
      <c r="A306" s="112"/>
      <c r="B306" s="26"/>
      <c r="C306" s="23"/>
      <c r="D306" s="23"/>
      <c r="E306" s="27"/>
      <c r="F306" s="27"/>
      <c r="G306" s="27"/>
      <c r="H306" s="27"/>
      <c r="I306" s="27"/>
      <c r="J306" s="27"/>
      <c r="K306" s="27"/>
      <c r="L306" s="53"/>
      <c r="M306" s="27"/>
      <c r="N306" s="27"/>
      <c r="O306" s="53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</row>
    <row r="307" spans="1:34" x14ac:dyDescent="0.25">
      <c r="A307" s="112"/>
      <c r="B307" s="26"/>
      <c r="C307" s="23"/>
      <c r="D307" s="23"/>
      <c r="E307" s="27"/>
      <c r="F307" s="27"/>
      <c r="G307" s="27"/>
      <c r="H307" s="27"/>
      <c r="I307" s="27"/>
      <c r="J307" s="27"/>
      <c r="K307" s="27"/>
      <c r="L307" s="53"/>
      <c r="M307" s="27"/>
      <c r="N307" s="27"/>
      <c r="O307" s="53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</row>
    <row r="308" spans="1:34" x14ac:dyDescent="0.25">
      <c r="A308" s="112"/>
      <c r="B308" s="26"/>
      <c r="C308" s="23"/>
      <c r="D308" s="23"/>
      <c r="E308" s="27"/>
      <c r="F308" s="27"/>
      <c r="G308" s="27"/>
      <c r="H308" s="27"/>
      <c r="I308" s="27"/>
      <c r="J308" s="27"/>
      <c r="K308" s="27"/>
      <c r="L308" s="53"/>
      <c r="M308" s="27"/>
      <c r="N308" s="27"/>
      <c r="O308" s="53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</row>
    <row r="309" spans="1:34" x14ac:dyDescent="0.25">
      <c r="A309" s="112"/>
      <c r="B309" s="26"/>
      <c r="C309" s="23"/>
      <c r="D309" s="23"/>
      <c r="E309" s="27"/>
      <c r="F309" s="27"/>
      <c r="G309" s="27"/>
      <c r="H309" s="27"/>
      <c r="I309" s="27"/>
      <c r="J309" s="27"/>
      <c r="K309" s="27"/>
      <c r="L309" s="53"/>
      <c r="M309" s="27"/>
      <c r="N309" s="27"/>
      <c r="O309" s="53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</row>
    <row r="310" spans="1:34" x14ac:dyDescent="0.25">
      <c r="A310" s="112"/>
      <c r="B310" s="26"/>
      <c r="C310" s="23"/>
      <c r="D310" s="23"/>
      <c r="E310" s="27"/>
      <c r="F310" s="27"/>
      <c r="G310" s="27"/>
      <c r="H310" s="27"/>
      <c r="I310" s="27"/>
      <c r="J310" s="27"/>
      <c r="K310" s="27"/>
      <c r="L310" s="53"/>
      <c r="M310" s="27"/>
      <c r="N310" s="27"/>
      <c r="O310" s="53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</row>
    <row r="311" spans="1:34" x14ac:dyDescent="0.25">
      <c r="A311" s="112"/>
      <c r="B311" s="26"/>
      <c r="C311" s="23"/>
      <c r="D311" s="23"/>
      <c r="E311" s="27"/>
      <c r="F311" s="27"/>
      <c r="G311" s="27"/>
      <c r="H311" s="27"/>
      <c r="I311" s="27"/>
      <c r="J311" s="27"/>
      <c r="K311" s="27"/>
      <c r="L311" s="53"/>
      <c r="M311" s="27"/>
      <c r="N311" s="27"/>
      <c r="O311" s="53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</row>
    <row r="312" spans="1:34" x14ac:dyDescent="0.25">
      <c r="A312" s="112"/>
      <c r="B312" s="26"/>
      <c r="C312" s="23"/>
      <c r="D312" s="23"/>
      <c r="E312" s="27"/>
      <c r="F312" s="27"/>
      <c r="G312" s="27"/>
      <c r="H312" s="27"/>
      <c r="I312" s="27"/>
      <c r="J312" s="27"/>
      <c r="K312" s="27"/>
      <c r="L312" s="53"/>
      <c r="M312" s="27"/>
      <c r="N312" s="27"/>
      <c r="O312" s="53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</row>
    <row r="313" spans="1:34" x14ac:dyDescent="0.25">
      <c r="A313" s="112"/>
      <c r="B313" s="26"/>
      <c r="C313" s="23"/>
      <c r="D313" s="23"/>
      <c r="E313" s="27"/>
      <c r="F313" s="27"/>
      <c r="G313" s="27"/>
      <c r="H313" s="27"/>
      <c r="I313" s="27"/>
      <c r="J313" s="27"/>
      <c r="K313" s="27"/>
      <c r="L313" s="53"/>
      <c r="M313" s="27"/>
      <c r="N313" s="27"/>
      <c r="O313" s="53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</row>
    <row r="314" spans="1:34" x14ac:dyDescent="0.25">
      <c r="A314" s="112"/>
      <c r="B314" s="26"/>
      <c r="C314" s="23"/>
      <c r="D314" s="23"/>
      <c r="E314" s="27"/>
      <c r="F314" s="27"/>
      <c r="G314" s="27"/>
      <c r="H314" s="27"/>
      <c r="I314" s="27"/>
      <c r="J314" s="27"/>
      <c r="K314" s="27"/>
      <c r="L314" s="53"/>
      <c r="M314" s="27"/>
      <c r="N314" s="27"/>
      <c r="O314" s="53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</row>
    <row r="315" spans="1:34" x14ac:dyDescent="0.25">
      <c r="A315" s="112"/>
      <c r="B315" s="26"/>
      <c r="C315" s="23"/>
      <c r="D315" s="23"/>
      <c r="E315" s="27"/>
      <c r="F315" s="27"/>
      <c r="G315" s="27"/>
      <c r="H315" s="27"/>
      <c r="I315" s="27"/>
      <c r="J315" s="27"/>
      <c r="K315" s="27"/>
      <c r="L315" s="53"/>
      <c r="M315" s="27"/>
      <c r="N315" s="27"/>
      <c r="O315" s="53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</row>
    <row r="316" spans="1:34" x14ac:dyDescent="0.25">
      <c r="A316" s="112"/>
      <c r="B316" s="28"/>
      <c r="C316" s="22"/>
      <c r="D316" s="22"/>
      <c r="E316" s="23"/>
      <c r="F316" s="23"/>
      <c r="G316" s="23"/>
      <c r="H316" s="23"/>
      <c r="I316" s="23"/>
      <c r="J316" s="23"/>
      <c r="K316" s="23"/>
      <c r="L316" s="53"/>
      <c r="M316" s="23"/>
      <c r="N316" s="23"/>
      <c r="O316" s="53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</row>
    <row r="317" spans="1:34" x14ac:dyDescent="0.25">
      <c r="A317" s="112"/>
      <c r="B317" s="26"/>
      <c r="C317" s="27"/>
      <c r="D317" s="27"/>
      <c r="E317" s="23"/>
      <c r="F317" s="23"/>
      <c r="G317" s="23"/>
      <c r="H317" s="23"/>
      <c r="I317" s="23"/>
      <c r="J317" s="23"/>
      <c r="K317" s="23"/>
      <c r="L317" s="53"/>
      <c r="M317" s="23"/>
      <c r="N317" s="23"/>
      <c r="O317" s="53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</row>
    <row r="318" spans="1:34" x14ac:dyDescent="0.25">
      <c r="A318" s="112"/>
      <c r="B318" s="26"/>
      <c r="C318" s="27"/>
      <c r="D318" s="27"/>
      <c r="E318" s="23"/>
      <c r="F318" s="23"/>
      <c r="G318" s="23"/>
      <c r="H318" s="23"/>
      <c r="I318" s="23"/>
      <c r="J318" s="23"/>
      <c r="K318" s="23"/>
      <c r="L318" s="53"/>
      <c r="M318" s="23"/>
      <c r="N318" s="23"/>
      <c r="O318" s="53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</row>
    <row r="319" spans="1:34" x14ac:dyDescent="0.25">
      <c r="A319" s="112"/>
      <c r="B319" s="26"/>
      <c r="C319" s="27"/>
      <c r="D319" s="27"/>
      <c r="E319" s="23"/>
      <c r="F319" s="23"/>
      <c r="G319" s="23"/>
      <c r="H319" s="23"/>
      <c r="I319" s="23"/>
      <c r="J319" s="23"/>
      <c r="K319" s="23"/>
      <c r="L319" s="53"/>
      <c r="M319" s="23"/>
      <c r="N319" s="23"/>
      <c r="O319" s="53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</row>
    <row r="320" spans="1:34" x14ac:dyDescent="0.25">
      <c r="A320" s="112"/>
      <c r="B320" s="26"/>
      <c r="C320" s="23"/>
      <c r="D320" s="23"/>
      <c r="E320" s="27"/>
      <c r="F320" s="27"/>
      <c r="G320" s="27"/>
      <c r="H320" s="27"/>
      <c r="I320" s="27"/>
      <c r="J320" s="27"/>
      <c r="K320" s="27"/>
      <c r="L320" s="53"/>
      <c r="M320" s="27"/>
      <c r="N320" s="27"/>
      <c r="O320" s="53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</row>
    <row r="321" spans="1:34" x14ac:dyDescent="0.25">
      <c r="A321" s="112"/>
      <c r="B321" s="26"/>
      <c r="C321" s="23"/>
      <c r="D321" s="23"/>
      <c r="E321" s="27"/>
      <c r="F321" s="27"/>
      <c r="G321" s="27"/>
      <c r="H321" s="27"/>
      <c r="I321" s="27"/>
      <c r="J321" s="27"/>
      <c r="K321" s="27"/>
      <c r="L321" s="53"/>
      <c r="M321" s="27"/>
      <c r="N321" s="27"/>
      <c r="O321" s="53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</row>
    <row r="322" spans="1:34" x14ac:dyDescent="0.25">
      <c r="A322" s="112"/>
      <c r="B322" s="26"/>
      <c r="C322" s="23"/>
      <c r="D322" s="23"/>
      <c r="E322" s="27"/>
      <c r="F322" s="27"/>
      <c r="G322" s="27"/>
      <c r="H322" s="27"/>
      <c r="I322" s="27"/>
      <c r="J322" s="27"/>
      <c r="K322" s="27"/>
      <c r="L322" s="53"/>
      <c r="M322" s="27"/>
      <c r="N322" s="27"/>
      <c r="O322" s="53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</row>
    <row r="323" spans="1:34" x14ac:dyDescent="0.25">
      <c r="A323" s="112"/>
      <c r="B323" s="26"/>
      <c r="C323" s="23"/>
      <c r="D323" s="23"/>
      <c r="E323" s="27"/>
      <c r="F323" s="27"/>
      <c r="G323" s="27"/>
      <c r="H323" s="27"/>
      <c r="I323" s="27"/>
      <c r="J323" s="27"/>
      <c r="K323" s="27"/>
      <c r="L323" s="53"/>
      <c r="M323" s="27"/>
      <c r="N323" s="27"/>
      <c r="O323" s="53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</row>
    <row r="324" spans="1:34" x14ac:dyDescent="0.25">
      <c r="A324" s="112"/>
      <c r="B324" s="26"/>
      <c r="C324" s="23"/>
      <c r="D324" s="23"/>
      <c r="E324" s="27"/>
      <c r="F324" s="27"/>
      <c r="G324" s="27"/>
      <c r="H324" s="27"/>
      <c r="I324" s="27"/>
      <c r="J324" s="27"/>
      <c r="K324" s="27"/>
      <c r="L324" s="53"/>
      <c r="M324" s="27"/>
      <c r="N324" s="27"/>
      <c r="O324" s="53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</row>
    <row r="325" spans="1:34" x14ac:dyDescent="0.25">
      <c r="A325" s="112"/>
      <c r="B325" s="26"/>
      <c r="C325" s="23"/>
      <c r="D325" s="23"/>
      <c r="E325" s="27"/>
      <c r="F325" s="27"/>
      <c r="G325" s="27"/>
      <c r="H325" s="27"/>
      <c r="I325" s="27"/>
      <c r="J325" s="27"/>
      <c r="K325" s="27"/>
      <c r="L325" s="53"/>
      <c r="M325" s="27"/>
      <c r="N325" s="27"/>
      <c r="O325" s="53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</row>
    <row r="326" spans="1:34" x14ac:dyDescent="0.25">
      <c r="A326" s="112"/>
      <c r="B326" s="26"/>
      <c r="C326" s="23"/>
      <c r="D326" s="23"/>
      <c r="E326" s="27"/>
      <c r="F326" s="27"/>
      <c r="G326" s="27"/>
      <c r="H326" s="27"/>
      <c r="I326" s="27"/>
      <c r="J326" s="27"/>
      <c r="K326" s="27"/>
      <c r="L326" s="53"/>
      <c r="M326" s="27"/>
      <c r="N326" s="27"/>
      <c r="O326" s="53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</row>
    <row r="327" spans="1:34" x14ac:dyDescent="0.25">
      <c r="A327" s="112"/>
      <c r="B327" s="26"/>
      <c r="C327" s="23"/>
      <c r="D327" s="23"/>
      <c r="E327" s="27"/>
      <c r="F327" s="27"/>
      <c r="G327" s="27"/>
      <c r="H327" s="27"/>
      <c r="I327" s="27"/>
      <c r="J327" s="27"/>
      <c r="K327" s="27"/>
      <c r="L327" s="53"/>
      <c r="M327" s="27"/>
      <c r="N327" s="27"/>
      <c r="O327" s="53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</row>
    <row r="328" spans="1:34" x14ac:dyDescent="0.25">
      <c r="A328" s="112"/>
      <c r="B328" s="26"/>
      <c r="C328" s="23"/>
      <c r="D328" s="23"/>
      <c r="E328" s="27"/>
      <c r="F328" s="27"/>
      <c r="G328" s="27"/>
      <c r="H328" s="27"/>
      <c r="I328" s="27"/>
      <c r="J328" s="27"/>
      <c r="K328" s="27"/>
      <c r="L328" s="53"/>
      <c r="M328" s="27"/>
      <c r="N328" s="27"/>
      <c r="O328" s="53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</row>
    <row r="329" spans="1:34" x14ac:dyDescent="0.25">
      <c r="A329" s="112"/>
      <c r="B329" s="26"/>
      <c r="C329" s="23"/>
      <c r="D329" s="23"/>
      <c r="E329" s="27"/>
      <c r="F329" s="27"/>
      <c r="G329" s="27"/>
      <c r="H329" s="27"/>
      <c r="I329" s="27"/>
      <c r="J329" s="27"/>
      <c r="K329" s="27"/>
      <c r="L329" s="53"/>
      <c r="M329" s="27"/>
      <c r="N329" s="27"/>
      <c r="O329" s="53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</row>
    <row r="330" spans="1:34" x14ac:dyDescent="0.25">
      <c r="A330" s="112"/>
      <c r="B330" s="26"/>
      <c r="C330" s="27"/>
      <c r="D330" s="27"/>
      <c r="E330" s="23"/>
      <c r="F330" s="23"/>
      <c r="G330" s="23"/>
      <c r="H330" s="23"/>
      <c r="I330" s="23"/>
      <c r="J330" s="23"/>
      <c r="K330" s="23"/>
      <c r="L330" s="53"/>
      <c r="M330" s="23"/>
      <c r="N330" s="23"/>
      <c r="O330" s="53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</row>
    <row r="331" spans="1:34" x14ac:dyDescent="0.25">
      <c r="A331" s="112"/>
      <c r="B331" s="26"/>
      <c r="C331" s="23"/>
      <c r="D331" s="23"/>
      <c r="E331" s="27"/>
      <c r="F331" s="27"/>
      <c r="G331" s="27"/>
      <c r="H331" s="27"/>
      <c r="I331" s="27"/>
      <c r="J331" s="27"/>
      <c r="K331" s="27"/>
      <c r="L331" s="53"/>
      <c r="M331" s="27"/>
      <c r="N331" s="27"/>
      <c r="O331" s="53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</row>
    <row r="332" spans="1:34" x14ac:dyDescent="0.25">
      <c r="A332" s="112"/>
      <c r="B332" s="26"/>
      <c r="C332" s="23"/>
      <c r="D332" s="23"/>
      <c r="E332" s="27"/>
      <c r="F332" s="27"/>
      <c r="G332" s="27"/>
      <c r="H332" s="27"/>
      <c r="I332" s="27"/>
      <c r="J332" s="27"/>
      <c r="K332" s="27"/>
      <c r="L332" s="53"/>
      <c r="M332" s="27"/>
      <c r="N332" s="27"/>
      <c r="O332" s="53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</row>
    <row r="333" spans="1:34" x14ac:dyDescent="0.25">
      <c r="A333" s="112"/>
      <c r="B333" s="26"/>
      <c r="C333" s="23"/>
      <c r="D333" s="23"/>
      <c r="E333" s="27"/>
      <c r="F333" s="27"/>
      <c r="G333" s="27"/>
      <c r="H333" s="27"/>
      <c r="I333" s="27"/>
      <c r="J333" s="27"/>
      <c r="K333" s="27"/>
      <c r="L333" s="53"/>
      <c r="M333" s="27"/>
      <c r="N333" s="27"/>
      <c r="O333" s="53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</row>
    <row r="334" spans="1:34" x14ac:dyDescent="0.25">
      <c r="A334" s="112"/>
      <c r="B334" s="26"/>
      <c r="C334" s="23"/>
      <c r="D334" s="23"/>
      <c r="E334" s="27"/>
      <c r="F334" s="27"/>
      <c r="G334" s="27"/>
      <c r="H334" s="27"/>
      <c r="I334" s="27"/>
      <c r="J334" s="27"/>
      <c r="K334" s="27"/>
      <c r="M334" s="27"/>
      <c r="N334" s="27"/>
    </row>
    <row r="335" spans="1:34" x14ac:dyDescent="0.25">
      <c r="B335" s="26"/>
      <c r="C335" s="23"/>
      <c r="D335" s="23"/>
      <c r="E335" s="27"/>
      <c r="F335" s="27"/>
      <c r="G335" s="27"/>
      <c r="H335" s="27"/>
      <c r="I335" s="27"/>
      <c r="J335" s="27"/>
      <c r="K335" s="27"/>
      <c r="L335" s="17"/>
      <c r="M335" s="27"/>
      <c r="N335" s="27"/>
      <c r="O335" s="17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</row>
    <row r="336" spans="1:34" s="12" customFormat="1" x14ac:dyDescent="0.25">
      <c r="A336" s="113"/>
      <c r="B336" s="26"/>
      <c r="C336" s="23"/>
      <c r="D336" s="23"/>
      <c r="E336" s="27"/>
      <c r="F336" s="27"/>
      <c r="G336" s="27"/>
      <c r="H336" s="27"/>
      <c r="I336" s="27"/>
      <c r="J336" s="27"/>
      <c r="K336" s="27"/>
      <c r="L336" s="47"/>
      <c r="M336" s="27"/>
      <c r="N336" s="27"/>
      <c r="O336" s="47"/>
    </row>
    <row r="337" spans="1:34" s="12" customFormat="1" x14ac:dyDescent="0.25">
      <c r="A337" s="113"/>
      <c r="B337" s="26"/>
      <c r="C337" s="23"/>
      <c r="D337" s="23"/>
      <c r="E337" s="27"/>
      <c r="F337" s="27"/>
      <c r="G337" s="27"/>
      <c r="H337" s="27"/>
      <c r="I337" s="27"/>
      <c r="J337" s="27"/>
      <c r="K337" s="27"/>
      <c r="L337" s="47"/>
      <c r="M337" s="27"/>
      <c r="N337" s="27"/>
      <c r="O337" s="47"/>
    </row>
    <row r="338" spans="1:34" s="12" customFormat="1" x14ac:dyDescent="0.25">
      <c r="A338" s="113"/>
      <c r="B338" s="26"/>
      <c r="C338" s="23"/>
      <c r="D338" s="23"/>
      <c r="E338" s="27"/>
      <c r="F338" s="27"/>
      <c r="G338" s="27"/>
      <c r="H338" s="27"/>
      <c r="I338" s="27"/>
      <c r="J338" s="27"/>
      <c r="K338" s="27"/>
      <c r="L338" s="47"/>
      <c r="M338" s="27"/>
      <c r="N338" s="27"/>
      <c r="O338" s="47"/>
    </row>
    <row r="339" spans="1:34" s="12" customFormat="1" x14ac:dyDescent="0.25">
      <c r="A339" s="113"/>
      <c r="B339" s="26"/>
      <c r="C339" s="23"/>
      <c r="D339" s="23"/>
      <c r="E339" s="27"/>
      <c r="F339" s="27"/>
      <c r="G339" s="27"/>
      <c r="H339" s="27"/>
      <c r="I339" s="27"/>
      <c r="J339" s="27"/>
      <c r="K339" s="27"/>
      <c r="L339" s="47"/>
      <c r="M339" s="27"/>
      <c r="N339" s="27"/>
      <c r="O339" s="47"/>
    </row>
    <row r="340" spans="1:34" s="12" customFormat="1" x14ac:dyDescent="0.25">
      <c r="A340" s="113"/>
      <c r="B340" s="26"/>
      <c r="C340" s="23"/>
      <c r="D340" s="23"/>
      <c r="E340" s="27"/>
      <c r="F340" s="27"/>
      <c r="G340" s="27"/>
      <c r="H340" s="27"/>
      <c r="I340" s="27"/>
      <c r="J340" s="27"/>
      <c r="K340" s="27"/>
      <c r="L340" s="47"/>
      <c r="M340" s="27"/>
      <c r="N340" s="27"/>
      <c r="O340" s="47"/>
    </row>
    <row r="341" spans="1:34" s="12" customFormat="1" x14ac:dyDescent="0.25">
      <c r="A341" s="113"/>
      <c r="B341" s="26"/>
      <c r="C341" s="27"/>
      <c r="D341" s="27"/>
      <c r="E341" s="23"/>
      <c r="F341" s="23"/>
      <c r="G341" s="23"/>
      <c r="H341" s="23"/>
      <c r="I341" s="23"/>
      <c r="J341" s="23"/>
      <c r="K341" s="23"/>
      <c r="L341" s="47"/>
      <c r="M341" s="23"/>
      <c r="N341" s="23"/>
      <c r="O341" s="47"/>
    </row>
    <row r="342" spans="1:34" s="12" customFormat="1" x14ac:dyDescent="0.25">
      <c r="A342" s="113"/>
      <c r="B342" s="26"/>
      <c r="C342" s="23"/>
      <c r="D342" s="23"/>
      <c r="E342" s="27"/>
      <c r="F342" s="27"/>
      <c r="G342" s="27"/>
      <c r="H342" s="27"/>
      <c r="I342" s="27"/>
      <c r="J342" s="27"/>
      <c r="K342" s="27"/>
      <c r="L342" s="47"/>
      <c r="M342" s="27"/>
      <c r="N342" s="27"/>
      <c r="O342" s="47"/>
    </row>
    <row r="343" spans="1:34" s="12" customFormat="1" x14ac:dyDescent="0.25">
      <c r="A343" s="113"/>
      <c r="B343" s="26"/>
      <c r="C343" s="23"/>
      <c r="D343" s="23"/>
      <c r="E343" s="27"/>
      <c r="F343" s="27"/>
      <c r="G343" s="27"/>
      <c r="H343" s="27"/>
      <c r="I343" s="27"/>
      <c r="J343" s="27"/>
      <c r="K343" s="27"/>
      <c r="L343" s="47"/>
      <c r="M343" s="27"/>
      <c r="N343" s="27"/>
      <c r="O343" s="47"/>
    </row>
    <row r="344" spans="1:34" s="12" customFormat="1" x14ac:dyDescent="0.25">
      <c r="A344" s="113"/>
      <c r="B344" s="26"/>
      <c r="C344" s="23"/>
      <c r="D344" s="23"/>
      <c r="E344" s="27"/>
      <c r="F344" s="27"/>
      <c r="G344" s="27"/>
      <c r="H344" s="27"/>
      <c r="I344" s="27"/>
      <c r="J344" s="27"/>
      <c r="K344" s="27"/>
      <c r="L344" s="47"/>
      <c r="M344" s="27"/>
      <c r="N344" s="27"/>
      <c r="O344" s="47"/>
    </row>
    <row r="345" spans="1:34" s="12" customFormat="1" x14ac:dyDescent="0.25">
      <c r="A345" s="113"/>
      <c r="B345" s="26"/>
      <c r="C345" s="23"/>
      <c r="D345" s="23"/>
      <c r="E345" s="27"/>
      <c r="F345" s="27"/>
      <c r="G345" s="27"/>
      <c r="H345" s="27"/>
      <c r="I345" s="27"/>
      <c r="J345" s="27"/>
      <c r="K345" s="27"/>
      <c r="L345" s="47"/>
      <c r="M345" s="27"/>
      <c r="N345" s="27"/>
      <c r="O345" s="47"/>
    </row>
    <row r="346" spans="1:34" s="12" customFormat="1" x14ac:dyDescent="0.25">
      <c r="A346" s="113"/>
      <c r="B346" s="26"/>
      <c r="C346" s="23"/>
      <c r="D346" s="23"/>
      <c r="E346" s="27"/>
      <c r="F346" s="27"/>
      <c r="G346" s="27"/>
      <c r="H346" s="27"/>
      <c r="I346" s="27"/>
      <c r="J346" s="27"/>
      <c r="K346" s="27"/>
      <c r="L346" s="47"/>
      <c r="M346" s="27"/>
      <c r="N346" s="27"/>
      <c r="O346" s="47"/>
    </row>
    <row r="347" spans="1:34" s="12" customFormat="1" x14ac:dyDescent="0.25">
      <c r="A347" s="113"/>
      <c r="B347" s="26"/>
      <c r="C347" s="23"/>
      <c r="D347" s="23"/>
      <c r="E347" s="27"/>
      <c r="F347" s="27"/>
      <c r="G347" s="27"/>
      <c r="H347" s="27"/>
      <c r="I347" s="27"/>
      <c r="J347" s="27"/>
      <c r="K347" s="27"/>
      <c r="L347" s="47"/>
      <c r="M347" s="27"/>
      <c r="N347" s="27"/>
      <c r="O347" s="47"/>
    </row>
    <row r="348" spans="1:34" s="12" customFormat="1" x14ac:dyDescent="0.25">
      <c r="A348" s="113"/>
      <c r="B348" s="26"/>
      <c r="C348" s="23"/>
      <c r="D348" s="23"/>
      <c r="E348" s="27"/>
      <c r="F348" s="27"/>
      <c r="G348" s="27"/>
      <c r="H348" s="27"/>
      <c r="I348" s="27"/>
      <c r="J348" s="27"/>
      <c r="K348" s="27"/>
      <c r="L348" s="47"/>
      <c r="M348" s="27"/>
      <c r="N348" s="27"/>
      <c r="O348" s="47"/>
    </row>
    <row r="349" spans="1:34" s="12" customFormat="1" x14ac:dyDescent="0.25">
      <c r="A349" s="113"/>
      <c r="B349" s="26"/>
      <c r="C349" s="23"/>
      <c r="D349" s="23"/>
      <c r="E349" s="27"/>
      <c r="F349" s="27"/>
      <c r="G349" s="27"/>
      <c r="H349" s="27"/>
      <c r="I349" s="27"/>
      <c r="J349" s="27"/>
      <c r="K349" s="27"/>
      <c r="L349" s="47"/>
      <c r="M349" s="27"/>
      <c r="N349" s="27"/>
      <c r="O349" s="47"/>
    </row>
    <row r="350" spans="1:34" s="12" customFormat="1" x14ac:dyDescent="0.25">
      <c r="A350" s="113"/>
      <c r="B350" s="26"/>
      <c r="C350" s="23"/>
      <c r="D350" s="23"/>
      <c r="E350" s="27"/>
      <c r="F350" s="27"/>
      <c r="G350" s="27"/>
      <c r="H350" s="27"/>
      <c r="I350" s="27"/>
      <c r="J350" s="27"/>
      <c r="K350" s="27"/>
      <c r="L350" s="47"/>
      <c r="M350" s="27"/>
      <c r="N350" s="27"/>
      <c r="O350" s="47"/>
    </row>
    <row r="351" spans="1:34" s="12" customFormat="1" x14ac:dyDescent="0.25">
      <c r="A351" s="113"/>
      <c r="B351" s="26"/>
      <c r="C351" s="23"/>
      <c r="D351" s="23"/>
      <c r="E351" s="27"/>
      <c r="F351" s="27"/>
      <c r="G351" s="27"/>
      <c r="H351" s="27"/>
      <c r="I351" s="27"/>
      <c r="J351" s="27"/>
      <c r="K351" s="27"/>
      <c r="L351" s="47"/>
      <c r="M351" s="27"/>
      <c r="N351" s="27"/>
      <c r="O351" s="47"/>
    </row>
    <row r="352" spans="1:34" x14ac:dyDescent="0.25">
      <c r="B352" s="28"/>
      <c r="C352" s="22"/>
      <c r="D352" s="22"/>
      <c r="E352" s="27"/>
      <c r="F352" s="27"/>
      <c r="G352" s="27"/>
      <c r="H352" s="27"/>
      <c r="I352" s="27"/>
      <c r="J352" s="27"/>
      <c r="K352" s="27"/>
      <c r="M352" s="27"/>
      <c r="N352" s="27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</row>
    <row r="353" spans="1:34" x14ac:dyDescent="0.25">
      <c r="B353" s="29"/>
      <c r="C353" s="25"/>
      <c r="D353" s="25"/>
      <c r="E353" s="23"/>
      <c r="F353" s="23"/>
      <c r="G353" s="23"/>
      <c r="H353" s="23"/>
      <c r="I353" s="23"/>
      <c r="J353" s="23"/>
      <c r="K353" s="23"/>
      <c r="M353" s="23"/>
      <c r="N353" s="23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</row>
    <row r="354" spans="1:34" x14ac:dyDescent="0.25">
      <c r="B354" s="26"/>
      <c r="C354" s="23"/>
      <c r="D354" s="23"/>
      <c r="E354" s="27"/>
      <c r="F354" s="27"/>
      <c r="G354" s="27"/>
      <c r="H354" s="27"/>
      <c r="I354" s="27"/>
      <c r="J354" s="27"/>
      <c r="K354" s="27"/>
      <c r="M354" s="27"/>
      <c r="N354" s="27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</row>
    <row r="355" spans="1:34" x14ac:dyDescent="0.25">
      <c r="B355" s="26"/>
      <c r="C355" s="27"/>
      <c r="D355" s="27"/>
      <c r="E355" s="23"/>
      <c r="F355" s="23"/>
      <c r="G355" s="23"/>
      <c r="H355" s="23"/>
      <c r="I355" s="23"/>
      <c r="J355" s="23"/>
      <c r="K355" s="23"/>
      <c r="M355" s="23"/>
      <c r="N355" s="23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</row>
    <row r="356" spans="1:34" x14ac:dyDescent="0.25">
      <c r="B356" s="26"/>
      <c r="C356" s="23"/>
      <c r="D356" s="23"/>
      <c r="E356" s="27"/>
      <c r="F356" s="27"/>
      <c r="G356" s="27"/>
      <c r="H356" s="27"/>
      <c r="I356" s="27"/>
      <c r="J356" s="27"/>
      <c r="K356" s="27"/>
      <c r="M356" s="27"/>
      <c r="N356" s="27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</row>
    <row r="357" spans="1:34" x14ac:dyDescent="0.25">
      <c r="B357" s="26"/>
      <c r="C357" s="23"/>
      <c r="D357" s="23"/>
      <c r="E357" s="27"/>
      <c r="F357" s="27"/>
      <c r="G357" s="27"/>
      <c r="H357" s="27"/>
      <c r="I357" s="27"/>
      <c r="J357" s="27"/>
      <c r="K357" s="27"/>
      <c r="M357" s="27"/>
      <c r="N357" s="27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</row>
    <row r="358" spans="1:34" x14ac:dyDescent="0.25">
      <c r="B358" s="26"/>
      <c r="C358" s="23"/>
      <c r="D358" s="23"/>
      <c r="E358" s="27"/>
      <c r="F358" s="27"/>
      <c r="G358" s="27"/>
      <c r="H358" s="27"/>
      <c r="I358" s="27"/>
      <c r="J358" s="27"/>
      <c r="K358" s="27"/>
      <c r="M358" s="27"/>
      <c r="N358" s="27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</row>
    <row r="359" spans="1:34" x14ac:dyDescent="0.25">
      <c r="B359" s="26"/>
      <c r="C359" s="23"/>
      <c r="D359" s="23"/>
      <c r="E359" s="27"/>
      <c r="F359" s="27"/>
      <c r="G359" s="27"/>
      <c r="H359" s="27"/>
      <c r="I359" s="27"/>
      <c r="J359" s="27"/>
      <c r="K359" s="27"/>
      <c r="M359" s="27"/>
      <c r="N359" s="27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</row>
    <row r="360" spans="1:34" x14ac:dyDescent="0.25">
      <c r="B360" s="26"/>
      <c r="C360" s="27"/>
      <c r="D360" s="27"/>
      <c r="E360" s="23"/>
      <c r="F360" s="23"/>
      <c r="G360" s="23"/>
      <c r="H360" s="23"/>
      <c r="I360" s="23"/>
      <c r="J360" s="23"/>
      <c r="K360" s="23"/>
      <c r="L360" s="53"/>
      <c r="M360" s="23"/>
      <c r="N360" s="23"/>
      <c r="O360" s="53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</row>
    <row r="361" spans="1:34" x14ac:dyDescent="0.25">
      <c r="B361" s="26"/>
      <c r="C361" s="23"/>
      <c r="D361" s="23"/>
      <c r="E361" s="27"/>
      <c r="F361" s="27"/>
      <c r="G361" s="27"/>
      <c r="H361" s="27"/>
      <c r="I361" s="27"/>
      <c r="J361" s="27"/>
      <c r="K361" s="27"/>
      <c r="L361" s="53"/>
      <c r="M361" s="27"/>
      <c r="N361" s="27"/>
      <c r="O361" s="53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</row>
    <row r="362" spans="1:34" x14ac:dyDescent="0.25">
      <c r="B362" s="26"/>
      <c r="C362" s="23"/>
      <c r="D362" s="23"/>
      <c r="E362" s="27"/>
      <c r="F362" s="27"/>
      <c r="G362" s="27"/>
      <c r="H362" s="27"/>
      <c r="I362" s="27"/>
      <c r="J362" s="27"/>
      <c r="K362" s="27"/>
      <c r="L362" s="53"/>
      <c r="M362" s="27"/>
      <c r="N362" s="27"/>
      <c r="O362" s="53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</row>
    <row r="363" spans="1:34" x14ac:dyDescent="0.25">
      <c r="B363" s="26"/>
      <c r="C363" s="27"/>
      <c r="D363" s="27"/>
      <c r="E363" s="23"/>
      <c r="F363" s="23"/>
      <c r="G363" s="23"/>
      <c r="H363" s="23"/>
      <c r="I363" s="23"/>
      <c r="J363" s="23"/>
      <c r="K363" s="23"/>
      <c r="L363" s="53"/>
      <c r="M363" s="23"/>
      <c r="N363" s="23"/>
      <c r="O363" s="53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</row>
    <row r="364" spans="1:34" x14ac:dyDescent="0.25">
      <c r="B364" s="26"/>
      <c r="C364" s="27"/>
      <c r="D364" s="27"/>
      <c r="E364" s="23"/>
      <c r="F364" s="23"/>
      <c r="G364" s="23"/>
      <c r="H364" s="23"/>
      <c r="I364" s="23"/>
      <c r="J364" s="23"/>
      <c r="K364" s="23"/>
      <c r="L364" s="53"/>
      <c r="M364" s="23"/>
      <c r="N364" s="23"/>
      <c r="O364" s="53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</row>
    <row r="365" spans="1:34" x14ac:dyDescent="0.25">
      <c r="B365" s="26"/>
      <c r="C365" s="23"/>
      <c r="D365" s="23"/>
      <c r="E365" s="27"/>
      <c r="F365" s="27"/>
      <c r="G365" s="27"/>
      <c r="H365" s="27"/>
      <c r="I365" s="27"/>
      <c r="J365" s="27"/>
      <c r="K365" s="27"/>
      <c r="L365" s="53"/>
      <c r="M365" s="27"/>
      <c r="N365" s="27"/>
      <c r="O365" s="53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</row>
    <row r="366" spans="1:34" x14ac:dyDescent="0.25">
      <c r="B366" s="26"/>
      <c r="C366" s="23"/>
      <c r="D366" s="23"/>
      <c r="E366" s="27"/>
      <c r="F366" s="27"/>
      <c r="G366" s="27"/>
      <c r="H366" s="27"/>
      <c r="I366" s="27"/>
      <c r="J366" s="27"/>
      <c r="K366" s="27"/>
      <c r="L366" s="53"/>
      <c r="M366" s="27"/>
      <c r="N366" s="27"/>
      <c r="O366" s="53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</row>
    <row r="367" spans="1:34" x14ac:dyDescent="0.25">
      <c r="A367" s="112"/>
      <c r="B367" s="26"/>
      <c r="C367" s="23"/>
      <c r="D367" s="23"/>
      <c r="E367" s="27"/>
      <c r="F367" s="27"/>
      <c r="G367" s="27"/>
      <c r="H367" s="27"/>
      <c r="I367" s="27"/>
      <c r="J367" s="27"/>
      <c r="K367" s="27"/>
      <c r="L367" s="53"/>
      <c r="M367" s="27"/>
      <c r="N367" s="27"/>
      <c r="O367" s="53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</row>
    <row r="368" spans="1:34" x14ac:dyDescent="0.25">
      <c r="A368" s="112"/>
      <c r="B368" s="26"/>
      <c r="C368" s="27"/>
      <c r="D368" s="27"/>
      <c r="E368" s="23"/>
      <c r="F368" s="23"/>
      <c r="G368" s="23"/>
      <c r="H368" s="23"/>
      <c r="I368" s="23"/>
      <c r="J368" s="23"/>
      <c r="K368" s="23"/>
      <c r="L368" s="53"/>
      <c r="M368" s="23"/>
      <c r="N368" s="23"/>
      <c r="O368" s="53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</row>
    <row r="369" spans="1:34" x14ac:dyDescent="0.25">
      <c r="A369" s="112"/>
      <c r="B369" s="26"/>
      <c r="C369" s="23"/>
      <c r="D369" s="23"/>
      <c r="E369" s="27"/>
      <c r="F369" s="27"/>
      <c r="G369" s="27"/>
      <c r="H369" s="27"/>
      <c r="I369" s="27"/>
      <c r="J369" s="27"/>
      <c r="K369" s="27"/>
      <c r="L369" s="53"/>
      <c r="M369" s="27"/>
      <c r="N369" s="27"/>
      <c r="O369" s="53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</row>
    <row r="370" spans="1:34" x14ac:dyDescent="0.25">
      <c r="A370" s="112"/>
      <c r="B370" s="26"/>
      <c r="C370" s="23"/>
      <c r="D370" s="23"/>
      <c r="E370" s="27"/>
      <c r="F370" s="27"/>
      <c r="G370" s="27"/>
      <c r="H370" s="27"/>
      <c r="I370" s="27"/>
      <c r="J370" s="27"/>
      <c r="K370" s="27"/>
      <c r="L370" s="53"/>
      <c r="M370" s="27"/>
      <c r="N370" s="27"/>
      <c r="O370" s="53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</row>
    <row r="371" spans="1:34" x14ac:dyDescent="0.25">
      <c r="A371" s="112"/>
      <c r="B371" s="26"/>
      <c r="C371" s="23"/>
      <c r="D371" s="23"/>
      <c r="E371" s="27"/>
      <c r="F371" s="27"/>
      <c r="G371" s="27"/>
      <c r="H371" s="27"/>
      <c r="I371" s="27"/>
      <c r="J371" s="27"/>
      <c r="K371" s="27"/>
      <c r="L371" s="53"/>
      <c r="M371" s="27"/>
      <c r="N371" s="27"/>
      <c r="O371" s="53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</row>
    <row r="372" spans="1:34" x14ac:dyDescent="0.25">
      <c r="A372" s="112"/>
      <c r="B372" s="26"/>
      <c r="C372" s="23"/>
      <c r="D372" s="23"/>
      <c r="E372" s="27"/>
      <c r="F372" s="27"/>
      <c r="G372" s="27"/>
      <c r="H372" s="27"/>
      <c r="I372" s="27"/>
      <c r="J372" s="27"/>
      <c r="K372" s="27"/>
      <c r="L372" s="53"/>
      <c r="M372" s="27"/>
      <c r="N372" s="27"/>
      <c r="O372" s="53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</row>
    <row r="373" spans="1:34" x14ac:dyDescent="0.25">
      <c r="A373" s="112"/>
      <c r="B373" s="26"/>
      <c r="C373" s="23"/>
      <c r="D373" s="23"/>
      <c r="E373" s="27"/>
      <c r="F373" s="27"/>
      <c r="G373" s="27"/>
      <c r="H373" s="27"/>
      <c r="I373" s="27"/>
      <c r="J373" s="27"/>
      <c r="K373" s="27"/>
      <c r="L373" s="53"/>
      <c r="M373" s="27"/>
      <c r="N373" s="27"/>
      <c r="O373" s="53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</row>
    <row r="374" spans="1:34" x14ac:dyDescent="0.25">
      <c r="A374" s="112"/>
      <c r="B374" s="26"/>
      <c r="C374" s="23"/>
      <c r="D374" s="23"/>
      <c r="E374" s="27"/>
      <c r="F374" s="27"/>
      <c r="G374" s="27"/>
      <c r="H374" s="27"/>
      <c r="I374" s="27"/>
      <c r="J374" s="27"/>
      <c r="K374" s="27"/>
      <c r="L374" s="53"/>
      <c r="M374" s="27"/>
      <c r="N374" s="27"/>
      <c r="O374" s="53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</row>
    <row r="375" spans="1:34" x14ac:dyDescent="0.25">
      <c r="A375" s="112"/>
      <c r="B375" s="26"/>
      <c r="C375" s="23"/>
      <c r="D375" s="23"/>
      <c r="E375" s="27"/>
      <c r="F375" s="27"/>
      <c r="G375" s="27"/>
      <c r="H375" s="27"/>
      <c r="I375" s="27"/>
      <c r="J375" s="27"/>
      <c r="K375" s="27"/>
      <c r="L375" s="53"/>
      <c r="M375" s="27"/>
      <c r="N375" s="27"/>
      <c r="O375" s="53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</row>
    <row r="376" spans="1:34" x14ac:dyDescent="0.25">
      <c r="A376" s="112"/>
      <c r="B376" s="26"/>
      <c r="C376" s="23"/>
      <c r="D376" s="23"/>
      <c r="E376" s="27"/>
      <c r="F376" s="27"/>
      <c r="G376" s="27"/>
      <c r="H376" s="27"/>
      <c r="I376" s="27"/>
      <c r="J376" s="27"/>
      <c r="K376" s="27"/>
      <c r="L376" s="53"/>
      <c r="M376" s="27"/>
      <c r="N376" s="27"/>
      <c r="O376" s="53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</row>
    <row r="377" spans="1:34" x14ac:dyDescent="0.25">
      <c r="A377" s="112"/>
      <c r="B377" s="26"/>
      <c r="C377" s="23"/>
      <c r="D377" s="23"/>
      <c r="E377" s="27"/>
      <c r="F377" s="27"/>
      <c r="G377" s="27"/>
      <c r="H377" s="27"/>
      <c r="I377" s="27"/>
      <c r="J377" s="27"/>
      <c r="K377" s="27"/>
      <c r="L377" s="53"/>
      <c r="M377" s="27"/>
      <c r="N377" s="27"/>
      <c r="O377" s="53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</row>
    <row r="378" spans="1:34" x14ac:dyDescent="0.25">
      <c r="A378" s="112"/>
      <c r="B378" s="26"/>
      <c r="C378" s="23"/>
      <c r="D378" s="23"/>
      <c r="E378" s="27"/>
      <c r="F378" s="27"/>
      <c r="G378" s="27"/>
      <c r="H378" s="27"/>
      <c r="I378" s="27"/>
      <c r="J378" s="27"/>
      <c r="K378" s="27"/>
      <c r="L378" s="53"/>
      <c r="M378" s="27"/>
      <c r="N378" s="27"/>
      <c r="O378" s="53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</row>
    <row r="379" spans="1:34" x14ac:dyDescent="0.25">
      <c r="A379" s="112"/>
      <c r="B379" s="28"/>
      <c r="C379" s="22"/>
      <c r="D379" s="22"/>
      <c r="E379" s="23"/>
      <c r="F379" s="23"/>
      <c r="G379" s="23"/>
      <c r="H379" s="23"/>
      <c r="I379" s="23"/>
      <c r="J379" s="23"/>
      <c r="K379" s="23"/>
      <c r="L379" s="53"/>
      <c r="M379" s="23"/>
      <c r="N379" s="23"/>
      <c r="O379" s="53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</row>
    <row r="380" spans="1:34" x14ac:dyDescent="0.25">
      <c r="A380" s="112"/>
      <c r="B380" s="26"/>
      <c r="C380" s="27"/>
      <c r="D380" s="27"/>
      <c r="E380" s="23"/>
      <c r="F380" s="23"/>
      <c r="G380" s="23"/>
      <c r="H380" s="23"/>
      <c r="I380" s="23"/>
      <c r="J380" s="23"/>
      <c r="K380" s="23"/>
      <c r="L380" s="53"/>
      <c r="M380" s="23"/>
      <c r="N380" s="23"/>
      <c r="O380" s="53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</row>
    <row r="381" spans="1:34" x14ac:dyDescent="0.25">
      <c r="A381" s="112"/>
      <c r="B381" s="26"/>
      <c r="C381" s="27"/>
      <c r="D381" s="27"/>
      <c r="E381" s="23"/>
      <c r="F381" s="23"/>
      <c r="G381" s="23"/>
      <c r="H381" s="23"/>
      <c r="I381" s="23"/>
      <c r="J381" s="23"/>
      <c r="K381" s="23"/>
      <c r="L381" s="53"/>
      <c r="M381" s="23"/>
      <c r="N381" s="23"/>
      <c r="O381" s="53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</row>
    <row r="382" spans="1:34" x14ac:dyDescent="0.25">
      <c r="A382" s="112"/>
      <c r="B382" s="26"/>
      <c r="C382" s="23"/>
      <c r="D382" s="23"/>
      <c r="E382" s="27"/>
      <c r="F382" s="27"/>
      <c r="G382" s="27"/>
      <c r="H382" s="27"/>
      <c r="I382" s="27"/>
      <c r="J382" s="27"/>
      <c r="K382" s="27"/>
      <c r="L382" s="53"/>
      <c r="M382" s="27"/>
      <c r="N382" s="27"/>
      <c r="O382" s="53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</row>
    <row r="383" spans="1:34" x14ac:dyDescent="0.25">
      <c r="A383" s="112"/>
      <c r="B383" s="26"/>
      <c r="C383" s="23"/>
      <c r="D383" s="23"/>
      <c r="E383" s="27"/>
      <c r="F383" s="27"/>
      <c r="G383" s="27"/>
      <c r="H383" s="27"/>
      <c r="I383" s="27"/>
      <c r="J383" s="27"/>
      <c r="K383" s="27"/>
      <c r="L383" s="53"/>
      <c r="M383" s="27"/>
      <c r="N383" s="27"/>
      <c r="O383" s="53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</row>
    <row r="384" spans="1:34" x14ac:dyDescent="0.25">
      <c r="A384" s="112"/>
      <c r="B384" s="26"/>
      <c r="C384" s="23"/>
      <c r="D384" s="23"/>
      <c r="E384" s="27"/>
      <c r="F384" s="27"/>
      <c r="G384" s="27"/>
      <c r="H384" s="27"/>
      <c r="I384" s="27"/>
      <c r="J384" s="27"/>
      <c r="K384" s="27"/>
      <c r="L384" s="53"/>
      <c r="M384" s="27"/>
      <c r="N384" s="27"/>
      <c r="O384" s="53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</row>
    <row r="385" spans="1:34" x14ac:dyDescent="0.25">
      <c r="A385" s="112"/>
      <c r="B385" s="26"/>
      <c r="C385" s="27"/>
      <c r="D385" s="27"/>
      <c r="E385" s="23"/>
      <c r="F385" s="23"/>
      <c r="G385" s="23"/>
      <c r="H385" s="23"/>
      <c r="I385" s="23"/>
      <c r="J385" s="23"/>
      <c r="K385" s="23"/>
      <c r="L385" s="53"/>
      <c r="M385" s="23"/>
      <c r="N385" s="23"/>
      <c r="O385" s="53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</row>
    <row r="386" spans="1:34" x14ac:dyDescent="0.25">
      <c r="A386" s="112"/>
      <c r="B386" s="26"/>
      <c r="C386" s="23"/>
      <c r="D386" s="23"/>
      <c r="E386" s="27"/>
      <c r="F386" s="27"/>
      <c r="G386" s="27"/>
      <c r="H386" s="27"/>
      <c r="I386" s="27"/>
      <c r="J386" s="27"/>
      <c r="K386" s="27"/>
      <c r="L386" s="53"/>
      <c r="M386" s="27"/>
      <c r="N386" s="27"/>
      <c r="O386" s="53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</row>
    <row r="387" spans="1:34" x14ac:dyDescent="0.25">
      <c r="A387" s="112"/>
      <c r="B387" s="26"/>
      <c r="C387" s="23"/>
      <c r="D387" s="23"/>
      <c r="E387" s="27"/>
      <c r="F387" s="27"/>
      <c r="G387" s="27"/>
      <c r="H387" s="27"/>
      <c r="I387" s="27"/>
      <c r="J387" s="27"/>
      <c r="K387" s="27"/>
      <c r="L387" s="53"/>
      <c r="M387" s="27"/>
      <c r="N387" s="27"/>
      <c r="O387" s="53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</row>
    <row r="388" spans="1:34" x14ac:dyDescent="0.25">
      <c r="A388" s="112"/>
      <c r="B388" s="26"/>
      <c r="C388" s="27"/>
      <c r="D388" s="27"/>
      <c r="E388" s="23"/>
      <c r="F388" s="23"/>
      <c r="G388" s="23"/>
      <c r="H388" s="23"/>
      <c r="I388" s="23"/>
      <c r="J388" s="23"/>
      <c r="K388" s="23"/>
      <c r="L388" s="53"/>
      <c r="M388" s="23"/>
      <c r="N388" s="23"/>
      <c r="O388" s="53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</row>
    <row r="389" spans="1:34" x14ac:dyDescent="0.25">
      <c r="A389" s="112"/>
      <c r="B389" s="26"/>
      <c r="C389" s="23"/>
      <c r="D389" s="23"/>
      <c r="E389" s="27"/>
      <c r="F389" s="27"/>
      <c r="G389" s="27"/>
      <c r="H389" s="27"/>
      <c r="I389" s="27"/>
      <c r="J389" s="27"/>
      <c r="K389" s="27"/>
      <c r="L389" s="53"/>
      <c r="M389" s="27"/>
      <c r="N389" s="27"/>
      <c r="O389" s="53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</row>
    <row r="390" spans="1:34" x14ac:dyDescent="0.25">
      <c r="A390" s="112"/>
      <c r="B390" s="26"/>
      <c r="C390" s="23"/>
      <c r="D390" s="23"/>
      <c r="E390" s="27"/>
      <c r="F390" s="27"/>
      <c r="G390" s="27"/>
      <c r="H390" s="27"/>
      <c r="I390" s="27"/>
      <c r="J390" s="27"/>
      <c r="K390" s="27"/>
      <c r="L390" s="53"/>
      <c r="M390" s="27"/>
      <c r="N390" s="27"/>
      <c r="O390" s="53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</row>
    <row r="391" spans="1:34" x14ac:dyDescent="0.25">
      <c r="A391" s="112"/>
      <c r="B391" s="26"/>
      <c r="C391" s="23"/>
      <c r="D391" s="23"/>
      <c r="E391" s="27"/>
      <c r="F391" s="27"/>
      <c r="G391" s="27"/>
      <c r="H391" s="27"/>
      <c r="I391" s="27"/>
      <c r="J391" s="27"/>
      <c r="K391" s="27"/>
      <c r="L391" s="53"/>
      <c r="M391" s="27"/>
      <c r="N391" s="27"/>
      <c r="O391" s="53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</row>
    <row r="392" spans="1:34" x14ac:dyDescent="0.25">
      <c r="A392" s="112"/>
      <c r="B392" s="26"/>
      <c r="C392" s="23"/>
      <c r="D392" s="23"/>
      <c r="E392" s="27"/>
      <c r="F392" s="27"/>
      <c r="G392" s="27"/>
      <c r="H392" s="27"/>
      <c r="I392" s="27"/>
      <c r="J392" s="27"/>
      <c r="K392" s="27"/>
      <c r="L392" s="53"/>
      <c r="M392" s="27"/>
      <c r="N392" s="27"/>
      <c r="O392" s="53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</row>
    <row r="393" spans="1:34" x14ac:dyDescent="0.25">
      <c r="A393" s="112"/>
      <c r="B393" s="26"/>
      <c r="C393" s="23"/>
      <c r="D393" s="23"/>
      <c r="E393" s="27"/>
      <c r="F393" s="27"/>
      <c r="G393" s="27"/>
      <c r="H393" s="27"/>
      <c r="I393" s="27"/>
      <c r="J393" s="27"/>
      <c r="K393" s="27"/>
      <c r="L393" s="53"/>
      <c r="M393" s="27"/>
      <c r="N393" s="27"/>
      <c r="O393" s="53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</row>
    <row r="394" spans="1:34" x14ac:dyDescent="0.25">
      <c r="A394" s="112"/>
      <c r="B394" s="26"/>
      <c r="C394" s="23"/>
      <c r="D394" s="23"/>
      <c r="E394" s="27"/>
      <c r="F394" s="27"/>
      <c r="G394" s="27"/>
      <c r="H394" s="27"/>
      <c r="I394" s="27"/>
      <c r="J394" s="27"/>
      <c r="K394" s="27"/>
      <c r="L394" s="53"/>
      <c r="M394" s="27"/>
      <c r="N394" s="27"/>
      <c r="O394" s="53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</row>
    <row r="395" spans="1:34" x14ac:dyDescent="0.25">
      <c r="A395" s="112"/>
      <c r="B395" s="26"/>
      <c r="C395" s="23"/>
      <c r="D395" s="23"/>
      <c r="E395" s="27"/>
      <c r="F395" s="27"/>
      <c r="G395" s="27"/>
      <c r="H395" s="27"/>
      <c r="I395" s="27"/>
      <c r="J395" s="27"/>
      <c r="K395" s="27"/>
      <c r="L395" s="53"/>
      <c r="M395" s="27"/>
      <c r="N395" s="27"/>
      <c r="O395" s="53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</row>
    <row r="396" spans="1:34" x14ac:dyDescent="0.25">
      <c r="A396" s="112"/>
      <c r="B396" s="26"/>
      <c r="C396" s="27"/>
      <c r="D396" s="27"/>
      <c r="E396" s="23"/>
      <c r="F396" s="23"/>
      <c r="G396" s="23"/>
      <c r="H396" s="23"/>
      <c r="I396" s="23"/>
      <c r="J396" s="23"/>
      <c r="K396" s="23"/>
      <c r="L396" s="53"/>
      <c r="M396" s="23"/>
      <c r="N396" s="23"/>
      <c r="O396" s="53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</row>
    <row r="397" spans="1:34" x14ac:dyDescent="0.25">
      <c r="A397" s="112"/>
      <c r="B397" s="26"/>
      <c r="C397" s="27"/>
      <c r="D397" s="27"/>
      <c r="E397" s="23"/>
      <c r="F397" s="23"/>
      <c r="G397" s="23"/>
      <c r="H397" s="23"/>
      <c r="I397" s="23"/>
      <c r="J397" s="23"/>
      <c r="K397" s="23"/>
      <c r="L397" s="53"/>
      <c r="M397" s="23"/>
      <c r="N397" s="23"/>
      <c r="O397" s="53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</row>
    <row r="398" spans="1:34" x14ac:dyDescent="0.25">
      <c r="A398" s="112"/>
      <c r="B398" s="26"/>
      <c r="C398" s="27"/>
      <c r="D398" s="27"/>
      <c r="E398" s="23"/>
      <c r="F398" s="23"/>
      <c r="G398" s="23"/>
      <c r="H398" s="23"/>
      <c r="I398" s="23"/>
      <c r="J398" s="23"/>
      <c r="K398" s="23"/>
      <c r="L398" s="53"/>
      <c r="M398" s="23"/>
      <c r="N398" s="23"/>
      <c r="O398" s="53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</row>
    <row r="399" spans="1:34" x14ac:dyDescent="0.25">
      <c r="A399" s="112"/>
      <c r="B399" s="26"/>
      <c r="C399" s="27"/>
      <c r="D399" s="27"/>
      <c r="E399" s="23"/>
      <c r="F399" s="23"/>
      <c r="G399" s="23"/>
      <c r="H399" s="23"/>
      <c r="I399" s="23"/>
      <c r="J399" s="23"/>
      <c r="K399" s="23"/>
      <c r="L399" s="53"/>
      <c r="M399" s="23"/>
      <c r="N399" s="23"/>
      <c r="O399" s="53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</row>
    <row r="400" spans="1:34" x14ac:dyDescent="0.25">
      <c r="A400" s="112"/>
      <c r="B400" s="26"/>
      <c r="C400" s="23"/>
      <c r="D400" s="23"/>
      <c r="E400" s="27"/>
      <c r="F400" s="27"/>
      <c r="G400" s="27"/>
      <c r="H400" s="27"/>
      <c r="I400" s="27"/>
      <c r="J400" s="27"/>
      <c r="K400" s="27"/>
      <c r="L400" s="53"/>
      <c r="M400" s="27"/>
      <c r="N400" s="27"/>
      <c r="O400" s="53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</row>
    <row r="401" spans="1:34" x14ac:dyDescent="0.25">
      <c r="A401" s="112"/>
      <c r="B401" s="26"/>
      <c r="C401" s="23"/>
      <c r="D401" s="23"/>
      <c r="E401" s="27"/>
      <c r="F401" s="27"/>
      <c r="G401" s="27"/>
      <c r="H401" s="27"/>
      <c r="I401" s="27"/>
      <c r="J401" s="27"/>
      <c r="K401" s="27"/>
      <c r="L401" s="53"/>
      <c r="M401" s="27"/>
      <c r="N401" s="27"/>
      <c r="O401" s="53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</row>
    <row r="402" spans="1:34" x14ac:dyDescent="0.25">
      <c r="A402" s="112"/>
      <c r="B402" s="26"/>
      <c r="C402" s="23"/>
      <c r="D402" s="23"/>
      <c r="E402" s="27"/>
      <c r="F402" s="27"/>
      <c r="G402" s="27"/>
      <c r="H402" s="27"/>
      <c r="I402" s="27"/>
      <c r="J402" s="27"/>
      <c r="K402" s="27"/>
      <c r="L402" s="53"/>
      <c r="M402" s="27"/>
      <c r="N402" s="27"/>
      <c r="O402" s="53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</row>
    <row r="403" spans="1:34" x14ac:dyDescent="0.25">
      <c r="A403" s="112"/>
      <c r="B403" s="26"/>
      <c r="C403" s="23"/>
      <c r="D403" s="23"/>
      <c r="E403" s="27"/>
      <c r="F403" s="27"/>
      <c r="G403" s="27"/>
      <c r="H403" s="27"/>
      <c r="I403" s="27"/>
      <c r="J403" s="27"/>
      <c r="K403" s="27"/>
      <c r="L403" s="53"/>
      <c r="M403" s="27"/>
      <c r="N403" s="27"/>
      <c r="O403" s="53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</row>
    <row r="404" spans="1:34" x14ac:dyDescent="0.25">
      <c r="A404" s="112"/>
      <c r="B404" s="26"/>
      <c r="C404" s="27"/>
      <c r="D404" s="27"/>
      <c r="E404" s="23"/>
      <c r="F404" s="23"/>
      <c r="G404" s="23"/>
      <c r="H404" s="23"/>
      <c r="I404" s="23"/>
      <c r="J404" s="23"/>
      <c r="K404" s="23"/>
      <c r="L404" s="53"/>
      <c r="M404" s="23"/>
      <c r="N404" s="23"/>
      <c r="O404" s="53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</row>
    <row r="405" spans="1:34" x14ac:dyDescent="0.25">
      <c r="A405" s="112"/>
      <c r="B405" s="26"/>
      <c r="C405" s="23"/>
      <c r="D405" s="23"/>
      <c r="E405" s="27"/>
      <c r="F405" s="27"/>
      <c r="G405" s="27"/>
      <c r="H405" s="27"/>
      <c r="I405" s="27"/>
      <c r="J405" s="27"/>
      <c r="K405" s="27"/>
      <c r="L405" s="53"/>
      <c r="M405" s="27"/>
      <c r="N405" s="27"/>
      <c r="O405" s="53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</row>
    <row r="406" spans="1:34" x14ac:dyDescent="0.25">
      <c r="A406" s="112"/>
      <c r="B406" s="26"/>
      <c r="C406" s="23"/>
      <c r="D406" s="23"/>
      <c r="E406" s="27"/>
      <c r="F406" s="27"/>
      <c r="G406" s="27"/>
      <c r="H406" s="27"/>
      <c r="I406" s="27"/>
      <c r="J406" s="27"/>
      <c r="K406" s="27"/>
      <c r="L406" s="53"/>
      <c r="M406" s="27"/>
      <c r="N406" s="27"/>
      <c r="O406" s="53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</row>
    <row r="407" spans="1:34" x14ac:dyDescent="0.25">
      <c r="A407" s="112"/>
      <c r="B407" s="26"/>
      <c r="C407" s="23"/>
      <c r="D407" s="23"/>
      <c r="E407" s="27"/>
      <c r="F407" s="27"/>
      <c r="G407" s="27"/>
      <c r="H407" s="27"/>
      <c r="I407" s="27"/>
      <c r="J407" s="27"/>
      <c r="K407" s="27"/>
      <c r="L407" s="53"/>
      <c r="M407" s="27"/>
      <c r="N407" s="27"/>
      <c r="O407" s="53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</row>
    <row r="408" spans="1:34" x14ac:dyDescent="0.25">
      <c r="A408" s="112"/>
      <c r="B408" s="26"/>
      <c r="C408" s="23"/>
      <c r="D408" s="23"/>
      <c r="E408" s="27"/>
      <c r="F408" s="27"/>
      <c r="G408" s="27"/>
      <c r="H408" s="27"/>
      <c r="I408" s="27"/>
      <c r="J408" s="27"/>
      <c r="K408" s="27"/>
      <c r="L408" s="53"/>
      <c r="M408" s="27"/>
      <c r="N408" s="27"/>
      <c r="O408" s="53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</row>
    <row r="409" spans="1:34" x14ac:dyDescent="0.25">
      <c r="A409" s="112"/>
      <c r="B409" s="26"/>
      <c r="C409" s="23"/>
      <c r="D409" s="23"/>
      <c r="E409" s="27"/>
      <c r="F409" s="27"/>
      <c r="G409" s="27"/>
      <c r="H409" s="27"/>
      <c r="I409" s="27"/>
      <c r="J409" s="27"/>
      <c r="K409" s="27"/>
      <c r="L409" s="53"/>
      <c r="M409" s="27"/>
      <c r="N409" s="27"/>
      <c r="O409" s="53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</row>
    <row r="410" spans="1:34" x14ac:dyDescent="0.25">
      <c r="A410" s="112"/>
      <c r="B410" s="26"/>
      <c r="C410" s="27"/>
      <c r="D410" s="27"/>
      <c r="E410" s="23"/>
      <c r="F410" s="23"/>
      <c r="G410" s="23"/>
      <c r="H410" s="23"/>
      <c r="I410" s="23"/>
      <c r="J410" s="23"/>
      <c r="K410" s="23"/>
      <c r="L410" s="53"/>
      <c r="M410" s="23"/>
      <c r="N410" s="23"/>
      <c r="O410" s="53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</row>
    <row r="411" spans="1:34" x14ac:dyDescent="0.25">
      <c r="A411" s="112"/>
      <c r="B411" s="26"/>
      <c r="C411" s="27"/>
      <c r="D411" s="27"/>
      <c r="E411" s="23"/>
      <c r="F411" s="23"/>
      <c r="G411" s="23"/>
      <c r="H411" s="23"/>
      <c r="I411" s="23"/>
      <c r="J411" s="23"/>
      <c r="K411" s="23"/>
      <c r="L411" s="53"/>
      <c r="M411" s="23"/>
      <c r="N411" s="23"/>
      <c r="O411" s="53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</row>
    <row r="412" spans="1:34" x14ac:dyDescent="0.25">
      <c r="A412" s="112"/>
      <c r="B412" s="26"/>
      <c r="C412" s="23"/>
      <c r="D412" s="23"/>
      <c r="E412" s="27"/>
      <c r="F412" s="27"/>
      <c r="G412" s="27"/>
      <c r="H412" s="27"/>
      <c r="I412" s="27"/>
      <c r="J412" s="27"/>
      <c r="K412" s="27"/>
      <c r="L412" s="53"/>
      <c r="M412" s="27"/>
      <c r="N412" s="27"/>
      <c r="O412" s="53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</row>
    <row r="413" spans="1:34" x14ac:dyDescent="0.25">
      <c r="A413" s="112"/>
      <c r="B413" s="26"/>
      <c r="C413" s="23"/>
      <c r="D413" s="23"/>
      <c r="E413" s="27"/>
      <c r="F413" s="27"/>
      <c r="G413" s="27"/>
      <c r="H413" s="27"/>
      <c r="I413" s="27"/>
      <c r="J413" s="27"/>
      <c r="K413" s="27"/>
      <c r="L413" s="53"/>
      <c r="M413" s="27"/>
      <c r="N413" s="27"/>
      <c r="O413" s="53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</row>
    <row r="414" spans="1:34" x14ac:dyDescent="0.25">
      <c r="A414" s="112"/>
      <c r="B414" s="26"/>
      <c r="C414" s="23"/>
      <c r="D414" s="23"/>
      <c r="E414" s="27"/>
      <c r="F414" s="27"/>
      <c r="G414" s="27"/>
      <c r="H414" s="27"/>
      <c r="I414" s="27"/>
      <c r="J414" s="27"/>
      <c r="K414" s="27"/>
      <c r="L414" s="53"/>
      <c r="M414" s="27"/>
      <c r="N414" s="27"/>
      <c r="O414" s="53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</row>
    <row r="415" spans="1:34" x14ac:dyDescent="0.25">
      <c r="A415" s="112"/>
      <c r="B415" s="28"/>
      <c r="C415" s="22"/>
      <c r="D415" s="22"/>
      <c r="E415" s="23"/>
      <c r="F415" s="23"/>
      <c r="G415" s="23"/>
      <c r="H415" s="23"/>
      <c r="I415" s="23"/>
      <c r="J415" s="23"/>
      <c r="K415" s="23"/>
      <c r="L415" s="53"/>
      <c r="M415" s="23"/>
      <c r="N415" s="23"/>
      <c r="O415" s="53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</row>
    <row r="416" spans="1:34" x14ac:dyDescent="0.25">
      <c r="A416" s="112"/>
      <c r="B416" s="26"/>
      <c r="C416" s="27"/>
      <c r="D416" s="27"/>
      <c r="E416" s="23"/>
      <c r="F416" s="23"/>
      <c r="G416" s="23"/>
      <c r="H416" s="23"/>
      <c r="I416" s="23"/>
      <c r="J416" s="23"/>
      <c r="K416" s="23"/>
      <c r="L416" s="53"/>
      <c r="M416" s="23"/>
      <c r="N416" s="23"/>
      <c r="O416" s="53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</row>
    <row r="417" spans="1:34" x14ac:dyDescent="0.25">
      <c r="A417" s="112"/>
      <c r="B417" s="26"/>
      <c r="C417" s="27"/>
      <c r="D417" s="27"/>
      <c r="E417" s="23"/>
      <c r="F417" s="23"/>
      <c r="G417" s="23"/>
      <c r="H417" s="23"/>
      <c r="I417" s="23"/>
      <c r="J417" s="23"/>
      <c r="K417" s="23"/>
      <c r="L417" s="53"/>
      <c r="M417" s="23"/>
      <c r="N417" s="23"/>
      <c r="O417" s="53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</row>
    <row r="418" spans="1:34" x14ac:dyDescent="0.25">
      <c r="A418" s="112"/>
      <c r="B418" s="26"/>
      <c r="C418" s="23"/>
      <c r="D418" s="23"/>
      <c r="E418" s="27"/>
      <c r="F418" s="27"/>
      <c r="G418" s="27"/>
      <c r="H418" s="27"/>
      <c r="I418" s="27"/>
      <c r="J418" s="27"/>
      <c r="K418" s="27"/>
      <c r="L418" s="53"/>
      <c r="M418" s="27"/>
      <c r="N418" s="27"/>
      <c r="O418" s="53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</row>
    <row r="419" spans="1:34" x14ac:dyDescent="0.25">
      <c r="A419" s="112"/>
      <c r="B419" s="26"/>
      <c r="C419" s="23"/>
      <c r="D419" s="23"/>
      <c r="E419" s="27"/>
      <c r="F419" s="27"/>
      <c r="G419" s="27"/>
      <c r="H419" s="27"/>
      <c r="I419" s="27"/>
      <c r="J419" s="27"/>
      <c r="K419" s="27"/>
      <c r="L419" s="53"/>
      <c r="M419" s="27"/>
      <c r="N419" s="27"/>
      <c r="O419" s="53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</row>
    <row r="420" spans="1:34" x14ac:dyDescent="0.25">
      <c r="A420" s="112"/>
      <c r="B420" s="26"/>
      <c r="C420" s="27"/>
      <c r="D420" s="27"/>
      <c r="E420" s="23"/>
      <c r="F420" s="23"/>
      <c r="G420" s="23"/>
      <c r="H420" s="23"/>
      <c r="I420" s="23"/>
      <c r="J420" s="23"/>
      <c r="K420" s="23"/>
      <c r="L420" s="53"/>
      <c r="M420" s="23"/>
      <c r="N420" s="23"/>
      <c r="O420" s="53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</row>
    <row r="421" spans="1:34" x14ac:dyDescent="0.25">
      <c r="A421" s="112"/>
      <c r="B421" s="26"/>
      <c r="C421" s="27"/>
      <c r="D421" s="27"/>
      <c r="E421" s="23"/>
      <c r="F421" s="23"/>
      <c r="G421" s="23"/>
      <c r="H421" s="23"/>
      <c r="I421" s="23"/>
      <c r="J421" s="23"/>
      <c r="K421" s="23"/>
      <c r="L421" s="53"/>
      <c r="M421" s="23"/>
      <c r="N421" s="23"/>
      <c r="O421" s="53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</row>
    <row r="422" spans="1:34" x14ac:dyDescent="0.25">
      <c r="A422" s="112"/>
      <c r="B422" s="26"/>
      <c r="C422" s="23"/>
      <c r="D422" s="23"/>
      <c r="E422" s="27"/>
      <c r="F422" s="27"/>
      <c r="G422" s="27"/>
      <c r="H422" s="27"/>
      <c r="I422" s="27"/>
      <c r="J422" s="27"/>
      <c r="K422" s="27"/>
      <c r="L422" s="53"/>
      <c r="M422" s="27"/>
      <c r="N422" s="27"/>
      <c r="O422" s="53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</row>
    <row r="423" spans="1:34" x14ac:dyDescent="0.25">
      <c r="A423" s="112"/>
      <c r="B423" s="26"/>
      <c r="C423" s="23"/>
      <c r="D423" s="23"/>
      <c r="E423" s="27"/>
      <c r="F423" s="27"/>
      <c r="G423" s="27"/>
      <c r="H423" s="27"/>
      <c r="I423" s="27"/>
      <c r="J423" s="27"/>
      <c r="K423" s="27"/>
      <c r="L423" s="53"/>
      <c r="M423" s="27"/>
      <c r="N423" s="27"/>
      <c r="O423" s="53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</row>
    <row r="424" spans="1:34" x14ac:dyDescent="0.25">
      <c r="A424" s="112"/>
      <c r="B424" s="26"/>
      <c r="C424" s="27"/>
      <c r="D424" s="27"/>
      <c r="E424" s="23"/>
      <c r="F424" s="23"/>
      <c r="G424" s="23"/>
      <c r="H424" s="23"/>
      <c r="I424" s="23"/>
      <c r="J424" s="23"/>
      <c r="K424" s="23"/>
      <c r="L424" s="53"/>
      <c r="M424" s="23"/>
      <c r="N424" s="23"/>
      <c r="O424" s="53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</row>
    <row r="425" spans="1:34" x14ac:dyDescent="0.25">
      <c r="A425" s="112"/>
      <c r="B425" s="28"/>
      <c r="C425" s="22"/>
      <c r="D425" s="22"/>
      <c r="E425" s="23"/>
      <c r="F425" s="23"/>
      <c r="G425" s="23"/>
      <c r="H425" s="23"/>
      <c r="I425" s="23"/>
      <c r="J425" s="23"/>
      <c r="K425" s="23"/>
      <c r="L425" s="53"/>
      <c r="M425" s="23"/>
      <c r="N425" s="23"/>
      <c r="O425" s="53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</row>
    <row r="426" spans="1:34" x14ac:dyDescent="0.25">
      <c r="A426" s="112"/>
      <c r="B426" s="26"/>
      <c r="C426" s="27"/>
      <c r="D426" s="27"/>
      <c r="E426" s="23"/>
      <c r="F426" s="23"/>
      <c r="G426" s="23"/>
      <c r="H426" s="23"/>
      <c r="I426" s="23"/>
      <c r="J426" s="23"/>
      <c r="K426" s="23"/>
      <c r="L426" s="53"/>
      <c r="M426" s="23"/>
      <c r="N426" s="23"/>
      <c r="O426" s="53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</row>
    <row r="427" spans="1:34" x14ac:dyDescent="0.25">
      <c r="A427" s="112"/>
      <c r="B427" s="26"/>
      <c r="C427" s="27"/>
      <c r="D427" s="27"/>
      <c r="E427" s="23"/>
      <c r="F427" s="23"/>
      <c r="G427" s="23"/>
      <c r="H427" s="23"/>
      <c r="I427" s="23"/>
      <c r="J427" s="23"/>
      <c r="K427" s="23"/>
      <c r="L427" s="53"/>
      <c r="M427" s="23"/>
      <c r="N427" s="23"/>
      <c r="O427" s="53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</row>
    <row r="428" spans="1:34" x14ac:dyDescent="0.25">
      <c r="A428" s="112"/>
      <c r="B428" s="26"/>
      <c r="C428" s="27"/>
      <c r="D428" s="27"/>
      <c r="E428" s="23"/>
      <c r="F428" s="23"/>
      <c r="G428" s="23"/>
      <c r="H428" s="23"/>
      <c r="I428" s="23"/>
      <c r="J428" s="23"/>
      <c r="K428" s="23"/>
      <c r="L428" s="53"/>
      <c r="M428" s="23"/>
      <c r="N428" s="23"/>
      <c r="O428" s="53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</row>
    <row r="429" spans="1:34" x14ac:dyDescent="0.25">
      <c r="A429" s="112"/>
      <c r="B429" s="26"/>
      <c r="C429" s="27"/>
      <c r="D429" s="27"/>
      <c r="E429" s="23"/>
      <c r="F429" s="23"/>
      <c r="G429" s="23"/>
      <c r="H429" s="23"/>
      <c r="I429" s="23"/>
      <c r="J429" s="23"/>
      <c r="K429" s="23"/>
      <c r="L429" s="53"/>
      <c r="M429" s="23"/>
      <c r="N429" s="23"/>
      <c r="O429" s="53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</row>
    <row r="430" spans="1:34" x14ac:dyDescent="0.25">
      <c r="A430" s="112"/>
      <c r="B430" s="26"/>
      <c r="C430" s="23"/>
      <c r="D430" s="23"/>
      <c r="E430" s="27"/>
      <c r="F430" s="27"/>
      <c r="G430" s="27"/>
      <c r="H430" s="27"/>
      <c r="I430" s="27"/>
      <c r="J430" s="27"/>
      <c r="K430" s="27"/>
      <c r="L430" s="53"/>
      <c r="M430" s="27"/>
      <c r="N430" s="27"/>
      <c r="O430" s="53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</row>
    <row r="431" spans="1:34" x14ac:dyDescent="0.25">
      <c r="A431" s="112"/>
      <c r="B431" s="26"/>
      <c r="C431" s="23"/>
      <c r="D431" s="23"/>
      <c r="E431" s="27"/>
      <c r="F431" s="27"/>
      <c r="G431" s="27"/>
      <c r="H431" s="27"/>
      <c r="I431" s="27"/>
      <c r="J431" s="27"/>
      <c r="K431" s="27"/>
      <c r="L431" s="53"/>
      <c r="M431" s="27"/>
      <c r="N431" s="27"/>
      <c r="O431" s="53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</row>
    <row r="432" spans="1:34" x14ac:dyDescent="0.25">
      <c r="A432" s="112"/>
      <c r="B432" s="26"/>
      <c r="C432" s="23"/>
      <c r="D432" s="23"/>
      <c r="E432" s="27"/>
      <c r="F432" s="27"/>
      <c r="G432" s="27"/>
      <c r="H432" s="27"/>
      <c r="I432" s="27"/>
      <c r="J432" s="27"/>
      <c r="K432" s="27"/>
      <c r="L432" s="53"/>
      <c r="M432" s="27"/>
      <c r="N432" s="27"/>
      <c r="O432" s="53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</row>
    <row r="433" spans="1:34" x14ac:dyDescent="0.25">
      <c r="A433" s="112"/>
      <c r="B433" s="26"/>
      <c r="C433" s="23"/>
      <c r="D433" s="23"/>
      <c r="E433" s="27"/>
      <c r="F433" s="27"/>
      <c r="G433" s="27"/>
      <c r="H433" s="27"/>
      <c r="I433" s="27"/>
      <c r="J433" s="27"/>
      <c r="K433" s="27"/>
      <c r="L433" s="53"/>
      <c r="M433" s="27"/>
      <c r="N433" s="27"/>
      <c r="O433" s="53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</row>
    <row r="434" spans="1:34" x14ac:dyDescent="0.25">
      <c r="A434" s="112"/>
      <c r="B434" s="26"/>
      <c r="C434" s="23"/>
      <c r="D434" s="23"/>
      <c r="E434" s="27"/>
      <c r="F434" s="27"/>
      <c r="G434" s="27"/>
      <c r="H434" s="27"/>
      <c r="I434" s="27"/>
      <c r="J434" s="27"/>
      <c r="K434" s="27"/>
      <c r="L434" s="53"/>
      <c r="M434" s="27"/>
      <c r="N434" s="27"/>
      <c r="O434" s="53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</row>
    <row r="435" spans="1:34" x14ac:dyDescent="0.25">
      <c r="A435" s="112"/>
      <c r="B435" s="26"/>
      <c r="C435" s="23"/>
      <c r="D435" s="23"/>
      <c r="E435" s="27"/>
      <c r="F435" s="27"/>
      <c r="G435" s="27"/>
      <c r="H435" s="27"/>
      <c r="I435" s="27"/>
      <c r="J435" s="27"/>
      <c r="K435" s="27"/>
      <c r="L435" s="53"/>
      <c r="M435" s="27"/>
      <c r="N435" s="27"/>
      <c r="O435" s="53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</row>
    <row r="436" spans="1:34" x14ac:dyDescent="0.25">
      <c r="A436" s="112"/>
      <c r="B436" s="26"/>
      <c r="C436" s="23"/>
      <c r="D436" s="23"/>
      <c r="E436" s="27"/>
      <c r="F436" s="27"/>
      <c r="G436" s="27"/>
      <c r="H436" s="27"/>
      <c r="I436" s="27"/>
      <c r="J436" s="27"/>
      <c r="K436" s="27"/>
      <c r="L436" s="53"/>
      <c r="M436" s="27"/>
      <c r="N436" s="27"/>
      <c r="O436" s="53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</row>
    <row r="437" spans="1:34" x14ac:dyDescent="0.25">
      <c r="A437" s="112"/>
      <c r="B437" s="26"/>
      <c r="C437" s="23"/>
      <c r="D437" s="23"/>
      <c r="E437" s="27"/>
      <c r="F437" s="27"/>
      <c r="G437" s="27"/>
      <c r="H437" s="27"/>
      <c r="I437" s="27"/>
      <c r="J437" s="27"/>
      <c r="K437" s="27"/>
      <c r="L437" s="53"/>
      <c r="M437" s="27"/>
      <c r="N437" s="27"/>
      <c r="O437" s="53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</row>
    <row r="438" spans="1:34" x14ac:dyDescent="0.25">
      <c r="A438" s="112"/>
      <c r="B438" s="26"/>
      <c r="C438" s="23"/>
      <c r="D438" s="23"/>
      <c r="E438" s="27"/>
      <c r="F438" s="27"/>
      <c r="G438" s="27"/>
      <c r="H438" s="27"/>
      <c r="I438" s="27"/>
      <c r="J438" s="27"/>
      <c r="K438" s="27"/>
      <c r="L438" s="53"/>
      <c r="M438" s="27"/>
      <c r="N438" s="27"/>
      <c r="O438" s="53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</row>
    <row r="439" spans="1:34" x14ac:dyDescent="0.25">
      <c r="A439" s="112"/>
      <c r="B439" s="26"/>
      <c r="C439" s="27"/>
      <c r="D439" s="27"/>
      <c r="E439" s="23"/>
      <c r="F439" s="23"/>
      <c r="G439" s="23"/>
      <c r="H439" s="23"/>
      <c r="I439" s="23"/>
      <c r="J439" s="23"/>
      <c r="K439" s="23"/>
      <c r="L439" s="53"/>
      <c r="M439" s="23"/>
      <c r="N439" s="23"/>
      <c r="O439" s="53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</row>
    <row r="440" spans="1:34" x14ac:dyDescent="0.25">
      <c r="A440" s="112"/>
      <c r="B440" s="26"/>
      <c r="C440" s="23"/>
      <c r="D440" s="23"/>
      <c r="E440" s="27"/>
      <c r="F440" s="27"/>
      <c r="G440" s="27"/>
      <c r="H440" s="27"/>
      <c r="I440" s="27"/>
      <c r="J440" s="27"/>
      <c r="K440" s="27"/>
      <c r="L440" s="53"/>
      <c r="M440" s="27"/>
      <c r="N440" s="27"/>
      <c r="O440" s="53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</row>
    <row r="441" spans="1:34" x14ac:dyDescent="0.25">
      <c r="A441" s="112"/>
      <c r="B441" s="26"/>
      <c r="C441" s="23"/>
      <c r="D441" s="23"/>
      <c r="E441" s="27"/>
      <c r="F441" s="27"/>
      <c r="G441" s="27"/>
      <c r="H441" s="27"/>
      <c r="I441" s="27"/>
      <c r="J441" s="27"/>
      <c r="K441" s="27"/>
      <c r="L441" s="53"/>
      <c r="M441" s="27"/>
      <c r="N441" s="27"/>
      <c r="O441" s="53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</row>
    <row r="442" spans="1:34" x14ac:dyDescent="0.25">
      <c r="A442" s="112"/>
      <c r="B442" s="26"/>
      <c r="C442" s="23"/>
      <c r="D442" s="23"/>
      <c r="E442" s="27"/>
      <c r="F442" s="27"/>
      <c r="G442" s="27"/>
      <c r="H442" s="27"/>
      <c r="I442" s="27"/>
      <c r="J442" s="27"/>
      <c r="K442" s="27"/>
      <c r="L442" s="53"/>
      <c r="M442" s="27"/>
      <c r="N442" s="27"/>
      <c r="O442" s="53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</row>
    <row r="443" spans="1:34" x14ac:dyDescent="0.25">
      <c r="A443" s="112"/>
      <c r="B443" s="26"/>
      <c r="C443" s="23"/>
      <c r="D443" s="23"/>
      <c r="E443" s="27"/>
      <c r="F443" s="27"/>
      <c r="G443" s="27"/>
      <c r="H443" s="27"/>
      <c r="I443" s="27"/>
      <c r="J443" s="27"/>
      <c r="K443" s="27"/>
      <c r="L443" s="53"/>
      <c r="M443" s="27"/>
      <c r="N443" s="27"/>
      <c r="O443" s="53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</row>
    <row r="444" spans="1:34" x14ac:dyDescent="0.25">
      <c r="A444" s="112"/>
      <c r="B444" s="26"/>
      <c r="C444" s="23"/>
      <c r="D444" s="23"/>
      <c r="E444" s="27"/>
      <c r="F444" s="27"/>
      <c r="G444" s="27"/>
      <c r="H444" s="27"/>
      <c r="I444" s="27"/>
      <c r="J444" s="27"/>
      <c r="K444" s="27"/>
      <c r="L444" s="53"/>
      <c r="M444" s="27"/>
      <c r="N444" s="27"/>
      <c r="O444" s="53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</row>
    <row r="445" spans="1:34" x14ac:dyDescent="0.25">
      <c r="A445" s="112"/>
      <c r="B445" s="26"/>
      <c r="C445" s="23"/>
      <c r="D445" s="23"/>
      <c r="E445" s="27"/>
      <c r="F445" s="27"/>
      <c r="G445" s="27"/>
      <c r="H445" s="27"/>
      <c r="I445" s="27"/>
      <c r="J445" s="27"/>
      <c r="K445" s="27"/>
      <c r="L445" s="53"/>
      <c r="M445" s="27"/>
      <c r="N445" s="27"/>
      <c r="O445" s="53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</row>
    <row r="446" spans="1:34" x14ac:dyDescent="0.25">
      <c r="A446" s="112"/>
      <c r="B446" s="26"/>
      <c r="C446" s="23"/>
      <c r="D446" s="23"/>
      <c r="E446" s="27"/>
      <c r="F446" s="27"/>
      <c r="G446" s="27"/>
      <c r="H446" s="27"/>
      <c r="I446" s="27"/>
      <c r="J446" s="27"/>
      <c r="K446" s="27"/>
      <c r="L446" s="53"/>
      <c r="M446" s="27"/>
      <c r="N446" s="27"/>
      <c r="O446" s="53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</row>
    <row r="447" spans="1:34" x14ac:dyDescent="0.25">
      <c r="A447" s="112"/>
      <c r="B447" s="26"/>
      <c r="C447" s="23"/>
      <c r="D447" s="23"/>
      <c r="E447" s="27"/>
      <c r="F447" s="27"/>
      <c r="G447" s="27"/>
      <c r="H447" s="27"/>
      <c r="I447" s="27"/>
      <c r="J447" s="27"/>
      <c r="K447" s="27"/>
      <c r="L447" s="53"/>
      <c r="M447" s="27"/>
      <c r="N447" s="27"/>
      <c r="O447" s="53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</row>
    <row r="448" spans="1:34" x14ac:dyDescent="0.25">
      <c r="A448" s="112"/>
      <c r="B448" s="26"/>
      <c r="C448" s="23"/>
      <c r="D448" s="23"/>
      <c r="E448" s="27"/>
      <c r="F448" s="27"/>
      <c r="G448" s="27"/>
      <c r="H448" s="27"/>
      <c r="I448" s="27"/>
      <c r="J448" s="27"/>
      <c r="K448" s="27"/>
      <c r="L448" s="53"/>
      <c r="M448" s="27"/>
      <c r="N448" s="27"/>
      <c r="O448" s="53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</row>
    <row r="449" spans="1:34" x14ac:dyDescent="0.25">
      <c r="A449" s="112"/>
      <c r="B449" s="26"/>
      <c r="C449" s="23"/>
      <c r="D449" s="23"/>
      <c r="E449" s="27"/>
      <c r="F449" s="27"/>
      <c r="G449" s="27"/>
      <c r="H449" s="27"/>
      <c r="I449" s="27"/>
      <c r="J449" s="27"/>
      <c r="K449" s="27"/>
      <c r="L449" s="53"/>
      <c r="M449" s="27"/>
      <c r="N449" s="27"/>
      <c r="O449" s="53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</row>
    <row r="450" spans="1:34" x14ac:dyDescent="0.25">
      <c r="A450" s="112"/>
      <c r="B450" s="26"/>
      <c r="C450" s="23"/>
      <c r="D450" s="23"/>
      <c r="E450" s="27"/>
      <c r="F450" s="27"/>
      <c r="G450" s="27"/>
      <c r="H450" s="27"/>
      <c r="I450" s="27"/>
      <c r="J450" s="27"/>
      <c r="K450" s="27"/>
      <c r="L450" s="53"/>
      <c r="M450" s="27"/>
      <c r="N450" s="27"/>
      <c r="O450" s="53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</row>
    <row r="451" spans="1:34" x14ac:dyDescent="0.25">
      <c r="A451" s="112"/>
      <c r="B451" s="28"/>
      <c r="C451" s="22"/>
      <c r="D451" s="22"/>
      <c r="E451" s="23"/>
      <c r="F451" s="23"/>
      <c r="G451" s="23"/>
      <c r="H451" s="23"/>
      <c r="I451" s="23"/>
      <c r="J451" s="23"/>
      <c r="K451" s="23"/>
      <c r="L451" s="53"/>
      <c r="M451" s="23"/>
      <c r="N451" s="23"/>
      <c r="O451" s="53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</row>
    <row r="452" spans="1:34" x14ac:dyDescent="0.25">
      <c r="A452" s="112"/>
      <c r="B452" s="26"/>
      <c r="C452" s="27"/>
      <c r="D452" s="27"/>
      <c r="E452" s="23"/>
      <c r="F452" s="23"/>
      <c r="G452" s="23"/>
      <c r="H452" s="23"/>
      <c r="I452" s="23"/>
      <c r="J452" s="23"/>
      <c r="K452" s="23"/>
      <c r="L452" s="53"/>
      <c r="M452" s="23"/>
      <c r="N452" s="23"/>
      <c r="O452" s="53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</row>
    <row r="453" spans="1:34" x14ac:dyDescent="0.25">
      <c r="A453" s="112"/>
      <c r="B453" s="26"/>
      <c r="C453" s="27"/>
      <c r="D453" s="27"/>
      <c r="E453" s="23"/>
      <c r="F453" s="23"/>
      <c r="G453" s="23"/>
      <c r="H453" s="23"/>
      <c r="I453" s="23"/>
      <c r="J453" s="23"/>
      <c r="K453" s="23"/>
      <c r="L453" s="53"/>
      <c r="M453" s="23"/>
      <c r="N453" s="23"/>
      <c r="O453" s="53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</row>
    <row r="454" spans="1:34" x14ac:dyDescent="0.25">
      <c r="A454" s="112"/>
      <c r="B454" s="26"/>
      <c r="C454" s="27"/>
      <c r="D454" s="27"/>
      <c r="E454" s="23"/>
      <c r="F454" s="23"/>
      <c r="G454" s="23"/>
      <c r="H454" s="23"/>
      <c r="I454" s="23"/>
      <c r="J454" s="23"/>
      <c r="K454" s="23"/>
      <c r="L454" s="53"/>
      <c r="M454" s="23"/>
      <c r="N454" s="23"/>
      <c r="O454" s="53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</row>
    <row r="455" spans="1:34" x14ac:dyDescent="0.25">
      <c r="A455" s="112"/>
      <c r="B455" s="26"/>
      <c r="C455" s="27"/>
      <c r="D455" s="27"/>
      <c r="E455" s="23"/>
      <c r="F455" s="23"/>
      <c r="G455" s="23"/>
      <c r="H455" s="23"/>
      <c r="I455" s="23"/>
      <c r="J455" s="23"/>
      <c r="K455" s="23"/>
      <c r="L455" s="53"/>
      <c r="M455" s="23"/>
      <c r="N455" s="23"/>
      <c r="O455" s="53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</row>
    <row r="456" spans="1:34" x14ac:dyDescent="0.25">
      <c r="A456" s="112"/>
      <c r="B456" s="26"/>
      <c r="C456" s="23"/>
      <c r="D456" s="23"/>
      <c r="E456" s="27"/>
      <c r="F456" s="27"/>
      <c r="G456" s="27"/>
      <c r="H456" s="27"/>
      <c r="I456" s="27"/>
      <c r="J456" s="27"/>
      <c r="K456" s="27"/>
      <c r="L456" s="53"/>
      <c r="M456" s="27"/>
      <c r="N456" s="27"/>
      <c r="O456" s="53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</row>
    <row r="457" spans="1:34" x14ac:dyDescent="0.25">
      <c r="A457" s="112"/>
      <c r="B457" s="26"/>
      <c r="C457" s="23"/>
      <c r="D457" s="23"/>
      <c r="E457" s="27"/>
      <c r="F457" s="27"/>
      <c r="G457" s="27"/>
      <c r="H457" s="27"/>
      <c r="I457" s="27"/>
      <c r="J457" s="27"/>
      <c r="K457" s="27"/>
      <c r="L457" s="53"/>
      <c r="M457" s="27"/>
      <c r="N457" s="27"/>
      <c r="O457" s="53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</row>
    <row r="458" spans="1:34" x14ac:dyDescent="0.25">
      <c r="A458" s="112"/>
      <c r="B458" s="26"/>
      <c r="C458" s="23"/>
      <c r="D458" s="23"/>
      <c r="E458" s="27"/>
      <c r="F458" s="27"/>
      <c r="G458" s="27"/>
      <c r="H458" s="27"/>
      <c r="I458" s="27"/>
      <c r="J458" s="27"/>
      <c r="K458" s="27"/>
      <c r="L458" s="53"/>
      <c r="M458" s="27"/>
      <c r="N458" s="27"/>
      <c r="O458" s="53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</row>
    <row r="459" spans="1:34" x14ac:dyDescent="0.25">
      <c r="A459" s="112"/>
      <c r="B459" s="26"/>
      <c r="C459" s="23"/>
      <c r="D459" s="23"/>
      <c r="E459" s="27"/>
      <c r="F459" s="27"/>
      <c r="G459" s="27"/>
      <c r="H459" s="27"/>
      <c r="I459" s="27"/>
      <c r="J459" s="27"/>
      <c r="K459" s="27"/>
      <c r="L459" s="53"/>
      <c r="M459" s="27"/>
      <c r="N459" s="27"/>
      <c r="O459" s="53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</row>
    <row r="460" spans="1:34" x14ac:dyDescent="0.25">
      <c r="A460" s="112"/>
      <c r="B460" s="26"/>
      <c r="C460" s="23"/>
      <c r="D460" s="23"/>
      <c r="E460" s="27"/>
      <c r="F460" s="27"/>
      <c r="G460" s="27"/>
      <c r="H460" s="27"/>
      <c r="I460" s="27"/>
      <c r="J460" s="27"/>
      <c r="K460" s="27"/>
      <c r="L460" s="53"/>
      <c r="M460" s="27"/>
      <c r="N460" s="27"/>
      <c r="O460" s="53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</row>
    <row r="461" spans="1:34" x14ac:dyDescent="0.25">
      <c r="A461" s="112"/>
      <c r="B461" s="26"/>
      <c r="C461" s="23"/>
      <c r="D461" s="23"/>
      <c r="E461" s="27"/>
      <c r="F461" s="27"/>
      <c r="G461" s="27"/>
      <c r="H461" s="27"/>
      <c r="I461" s="27"/>
      <c r="J461" s="27"/>
      <c r="K461" s="27"/>
      <c r="L461" s="53"/>
      <c r="M461" s="27"/>
      <c r="N461" s="27"/>
      <c r="O461" s="53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</row>
    <row r="462" spans="1:34" x14ac:dyDescent="0.25">
      <c r="A462" s="112"/>
      <c r="B462" s="26"/>
      <c r="C462" s="23"/>
      <c r="D462" s="23"/>
      <c r="E462" s="27"/>
      <c r="F462" s="27"/>
      <c r="G462" s="27"/>
      <c r="H462" s="27"/>
      <c r="I462" s="27"/>
      <c r="J462" s="27"/>
      <c r="K462" s="27"/>
      <c r="L462" s="53"/>
      <c r="M462" s="27"/>
      <c r="N462" s="27"/>
      <c r="O462" s="53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</row>
    <row r="463" spans="1:34" x14ac:dyDescent="0.25">
      <c r="A463" s="112"/>
      <c r="B463" s="26"/>
      <c r="C463" s="23"/>
      <c r="D463" s="23"/>
      <c r="E463" s="27"/>
      <c r="F463" s="27"/>
      <c r="G463" s="27"/>
      <c r="H463" s="27"/>
      <c r="I463" s="27"/>
      <c r="J463" s="27"/>
      <c r="K463" s="27"/>
      <c r="L463" s="53"/>
      <c r="M463" s="27"/>
      <c r="N463" s="27"/>
      <c r="O463" s="53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</row>
    <row r="464" spans="1:34" x14ac:dyDescent="0.25">
      <c r="A464" s="112"/>
      <c r="B464" s="26"/>
      <c r="C464" s="23"/>
      <c r="D464" s="23"/>
      <c r="E464" s="27"/>
      <c r="F464" s="27"/>
      <c r="G464" s="27"/>
      <c r="H464" s="27"/>
      <c r="I464" s="27"/>
      <c r="J464" s="27"/>
      <c r="K464" s="27"/>
      <c r="L464" s="53"/>
      <c r="M464" s="27"/>
      <c r="N464" s="27"/>
      <c r="O464" s="53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</row>
    <row r="465" spans="1:34" x14ac:dyDescent="0.25">
      <c r="A465" s="112"/>
      <c r="B465" s="26"/>
      <c r="C465" s="27"/>
      <c r="D465" s="27"/>
      <c r="E465" s="23"/>
      <c r="F465" s="23"/>
      <c r="G465" s="23"/>
      <c r="H465" s="23"/>
      <c r="I465" s="23"/>
      <c r="J465" s="23"/>
      <c r="K465" s="23"/>
      <c r="L465" s="53"/>
      <c r="M465" s="23"/>
      <c r="N465" s="23"/>
      <c r="O465" s="53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</row>
    <row r="466" spans="1:34" x14ac:dyDescent="0.25">
      <c r="A466" s="112"/>
      <c r="B466" s="26"/>
      <c r="C466" s="23"/>
      <c r="D466" s="23"/>
      <c r="E466" s="27"/>
      <c r="F466" s="27"/>
      <c r="G466" s="27"/>
      <c r="H466" s="27"/>
      <c r="I466" s="27"/>
      <c r="J466" s="27"/>
      <c r="K466" s="27"/>
      <c r="L466" s="53"/>
      <c r="M466" s="27"/>
      <c r="N466" s="27"/>
      <c r="O466" s="53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</row>
    <row r="467" spans="1:34" x14ac:dyDescent="0.25">
      <c r="A467" s="112"/>
      <c r="B467" s="26"/>
      <c r="C467" s="23"/>
      <c r="D467" s="23"/>
      <c r="E467" s="27"/>
      <c r="F467" s="27"/>
      <c r="G467" s="27"/>
      <c r="H467" s="27"/>
      <c r="I467" s="27"/>
      <c r="J467" s="27"/>
      <c r="K467" s="27"/>
      <c r="L467" s="53"/>
      <c r="M467" s="27"/>
      <c r="N467" s="27"/>
      <c r="O467" s="53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</row>
    <row r="468" spans="1:34" x14ac:dyDescent="0.25">
      <c r="A468" s="112"/>
      <c r="B468" s="26"/>
      <c r="C468" s="23"/>
      <c r="D468" s="23"/>
      <c r="E468" s="27"/>
      <c r="F468" s="27"/>
      <c r="G468" s="27"/>
      <c r="H468" s="27"/>
      <c r="I468" s="27"/>
      <c r="J468" s="27"/>
      <c r="K468" s="27"/>
      <c r="L468" s="53"/>
      <c r="M468" s="27"/>
      <c r="N468" s="27"/>
      <c r="O468" s="53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</row>
    <row r="469" spans="1:34" x14ac:dyDescent="0.25">
      <c r="A469" s="112"/>
      <c r="B469" s="26"/>
      <c r="C469" s="23"/>
      <c r="D469" s="23"/>
      <c r="E469" s="27"/>
      <c r="F469" s="27"/>
      <c r="G469" s="27"/>
      <c r="H469" s="27"/>
      <c r="I469" s="27"/>
      <c r="J469" s="27"/>
      <c r="K469" s="27"/>
      <c r="L469" s="53"/>
      <c r="M469" s="27"/>
      <c r="N469" s="27"/>
      <c r="O469" s="53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</row>
    <row r="470" spans="1:34" x14ac:dyDescent="0.25">
      <c r="A470" s="112"/>
      <c r="B470" s="26"/>
      <c r="C470" s="23"/>
      <c r="D470" s="23"/>
      <c r="E470" s="27"/>
      <c r="F470" s="27"/>
      <c r="G470" s="27"/>
      <c r="H470" s="27"/>
      <c r="I470" s="27"/>
      <c r="J470" s="27"/>
      <c r="K470" s="27"/>
      <c r="L470" s="53"/>
      <c r="M470" s="27"/>
      <c r="N470" s="27"/>
      <c r="O470" s="53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</row>
    <row r="471" spans="1:34" x14ac:dyDescent="0.25">
      <c r="A471" s="112"/>
      <c r="B471" s="26"/>
      <c r="C471" s="23"/>
      <c r="D471" s="23"/>
      <c r="E471" s="27"/>
      <c r="F471" s="27"/>
      <c r="G471" s="27"/>
      <c r="H471" s="27"/>
      <c r="I471" s="27"/>
      <c r="J471" s="27"/>
      <c r="K471" s="27"/>
      <c r="L471" s="53"/>
      <c r="M471" s="27"/>
      <c r="N471" s="27"/>
      <c r="O471" s="53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</row>
    <row r="472" spans="1:34" x14ac:dyDescent="0.25">
      <c r="A472" s="112"/>
      <c r="B472" s="26"/>
      <c r="C472" s="23"/>
      <c r="D472" s="23"/>
      <c r="E472" s="27"/>
      <c r="F472" s="27"/>
      <c r="G472" s="27"/>
      <c r="H472" s="27"/>
      <c r="I472" s="27"/>
      <c r="J472" s="27"/>
      <c r="K472" s="27"/>
      <c r="L472" s="53"/>
      <c r="M472" s="27"/>
      <c r="N472" s="27"/>
      <c r="O472" s="53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</row>
    <row r="473" spans="1:34" x14ac:dyDescent="0.25">
      <c r="A473" s="112"/>
      <c r="B473" s="26"/>
      <c r="C473" s="23"/>
      <c r="D473" s="23"/>
      <c r="E473" s="27"/>
      <c r="F473" s="27"/>
      <c r="G473" s="27"/>
      <c r="H473" s="27"/>
      <c r="I473" s="27"/>
      <c r="J473" s="27"/>
      <c r="K473" s="27"/>
      <c r="L473" s="53"/>
      <c r="M473" s="27"/>
      <c r="N473" s="27"/>
      <c r="O473" s="53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</row>
    <row r="474" spans="1:34" x14ac:dyDescent="0.25">
      <c r="A474" s="112"/>
      <c r="B474" s="26"/>
      <c r="C474" s="23"/>
      <c r="D474" s="23"/>
      <c r="E474" s="27"/>
      <c r="F474" s="27"/>
      <c r="G474" s="27"/>
      <c r="H474" s="27"/>
      <c r="I474" s="27"/>
      <c r="J474" s="27"/>
      <c r="K474" s="27"/>
      <c r="L474" s="53"/>
      <c r="M474" s="27"/>
      <c r="N474" s="27"/>
      <c r="O474" s="53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</row>
    <row r="475" spans="1:34" x14ac:dyDescent="0.25">
      <c r="A475" s="112"/>
      <c r="B475" s="26"/>
      <c r="C475" s="23"/>
      <c r="D475" s="23"/>
      <c r="E475" s="27"/>
      <c r="F475" s="27"/>
      <c r="G475" s="27"/>
      <c r="H475" s="27"/>
      <c r="I475" s="27"/>
      <c r="J475" s="27"/>
      <c r="K475" s="27"/>
      <c r="L475" s="53"/>
      <c r="M475" s="27"/>
      <c r="N475" s="27"/>
      <c r="O475" s="53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</row>
    <row r="476" spans="1:34" x14ac:dyDescent="0.25">
      <c r="A476" s="112"/>
      <c r="B476" s="26"/>
      <c r="C476" s="23"/>
      <c r="D476" s="23"/>
      <c r="E476" s="27"/>
      <c r="F476" s="27"/>
      <c r="G476" s="27"/>
      <c r="H476" s="27"/>
      <c r="I476" s="27"/>
      <c r="J476" s="27"/>
      <c r="K476" s="27"/>
      <c r="L476" s="53"/>
      <c r="M476" s="27"/>
      <c r="N476" s="27"/>
      <c r="O476" s="53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</row>
    <row r="477" spans="1:34" x14ac:dyDescent="0.25">
      <c r="A477" s="112"/>
      <c r="B477" s="28"/>
      <c r="C477" s="22"/>
      <c r="D477" s="22"/>
      <c r="E477" s="23"/>
      <c r="F477" s="23"/>
      <c r="G477" s="23"/>
      <c r="H477" s="23"/>
      <c r="I477" s="23"/>
      <c r="J477" s="23"/>
      <c r="K477" s="23"/>
      <c r="L477" s="53"/>
      <c r="M477" s="23"/>
      <c r="N477" s="23"/>
      <c r="O477" s="53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</row>
    <row r="478" spans="1:34" x14ac:dyDescent="0.25">
      <c r="A478" s="112"/>
      <c r="B478" s="31"/>
      <c r="C478" s="32"/>
      <c r="D478" s="32"/>
      <c r="E478" s="23"/>
      <c r="F478" s="23"/>
      <c r="G478" s="23"/>
      <c r="H478" s="23"/>
      <c r="I478" s="23"/>
      <c r="J478" s="23"/>
      <c r="K478" s="23"/>
      <c r="L478" s="53"/>
      <c r="M478" s="23"/>
      <c r="N478" s="23"/>
      <c r="O478" s="53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</row>
    <row r="479" spans="1:34" x14ac:dyDescent="0.25">
      <c r="A479" s="112"/>
      <c r="B479" s="33"/>
      <c r="C479" s="34"/>
      <c r="D479" s="34"/>
      <c r="E479" s="35"/>
      <c r="F479" s="35"/>
      <c r="G479" s="35"/>
      <c r="H479" s="35"/>
      <c r="I479" s="35"/>
      <c r="J479" s="35"/>
      <c r="K479" s="35"/>
      <c r="L479" s="53"/>
      <c r="M479" s="35"/>
      <c r="N479" s="35"/>
      <c r="O479" s="53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</row>
    <row r="480" spans="1:34" x14ac:dyDescent="0.25">
      <c r="A480" s="112"/>
      <c r="B480" s="18"/>
      <c r="C480" s="36"/>
      <c r="D480" s="36"/>
      <c r="E480" s="23"/>
      <c r="F480" s="23"/>
      <c r="G480" s="23"/>
      <c r="H480" s="23"/>
      <c r="I480" s="23"/>
      <c r="J480" s="23"/>
      <c r="K480" s="23"/>
      <c r="L480" s="53"/>
      <c r="M480" s="23"/>
      <c r="N480" s="23"/>
      <c r="O480" s="53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</row>
    <row r="481" spans="1:34" x14ac:dyDescent="0.25">
      <c r="A481" s="112"/>
      <c r="B481" s="18"/>
      <c r="C481" s="36"/>
      <c r="D481" s="36"/>
      <c r="E481" s="23"/>
      <c r="F481" s="23"/>
      <c r="G481" s="23"/>
      <c r="H481" s="23"/>
      <c r="I481" s="23"/>
      <c r="J481" s="23"/>
      <c r="K481" s="23"/>
      <c r="L481" s="53"/>
      <c r="M481" s="23"/>
      <c r="N481" s="23"/>
      <c r="O481" s="53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</row>
    <row r="482" spans="1:34" x14ac:dyDescent="0.25">
      <c r="A482" s="112"/>
      <c r="B482" s="18"/>
      <c r="C482" s="36"/>
      <c r="D482" s="36"/>
      <c r="E482" s="23"/>
      <c r="F482" s="23"/>
      <c r="G482" s="23"/>
      <c r="H482" s="23"/>
      <c r="I482" s="23"/>
      <c r="J482" s="23"/>
      <c r="K482" s="23"/>
      <c r="L482" s="53"/>
      <c r="M482" s="23"/>
      <c r="N482" s="23"/>
      <c r="O482" s="53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</row>
    <row r="483" spans="1:34" x14ac:dyDescent="0.25">
      <c r="A483" s="112"/>
      <c r="B483" s="33"/>
      <c r="C483" s="34"/>
      <c r="D483" s="34"/>
      <c r="E483" s="35"/>
      <c r="F483" s="35"/>
      <c r="G483" s="35"/>
      <c r="H483" s="35"/>
      <c r="I483" s="35"/>
      <c r="J483" s="35"/>
      <c r="K483" s="35"/>
      <c r="L483" s="53"/>
      <c r="M483" s="35"/>
      <c r="N483" s="35"/>
      <c r="O483" s="53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</row>
    <row r="484" spans="1:34" x14ac:dyDescent="0.25">
      <c r="A484" s="112"/>
      <c r="B484" s="18"/>
      <c r="C484" s="36"/>
      <c r="D484" s="36"/>
      <c r="E484" s="23"/>
      <c r="F484" s="23"/>
      <c r="G484" s="23"/>
      <c r="H484" s="23"/>
      <c r="I484" s="23"/>
      <c r="J484" s="23"/>
      <c r="K484" s="23"/>
      <c r="L484" s="53"/>
      <c r="M484" s="23"/>
      <c r="N484" s="23"/>
      <c r="O484" s="53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</row>
    <row r="485" spans="1:34" x14ac:dyDescent="0.25">
      <c r="A485" s="112"/>
      <c r="B485" s="18"/>
      <c r="C485" s="23"/>
      <c r="D485" s="23"/>
      <c r="E485" s="36"/>
      <c r="F485" s="36"/>
      <c r="G485" s="36"/>
      <c r="H485" s="36"/>
      <c r="I485" s="36"/>
      <c r="J485" s="36"/>
      <c r="K485" s="36"/>
      <c r="M485" s="36"/>
      <c r="N485" s="36"/>
    </row>
    <row r="486" spans="1:34" x14ac:dyDescent="0.25">
      <c r="A486" s="112"/>
      <c r="B486" s="18"/>
      <c r="C486" s="23"/>
      <c r="D486" s="23"/>
      <c r="E486" s="36"/>
      <c r="F486" s="36"/>
      <c r="G486" s="36"/>
      <c r="H486" s="36"/>
      <c r="I486" s="36"/>
      <c r="J486" s="36"/>
      <c r="K486" s="36"/>
      <c r="M486" s="36"/>
      <c r="N486" s="36"/>
    </row>
    <row r="487" spans="1:34" x14ac:dyDescent="0.25">
      <c r="A487" s="112"/>
      <c r="B487" s="18"/>
      <c r="C487" s="23"/>
      <c r="D487" s="23"/>
      <c r="E487" s="36"/>
      <c r="F487" s="36"/>
      <c r="G487" s="36"/>
      <c r="H487" s="36"/>
      <c r="I487" s="36"/>
      <c r="J487" s="36"/>
      <c r="K487" s="36"/>
      <c r="M487" s="36"/>
      <c r="N487" s="36"/>
    </row>
    <row r="488" spans="1:34" x14ac:dyDescent="0.25">
      <c r="A488" s="112"/>
      <c r="B488" s="18"/>
      <c r="C488" s="23"/>
      <c r="D488" s="23"/>
      <c r="E488" s="36"/>
      <c r="F488" s="36"/>
      <c r="G488" s="36"/>
      <c r="H488" s="36"/>
      <c r="I488" s="36"/>
      <c r="J488" s="36"/>
      <c r="K488" s="36"/>
      <c r="M488" s="36"/>
      <c r="N488" s="36"/>
    </row>
    <row r="489" spans="1:34" x14ac:dyDescent="0.25">
      <c r="A489" s="112"/>
      <c r="B489" s="18"/>
      <c r="C489" s="23"/>
      <c r="D489" s="23"/>
      <c r="E489" s="36"/>
      <c r="F489" s="36"/>
      <c r="G489" s="36"/>
      <c r="H489" s="36"/>
      <c r="I489" s="36"/>
      <c r="J489" s="36"/>
      <c r="K489" s="36"/>
      <c r="M489" s="36"/>
      <c r="N489" s="36"/>
    </row>
    <row r="490" spans="1:34" x14ac:dyDescent="0.25">
      <c r="A490" s="112"/>
      <c r="B490" s="18"/>
      <c r="C490" s="23"/>
      <c r="D490" s="23"/>
      <c r="E490" s="36"/>
      <c r="F490" s="36"/>
      <c r="G490" s="36"/>
      <c r="H490" s="36"/>
      <c r="I490" s="36"/>
      <c r="J490" s="36"/>
      <c r="K490" s="36"/>
      <c r="M490" s="36"/>
      <c r="N490" s="36"/>
    </row>
    <row r="491" spans="1:34" x14ac:dyDescent="0.25">
      <c r="A491" s="112"/>
      <c r="B491" s="33"/>
      <c r="C491" s="34"/>
      <c r="D491" s="34"/>
      <c r="E491" s="35"/>
      <c r="F491" s="35"/>
      <c r="G491" s="35"/>
      <c r="H491" s="35"/>
      <c r="I491" s="35"/>
      <c r="J491" s="35"/>
      <c r="K491" s="35"/>
      <c r="M491" s="35"/>
      <c r="N491" s="35"/>
    </row>
    <row r="492" spans="1:34" x14ac:dyDescent="0.25">
      <c r="A492" s="112"/>
      <c r="B492" s="18"/>
      <c r="C492" s="36"/>
      <c r="D492" s="36"/>
      <c r="E492" s="23"/>
      <c r="F492" s="23"/>
      <c r="G492" s="23"/>
      <c r="H492" s="23"/>
      <c r="I492" s="23"/>
      <c r="J492" s="23"/>
      <c r="K492" s="23"/>
      <c r="M492" s="23"/>
      <c r="N492" s="23"/>
    </row>
    <row r="493" spans="1:34" x14ac:dyDescent="0.25">
      <c r="A493" s="112"/>
      <c r="B493" s="18"/>
      <c r="C493" s="36"/>
      <c r="D493" s="36"/>
      <c r="E493" s="23"/>
      <c r="F493" s="23"/>
      <c r="G493" s="23"/>
      <c r="H493" s="23"/>
      <c r="I493" s="23"/>
      <c r="J493" s="23"/>
      <c r="K493" s="23"/>
      <c r="M493" s="23"/>
      <c r="N493" s="23"/>
    </row>
    <row r="494" spans="1:34" x14ac:dyDescent="0.25">
      <c r="A494" s="112"/>
      <c r="B494" s="18"/>
      <c r="C494" s="36"/>
      <c r="D494" s="36"/>
      <c r="E494" s="23"/>
      <c r="F494" s="23"/>
      <c r="G494" s="23"/>
      <c r="H494" s="23"/>
      <c r="I494" s="23"/>
      <c r="J494" s="23"/>
      <c r="K494" s="23"/>
      <c r="M494" s="23"/>
      <c r="N494" s="23"/>
    </row>
    <row r="495" spans="1:34" x14ac:dyDescent="0.25">
      <c r="B495" s="18"/>
      <c r="C495" s="36"/>
      <c r="D495" s="36"/>
      <c r="E495" s="23"/>
      <c r="F495" s="23"/>
      <c r="G495" s="23"/>
      <c r="H495" s="23"/>
      <c r="I495" s="23"/>
      <c r="J495" s="23"/>
      <c r="K495" s="23"/>
      <c r="L495" s="17"/>
      <c r="M495" s="23"/>
      <c r="N495" s="23"/>
      <c r="O495" s="17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</row>
    <row r="496" spans="1:34" s="12" customFormat="1" x14ac:dyDescent="0.25">
      <c r="A496" s="113"/>
      <c r="B496" s="18"/>
      <c r="C496" s="36"/>
      <c r="D496" s="36"/>
      <c r="E496" s="23"/>
      <c r="F496" s="23"/>
      <c r="G496" s="23"/>
      <c r="H496" s="23"/>
      <c r="I496" s="23"/>
      <c r="J496" s="23"/>
      <c r="K496" s="23"/>
      <c r="L496" s="47"/>
      <c r="M496" s="23"/>
      <c r="N496" s="23"/>
      <c r="O496" s="47"/>
    </row>
    <row r="497" spans="1:34" s="12" customFormat="1" x14ac:dyDescent="0.25">
      <c r="A497" s="113"/>
      <c r="B497" s="31"/>
      <c r="C497" s="32"/>
      <c r="D497" s="32"/>
      <c r="E497" s="23"/>
      <c r="F497" s="23"/>
      <c r="G497" s="23"/>
      <c r="H497" s="23"/>
      <c r="I497" s="23"/>
      <c r="J497" s="23"/>
      <c r="K497" s="23"/>
      <c r="L497" s="47"/>
      <c r="M497" s="23"/>
      <c r="N497" s="23"/>
      <c r="O497" s="47"/>
    </row>
    <row r="498" spans="1:34" s="12" customFormat="1" x14ac:dyDescent="0.25">
      <c r="A498" s="113"/>
      <c r="B498" s="18"/>
      <c r="C498" s="36"/>
      <c r="D498" s="36"/>
      <c r="E498" s="23"/>
      <c r="F498" s="23"/>
      <c r="G498" s="23"/>
      <c r="H498" s="23"/>
      <c r="I498" s="23"/>
      <c r="J498" s="23"/>
      <c r="K498" s="23"/>
      <c r="L498" s="47"/>
      <c r="M498" s="23"/>
      <c r="N498" s="23"/>
      <c r="O498" s="47"/>
    </row>
    <row r="499" spans="1:34" s="12" customFormat="1" x14ac:dyDescent="0.25">
      <c r="A499" s="113"/>
      <c r="B499" s="18"/>
      <c r="C499" s="36"/>
      <c r="D499" s="36"/>
      <c r="E499" s="23"/>
      <c r="F499" s="23"/>
      <c r="G499" s="23"/>
      <c r="H499" s="23"/>
      <c r="I499" s="23"/>
      <c r="J499" s="23"/>
      <c r="K499" s="23"/>
      <c r="L499" s="47"/>
      <c r="M499" s="23"/>
      <c r="N499" s="23"/>
      <c r="O499" s="47"/>
    </row>
    <row r="500" spans="1:34" s="12" customFormat="1" x14ac:dyDescent="0.25">
      <c r="A500" s="113"/>
      <c r="B500" s="18"/>
      <c r="C500" s="36"/>
      <c r="D500" s="36"/>
      <c r="E500" s="23"/>
      <c r="F500" s="23"/>
      <c r="G500" s="23"/>
      <c r="H500" s="23"/>
      <c r="I500" s="23"/>
      <c r="J500" s="23"/>
      <c r="K500" s="23"/>
      <c r="L500" s="47"/>
      <c r="M500" s="23"/>
      <c r="N500" s="23"/>
      <c r="O500" s="47"/>
    </row>
    <row r="501" spans="1:34" s="12" customFormat="1" x14ac:dyDescent="0.25">
      <c r="A501" s="113"/>
      <c r="B501" s="18"/>
      <c r="C501" s="36"/>
      <c r="D501" s="36"/>
      <c r="E501" s="23"/>
      <c r="F501" s="23"/>
      <c r="G501" s="23"/>
      <c r="H501" s="23"/>
      <c r="I501" s="23"/>
      <c r="J501" s="23"/>
      <c r="K501" s="23"/>
      <c r="L501" s="47"/>
      <c r="M501" s="23"/>
      <c r="N501" s="23"/>
      <c r="O501" s="47"/>
    </row>
    <row r="502" spans="1:34" s="12" customFormat="1" x14ac:dyDescent="0.25">
      <c r="A502" s="113"/>
      <c r="B502" s="18"/>
      <c r="C502" s="36"/>
      <c r="D502" s="36"/>
      <c r="E502" s="23"/>
      <c r="F502" s="23"/>
      <c r="G502" s="23"/>
      <c r="H502" s="23"/>
      <c r="I502" s="23"/>
      <c r="J502" s="23"/>
      <c r="K502" s="23"/>
      <c r="L502" s="47"/>
      <c r="M502" s="23"/>
      <c r="N502" s="23"/>
      <c r="O502" s="47"/>
    </row>
    <row r="503" spans="1:34" s="12" customFormat="1" x14ac:dyDescent="0.25">
      <c r="A503" s="113"/>
      <c r="B503" s="18"/>
      <c r="C503" s="36"/>
      <c r="D503" s="36"/>
      <c r="E503" s="23"/>
      <c r="F503" s="23"/>
      <c r="G503" s="23"/>
      <c r="H503" s="23"/>
      <c r="I503" s="23"/>
      <c r="J503" s="23"/>
      <c r="K503" s="23"/>
      <c r="L503" s="47"/>
      <c r="M503" s="23"/>
      <c r="N503" s="23"/>
      <c r="O503" s="47"/>
    </row>
    <row r="504" spans="1:34" x14ac:dyDescent="0.25">
      <c r="A504" s="112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7"/>
      <c r="M504" s="16"/>
      <c r="N504" s="16"/>
      <c r="O504" s="17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</row>
    <row r="505" spans="1:34" x14ac:dyDescent="0.25">
      <c r="A505" s="112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7"/>
      <c r="M505" s="16"/>
      <c r="N505" s="16"/>
      <c r="O505" s="17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</row>
    <row r="506" spans="1:34" x14ac:dyDescent="0.25">
      <c r="A506" s="112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7"/>
      <c r="M506" s="16"/>
      <c r="N506" s="16"/>
      <c r="O506" s="17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</row>
    <row r="507" spans="1:34" x14ac:dyDescent="0.25">
      <c r="A507" s="112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7"/>
      <c r="M507" s="16"/>
      <c r="N507" s="16"/>
      <c r="O507" s="17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</row>
    <row r="508" spans="1:34" x14ac:dyDescent="0.25">
      <c r="A508" s="112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7"/>
      <c r="M508" s="16"/>
      <c r="N508" s="16"/>
      <c r="O508" s="17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</row>
    <row r="509" spans="1:34" x14ac:dyDescent="0.25">
      <c r="A509" s="112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7"/>
      <c r="M509" s="16"/>
      <c r="N509" s="16"/>
      <c r="O509" s="17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</row>
    <row r="510" spans="1:34" x14ac:dyDescent="0.25">
      <c r="A510" s="112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7"/>
      <c r="M510" s="16"/>
      <c r="N510" s="16"/>
      <c r="O510" s="17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</row>
    <row r="511" spans="1:34" x14ac:dyDescent="0.25">
      <c r="A511" s="112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7"/>
      <c r="M511" s="16"/>
      <c r="N511" s="16"/>
      <c r="O511" s="17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</row>
    <row r="512" spans="1:34" x14ac:dyDescent="0.25">
      <c r="A512" s="112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7"/>
      <c r="M512" s="16"/>
      <c r="N512" s="16"/>
      <c r="O512" s="17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</row>
    <row r="513" spans="1:34" x14ac:dyDescent="0.25">
      <c r="A513" s="112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7"/>
      <c r="M513" s="16"/>
      <c r="N513" s="16"/>
      <c r="O513" s="17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</row>
    <row r="514" spans="1:34" x14ac:dyDescent="0.25">
      <c r="A514" s="112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7"/>
      <c r="M514" s="16"/>
      <c r="N514" s="16"/>
      <c r="O514" s="17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</row>
    <row r="515" spans="1:34" x14ac:dyDescent="0.25">
      <c r="A515" s="112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7"/>
      <c r="M515" s="16"/>
      <c r="N515" s="16"/>
      <c r="O515" s="17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</row>
    <row r="516" spans="1:34" x14ac:dyDescent="0.25">
      <c r="A516" s="112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7"/>
      <c r="M516" s="16"/>
      <c r="N516" s="16"/>
      <c r="O516" s="17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</row>
    <row r="517" spans="1:34" x14ac:dyDescent="0.25">
      <c r="A517" s="112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7"/>
      <c r="M517" s="16"/>
      <c r="N517" s="16"/>
      <c r="O517" s="17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</row>
    <row r="518" spans="1:34" x14ac:dyDescent="0.25">
      <c r="A518" s="112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7"/>
      <c r="M518" s="16"/>
      <c r="N518" s="16"/>
      <c r="O518" s="17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</row>
    <row r="519" spans="1:34" x14ac:dyDescent="0.25">
      <c r="A519" s="112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7"/>
      <c r="M519" s="16"/>
      <c r="N519" s="16"/>
      <c r="O519" s="17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</row>
    <row r="520" spans="1:34" x14ac:dyDescent="0.25">
      <c r="A520" s="112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7"/>
      <c r="M520" s="16"/>
      <c r="N520" s="16"/>
      <c r="O520" s="17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</row>
    <row r="521" spans="1:34" x14ac:dyDescent="0.25">
      <c r="A521" s="112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7"/>
      <c r="M521" s="16"/>
      <c r="N521" s="16"/>
      <c r="O521" s="17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</row>
    <row r="522" spans="1:34" x14ac:dyDescent="0.25">
      <c r="A522" s="112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7"/>
      <c r="M522" s="16"/>
      <c r="N522" s="16"/>
      <c r="O522" s="17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</row>
    <row r="523" spans="1:34" x14ac:dyDescent="0.25">
      <c r="A523" s="112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7"/>
      <c r="M523" s="16"/>
      <c r="N523" s="16"/>
      <c r="O523" s="17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</row>
    <row r="524" spans="1:34" x14ac:dyDescent="0.25">
      <c r="A524" s="112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7"/>
      <c r="M524" s="16"/>
      <c r="N524" s="16"/>
      <c r="O524" s="17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</row>
    <row r="525" spans="1:34" x14ac:dyDescent="0.25">
      <c r="A525" s="112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7"/>
      <c r="M525" s="16"/>
      <c r="N525" s="16"/>
      <c r="O525" s="17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</row>
    <row r="526" spans="1:34" x14ac:dyDescent="0.25">
      <c r="A526" s="112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7"/>
      <c r="M526" s="16"/>
      <c r="N526" s="16"/>
      <c r="O526" s="17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</row>
    <row r="527" spans="1:34" x14ac:dyDescent="0.25">
      <c r="A527" s="112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7"/>
      <c r="M527" s="16"/>
      <c r="N527" s="16"/>
      <c r="O527" s="17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</row>
    <row r="528" spans="1:34" x14ac:dyDescent="0.25">
      <c r="A528" s="112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7"/>
      <c r="M528" s="16"/>
      <c r="N528" s="16"/>
      <c r="O528" s="17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</row>
    <row r="529" spans="1:34" x14ac:dyDescent="0.25">
      <c r="A529" s="112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7"/>
      <c r="M529" s="16"/>
      <c r="N529" s="16"/>
      <c r="O529" s="17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</row>
    <row r="530" spans="1:34" x14ac:dyDescent="0.25">
      <c r="A530" s="112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7"/>
      <c r="M530" s="16"/>
      <c r="N530" s="16"/>
      <c r="O530" s="17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</row>
    <row r="531" spans="1:34" x14ac:dyDescent="0.25">
      <c r="A531" s="112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7"/>
      <c r="M531" s="16"/>
      <c r="N531" s="16"/>
      <c r="O531" s="17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</row>
    <row r="532" spans="1:34" x14ac:dyDescent="0.25">
      <c r="A532" s="112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7"/>
      <c r="M532" s="16"/>
      <c r="N532" s="16"/>
      <c r="O532" s="17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</row>
    <row r="533" spans="1:34" x14ac:dyDescent="0.25">
      <c r="A533" s="112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7"/>
      <c r="M533" s="16"/>
      <c r="N533" s="16"/>
      <c r="O533" s="17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</row>
    <row r="534" spans="1:34" x14ac:dyDescent="0.25">
      <c r="A534" s="112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7"/>
      <c r="M534" s="16"/>
      <c r="N534" s="16"/>
      <c r="O534" s="17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</row>
    <row r="535" spans="1:34" x14ac:dyDescent="0.25">
      <c r="A535" s="112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7"/>
      <c r="M535" s="16"/>
      <c r="N535" s="16"/>
      <c r="O535" s="17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</row>
    <row r="536" spans="1:34" x14ac:dyDescent="0.25">
      <c r="A536" s="112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7"/>
      <c r="M536" s="16"/>
      <c r="N536" s="16"/>
      <c r="O536" s="17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</row>
    <row r="537" spans="1:34" x14ac:dyDescent="0.25">
      <c r="A537" s="112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7"/>
      <c r="M537" s="16"/>
      <c r="N537" s="16"/>
      <c r="O537" s="17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</row>
    <row r="538" spans="1:34" x14ac:dyDescent="0.25">
      <c r="A538" s="112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7"/>
      <c r="M538" s="16"/>
      <c r="N538" s="16"/>
      <c r="O538" s="17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</row>
    <row r="539" spans="1:34" x14ac:dyDescent="0.25">
      <c r="A539" s="112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7"/>
      <c r="M539" s="16"/>
      <c r="N539" s="16"/>
      <c r="O539" s="17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</row>
    <row r="540" spans="1:34" x14ac:dyDescent="0.25">
      <c r="A540" s="112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7"/>
      <c r="M540" s="16"/>
      <c r="N540" s="16"/>
      <c r="O540" s="17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</row>
    <row r="541" spans="1:34" x14ac:dyDescent="0.25">
      <c r="A541" s="112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7"/>
      <c r="M541" s="16"/>
      <c r="N541" s="16"/>
      <c r="O541" s="17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</row>
    <row r="542" spans="1:34" x14ac:dyDescent="0.25">
      <c r="A542" s="112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7"/>
      <c r="M542" s="16"/>
      <c r="N542" s="16"/>
      <c r="O542" s="17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</row>
    <row r="543" spans="1:34" x14ac:dyDescent="0.25">
      <c r="A543" s="112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7"/>
      <c r="M543" s="16"/>
      <c r="N543" s="16"/>
      <c r="O543" s="17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</row>
    <row r="544" spans="1:34" x14ac:dyDescent="0.25">
      <c r="A544" s="112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7"/>
      <c r="M544" s="16"/>
      <c r="N544" s="16"/>
      <c r="O544" s="17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</row>
    <row r="545" spans="1:34" x14ac:dyDescent="0.25">
      <c r="A545" s="112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7"/>
      <c r="M545" s="16"/>
      <c r="N545" s="16"/>
      <c r="O545" s="17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</row>
    <row r="546" spans="1:34" x14ac:dyDescent="0.25">
      <c r="A546" s="112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7"/>
      <c r="M546" s="16"/>
      <c r="N546" s="16"/>
      <c r="O546" s="17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</row>
    <row r="547" spans="1:34" x14ac:dyDescent="0.25">
      <c r="A547" s="112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7"/>
      <c r="M547" s="16"/>
      <c r="N547" s="16"/>
      <c r="O547" s="17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</row>
    <row r="548" spans="1:34" x14ac:dyDescent="0.25">
      <c r="A548" s="112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7"/>
      <c r="M548" s="16"/>
      <c r="N548" s="16"/>
      <c r="O548" s="17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</row>
    <row r="549" spans="1:34" x14ac:dyDescent="0.25">
      <c r="A549" s="112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7"/>
      <c r="M549" s="16"/>
      <c r="N549" s="16"/>
      <c r="O549" s="17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</row>
    <row r="550" spans="1:34" x14ac:dyDescent="0.25">
      <c r="A550" s="112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7"/>
      <c r="M550" s="16"/>
      <c r="N550" s="16"/>
      <c r="O550" s="17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</row>
    <row r="551" spans="1:34" x14ac:dyDescent="0.25">
      <c r="A551" s="112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7"/>
      <c r="M551" s="16"/>
      <c r="N551" s="16"/>
      <c r="O551" s="17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</row>
    <row r="552" spans="1:34" x14ac:dyDescent="0.25">
      <c r="A552" s="112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7"/>
      <c r="M552" s="16"/>
      <c r="N552" s="16"/>
      <c r="O552" s="17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</row>
    <row r="553" spans="1:34" x14ac:dyDescent="0.25">
      <c r="A553" s="112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7"/>
      <c r="M553" s="16"/>
      <c r="N553" s="16"/>
      <c r="O553" s="17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</row>
    <row r="554" spans="1:34" x14ac:dyDescent="0.25">
      <c r="A554" s="112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7"/>
      <c r="M554" s="16"/>
      <c r="N554" s="16"/>
      <c r="O554" s="17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</row>
    <row r="555" spans="1:34" x14ac:dyDescent="0.25">
      <c r="A555" s="112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7"/>
      <c r="M555" s="16"/>
      <c r="N555" s="16"/>
      <c r="O555" s="17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</row>
    <row r="556" spans="1:34" x14ac:dyDescent="0.25">
      <c r="A556" s="112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7"/>
      <c r="M556" s="16"/>
      <c r="N556" s="16"/>
      <c r="O556" s="17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</row>
    <row r="557" spans="1:34" x14ac:dyDescent="0.25">
      <c r="A557" s="112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7"/>
      <c r="M557" s="16"/>
      <c r="N557" s="16"/>
      <c r="O557" s="17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</row>
    <row r="558" spans="1:34" x14ac:dyDescent="0.25">
      <c r="A558" s="112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7"/>
      <c r="M558" s="16"/>
      <c r="N558" s="16"/>
      <c r="O558" s="17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</row>
    <row r="559" spans="1:34" x14ac:dyDescent="0.25">
      <c r="A559" s="112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7"/>
      <c r="M559" s="16"/>
      <c r="N559" s="16"/>
      <c r="O559" s="17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</row>
    <row r="560" spans="1:34" x14ac:dyDescent="0.25">
      <c r="A560" s="112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7"/>
      <c r="M560" s="16"/>
      <c r="N560" s="16"/>
      <c r="O560" s="17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</row>
    <row r="561" spans="1:34" x14ac:dyDescent="0.25">
      <c r="A561" s="112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7"/>
      <c r="M561" s="16"/>
      <c r="N561" s="16"/>
      <c r="O561" s="17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</row>
    <row r="562" spans="1:34" x14ac:dyDescent="0.25">
      <c r="A562" s="112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7"/>
      <c r="M562" s="16"/>
      <c r="N562" s="16"/>
      <c r="O562" s="17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</row>
    <row r="563" spans="1:34" x14ac:dyDescent="0.25">
      <c r="A563" s="112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7"/>
      <c r="M563" s="16"/>
      <c r="N563" s="16"/>
      <c r="O563" s="17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</row>
    <row r="564" spans="1:34" x14ac:dyDescent="0.25">
      <c r="A564" s="112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7"/>
      <c r="M564" s="16"/>
      <c r="N564" s="16"/>
      <c r="O564" s="17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</row>
    <row r="565" spans="1:34" x14ac:dyDescent="0.25">
      <c r="A565" s="112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7"/>
      <c r="M565" s="16"/>
      <c r="N565" s="16"/>
      <c r="O565" s="17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</row>
    <row r="566" spans="1:34" x14ac:dyDescent="0.25">
      <c r="A566" s="112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7"/>
      <c r="M566" s="16"/>
      <c r="N566" s="16"/>
      <c r="O566" s="17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</row>
    <row r="567" spans="1:34" x14ac:dyDescent="0.25">
      <c r="A567" s="112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7"/>
      <c r="M567" s="16"/>
      <c r="N567" s="16"/>
      <c r="O567" s="17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</row>
    <row r="568" spans="1:34" x14ac:dyDescent="0.25">
      <c r="A568" s="112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7"/>
      <c r="M568" s="16"/>
      <c r="N568" s="16"/>
      <c r="O568" s="17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</row>
    <row r="569" spans="1:34" x14ac:dyDescent="0.25">
      <c r="A569" s="112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7"/>
      <c r="M569" s="16"/>
      <c r="N569" s="16"/>
      <c r="O569" s="17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</row>
    <row r="570" spans="1:34" x14ac:dyDescent="0.25">
      <c r="A570" s="112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7"/>
      <c r="M570" s="16"/>
      <c r="N570" s="16"/>
      <c r="O570" s="17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</row>
    <row r="571" spans="1:34" x14ac:dyDescent="0.25">
      <c r="A571" s="112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7"/>
      <c r="M571" s="16"/>
      <c r="N571" s="16"/>
      <c r="O571" s="17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</row>
    <row r="572" spans="1:34" x14ac:dyDescent="0.25">
      <c r="A572" s="112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7"/>
      <c r="M572" s="16"/>
      <c r="N572" s="16"/>
      <c r="O572" s="17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</row>
    <row r="573" spans="1:34" x14ac:dyDescent="0.25">
      <c r="A573" s="112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7"/>
      <c r="M573" s="16"/>
      <c r="N573" s="16"/>
      <c r="O573" s="17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</row>
    <row r="574" spans="1:34" x14ac:dyDescent="0.25">
      <c r="A574" s="112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7"/>
      <c r="M574" s="16"/>
      <c r="N574" s="16"/>
      <c r="O574" s="17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</row>
    <row r="575" spans="1:34" x14ac:dyDescent="0.25">
      <c r="A575" s="112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7"/>
      <c r="M575" s="16"/>
      <c r="N575" s="16"/>
      <c r="O575" s="17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</row>
    <row r="576" spans="1:34" x14ac:dyDescent="0.25">
      <c r="A576" s="112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7"/>
      <c r="M576" s="16"/>
      <c r="N576" s="16"/>
      <c r="O576" s="17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</row>
    <row r="577" spans="1:34" x14ac:dyDescent="0.25">
      <c r="A577" s="112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7"/>
      <c r="M577" s="16"/>
      <c r="N577" s="16"/>
      <c r="O577" s="17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</row>
    <row r="578" spans="1:34" x14ac:dyDescent="0.25">
      <c r="A578" s="112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7"/>
      <c r="M578" s="16"/>
      <c r="N578" s="16"/>
      <c r="O578" s="17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</row>
    <row r="579" spans="1:34" x14ac:dyDescent="0.25">
      <c r="A579" s="112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7"/>
      <c r="M579" s="16"/>
      <c r="N579" s="16"/>
      <c r="O579" s="17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</row>
    <row r="580" spans="1:34" x14ac:dyDescent="0.25">
      <c r="A580" s="112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7"/>
      <c r="M580" s="16"/>
      <c r="N580" s="16"/>
      <c r="O580" s="17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</row>
    <row r="581" spans="1:34" x14ac:dyDescent="0.25">
      <c r="A581" s="112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7"/>
      <c r="M581" s="16"/>
      <c r="N581" s="16"/>
      <c r="O581" s="17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</row>
    <row r="582" spans="1:34" x14ac:dyDescent="0.25">
      <c r="A582" s="112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7"/>
      <c r="M582" s="16"/>
      <c r="N582" s="16"/>
      <c r="O582" s="17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</row>
    <row r="583" spans="1:34" x14ac:dyDescent="0.25">
      <c r="A583" s="112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7"/>
      <c r="M583" s="16"/>
      <c r="N583" s="16"/>
      <c r="O583" s="17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</row>
    <row r="584" spans="1:34" x14ac:dyDescent="0.25">
      <c r="A584" s="112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7"/>
      <c r="M584" s="16"/>
      <c r="N584" s="16"/>
      <c r="O584" s="17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</row>
    <row r="585" spans="1:34" x14ac:dyDescent="0.25">
      <c r="A585" s="112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7"/>
      <c r="M585" s="16"/>
      <c r="N585" s="16"/>
      <c r="O585" s="17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</row>
    <row r="586" spans="1:34" x14ac:dyDescent="0.25">
      <c r="A586" s="112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7"/>
      <c r="M586" s="16"/>
      <c r="N586" s="16"/>
      <c r="O586" s="17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</row>
    <row r="587" spans="1:34" x14ac:dyDescent="0.25">
      <c r="A587" s="112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7"/>
      <c r="M587" s="16"/>
      <c r="N587" s="16"/>
      <c r="O587" s="17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</row>
    <row r="588" spans="1:34" x14ac:dyDescent="0.25">
      <c r="A588" s="112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7"/>
      <c r="M588" s="16"/>
      <c r="N588" s="16"/>
      <c r="O588" s="17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</row>
    <row r="589" spans="1:34" x14ac:dyDescent="0.25">
      <c r="A589" s="112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7"/>
      <c r="M589" s="16"/>
      <c r="N589" s="16"/>
      <c r="O589" s="17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</row>
    <row r="590" spans="1:34" x14ac:dyDescent="0.25">
      <c r="A590" s="112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7"/>
      <c r="M590" s="16"/>
      <c r="N590" s="16"/>
      <c r="O590" s="17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</row>
    <row r="591" spans="1:34" x14ac:dyDescent="0.25">
      <c r="A591" s="112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7"/>
      <c r="M591" s="16"/>
      <c r="N591" s="16"/>
      <c r="O591" s="17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</row>
    <row r="592" spans="1:34" x14ac:dyDescent="0.25">
      <c r="A592" s="112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7"/>
      <c r="M592" s="16"/>
      <c r="N592" s="16"/>
      <c r="O592" s="17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</row>
    <row r="593" spans="1:34" x14ac:dyDescent="0.25">
      <c r="A593" s="112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7"/>
      <c r="M593" s="16"/>
      <c r="N593" s="16"/>
      <c r="O593" s="17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</row>
    <row r="594" spans="1:34" x14ac:dyDescent="0.25">
      <c r="A594" s="112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7"/>
      <c r="M594" s="16"/>
      <c r="N594" s="16"/>
      <c r="O594" s="17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</row>
    <row r="595" spans="1:34" x14ac:dyDescent="0.25">
      <c r="A595" s="112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7"/>
      <c r="M595" s="16"/>
      <c r="N595" s="16"/>
      <c r="O595" s="17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</row>
    <row r="596" spans="1:34" x14ac:dyDescent="0.25">
      <c r="A596" s="112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7"/>
      <c r="M596" s="16"/>
      <c r="N596" s="16"/>
      <c r="O596" s="17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</row>
    <row r="597" spans="1:34" x14ac:dyDescent="0.25">
      <c r="A597" s="112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7"/>
      <c r="M597" s="16"/>
      <c r="N597" s="16"/>
      <c r="O597" s="17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</row>
    <row r="598" spans="1:34" x14ac:dyDescent="0.25">
      <c r="A598" s="112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7"/>
      <c r="M598" s="16"/>
      <c r="N598" s="16"/>
      <c r="O598" s="17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</row>
    <row r="599" spans="1:34" x14ac:dyDescent="0.25">
      <c r="A599" s="112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7"/>
      <c r="M599" s="16"/>
      <c r="N599" s="16"/>
      <c r="O599" s="17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</row>
    <row r="600" spans="1:34" x14ac:dyDescent="0.25">
      <c r="A600" s="112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7"/>
      <c r="M600" s="16"/>
      <c r="N600" s="16"/>
      <c r="O600" s="17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</row>
    <row r="601" spans="1:34" x14ac:dyDescent="0.25">
      <c r="A601" s="112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7"/>
      <c r="M601" s="16"/>
      <c r="N601" s="16"/>
      <c r="O601" s="17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</row>
    <row r="602" spans="1:34" x14ac:dyDescent="0.25">
      <c r="A602" s="112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7"/>
      <c r="M602" s="16"/>
      <c r="N602" s="16"/>
      <c r="O602" s="17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</row>
    <row r="603" spans="1:34" x14ac:dyDescent="0.25">
      <c r="A603" s="112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7"/>
      <c r="M603" s="16"/>
      <c r="N603" s="16"/>
      <c r="O603" s="17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</row>
    <row r="604" spans="1:34" x14ac:dyDescent="0.25">
      <c r="A604" s="112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7"/>
      <c r="M604" s="16"/>
      <c r="N604" s="16"/>
      <c r="O604" s="17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</row>
    <row r="605" spans="1:34" x14ac:dyDescent="0.25">
      <c r="A605" s="112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7"/>
      <c r="M605" s="16"/>
      <c r="N605" s="16"/>
      <c r="O605" s="17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</row>
    <row r="606" spans="1:34" x14ac:dyDescent="0.25">
      <c r="A606" s="112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7"/>
      <c r="M606" s="16"/>
      <c r="N606" s="16"/>
      <c r="O606" s="17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</row>
    <row r="607" spans="1:34" x14ac:dyDescent="0.25">
      <c r="A607" s="112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7"/>
      <c r="M607" s="16"/>
      <c r="N607" s="16"/>
      <c r="O607" s="17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</row>
    <row r="608" spans="1:34" x14ac:dyDescent="0.25">
      <c r="A608" s="112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7"/>
      <c r="M608" s="16"/>
      <c r="N608" s="16"/>
      <c r="O608" s="17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</row>
    <row r="609" spans="1:34" x14ac:dyDescent="0.25">
      <c r="A609" s="112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7"/>
      <c r="M609" s="16"/>
      <c r="N609" s="16"/>
      <c r="O609" s="17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</row>
    <row r="610" spans="1:34" x14ac:dyDescent="0.25">
      <c r="A610" s="112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7"/>
      <c r="M610" s="16"/>
      <c r="N610" s="16"/>
      <c r="O610" s="17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</row>
    <row r="611" spans="1:34" x14ac:dyDescent="0.25">
      <c r="A611" s="112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7"/>
      <c r="M611" s="16"/>
      <c r="N611" s="16"/>
      <c r="O611" s="17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</row>
    <row r="612" spans="1:34" x14ac:dyDescent="0.25">
      <c r="A612" s="112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7"/>
      <c r="M612" s="16"/>
      <c r="N612" s="16"/>
      <c r="O612" s="17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</row>
    <row r="613" spans="1:34" x14ac:dyDescent="0.25">
      <c r="A613" s="112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7"/>
      <c r="M613" s="16"/>
      <c r="N613" s="16"/>
      <c r="O613" s="17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</row>
    <row r="614" spans="1:34" x14ac:dyDescent="0.25">
      <c r="A614" s="112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7"/>
      <c r="M614" s="16"/>
      <c r="N614" s="16"/>
      <c r="O614" s="17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</row>
    <row r="615" spans="1:34" x14ac:dyDescent="0.25">
      <c r="A615" s="112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7"/>
      <c r="M615" s="16"/>
      <c r="N615" s="16"/>
      <c r="O615" s="17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</row>
    <row r="616" spans="1:34" x14ac:dyDescent="0.25">
      <c r="A616" s="112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7"/>
      <c r="M616" s="16"/>
      <c r="N616" s="16"/>
      <c r="O616" s="17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</row>
    <row r="617" spans="1:34" x14ac:dyDescent="0.25">
      <c r="A617" s="112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7"/>
      <c r="M617" s="16"/>
      <c r="N617" s="16"/>
      <c r="O617" s="17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</row>
    <row r="618" spans="1:34" x14ac:dyDescent="0.25">
      <c r="A618" s="112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7"/>
      <c r="M618" s="16"/>
      <c r="N618" s="16"/>
      <c r="O618" s="17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</row>
    <row r="619" spans="1:34" x14ac:dyDescent="0.25">
      <c r="A619" s="112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7"/>
      <c r="M619" s="16"/>
      <c r="N619" s="16"/>
      <c r="O619" s="17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</row>
    <row r="620" spans="1:34" x14ac:dyDescent="0.25">
      <c r="A620" s="112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7"/>
      <c r="M620" s="16"/>
      <c r="N620" s="16"/>
      <c r="O620" s="17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</row>
    <row r="621" spans="1:34" x14ac:dyDescent="0.25">
      <c r="A621" s="112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7"/>
      <c r="M621" s="16"/>
      <c r="N621" s="16"/>
      <c r="O621" s="17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</row>
    <row r="622" spans="1:34" x14ac:dyDescent="0.25">
      <c r="A622" s="112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7"/>
      <c r="M622" s="16"/>
      <c r="N622" s="16"/>
      <c r="O622" s="17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</row>
    <row r="623" spans="1:34" x14ac:dyDescent="0.25">
      <c r="A623" s="112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7"/>
      <c r="M623" s="16"/>
      <c r="N623" s="16"/>
      <c r="O623" s="17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</row>
    <row r="624" spans="1:34" x14ac:dyDescent="0.25">
      <c r="A624" s="112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7"/>
      <c r="M624" s="16"/>
      <c r="N624" s="16"/>
      <c r="O624" s="17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</row>
    <row r="625" spans="1:34" x14ac:dyDescent="0.25">
      <c r="A625" s="112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7"/>
      <c r="M625" s="16"/>
      <c r="N625" s="16"/>
      <c r="O625" s="17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</row>
    <row r="626" spans="1:34" x14ac:dyDescent="0.25">
      <c r="A626" s="112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7"/>
      <c r="M626" s="16"/>
      <c r="N626" s="16"/>
      <c r="O626" s="17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</row>
    <row r="627" spans="1:34" x14ac:dyDescent="0.25">
      <c r="A627" s="112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7"/>
      <c r="M627" s="16"/>
      <c r="N627" s="16"/>
      <c r="O627" s="17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</row>
    <row r="628" spans="1:34" x14ac:dyDescent="0.25">
      <c r="A628" s="112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7"/>
      <c r="M628" s="16"/>
      <c r="N628" s="16"/>
      <c r="O628" s="17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</row>
    <row r="629" spans="1:34" x14ac:dyDescent="0.25">
      <c r="A629" s="112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7"/>
      <c r="M629" s="16"/>
      <c r="N629" s="16"/>
      <c r="O629" s="17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</row>
    <row r="630" spans="1:34" x14ac:dyDescent="0.25">
      <c r="A630" s="112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7"/>
      <c r="M630" s="16"/>
      <c r="N630" s="16"/>
      <c r="O630" s="17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</row>
    <row r="631" spans="1:34" x14ac:dyDescent="0.25">
      <c r="A631" s="112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7"/>
      <c r="M631" s="16"/>
      <c r="N631" s="16"/>
      <c r="O631" s="17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</row>
    <row r="632" spans="1:34" x14ac:dyDescent="0.25">
      <c r="A632" s="112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7"/>
      <c r="M632" s="16"/>
      <c r="N632" s="16"/>
      <c r="O632" s="17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</row>
    <row r="633" spans="1:34" x14ac:dyDescent="0.25">
      <c r="A633" s="112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7"/>
      <c r="M633" s="16"/>
      <c r="N633" s="16"/>
      <c r="O633" s="17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</row>
    <row r="634" spans="1:34" x14ac:dyDescent="0.25">
      <c r="A634" s="112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7"/>
      <c r="M634" s="16"/>
      <c r="N634" s="16"/>
      <c r="O634" s="17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</row>
    <row r="635" spans="1:34" x14ac:dyDescent="0.25">
      <c r="A635" s="112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7"/>
      <c r="M635" s="16"/>
      <c r="N635" s="16"/>
      <c r="O635" s="17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</row>
    <row r="636" spans="1:34" x14ac:dyDescent="0.25">
      <c r="A636" s="112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7"/>
      <c r="M636" s="16"/>
      <c r="N636" s="16"/>
      <c r="O636" s="17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</row>
    <row r="637" spans="1:34" x14ac:dyDescent="0.25">
      <c r="A637" s="112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7"/>
      <c r="M637" s="16"/>
      <c r="N637" s="16"/>
      <c r="O637" s="17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</row>
    <row r="638" spans="1:34" x14ac:dyDescent="0.25">
      <c r="A638" s="112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7"/>
      <c r="M638" s="16"/>
      <c r="N638" s="16"/>
      <c r="O638" s="17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</row>
    <row r="639" spans="1:34" x14ac:dyDescent="0.25">
      <c r="A639" s="112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7"/>
      <c r="M639" s="16"/>
      <c r="N639" s="16"/>
      <c r="O639" s="17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</row>
    <row r="640" spans="1:34" x14ac:dyDescent="0.25">
      <c r="A640" s="112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7"/>
      <c r="M640" s="16"/>
      <c r="N640" s="16"/>
      <c r="O640" s="17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</row>
    <row r="641" spans="1:34" x14ac:dyDescent="0.25">
      <c r="A641" s="112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7"/>
      <c r="M641" s="16"/>
      <c r="N641" s="16"/>
      <c r="O641" s="17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</row>
    <row r="642" spans="1:34" x14ac:dyDescent="0.25">
      <c r="A642" s="112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7"/>
      <c r="M642" s="16"/>
      <c r="N642" s="16"/>
      <c r="O642" s="17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</row>
    <row r="643" spans="1:34" x14ac:dyDescent="0.25">
      <c r="A643" s="112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7"/>
      <c r="M643" s="16"/>
      <c r="N643" s="16"/>
      <c r="O643" s="17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</row>
    <row r="644" spans="1:34" x14ac:dyDescent="0.25">
      <c r="A644" s="112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7"/>
      <c r="M644" s="16"/>
      <c r="N644" s="16"/>
      <c r="O644" s="17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</row>
    <row r="645" spans="1:34" x14ac:dyDescent="0.25">
      <c r="A645" s="112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7"/>
      <c r="M645" s="16"/>
      <c r="N645" s="16"/>
      <c r="O645" s="17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</row>
    <row r="646" spans="1:34" x14ac:dyDescent="0.25">
      <c r="A646" s="112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7"/>
      <c r="M646" s="16"/>
      <c r="N646" s="16"/>
      <c r="O646" s="17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</row>
    <row r="647" spans="1:34" x14ac:dyDescent="0.25">
      <c r="A647" s="112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7"/>
      <c r="M647" s="16"/>
      <c r="N647" s="16"/>
      <c r="O647" s="17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</row>
    <row r="648" spans="1:34" x14ac:dyDescent="0.25">
      <c r="A648" s="112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7"/>
      <c r="M648" s="16"/>
      <c r="N648" s="16"/>
      <c r="O648" s="17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</row>
    <row r="649" spans="1:34" x14ac:dyDescent="0.25">
      <c r="A649" s="112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7"/>
      <c r="M649" s="16"/>
      <c r="N649" s="16"/>
      <c r="O649" s="17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</row>
    <row r="650" spans="1:34" x14ac:dyDescent="0.25">
      <c r="A650" s="112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7"/>
      <c r="M650" s="16"/>
      <c r="N650" s="16"/>
      <c r="O650" s="17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</row>
    <row r="651" spans="1:34" x14ac:dyDescent="0.25">
      <c r="A651" s="112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7"/>
      <c r="M651" s="16"/>
      <c r="N651" s="16"/>
      <c r="O651" s="17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</row>
    <row r="652" spans="1:34" x14ac:dyDescent="0.25">
      <c r="A652" s="112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7"/>
      <c r="M652" s="16"/>
      <c r="N652" s="16"/>
      <c r="O652" s="17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</row>
    <row r="653" spans="1:34" x14ac:dyDescent="0.25">
      <c r="A653" s="112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7"/>
      <c r="M653" s="16"/>
      <c r="N653" s="16"/>
      <c r="O653" s="17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</row>
    <row r="654" spans="1:34" x14ac:dyDescent="0.25">
      <c r="A654" s="112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7"/>
      <c r="M654" s="16"/>
      <c r="N654" s="16"/>
      <c r="O654" s="17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</row>
    <row r="655" spans="1:34" x14ac:dyDescent="0.25">
      <c r="A655" s="112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7"/>
      <c r="M655" s="16"/>
      <c r="N655" s="16"/>
      <c r="O655" s="17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</row>
    <row r="656" spans="1:34" x14ac:dyDescent="0.25">
      <c r="A656" s="112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7"/>
      <c r="M656" s="16"/>
      <c r="N656" s="16"/>
      <c r="O656" s="17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</row>
    <row r="657" spans="1:34" x14ac:dyDescent="0.25">
      <c r="A657" s="112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7"/>
      <c r="M657" s="16"/>
      <c r="N657" s="16"/>
      <c r="O657" s="17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</row>
    <row r="658" spans="1:34" x14ac:dyDescent="0.25">
      <c r="A658" s="112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7"/>
      <c r="M658" s="16"/>
      <c r="N658" s="16"/>
      <c r="O658" s="17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</row>
    <row r="659" spans="1:34" x14ac:dyDescent="0.25">
      <c r="A659" s="112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7"/>
      <c r="M659" s="16"/>
      <c r="N659" s="16"/>
      <c r="O659" s="17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</row>
    <row r="660" spans="1:34" x14ac:dyDescent="0.25">
      <c r="A660" s="112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7"/>
      <c r="M660" s="16"/>
      <c r="N660" s="16"/>
      <c r="O660" s="17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</row>
    <row r="661" spans="1:34" x14ac:dyDescent="0.25">
      <c r="A661" s="112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7"/>
      <c r="M661" s="16"/>
      <c r="N661" s="16"/>
      <c r="O661" s="17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</row>
    <row r="662" spans="1:34" x14ac:dyDescent="0.25">
      <c r="A662" s="112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7"/>
      <c r="M662" s="16"/>
      <c r="N662" s="16"/>
      <c r="O662" s="17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</row>
    <row r="663" spans="1:34" x14ac:dyDescent="0.25">
      <c r="A663" s="112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7"/>
      <c r="M663" s="16"/>
      <c r="N663" s="16"/>
      <c r="O663" s="17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</row>
    <row r="664" spans="1:34" x14ac:dyDescent="0.25">
      <c r="A664" s="112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7"/>
      <c r="M664" s="16"/>
      <c r="N664" s="16"/>
      <c r="O664" s="17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</row>
    <row r="665" spans="1:34" x14ac:dyDescent="0.25">
      <c r="A665" s="112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7"/>
      <c r="M665" s="16"/>
      <c r="N665" s="16"/>
      <c r="O665" s="17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</row>
    <row r="666" spans="1:34" x14ac:dyDescent="0.25">
      <c r="A666" s="112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7"/>
      <c r="M666" s="16"/>
      <c r="N666" s="16"/>
      <c r="O666" s="17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</row>
    <row r="667" spans="1:34" x14ac:dyDescent="0.25">
      <c r="A667" s="112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7"/>
      <c r="M667" s="16"/>
      <c r="N667" s="16"/>
      <c r="O667" s="17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</row>
    <row r="668" spans="1:34" x14ac:dyDescent="0.25">
      <c r="A668" s="112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7"/>
      <c r="M668" s="16"/>
      <c r="N668" s="16"/>
      <c r="O668" s="17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</row>
    <row r="669" spans="1:34" x14ac:dyDescent="0.25">
      <c r="A669" s="112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7"/>
      <c r="M669" s="16"/>
      <c r="N669" s="16"/>
      <c r="O669" s="17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</row>
    <row r="670" spans="1:34" x14ac:dyDescent="0.25">
      <c r="A670" s="112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7"/>
      <c r="M670" s="16"/>
      <c r="N670" s="16"/>
      <c r="O670" s="17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</row>
    <row r="671" spans="1:34" x14ac:dyDescent="0.25">
      <c r="A671" s="112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7"/>
      <c r="M671" s="16"/>
      <c r="N671" s="16"/>
      <c r="O671" s="17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</row>
    <row r="672" spans="1:34" x14ac:dyDescent="0.25">
      <c r="A672" s="112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7"/>
      <c r="M672" s="16"/>
      <c r="N672" s="16"/>
      <c r="O672" s="17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</row>
    <row r="673" spans="1:34" x14ac:dyDescent="0.25">
      <c r="A673" s="112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7"/>
      <c r="M673" s="16"/>
      <c r="N673" s="16"/>
      <c r="O673" s="17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</row>
    <row r="674" spans="1:34" x14ac:dyDescent="0.25">
      <c r="A674" s="112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7"/>
      <c r="M674" s="16"/>
      <c r="N674" s="16"/>
      <c r="O674" s="17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</row>
    <row r="675" spans="1:34" x14ac:dyDescent="0.25">
      <c r="A675" s="112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7"/>
      <c r="M675" s="16"/>
      <c r="N675" s="16"/>
      <c r="O675" s="17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</row>
    <row r="676" spans="1:34" x14ac:dyDescent="0.25">
      <c r="A676" s="112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7"/>
      <c r="M676" s="16"/>
      <c r="N676" s="16"/>
      <c r="O676" s="17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</row>
    <row r="677" spans="1:34" x14ac:dyDescent="0.25">
      <c r="A677" s="112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7"/>
      <c r="M677" s="16"/>
      <c r="N677" s="16"/>
      <c r="O677" s="17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</row>
    <row r="678" spans="1:34" x14ac:dyDescent="0.25">
      <c r="A678" s="112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7"/>
      <c r="M678" s="16"/>
      <c r="N678" s="16"/>
      <c r="O678" s="17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</row>
    <row r="679" spans="1:34" x14ac:dyDescent="0.25">
      <c r="A679" s="112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7"/>
      <c r="M679" s="16"/>
      <c r="N679" s="16"/>
      <c r="O679" s="17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</row>
    <row r="680" spans="1:34" x14ac:dyDescent="0.25">
      <c r="A680" s="112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7"/>
      <c r="M680" s="16"/>
      <c r="N680" s="16"/>
      <c r="O680" s="17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</row>
    <row r="681" spans="1:34" x14ac:dyDescent="0.25">
      <c r="A681" s="112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7"/>
      <c r="M681" s="16"/>
      <c r="N681" s="16"/>
      <c r="O681" s="17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</row>
    <row r="682" spans="1:34" x14ac:dyDescent="0.25">
      <c r="A682" s="112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7"/>
      <c r="M682" s="16"/>
      <c r="N682" s="16"/>
      <c r="O682" s="17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</row>
    <row r="683" spans="1:34" x14ac:dyDescent="0.25">
      <c r="A683" s="112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7"/>
      <c r="M683" s="16"/>
      <c r="N683" s="16"/>
      <c r="O683" s="17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</row>
    <row r="684" spans="1:34" x14ac:dyDescent="0.25">
      <c r="A684" s="112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7"/>
      <c r="M684" s="16"/>
      <c r="N684" s="16"/>
      <c r="O684" s="17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</row>
    <row r="685" spans="1:34" x14ac:dyDescent="0.25">
      <c r="A685" s="112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7"/>
      <c r="M685" s="16"/>
      <c r="N685" s="16"/>
      <c r="O685" s="17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</row>
    <row r="686" spans="1:34" x14ac:dyDescent="0.25">
      <c r="A686" s="112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7"/>
      <c r="M686" s="16"/>
      <c r="N686" s="16"/>
      <c r="O686" s="17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</row>
    <row r="687" spans="1:34" x14ac:dyDescent="0.25">
      <c r="A687" s="112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7"/>
      <c r="M687" s="16"/>
      <c r="N687" s="16"/>
      <c r="O687" s="17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</row>
    <row r="688" spans="1:34" x14ac:dyDescent="0.25">
      <c r="A688" s="112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7"/>
      <c r="M688" s="16"/>
      <c r="N688" s="16"/>
      <c r="O688" s="17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</row>
    <row r="689" spans="1:34" x14ac:dyDescent="0.25">
      <c r="A689" s="112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7"/>
      <c r="M689" s="16"/>
      <c r="N689" s="16"/>
      <c r="O689" s="17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</row>
    <row r="690" spans="1:34" x14ac:dyDescent="0.25">
      <c r="A690" s="112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7"/>
      <c r="M690" s="16"/>
      <c r="N690" s="16"/>
      <c r="O690" s="17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</row>
    <row r="691" spans="1:34" x14ac:dyDescent="0.25">
      <c r="A691" s="112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7"/>
      <c r="M691" s="16"/>
      <c r="N691" s="16"/>
      <c r="O691" s="17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</row>
    <row r="692" spans="1:34" x14ac:dyDescent="0.25">
      <c r="A692" s="112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7"/>
      <c r="M692" s="16"/>
      <c r="N692" s="16"/>
      <c r="O692" s="17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</row>
    <row r="693" spans="1:34" x14ac:dyDescent="0.25">
      <c r="A693" s="112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7"/>
      <c r="M693" s="16"/>
      <c r="N693" s="16"/>
      <c r="O693" s="17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</row>
    <row r="694" spans="1:34" x14ac:dyDescent="0.25">
      <c r="A694" s="112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7"/>
      <c r="M694" s="16"/>
      <c r="N694" s="16"/>
      <c r="O694" s="17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</row>
    <row r="695" spans="1:34" x14ac:dyDescent="0.25">
      <c r="A695" s="112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7"/>
      <c r="M695" s="16"/>
      <c r="N695" s="16"/>
      <c r="O695" s="17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</row>
    <row r="696" spans="1:34" x14ac:dyDescent="0.25">
      <c r="A696" s="112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7"/>
      <c r="M696" s="16"/>
      <c r="N696" s="16"/>
      <c r="O696" s="17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</row>
    <row r="697" spans="1:34" x14ac:dyDescent="0.25">
      <c r="A697" s="112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7"/>
      <c r="M697" s="16"/>
      <c r="N697" s="16"/>
      <c r="O697" s="17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</row>
    <row r="698" spans="1:34" x14ac:dyDescent="0.25">
      <c r="A698" s="112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7"/>
      <c r="M698" s="16"/>
      <c r="N698" s="16"/>
      <c r="O698" s="17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</row>
    <row r="699" spans="1:34" x14ac:dyDescent="0.25">
      <c r="A699" s="112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7"/>
      <c r="M699" s="16"/>
      <c r="N699" s="16"/>
      <c r="O699" s="17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</row>
    <row r="700" spans="1:34" x14ac:dyDescent="0.25">
      <c r="A700" s="112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7"/>
      <c r="M700" s="16"/>
      <c r="N700" s="16"/>
      <c r="O700" s="17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</row>
    <row r="701" spans="1:34" x14ac:dyDescent="0.25">
      <c r="A701" s="112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7"/>
      <c r="M701" s="16"/>
      <c r="N701" s="16"/>
      <c r="O701" s="17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</row>
    <row r="702" spans="1:34" x14ac:dyDescent="0.25">
      <c r="A702" s="112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7"/>
      <c r="M702" s="16"/>
      <c r="N702" s="16"/>
      <c r="O702" s="17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</row>
    <row r="703" spans="1:34" x14ac:dyDescent="0.25">
      <c r="A703" s="112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7"/>
      <c r="M703" s="16"/>
      <c r="N703" s="16"/>
      <c r="O703" s="17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</row>
    <row r="704" spans="1:34" x14ac:dyDescent="0.25">
      <c r="A704" s="112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7"/>
      <c r="M704" s="16"/>
      <c r="N704" s="16"/>
      <c r="O704" s="17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</row>
    <row r="705" spans="1:34" x14ac:dyDescent="0.25">
      <c r="A705" s="112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7"/>
      <c r="M705" s="16"/>
      <c r="N705" s="16"/>
      <c r="O705" s="17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</row>
    <row r="706" spans="1:34" x14ac:dyDescent="0.25">
      <c r="A706" s="112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7"/>
      <c r="M706" s="16"/>
      <c r="N706" s="16"/>
      <c r="O706" s="17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</row>
    <row r="707" spans="1:34" x14ac:dyDescent="0.25">
      <c r="A707" s="112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7"/>
      <c r="M707" s="16"/>
      <c r="N707" s="16"/>
      <c r="O707" s="17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</row>
    <row r="708" spans="1:34" x14ac:dyDescent="0.25">
      <c r="A708" s="112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7"/>
      <c r="M708" s="16"/>
      <c r="N708" s="16"/>
      <c r="O708" s="17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</row>
    <row r="709" spans="1:34" x14ac:dyDescent="0.25">
      <c r="A709" s="112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7"/>
      <c r="M709" s="16"/>
      <c r="N709" s="16"/>
      <c r="O709" s="17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</row>
    <row r="710" spans="1:34" x14ac:dyDescent="0.25">
      <c r="A710" s="112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7"/>
      <c r="M710" s="16"/>
      <c r="N710" s="16"/>
      <c r="O710" s="17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</row>
    <row r="711" spans="1:34" x14ac:dyDescent="0.25">
      <c r="A711" s="112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7"/>
      <c r="M711" s="16"/>
      <c r="N711" s="16"/>
      <c r="O711" s="17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</row>
    <row r="712" spans="1:34" x14ac:dyDescent="0.25">
      <c r="A712" s="112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7"/>
      <c r="M712" s="16"/>
      <c r="N712" s="16"/>
      <c r="O712" s="17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</row>
    <row r="713" spans="1:34" x14ac:dyDescent="0.25">
      <c r="A713" s="112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7"/>
      <c r="M713" s="16"/>
      <c r="N713" s="16"/>
      <c r="O713" s="17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</row>
    <row r="714" spans="1:34" x14ac:dyDescent="0.25">
      <c r="A714" s="112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7"/>
      <c r="M714" s="16"/>
      <c r="N714" s="16"/>
      <c r="O714" s="17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</row>
    <row r="715" spans="1:34" x14ac:dyDescent="0.25">
      <c r="A715" s="112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7"/>
      <c r="M715" s="16"/>
      <c r="N715" s="16"/>
      <c r="O715" s="17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</row>
    <row r="716" spans="1:34" x14ac:dyDescent="0.25">
      <c r="A716" s="112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7"/>
      <c r="M716" s="16"/>
      <c r="N716" s="16"/>
      <c r="O716" s="17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</row>
    <row r="717" spans="1:34" x14ac:dyDescent="0.25">
      <c r="A717" s="112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7"/>
      <c r="M717" s="16"/>
      <c r="N717" s="16"/>
      <c r="O717" s="17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</row>
    <row r="718" spans="1:34" x14ac:dyDescent="0.25">
      <c r="A718" s="112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7"/>
      <c r="M718" s="16"/>
      <c r="N718" s="16"/>
      <c r="O718" s="17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</row>
    <row r="719" spans="1:34" x14ac:dyDescent="0.25">
      <c r="A719" s="112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7"/>
      <c r="M719" s="16"/>
      <c r="N719" s="16"/>
      <c r="O719" s="17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</row>
    <row r="720" spans="1:34" x14ac:dyDescent="0.25">
      <c r="A720" s="112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7"/>
      <c r="M720" s="16"/>
      <c r="N720" s="16"/>
      <c r="O720" s="17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</row>
    <row r="721" spans="1:34" x14ac:dyDescent="0.25">
      <c r="A721" s="112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7"/>
      <c r="M721" s="16"/>
      <c r="N721" s="16"/>
      <c r="O721" s="17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</row>
    <row r="722" spans="1:34" x14ac:dyDescent="0.25">
      <c r="A722" s="112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7"/>
      <c r="M722" s="16"/>
      <c r="N722" s="16"/>
      <c r="O722" s="17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</row>
    <row r="723" spans="1:34" x14ac:dyDescent="0.25">
      <c r="A723" s="112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7"/>
      <c r="M723" s="16"/>
      <c r="N723" s="16"/>
      <c r="O723" s="17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</row>
    <row r="724" spans="1:34" x14ac:dyDescent="0.25">
      <c r="A724" s="112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7"/>
      <c r="M724" s="16"/>
      <c r="N724" s="16"/>
      <c r="O724" s="17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</row>
    <row r="725" spans="1:34" x14ac:dyDescent="0.25">
      <c r="A725" s="112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7"/>
      <c r="M725" s="16"/>
      <c r="N725" s="16"/>
      <c r="O725" s="17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</row>
    <row r="726" spans="1:34" x14ac:dyDescent="0.25">
      <c r="A726" s="112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7"/>
      <c r="M726" s="16"/>
      <c r="N726" s="16"/>
      <c r="O726" s="17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</row>
    <row r="727" spans="1:34" x14ac:dyDescent="0.25">
      <c r="A727" s="112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7"/>
      <c r="M727" s="16"/>
      <c r="N727" s="16"/>
      <c r="O727" s="17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</row>
    <row r="728" spans="1:34" x14ac:dyDescent="0.25">
      <c r="A728" s="112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7"/>
      <c r="M728" s="16"/>
      <c r="N728" s="16"/>
      <c r="O728" s="17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</row>
    <row r="729" spans="1:34" x14ac:dyDescent="0.25">
      <c r="A729" s="112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7"/>
      <c r="M729" s="16"/>
      <c r="N729" s="16"/>
      <c r="O729" s="17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</row>
    <row r="730" spans="1:34" x14ac:dyDescent="0.25">
      <c r="A730" s="112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7"/>
      <c r="M730" s="16"/>
      <c r="N730" s="16"/>
      <c r="O730" s="17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</row>
    <row r="731" spans="1:34" x14ac:dyDescent="0.25">
      <c r="A731" s="112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7"/>
      <c r="M731" s="16"/>
      <c r="N731" s="16"/>
      <c r="O731" s="17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</row>
    <row r="732" spans="1:34" x14ac:dyDescent="0.25">
      <c r="A732" s="112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7"/>
      <c r="M732" s="16"/>
      <c r="N732" s="16"/>
      <c r="O732" s="17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</row>
    <row r="733" spans="1:34" x14ac:dyDescent="0.25">
      <c r="A733" s="112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7"/>
      <c r="M733" s="16"/>
      <c r="N733" s="16"/>
      <c r="O733" s="17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</row>
    <row r="734" spans="1:34" x14ac:dyDescent="0.25">
      <c r="A734" s="112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7"/>
      <c r="M734" s="16"/>
      <c r="N734" s="16"/>
      <c r="O734" s="17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</row>
    <row r="735" spans="1:34" x14ac:dyDescent="0.25">
      <c r="A735" s="112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7"/>
      <c r="M735" s="16"/>
      <c r="N735" s="16"/>
      <c r="O735" s="17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</row>
    <row r="736" spans="1:34" x14ac:dyDescent="0.25">
      <c r="A736" s="112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7"/>
      <c r="M736" s="16"/>
      <c r="N736" s="16"/>
      <c r="O736" s="17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</row>
  </sheetData>
  <mergeCells count="258">
    <mergeCell ref="U3:U4"/>
    <mergeCell ref="C24:E24"/>
    <mergeCell ref="C25:E25"/>
    <mergeCell ref="F2:F4"/>
    <mergeCell ref="G2:G4"/>
    <mergeCell ref="C5:E5"/>
    <mergeCell ref="C6:E6"/>
    <mergeCell ref="C20:E20"/>
    <mergeCell ref="C21:E21"/>
    <mergeCell ref="C22:E22"/>
    <mergeCell ref="C23:E23"/>
    <mergeCell ref="B2:E4"/>
    <mergeCell ref="J2:L2"/>
    <mergeCell ref="J3:J4"/>
    <mergeCell ref="K3:K4"/>
    <mergeCell ref="L3:L4"/>
    <mergeCell ref="H2:H4"/>
    <mergeCell ref="I2:I4"/>
    <mergeCell ref="M2:O2"/>
    <mergeCell ref="M3:M4"/>
    <mergeCell ref="N3:N4"/>
    <mergeCell ref="O3:O4"/>
    <mergeCell ref="T3:T4"/>
    <mergeCell ref="C30:E30"/>
    <mergeCell ref="C31:E31"/>
    <mergeCell ref="C32:E32"/>
    <mergeCell ref="C33:E33"/>
    <mergeCell ref="C34:E34"/>
    <mergeCell ref="C35:E35"/>
    <mergeCell ref="C26:E26"/>
    <mergeCell ref="C27:E27"/>
    <mergeCell ref="C28:E28"/>
    <mergeCell ref="C29:E29"/>
    <mergeCell ref="C42:E42"/>
    <mergeCell ref="C43:E43"/>
    <mergeCell ref="C44:E44"/>
    <mergeCell ref="C45:E45"/>
    <mergeCell ref="D46:E46"/>
    <mergeCell ref="D47:E47"/>
    <mergeCell ref="C36:E36"/>
    <mergeCell ref="C37:E37"/>
    <mergeCell ref="C38:E38"/>
    <mergeCell ref="C39:E39"/>
    <mergeCell ref="C40:E40"/>
    <mergeCell ref="C41:E41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67:E67"/>
    <mergeCell ref="D68:E68"/>
    <mergeCell ref="D69:E69"/>
    <mergeCell ref="D70:E70"/>
    <mergeCell ref="C71:E71"/>
    <mergeCell ref="D72:E72"/>
    <mergeCell ref="C60:E60"/>
    <mergeCell ref="C61:E61"/>
    <mergeCell ref="C63:E63"/>
    <mergeCell ref="C64:E64"/>
    <mergeCell ref="C65:E65"/>
    <mergeCell ref="C66:E66"/>
    <mergeCell ref="D81:E81"/>
    <mergeCell ref="C82:E82"/>
    <mergeCell ref="C86:E86"/>
    <mergeCell ref="C87:E87"/>
    <mergeCell ref="D88:E88"/>
    <mergeCell ref="D89:E89"/>
    <mergeCell ref="D75:E75"/>
    <mergeCell ref="D76:E76"/>
    <mergeCell ref="D77:E77"/>
    <mergeCell ref="C78:E78"/>
    <mergeCell ref="C79:E79"/>
    <mergeCell ref="D80:E80"/>
    <mergeCell ref="D96:E96"/>
    <mergeCell ref="D97:E97"/>
    <mergeCell ref="C98:E98"/>
    <mergeCell ref="D99:E99"/>
    <mergeCell ref="D100:E100"/>
    <mergeCell ref="D101:E101"/>
    <mergeCell ref="D90:E90"/>
    <mergeCell ref="D91:E91"/>
    <mergeCell ref="D92:E92"/>
    <mergeCell ref="D93:E93"/>
    <mergeCell ref="D94:E94"/>
    <mergeCell ref="D95:E95"/>
    <mergeCell ref="D108:E108"/>
    <mergeCell ref="C109:E109"/>
    <mergeCell ref="D110:E110"/>
    <mergeCell ref="D111:E111"/>
    <mergeCell ref="D112:E112"/>
    <mergeCell ref="D113:E113"/>
    <mergeCell ref="D102:E102"/>
    <mergeCell ref="D103:E103"/>
    <mergeCell ref="D104:E104"/>
    <mergeCell ref="D105:E105"/>
    <mergeCell ref="D106:E106"/>
    <mergeCell ref="D107:E107"/>
    <mergeCell ref="C130:E130"/>
    <mergeCell ref="D131:E131"/>
    <mergeCell ref="D132:E132"/>
    <mergeCell ref="C133:E133"/>
    <mergeCell ref="D134:E134"/>
    <mergeCell ref="D135:E135"/>
    <mergeCell ref="D114:E114"/>
    <mergeCell ref="D115:E115"/>
    <mergeCell ref="D116:E116"/>
    <mergeCell ref="D122:E122"/>
    <mergeCell ref="D128:E128"/>
    <mergeCell ref="D129:E129"/>
    <mergeCell ref="D142:E142"/>
    <mergeCell ref="D143:E143"/>
    <mergeCell ref="D144:E144"/>
    <mergeCell ref="C145:E145"/>
    <mergeCell ref="C146:E146"/>
    <mergeCell ref="C147:E147"/>
    <mergeCell ref="D136:E136"/>
    <mergeCell ref="D137:E137"/>
    <mergeCell ref="D138:E138"/>
    <mergeCell ref="D139:E139"/>
    <mergeCell ref="D140:E140"/>
    <mergeCell ref="D141:E141"/>
    <mergeCell ref="D158:E158"/>
    <mergeCell ref="D159:E159"/>
    <mergeCell ref="D160:E160"/>
    <mergeCell ref="D161:E161"/>
    <mergeCell ref="D162:E162"/>
    <mergeCell ref="C163:E163"/>
    <mergeCell ref="C148:E148"/>
    <mergeCell ref="D149:E149"/>
    <mergeCell ref="D150:E150"/>
    <mergeCell ref="D151:E151"/>
    <mergeCell ref="D156:E156"/>
    <mergeCell ref="D157:E157"/>
    <mergeCell ref="C170:E170"/>
    <mergeCell ref="C171:E171"/>
    <mergeCell ref="C172:E172"/>
    <mergeCell ref="C173:E173"/>
    <mergeCell ref="C174:E174"/>
    <mergeCell ref="C175:E175"/>
    <mergeCell ref="C164:E164"/>
    <mergeCell ref="C165:E165"/>
    <mergeCell ref="C166:E166"/>
    <mergeCell ref="D167:E167"/>
    <mergeCell ref="D168:E168"/>
    <mergeCell ref="C169:E169"/>
    <mergeCell ref="D182:E182"/>
    <mergeCell ref="D183:E183"/>
    <mergeCell ref="D184:E184"/>
    <mergeCell ref="D185:E185"/>
    <mergeCell ref="D186:E186"/>
    <mergeCell ref="D187:E187"/>
    <mergeCell ref="C176:E176"/>
    <mergeCell ref="C177:E177"/>
    <mergeCell ref="C178:E178"/>
    <mergeCell ref="C179:E179"/>
    <mergeCell ref="C180:E180"/>
    <mergeCell ref="C181:E181"/>
    <mergeCell ref="D194:E194"/>
    <mergeCell ref="D195:E195"/>
    <mergeCell ref="D196:E196"/>
    <mergeCell ref="D197:E197"/>
    <mergeCell ref="D198:E198"/>
    <mergeCell ref="D199:E199"/>
    <mergeCell ref="D188:E188"/>
    <mergeCell ref="D189:E189"/>
    <mergeCell ref="D190:E190"/>
    <mergeCell ref="D191:E191"/>
    <mergeCell ref="C192:E192"/>
    <mergeCell ref="D193:E193"/>
    <mergeCell ref="D206:E206"/>
    <mergeCell ref="D207:E207"/>
    <mergeCell ref="D208:E208"/>
    <mergeCell ref="D209:E209"/>
    <mergeCell ref="D210:E210"/>
    <mergeCell ref="D211:E211"/>
    <mergeCell ref="D200:E200"/>
    <mergeCell ref="D201:E201"/>
    <mergeCell ref="D202:E202"/>
    <mergeCell ref="C203:E203"/>
    <mergeCell ref="D204:E204"/>
    <mergeCell ref="D205:E205"/>
    <mergeCell ref="D218:E218"/>
    <mergeCell ref="D219:E219"/>
    <mergeCell ref="D220:E220"/>
    <mergeCell ref="D221:E221"/>
    <mergeCell ref="D222:E222"/>
    <mergeCell ref="D223:E223"/>
    <mergeCell ref="D212:E212"/>
    <mergeCell ref="D213:E213"/>
    <mergeCell ref="C214:E214"/>
    <mergeCell ref="D215:E215"/>
    <mergeCell ref="D216:E216"/>
    <mergeCell ref="C217:E217"/>
    <mergeCell ref="C230:E230"/>
    <mergeCell ref="C231:E231"/>
    <mergeCell ref="D232:E232"/>
    <mergeCell ref="D233:E233"/>
    <mergeCell ref="D234:E234"/>
    <mergeCell ref="D235:E235"/>
    <mergeCell ref="D224:E224"/>
    <mergeCell ref="D225:E225"/>
    <mergeCell ref="D226:E226"/>
    <mergeCell ref="D227:E227"/>
    <mergeCell ref="D228:E228"/>
    <mergeCell ref="C229:E229"/>
    <mergeCell ref="C242:E242"/>
    <mergeCell ref="C243:E243"/>
    <mergeCell ref="C244:E244"/>
    <mergeCell ref="D245:E245"/>
    <mergeCell ref="D246:E246"/>
    <mergeCell ref="D247:E247"/>
    <mergeCell ref="D236:E236"/>
    <mergeCell ref="D237:E237"/>
    <mergeCell ref="D238:E238"/>
    <mergeCell ref="D239:E239"/>
    <mergeCell ref="D240:E240"/>
    <mergeCell ref="D241:E241"/>
    <mergeCell ref="C257:E257"/>
    <mergeCell ref="C258:E258"/>
    <mergeCell ref="C259:E259"/>
    <mergeCell ref="C248:E248"/>
    <mergeCell ref="D249:E249"/>
    <mergeCell ref="D250:E250"/>
    <mergeCell ref="D251:E251"/>
    <mergeCell ref="D252:E252"/>
    <mergeCell ref="D253:E253"/>
    <mergeCell ref="AE2:AH3"/>
    <mergeCell ref="W2:AD3"/>
    <mergeCell ref="B272:E272"/>
    <mergeCell ref="P2:V2"/>
    <mergeCell ref="P3:P4"/>
    <mergeCell ref="Q3:Q4"/>
    <mergeCell ref="R3:R4"/>
    <mergeCell ref="S3:S4"/>
    <mergeCell ref="V3:V4"/>
    <mergeCell ref="C266:E266"/>
    <mergeCell ref="C267:E267"/>
    <mergeCell ref="C268:E268"/>
    <mergeCell ref="C269:E269"/>
    <mergeCell ref="C270:E270"/>
    <mergeCell ref="C271:E271"/>
    <mergeCell ref="C260:E260"/>
    <mergeCell ref="C261:E261"/>
    <mergeCell ref="D262:E262"/>
    <mergeCell ref="D263:E263"/>
    <mergeCell ref="C264:E264"/>
    <mergeCell ref="C265:E265"/>
    <mergeCell ref="D254:E254"/>
    <mergeCell ref="C255:E255"/>
    <mergeCell ref="C256:E256"/>
  </mergeCells>
  <pageMargins left="0.23622047244094491" right="0.23622047244094491" top="0.74803149606299213" bottom="0.74803149606299213" header="0.31496062992125984" footer="0.31496062992125984"/>
  <pageSetup paperSize="8" scale="60" orientation="landscape" r:id="rId1"/>
  <headerFooter>
    <oddHeader>&amp;C&amp;"Times New Roman,Félkövér"&amp;12Támogatások Kiadások - 2019. év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B9211-A089-40A9-9030-67B2A4D546CF}">
  <dimension ref="A1:I26"/>
  <sheetViews>
    <sheetView view="pageLayout" zoomScaleNormal="100" zoomScaleSheetLayoutView="100" workbookViewId="0">
      <selection sqref="A1:I1"/>
    </sheetView>
  </sheetViews>
  <sheetFormatPr defaultRowHeight="15" x14ac:dyDescent="0.25"/>
  <cols>
    <col min="1" max="1" width="5.140625" style="438" customWidth="1"/>
    <col min="2" max="2" width="44.28515625" style="438" customWidth="1"/>
    <col min="3" max="3" width="19.28515625" style="438" customWidth="1"/>
    <col min="4" max="4" width="18" style="440" customWidth="1"/>
    <col min="5" max="5" width="18.7109375" style="438" customWidth="1"/>
    <col min="6" max="6" width="11.5703125" style="438" customWidth="1"/>
    <col min="7" max="7" width="11" style="438" customWidth="1"/>
    <col min="8" max="8" width="10.140625" style="438" customWidth="1"/>
    <col min="9" max="9" width="17" style="438" customWidth="1"/>
    <col min="10" max="256" width="9.140625" style="438"/>
    <col min="257" max="257" width="5.140625" style="438" customWidth="1"/>
    <col min="258" max="258" width="44.28515625" style="438" customWidth="1"/>
    <col min="259" max="259" width="19.28515625" style="438" customWidth="1"/>
    <col min="260" max="260" width="18" style="438" customWidth="1"/>
    <col min="261" max="261" width="18.7109375" style="438" customWidth="1"/>
    <col min="262" max="262" width="11.5703125" style="438" customWidth="1"/>
    <col min="263" max="263" width="11" style="438" customWidth="1"/>
    <col min="264" max="264" width="10.140625" style="438" customWidth="1"/>
    <col min="265" max="265" width="17" style="438" customWidth="1"/>
    <col min="266" max="512" width="9.140625" style="438"/>
    <col min="513" max="513" width="5.140625" style="438" customWidth="1"/>
    <col min="514" max="514" width="44.28515625" style="438" customWidth="1"/>
    <col min="515" max="515" width="19.28515625" style="438" customWidth="1"/>
    <col min="516" max="516" width="18" style="438" customWidth="1"/>
    <col min="517" max="517" width="18.7109375" style="438" customWidth="1"/>
    <col min="518" max="518" width="11.5703125" style="438" customWidth="1"/>
    <col min="519" max="519" width="11" style="438" customWidth="1"/>
    <col min="520" max="520" width="10.140625" style="438" customWidth="1"/>
    <col min="521" max="521" width="17" style="438" customWidth="1"/>
    <col min="522" max="768" width="9.140625" style="438"/>
    <col min="769" max="769" width="5.140625" style="438" customWidth="1"/>
    <col min="770" max="770" width="44.28515625" style="438" customWidth="1"/>
    <col min="771" max="771" width="19.28515625" style="438" customWidth="1"/>
    <col min="772" max="772" width="18" style="438" customWidth="1"/>
    <col min="773" max="773" width="18.7109375" style="438" customWidth="1"/>
    <col min="774" max="774" width="11.5703125" style="438" customWidth="1"/>
    <col min="775" max="775" width="11" style="438" customWidth="1"/>
    <col min="776" max="776" width="10.140625" style="438" customWidth="1"/>
    <col min="777" max="777" width="17" style="438" customWidth="1"/>
    <col min="778" max="1024" width="9.140625" style="438"/>
    <col min="1025" max="1025" width="5.140625" style="438" customWidth="1"/>
    <col min="1026" max="1026" width="44.28515625" style="438" customWidth="1"/>
    <col min="1027" max="1027" width="19.28515625" style="438" customWidth="1"/>
    <col min="1028" max="1028" width="18" style="438" customWidth="1"/>
    <col min="1029" max="1029" width="18.7109375" style="438" customWidth="1"/>
    <col min="1030" max="1030" width="11.5703125" style="438" customWidth="1"/>
    <col min="1031" max="1031" width="11" style="438" customWidth="1"/>
    <col min="1032" max="1032" width="10.140625" style="438" customWidth="1"/>
    <col min="1033" max="1033" width="17" style="438" customWidth="1"/>
    <col min="1034" max="1280" width="9.140625" style="438"/>
    <col min="1281" max="1281" width="5.140625" style="438" customWidth="1"/>
    <col min="1282" max="1282" width="44.28515625" style="438" customWidth="1"/>
    <col min="1283" max="1283" width="19.28515625" style="438" customWidth="1"/>
    <col min="1284" max="1284" width="18" style="438" customWidth="1"/>
    <col min="1285" max="1285" width="18.7109375" style="438" customWidth="1"/>
    <col min="1286" max="1286" width="11.5703125" style="438" customWidth="1"/>
    <col min="1287" max="1287" width="11" style="438" customWidth="1"/>
    <col min="1288" max="1288" width="10.140625" style="438" customWidth="1"/>
    <col min="1289" max="1289" width="17" style="438" customWidth="1"/>
    <col min="1290" max="1536" width="9.140625" style="438"/>
    <col min="1537" max="1537" width="5.140625" style="438" customWidth="1"/>
    <col min="1538" max="1538" width="44.28515625" style="438" customWidth="1"/>
    <col min="1539" max="1539" width="19.28515625" style="438" customWidth="1"/>
    <col min="1540" max="1540" width="18" style="438" customWidth="1"/>
    <col min="1541" max="1541" width="18.7109375" style="438" customWidth="1"/>
    <col min="1542" max="1542" width="11.5703125" style="438" customWidth="1"/>
    <col min="1543" max="1543" width="11" style="438" customWidth="1"/>
    <col min="1544" max="1544" width="10.140625" style="438" customWidth="1"/>
    <col min="1545" max="1545" width="17" style="438" customWidth="1"/>
    <col min="1546" max="1792" width="9.140625" style="438"/>
    <col min="1793" max="1793" width="5.140625" style="438" customWidth="1"/>
    <col min="1794" max="1794" width="44.28515625" style="438" customWidth="1"/>
    <col min="1795" max="1795" width="19.28515625" style="438" customWidth="1"/>
    <col min="1796" max="1796" width="18" style="438" customWidth="1"/>
    <col min="1797" max="1797" width="18.7109375" style="438" customWidth="1"/>
    <col min="1798" max="1798" width="11.5703125" style="438" customWidth="1"/>
    <col min="1799" max="1799" width="11" style="438" customWidth="1"/>
    <col min="1800" max="1800" width="10.140625" style="438" customWidth="1"/>
    <col min="1801" max="1801" width="17" style="438" customWidth="1"/>
    <col min="1802" max="2048" width="9.140625" style="438"/>
    <col min="2049" max="2049" width="5.140625" style="438" customWidth="1"/>
    <col min="2050" max="2050" width="44.28515625" style="438" customWidth="1"/>
    <col min="2051" max="2051" width="19.28515625" style="438" customWidth="1"/>
    <col min="2052" max="2052" width="18" style="438" customWidth="1"/>
    <col min="2053" max="2053" width="18.7109375" style="438" customWidth="1"/>
    <col min="2054" max="2054" width="11.5703125" style="438" customWidth="1"/>
    <col min="2055" max="2055" width="11" style="438" customWidth="1"/>
    <col min="2056" max="2056" width="10.140625" style="438" customWidth="1"/>
    <col min="2057" max="2057" width="17" style="438" customWidth="1"/>
    <col min="2058" max="2304" width="9.140625" style="438"/>
    <col min="2305" max="2305" width="5.140625" style="438" customWidth="1"/>
    <col min="2306" max="2306" width="44.28515625" style="438" customWidth="1"/>
    <col min="2307" max="2307" width="19.28515625" style="438" customWidth="1"/>
    <col min="2308" max="2308" width="18" style="438" customWidth="1"/>
    <col min="2309" max="2309" width="18.7109375" style="438" customWidth="1"/>
    <col min="2310" max="2310" width="11.5703125" style="438" customWidth="1"/>
    <col min="2311" max="2311" width="11" style="438" customWidth="1"/>
    <col min="2312" max="2312" width="10.140625" style="438" customWidth="1"/>
    <col min="2313" max="2313" width="17" style="438" customWidth="1"/>
    <col min="2314" max="2560" width="9.140625" style="438"/>
    <col min="2561" max="2561" width="5.140625" style="438" customWidth="1"/>
    <col min="2562" max="2562" width="44.28515625" style="438" customWidth="1"/>
    <col min="2563" max="2563" width="19.28515625" style="438" customWidth="1"/>
    <col min="2564" max="2564" width="18" style="438" customWidth="1"/>
    <col min="2565" max="2565" width="18.7109375" style="438" customWidth="1"/>
    <col min="2566" max="2566" width="11.5703125" style="438" customWidth="1"/>
    <col min="2567" max="2567" width="11" style="438" customWidth="1"/>
    <col min="2568" max="2568" width="10.140625" style="438" customWidth="1"/>
    <col min="2569" max="2569" width="17" style="438" customWidth="1"/>
    <col min="2570" max="2816" width="9.140625" style="438"/>
    <col min="2817" max="2817" width="5.140625" style="438" customWidth="1"/>
    <col min="2818" max="2818" width="44.28515625" style="438" customWidth="1"/>
    <col min="2819" max="2819" width="19.28515625" style="438" customWidth="1"/>
    <col min="2820" max="2820" width="18" style="438" customWidth="1"/>
    <col min="2821" max="2821" width="18.7109375" style="438" customWidth="1"/>
    <col min="2822" max="2822" width="11.5703125" style="438" customWidth="1"/>
    <col min="2823" max="2823" width="11" style="438" customWidth="1"/>
    <col min="2824" max="2824" width="10.140625" style="438" customWidth="1"/>
    <col min="2825" max="2825" width="17" style="438" customWidth="1"/>
    <col min="2826" max="3072" width="9.140625" style="438"/>
    <col min="3073" max="3073" width="5.140625" style="438" customWidth="1"/>
    <col min="3074" max="3074" width="44.28515625" style="438" customWidth="1"/>
    <col min="3075" max="3075" width="19.28515625" style="438" customWidth="1"/>
    <col min="3076" max="3076" width="18" style="438" customWidth="1"/>
    <col min="3077" max="3077" width="18.7109375" style="438" customWidth="1"/>
    <col min="3078" max="3078" width="11.5703125" style="438" customWidth="1"/>
    <col min="3079" max="3079" width="11" style="438" customWidth="1"/>
    <col min="3080" max="3080" width="10.140625" style="438" customWidth="1"/>
    <col min="3081" max="3081" width="17" style="438" customWidth="1"/>
    <col min="3082" max="3328" width="9.140625" style="438"/>
    <col min="3329" max="3329" width="5.140625" style="438" customWidth="1"/>
    <col min="3330" max="3330" width="44.28515625" style="438" customWidth="1"/>
    <col min="3331" max="3331" width="19.28515625" style="438" customWidth="1"/>
    <col min="3332" max="3332" width="18" style="438" customWidth="1"/>
    <col min="3333" max="3333" width="18.7109375" style="438" customWidth="1"/>
    <col min="3334" max="3334" width="11.5703125" style="438" customWidth="1"/>
    <col min="3335" max="3335" width="11" style="438" customWidth="1"/>
    <col min="3336" max="3336" width="10.140625" style="438" customWidth="1"/>
    <col min="3337" max="3337" width="17" style="438" customWidth="1"/>
    <col min="3338" max="3584" width="9.140625" style="438"/>
    <col min="3585" max="3585" width="5.140625" style="438" customWidth="1"/>
    <col min="3586" max="3586" width="44.28515625" style="438" customWidth="1"/>
    <col min="3587" max="3587" width="19.28515625" style="438" customWidth="1"/>
    <col min="3588" max="3588" width="18" style="438" customWidth="1"/>
    <col min="3589" max="3589" width="18.7109375" style="438" customWidth="1"/>
    <col min="3590" max="3590" width="11.5703125" style="438" customWidth="1"/>
    <col min="3591" max="3591" width="11" style="438" customWidth="1"/>
    <col min="3592" max="3592" width="10.140625" style="438" customWidth="1"/>
    <col min="3593" max="3593" width="17" style="438" customWidth="1"/>
    <col min="3594" max="3840" width="9.140625" style="438"/>
    <col min="3841" max="3841" width="5.140625" style="438" customWidth="1"/>
    <col min="3842" max="3842" width="44.28515625" style="438" customWidth="1"/>
    <col min="3843" max="3843" width="19.28515625" style="438" customWidth="1"/>
    <col min="3844" max="3844" width="18" style="438" customWidth="1"/>
    <col min="3845" max="3845" width="18.7109375" style="438" customWidth="1"/>
    <col min="3846" max="3846" width="11.5703125" style="438" customWidth="1"/>
    <col min="3847" max="3847" width="11" style="438" customWidth="1"/>
    <col min="3848" max="3848" width="10.140625" style="438" customWidth="1"/>
    <col min="3849" max="3849" width="17" style="438" customWidth="1"/>
    <col min="3850" max="4096" width="9.140625" style="438"/>
    <col min="4097" max="4097" width="5.140625" style="438" customWidth="1"/>
    <col min="4098" max="4098" width="44.28515625" style="438" customWidth="1"/>
    <col min="4099" max="4099" width="19.28515625" style="438" customWidth="1"/>
    <col min="4100" max="4100" width="18" style="438" customWidth="1"/>
    <col min="4101" max="4101" width="18.7109375" style="438" customWidth="1"/>
    <col min="4102" max="4102" width="11.5703125" style="438" customWidth="1"/>
    <col min="4103" max="4103" width="11" style="438" customWidth="1"/>
    <col min="4104" max="4104" width="10.140625" style="438" customWidth="1"/>
    <col min="4105" max="4105" width="17" style="438" customWidth="1"/>
    <col min="4106" max="4352" width="9.140625" style="438"/>
    <col min="4353" max="4353" width="5.140625" style="438" customWidth="1"/>
    <col min="4354" max="4354" width="44.28515625" style="438" customWidth="1"/>
    <col min="4355" max="4355" width="19.28515625" style="438" customWidth="1"/>
    <col min="4356" max="4356" width="18" style="438" customWidth="1"/>
    <col min="4357" max="4357" width="18.7109375" style="438" customWidth="1"/>
    <col min="4358" max="4358" width="11.5703125" style="438" customWidth="1"/>
    <col min="4359" max="4359" width="11" style="438" customWidth="1"/>
    <col min="4360" max="4360" width="10.140625" style="438" customWidth="1"/>
    <col min="4361" max="4361" width="17" style="438" customWidth="1"/>
    <col min="4362" max="4608" width="9.140625" style="438"/>
    <col min="4609" max="4609" width="5.140625" style="438" customWidth="1"/>
    <col min="4610" max="4610" width="44.28515625" style="438" customWidth="1"/>
    <col min="4611" max="4611" width="19.28515625" style="438" customWidth="1"/>
    <col min="4612" max="4612" width="18" style="438" customWidth="1"/>
    <col min="4613" max="4613" width="18.7109375" style="438" customWidth="1"/>
    <col min="4614" max="4614" width="11.5703125" style="438" customWidth="1"/>
    <col min="4615" max="4615" width="11" style="438" customWidth="1"/>
    <col min="4616" max="4616" width="10.140625" style="438" customWidth="1"/>
    <col min="4617" max="4617" width="17" style="438" customWidth="1"/>
    <col min="4618" max="4864" width="9.140625" style="438"/>
    <col min="4865" max="4865" width="5.140625" style="438" customWidth="1"/>
    <col min="4866" max="4866" width="44.28515625" style="438" customWidth="1"/>
    <col min="4867" max="4867" width="19.28515625" style="438" customWidth="1"/>
    <col min="4868" max="4868" width="18" style="438" customWidth="1"/>
    <col min="4869" max="4869" width="18.7109375" style="438" customWidth="1"/>
    <col min="4870" max="4870" width="11.5703125" style="438" customWidth="1"/>
    <col min="4871" max="4871" width="11" style="438" customWidth="1"/>
    <col min="4872" max="4872" width="10.140625" style="438" customWidth="1"/>
    <col min="4873" max="4873" width="17" style="438" customWidth="1"/>
    <col min="4874" max="5120" width="9.140625" style="438"/>
    <col min="5121" max="5121" width="5.140625" style="438" customWidth="1"/>
    <col min="5122" max="5122" width="44.28515625" style="438" customWidth="1"/>
    <col min="5123" max="5123" width="19.28515625" style="438" customWidth="1"/>
    <col min="5124" max="5124" width="18" style="438" customWidth="1"/>
    <col min="5125" max="5125" width="18.7109375" style="438" customWidth="1"/>
    <col min="5126" max="5126" width="11.5703125" style="438" customWidth="1"/>
    <col min="5127" max="5127" width="11" style="438" customWidth="1"/>
    <col min="5128" max="5128" width="10.140625" style="438" customWidth="1"/>
    <col min="5129" max="5129" width="17" style="438" customWidth="1"/>
    <col min="5130" max="5376" width="9.140625" style="438"/>
    <col min="5377" max="5377" width="5.140625" style="438" customWidth="1"/>
    <col min="5378" max="5378" width="44.28515625" style="438" customWidth="1"/>
    <col min="5379" max="5379" width="19.28515625" style="438" customWidth="1"/>
    <col min="5380" max="5380" width="18" style="438" customWidth="1"/>
    <col min="5381" max="5381" width="18.7109375" style="438" customWidth="1"/>
    <col min="5382" max="5382" width="11.5703125" style="438" customWidth="1"/>
    <col min="5383" max="5383" width="11" style="438" customWidth="1"/>
    <col min="5384" max="5384" width="10.140625" style="438" customWidth="1"/>
    <col min="5385" max="5385" width="17" style="438" customWidth="1"/>
    <col min="5386" max="5632" width="9.140625" style="438"/>
    <col min="5633" max="5633" width="5.140625" style="438" customWidth="1"/>
    <col min="5634" max="5634" width="44.28515625" style="438" customWidth="1"/>
    <col min="5635" max="5635" width="19.28515625" style="438" customWidth="1"/>
    <col min="5636" max="5636" width="18" style="438" customWidth="1"/>
    <col min="5637" max="5637" width="18.7109375" style="438" customWidth="1"/>
    <col min="5638" max="5638" width="11.5703125" style="438" customWidth="1"/>
    <col min="5639" max="5639" width="11" style="438" customWidth="1"/>
    <col min="5640" max="5640" width="10.140625" style="438" customWidth="1"/>
    <col min="5641" max="5641" width="17" style="438" customWidth="1"/>
    <col min="5642" max="5888" width="9.140625" style="438"/>
    <col min="5889" max="5889" width="5.140625" style="438" customWidth="1"/>
    <col min="5890" max="5890" width="44.28515625" style="438" customWidth="1"/>
    <col min="5891" max="5891" width="19.28515625" style="438" customWidth="1"/>
    <col min="5892" max="5892" width="18" style="438" customWidth="1"/>
    <col min="5893" max="5893" width="18.7109375" style="438" customWidth="1"/>
    <col min="5894" max="5894" width="11.5703125" style="438" customWidth="1"/>
    <col min="5895" max="5895" width="11" style="438" customWidth="1"/>
    <col min="5896" max="5896" width="10.140625" style="438" customWidth="1"/>
    <col min="5897" max="5897" width="17" style="438" customWidth="1"/>
    <col min="5898" max="6144" width="9.140625" style="438"/>
    <col min="6145" max="6145" width="5.140625" style="438" customWidth="1"/>
    <col min="6146" max="6146" width="44.28515625" style="438" customWidth="1"/>
    <col min="6147" max="6147" width="19.28515625" style="438" customWidth="1"/>
    <col min="6148" max="6148" width="18" style="438" customWidth="1"/>
    <col min="6149" max="6149" width="18.7109375" style="438" customWidth="1"/>
    <col min="6150" max="6150" width="11.5703125" style="438" customWidth="1"/>
    <col min="6151" max="6151" width="11" style="438" customWidth="1"/>
    <col min="6152" max="6152" width="10.140625" style="438" customWidth="1"/>
    <col min="6153" max="6153" width="17" style="438" customWidth="1"/>
    <col min="6154" max="6400" width="9.140625" style="438"/>
    <col min="6401" max="6401" width="5.140625" style="438" customWidth="1"/>
    <col min="6402" max="6402" width="44.28515625" style="438" customWidth="1"/>
    <col min="6403" max="6403" width="19.28515625" style="438" customWidth="1"/>
    <col min="6404" max="6404" width="18" style="438" customWidth="1"/>
    <col min="6405" max="6405" width="18.7109375" style="438" customWidth="1"/>
    <col min="6406" max="6406" width="11.5703125" style="438" customWidth="1"/>
    <col min="6407" max="6407" width="11" style="438" customWidth="1"/>
    <col min="6408" max="6408" width="10.140625" style="438" customWidth="1"/>
    <col min="6409" max="6409" width="17" style="438" customWidth="1"/>
    <col min="6410" max="6656" width="9.140625" style="438"/>
    <col min="6657" max="6657" width="5.140625" style="438" customWidth="1"/>
    <col min="6658" max="6658" width="44.28515625" style="438" customWidth="1"/>
    <col min="6659" max="6659" width="19.28515625" style="438" customWidth="1"/>
    <col min="6660" max="6660" width="18" style="438" customWidth="1"/>
    <col min="6661" max="6661" width="18.7109375" style="438" customWidth="1"/>
    <col min="6662" max="6662" width="11.5703125" style="438" customWidth="1"/>
    <col min="6663" max="6663" width="11" style="438" customWidth="1"/>
    <col min="6664" max="6664" width="10.140625" style="438" customWidth="1"/>
    <col min="6665" max="6665" width="17" style="438" customWidth="1"/>
    <col min="6666" max="6912" width="9.140625" style="438"/>
    <col min="6913" max="6913" width="5.140625" style="438" customWidth="1"/>
    <col min="6914" max="6914" width="44.28515625" style="438" customWidth="1"/>
    <col min="6915" max="6915" width="19.28515625" style="438" customWidth="1"/>
    <col min="6916" max="6916" width="18" style="438" customWidth="1"/>
    <col min="6917" max="6917" width="18.7109375" style="438" customWidth="1"/>
    <col min="6918" max="6918" width="11.5703125" style="438" customWidth="1"/>
    <col min="6919" max="6919" width="11" style="438" customWidth="1"/>
    <col min="6920" max="6920" width="10.140625" style="438" customWidth="1"/>
    <col min="6921" max="6921" width="17" style="438" customWidth="1"/>
    <col min="6922" max="7168" width="9.140625" style="438"/>
    <col min="7169" max="7169" width="5.140625" style="438" customWidth="1"/>
    <col min="7170" max="7170" width="44.28515625" style="438" customWidth="1"/>
    <col min="7171" max="7171" width="19.28515625" style="438" customWidth="1"/>
    <col min="7172" max="7172" width="18" style="438" customWidth="1"/>
    <col min="7173" max="7173" width="18.7109375" style="438" customWidth="1"/>
    <col min="7174" max="7174" width="11.5703125" style="438" customWidth="1"/>
    <col min="7175" max="7175" width="11" style="438" customWidth="1"/>
    <col min="7176" max="7176" width="10.140625" style="438" customWidth="1"/>
    <col min="7177" max="7177" width="17" style="438" customWidth="1"/>
    <col min="7178" max="7424" width="9.140625" style="438"/>
    <col min="7425" max="7425" width="5.140625" style="438" customWidth="1"/>
    <col min="7426" max="7426" width="44.28515625" style="438" customWidth="1"/>
    <col min="7427" max="7427" width="19.28515625" style="438" customWidth="1"/>
    <col min="7428" max="7428" width="18" style="438" customWidth="1"/>
    <col min="7429" max="7429" width="18.7109375" style="438" customWidth="1"/>
    <col min="7430" max="7430" width="11.5703125" style="438" customWidth="1"/>
    <col min="7431" max="7431" width="11" style="438" customWidth="1"/>
    <col min="7432" max="7432" width="10.140625" style="438" customWidth="1"/>
    <col min="7433" max="7433" width="17" style="438" customWidth="1"/>
    <col min="7434" max="7680" width="9.140625" style="438"/>
    <col min="7681" max="7681" width="5.140625" style="438" customWidth="1"/>
    <col min="7682" max="7682" width="44.28515625" style="438" customWidth="1"/>
    <col min="7683" max="7683" width="19.28515625" style="438" customWidth="1"/>
    <col min="7684" max="7684" width="18" style="438" customWidth="1"/>
    <col min="7685" max="7685" width="18.7109375" style="438" customWidth="1"/>
    <col min="7686" max="7686" width="11.5703125" style="438" customWidth="1"/>
    <col min="7687" max="7687" width="11" style="438" customWidth="1"/>
    <col min="7688" max="7688" width="10.140625" style="438" customWidth="1"/>
    <col min="7689" max="7689" width="17" style="438" customWidth="1"/>
    <col min="7690" max="7936" width="9.140625" style="438"/>
    <col min="7937" max="7937" width="5.140625" style="438" customWidth="1"/>
    <col min="7938" max="7938" width="44.28515625" style="438" customWidth="1"/>
    <col min="7939" max="7939" width="19.28515625" style="438" customWidth="1"/>
    <col min="7940" max="7940" width="18" style="438" customWidth="1"/>
    <col min="7941" max="7941" width="18.7109375" style="438" customWidth="1"/>
    <col min="7942" max="7942" width="11.5703125" style="438" customWidth="1"/>
    <col min="7943" max="7943" width="11" style="438" customWidth="1"/>
    <col min="7944" max="7944" width="10.140625" style="438" customWidth="1"/>
    <col min="7945" max="7945" width="17" style="438" customWidth="1"/>
    <col min="7946" max="8192" width="9.140625" style="438"/>
    <col min="8193" max="8193" width="5.140625" style="438" customWidth="1"/>
    <col min="8194" max="8194" width="44.28515625" style="438" customWidth="1"/>
    <col min="8195" max="8195" width="19.28515625" style="438" customWidth="1"/>
    <col min="8196" max="8196" width="18" style="438" customWidth="1"/>
    <col min="8197" max="8197" width="18.7109375" style="438" customWidth="1"/>
    <col min="8198" max="8198" width="11.5703125" style="438" customWidth="1"/>
    <col min="8199" max="8199" width="11" style="438" customWidth="1"/>
    <col min="8200" max="8200" width="10.140625" style="438" customWidth="1"/>
    <col min="8201" max="8201" width="17" style="438" customWidth="1"/>
    <col min="8202" max="8448" width="9.140625" style="438"/>
    <col min="8449" max="8449" width="5.140625" style="438" customWidth="1"/>
    <col min="8450" max="8450" width="44.28515625" style="438" customWidth="1"/>
    <col min="8451" max="8451" width="19.28515625" style="438" customWidth="1"/>
    <col min="8452" max="8452" width="18" style="438" customWidth="1"/>
    <col min="8453" max="8453" width="18.7109375" style="438" customWidth="1"/>
    <col min="8454" max="8454" width="11.5703125" style="438" customWidth="1"/>
    <col min="8455" max="8455" width="11" style="438" customWidth="1"/>
    <col min="8456" max="8456" width="10.140625" style="438" customWidth="1"/>
    <col min="8457" max="8457" width="17" style="438" customWidth="1"/>
    <col min="8458" max="8704" width="9.140625" style="438"/>
    <col min="8705" max="8705" width="5.140625" style="438" customWidth="1"/>
    <col min="8706" max="8706" width="44.28515625" style="438" customWidth="1"/>
    <col min="8707" max="8707" width="19.28515625" style="438" customWidth="1"/>
    <col min="8708" max="8708" width="18" style="438" customWidth="1"/>
    <col min="8709" max="8709" width="18.7109375" style="438" customWidth="1"/>
    <col min="8710" max="8710" width="11.5703125" style="438" customWidth="1"/>
    <col min="8711" max="8711" width="11" style="438" customWidth="1"/>
    <col min="8712" max="8712" width="10.140625" style="438" customWidth="1"/>
    <col min="8713" max="8713" width="17" style="438" customWidth="1"/>
    <col min="8714" max="8960" width="9.140625" style="438"/>
    <col min="8961" max="8961" width="5.140625" style="438" customWidth="1"/>
    <col min="8962" max="8962" width="44.28515625" style="438" customWidth="1"/>
    <col min="8963" max="8963" width="19.28515625" style="438" customWidth="1"/>
    <col min="8964" max="8964" width="18" style="438" customWidth="1"/>
    <col min="8965" max="8965" width="18.7109375" style="438" customWidth="1"/>
    <col min="8966" max="8966" width="11.5703125" style="438" customWidth="1"/>
    <col min="8967" max="8967" width="11" style="438" customWidth="1"/>
    <col min="8968" max="8968" width="10.140625" style="438" customWidth="1"/>
    <col min="8969" max="8969" width="17" style="438" customWidth="1"/>
    <col min="8970" max="9216" width="9.140625" style="438"/>
    <col min="9217" max="9217" width="5.140625" style="438" customWidth="1"/>
    <col min="9218" max="9218" width="44.28515625" style="438" customWidth="1"/>
    <col min="9219" max="9219" width="19.28515625" style="438" customWidth="1"/>
    <col min="9220" max="9220" width="18" style="438" customWidth="1"/>
    <col min="9221" max="9221" width="18.7109375" style="438" customWidth="1"/>
    <col min="9222" max="9222" width="11.5703125" style="438" customWidth="1"/>
    <col min="9223" max="9223" width="11" style="438" customWidth="1"/>
    <col min="9224" max="9224" width="10.140625" style="438" customWidth="1"/>
    <col min="9225" max="9225" width="17" style="438" customWidth="1"/>
    <col min="9226" max="9472" width="9.140625" style="438"/>
    <col min="9473" max="9473" width="5.140625" style="438" customWidth="1"/>
    <col min="9474" max="9474" width="44.28515625" style="438" customWidth="1"/>
    <col min="9475" max="9475" width="19.28515625" style="438" customWidth="1"/>
    <col min="9476" max="9476" width="18" style="438" customWidth="1"/>
    <col min="9477" max="9477" width="18.7109375" style="438" customWidth="1"/>
    <col min="9478" max="9478" width="11.5703125" style="438" customWidth="1"/>
    <col min="9479" max="9479" width="11" style="438" customWidth="1"/>
    <col min="9480" max="9480" width="10.140625" style="438" customWidth="1"/>
    <col min="9481" max="9481" width="17" style="438" customWidth="1"/>
    <col min="9482" max="9728" width="9.140625" style="438"/>
    <col min="9729" max="9729" width="5.140625" style="438" customWidth="1"/>
    <col min="9730" max="9730" width="44.28515625" style="438" customWidth="1"/>
    <col min="9731" max="9731" width="19.28515625" style="438" customWidth="1"/>
    <col min="9732" max="9732" width="18" style="438" customWidth="1"/>
    <col min="9733" max="9733" width="18.7109375" style="438" customWidth="1"/>
    <col min="9734" max="9734" width="11.5703125" style="438" customWidth="1"/>
    <col min="9735" max="9735" width="11" style="438" customWidth="1"/>
    <col min="9736" max="9736" width="10.140625" style="438" customWidth="1"/>
    <col min="9737" max="9737" width="17" style="438" customWidth="1"/>
    <col min="9738" max="9984" width="9.140625" style="438"/>
    <col min="9985" max="9985" width="5.140625" style="438" customWidth="1"/>
    <col min="9986" max="9986" width="44.28515625" style="438" customWidth="1"/>
    <col min="9987" max="9987" width="19.28515625" style="438" customWidth="1"/>
    <col min="9988" max="9988" width="18" style="438" customWidth="1"/>
    <col min="9989" max="9989" width="18.7109375" style="438" customWidth="1"/>
    <col min="9990" max="9990" width="11.5703125" style="438" customWidth="1"/>
    <col min="9991" max="9991" width="11" style="438" customWidth="1"/>
    <col min="9992" max="9992" width="10.140625" style="438" customWidth="1"/>
    <col min="9993" max="9993" width="17" style="438" customWidth="1"/>
    <col min="9994" max="10240" width="9.140625" style="438"/>
    <col min="10241" max="10241" width="5.140625" style="438" customWidth="1"/>
    <col min="10242" max="10242" width="44.28515625" style="438" customWidth="1"/>
    <col min="10243" max="10243" width="19.28515625" style="438" customWidth="1"/>
    <col min="10244" max="10244" width="18" style="438" customWidth="1"/>
    <col min="10245" max="10245" width="18.7109375" style="438" customWidth="1"/>
    <col min="10246" max="10246" width="11.5703125" style="438" customWidth="1"/>
    <col min="10247" max="10247" width="11" style="438" customWidth="1"/>
    <col min="10248" max="10248" width="10.140625" style="438" customWidth="1"/>
    <col min="10249" max="10249" width="17" style="438" customWidth="1"/>
    <col min="10250" max="10496" width="9.140625" style="438"/>
    <col min="10497" max="10497" width="5.140625" style="438" customWidth="1"/>
    <col min="10498" max="10498" width="44.28515625" style="438" customWidth="1"/>
    <col min="10499" max="10499" width="19.28515625" style="438" customWidth="1"/>
    <col min="10500" max="10500" width="18" style="438" customWidth="1"/>
    <col min="10501" max="10501" width="18.7109375" style="438" customWidth="1"/>
    <col min="10502" max="10502" width="11.5703125" style="438" customWidth="1"/>
    <col min="10503" max="10503" width="11" style="438" customWidth="1"/>
    <col min="10504" max="10504" width="10.140625" style="438" customWidth="1"/>
    <col min="10505" max="10505" width="17" style="438" customWidth="1"/>
    <col min="10506" max="10752" width="9.140625" style="438"/>
    <col min="10753" max="10753" width="5.140625" style="438" customWidth="1"/>
    <col min="10754" max="10754" width="44.28515625" style="438" customWidth="1"/>
    <col min="10755" max="10755" width="19.28515625" style="438" customWidth="1"/>
    <col min="10756" max="10756" width="18" style="438" customWidth="1"/>
    <col min="10757" max="10757" width="18.7109375" style="438" customWidth="1"/>
    <col min="10758" max="10758" width="11.5703125" style="438" customWidth="1"/>
    <col min="10759" max="10759" width="11" style="438" customWidth="1"/>
    <col min="10760" max="10760" width="10.140625" style="438" customWidth="1"/>
    <col min="10761" max="10761" width="17" style="438" customWidth="1"/>
    <col min="10762" max="11008" width="9.140625" style="438"/>
    <col min="11009" max="11009" width="5.140625" style="438" customWidth="1"/>
    <col min="11010" max="11010" width="44.28515625" style="438" customWidth="1"/>
    <col min="11011" max="11011" width="19.28515625" style="438" customWidth="1"/>
    <col min="11012" max="11012" width="18" style="438" customWidth="1"/>
    <col min="11013" max="11013" width="18.7109375" style="438" customWidth="1"/>
    <col min="11014" max="11014" width="11.5703125" style="438" customWidth="1"/>
    <col min="11015" max="11015" width="11" style="438" customWidth="1"/>
    <col min="11016" max="11016" width="10.140625" style="438" customWidth="1"/>
    <col min="11017" max="11017" width="17" style="438" customWidth="1"/>
    <col min="11018" max="11264" width="9.140625" style="438"/>
    <col min="11265" max="11265" width="5.140625" style="438" customWidth="1"/>
    <col min="11266" max="11266" width="44.28515625" style="438" customWidth="1"/>
    <col min="11267" max="11267" width="19.28515625" style="438" customWidth="1"/>
    <col min="11268" max="11268" width="18" style="438" customWidth="1"/>
    <col min="11269" max="11269" width="18.7109375" style="438" customWidth="1"/>
    <col min="11270" max="11270" width="11.5703125" style="438" customWidth="1"/>
    <col min="11271" max="11271" width="11" style="438" customWidth="1"/>
    <col min="11272" max="11272" width="10.140625" style="438" customWidth="1"/>
    <col min="11273" max="11273" width="17" style="438" customWidth="1"/>
    <col min="11274" max="11520" width="9.140625" style="438"/>
    <col min="11521" max="11521" width="5.140625" style="438" customWidth="1"/>
    <col min="11522" max="11522" width="44.28515625" style="438" customWidth="1"/>
    <col min="11523" max="11523" width="19.28515625" style="438" customWidth="1"/>
    <col min="11524" max="11524" width="18" style="438" customWidth="1"/>
    <col min="11525" max="11525" width="18.7109375" style="438" customWidth="1"/>
    <col min="11526" max="11526" width="11.5703125" style="438" customWidth="1"/>
    <col min="11527" max="11527" width="11" style="438" customWidth="1"/>
    <col min="11528" max="11528" width="10.140625" style="438" customWidth="1"/>
    <col min="11529" max="11529" width="17" style="438" customWidth="1"/>
    <col min="11530" max="11776" width="9.140625" style="438"/>
    <col min="11777" max="11777" width="5.140625" style="438" customWidth="1"/>
    <col min="11778" max="11778" width="44.28515625" style="438" customWidth="1"/>
    <col min="11779" max="11779" width="19.28515625" style="438" customWidth="1"/>
    <col min="11780" max="11780" width="18" style="438" customWidth="1"/>
    <col min="11781" max="11781" width="18.7109375" style="438" customWidth="1"/>
    <col min="11782" max="11782" width="11.5703125" style="438" customWidth="1"/>
    <col min="11783" max="11783" width="11" style="438" customWidth="1"/>
    <col min="11784" max="11784" width="10.140625" style="438" customWidth="1"/>
    <col min="11785" max="11785" width="17" style="438" customWidth="1"/>
    <col min="11786" max="12032" width="9.140625" style="438"/>
    <col min="12033" max="12033" width="5.140625" style="438" customWidth="1"/>
    <col min="12034" max="12034" width="44.28515625" style="438" customWidth="1"/>
    <col min="12035" max="12035" width="19.28515625" style="438" customWidth="1"/>
    <col min="12036" max="12036" width="18" style="438" customWidth="1"/>
    <col min="12037" max="12037" width="18.7109375" style="438" customWidth="1"/>
    <col min="12038" max="12038" width="11.5703125" style="438" customWidth="1"/>
    <col min="12039" max="12039" width="11" style="438" customWidth="1"/>
    <col min="12040" max="12040" width="10.140625" style="438" customWidth="1"/>
    <col min="12041" max="12041" width="17" style="438" customWidth="1"/>
    <col min="12042" max="12288" width="9.140625" style="438"/>
    <col min="12289" max="12289" width="5.140625" style="438" customWidth="1"/>
    <col min="12290" max="12290" width="44.28515625" style="438" customWidth="1"/>
    <col min="12291" max="12291" width="19.28515625" style="438" customWidth="1"/>
    <col min="12292" max="12292" width="18" style="438" customWidth="1"/>
    <col min="12293" max="12293" width="18.7109375" style="438" customWidth="1"/>
    <col min="12294" max="12294" width="11.5703125" style="438" customWidth="1"/>
    <col min="12295" max="12295" width="11" style="438" customWidth="1"/>
    <col min="12296" max="12296" width="10.140625" style="438" customWidth="1"/>
    <col min="12297" max="12297" width="17" style="438" customWidth="1"/>
    <col min="12298" max="12544" width="9.140625" style="438"/>
    <col min="12545" max="12545" width="5.140625" style="438" customWidth="1"/>
    <col min="12546" max="12546" width="44.28515625" style="438" customWidth="1"/>
    <col min="12547" max="12547" width="19.28515625" style="438" customWidth="1"/>
    <col min="12548" max="12548" width="18" style="438" customWidth="1"/>
    <col min="12549" max="12549" width="18.7109375" style="438" customWidth="1"/>
    <col min="12550" max="12550" width="11.5703125" style="438" customWidth="1"/>
    <col min="12551" max="12551" width="11" style="438" customWidth="1"/>
    <col min="12552" max="12552" width="10.140625" style="438" customWidth="1"/>
    <col min="12553" max="12553" width="17" style="438" customWidth="1"/>
    <col min="12554" max="12800" width="9.140625" style="438"/>
    <col min="12801" max="12801" width="5.140625" style="438" customWidth="1"/>
    <col min="12802" max="12802" width="44.28515625" style="438" customWidth="1"/>
    <col min="12803" max="12803" width="19.28515625" style="438" customWidth="1"/>
    <col min="12804" max="12804" width="18" style="438" customWidth="1"/>
    <col min="12805" max="12805" width="18.7109375" style="438" customWidth="1"/>
    <col min="12806" max="12806" width="11.5703125" style="438" customWidth="1"/>
    <col min="12807" max="12807" width="11" style="438" customWidth="1"/>
    <col min="12808" max="12808" width="10.140625" style="438" customWidth="1"/>
    <col min="12809" max="12809" width="17" style="438" customWidth="1"/>
    <col min="12810" max="13056" width="9.140625" style="438"/>
    <col min="13057" max="13057" width="5.140625" style="438" customWidth="1"/>
    <col min="13058" max="13058" width="44.28515625" style="438" customWidth="1"/>
    <col min="13059" max="13059" width="19.28515625" style="438" customWidth="1"/>
    <col min="13060" max="13060" width="18" style="438" customWidth="1"/>
    <col min="13061" max="13061" width="18.7109375" style="438" customWidth="1"/>
    <col min="13062" max="13062" width="11.5703125" style="438" customWidth="1"/>
    <col min="13063" max="13063" width="11" style="438" customWidth="1"/>
    <col min="13064" max="13064" width="10.140625" style="438" customWidth="1"/>
    <col min="13065" max="13065" width="17" style="438" customWidth="1"/>
    <col min="13066" max="13312" width="9.140625" style="438"/>
    <col min="13313" max="13313" width="5.140625" style="438" customWidth="1"/>
    <col min="13314" max="13314" width="44.28515625" style="438" customWidth="1"/>
    <col min="13315" max="13315" width="19.28515625" style="438" customWidth="1"/>
    <col min="13316" max="13316" width="18" style="438" customWidth="1"/>
    <col min="13317" max="13317" width="18.7109375" style="438" customWidth="1"/>
    <col min="13318" max="13318" width="11.5703125" style="438" customWidth="1"/>
    <col min="13319" max="13319" width="11" style="438" customWidth="1"/>
    <col min="13320" max="13320" width="10.140625" style="438" customWidth="1"/>
    <col min="13321" max="13321" width="17" style="438" customWidth="1"/>
    <col min="13322" max="13568" width="9.140625" style="438"/>
    <col min="13569" max="13569" width="5.140625" style="438" customWidth="1"/>
    <col min="13570" max="13570" width="44.28515625" style="438" customWidth="1"/>
    <col min="13571" max="13571" width="19.28515625" style="438" customWidth="1"/>
    <col min="13572" max="13572" width="18" style="438" customWidth="1"/>
    <col min="13573" max="13573" width="18.7109375" style="438" customWidth="1"/>
    <col min="13574" max="13574" width="11.5703125" style="438" customWidth="1"/>
    <col min="13575" max="13575" width="11" style="438" customWidth="1"/>
    <col min="13576" max="13576" width="10.140625" style="438" customWidth="1"/>
    <col min="13577" max="13577" width="17" style="438" customWidth="1"/>
    <col min="13578" max="13824" width="9.140625" style="438"/>
    <col min="13825" max="13825" width="5.140625" style="438" customWidth="1"/>
    <col min="13826" max="13826" width="44.28515625" style="438" customWidth="1"/>
    <col min="13827" max="13827" width="19.28515625" style="438" customWidth="1"/>
    <col min="13828" max="13828" width="18" style="438" customWidth="1"/>
    <col min="13829" max="13829" width="18.7109375" style="438" customWidth="1"/>
    <col min="13830" max="13830" width="11.5703125" style="438" customWidth="1"/>
    <col min="13831" max="13831" width="11" style="438" customWidth="1"/>
    <col min="13832" max="13832" width="10.140625" style="438" customWidth="1"/>
    <col min="13833" max="13833" width="17" style="438" customWidth="1"/>
    <col min="13834" max="14080" width="9.140625" style="438"/>
    <col min="14081" max="14081" width="5.140625" style="438" customWidth="1"/>
    <col min="14082" max="14082" width="44.28515625" style="438" customWidth="1"/>
    <col min="14083" max="14083" width="19.28515625" style="438" customWidth="1"/>
    <col min="14084" max="14084" width="18" style="438" customWidth="1"/>
    <col min="14085" max="14085" width="18.7109375" style="438" customWidth="1"/>
    <col min="14086" max="14086" width="11.5703125" style="438" customWidth="1"/>
    <col min="14087" max="14087" width="11" style="438" customWidth="1"/>
    <col min="14088" max="14088" width="10.140625" style="438" customWidth="1"/>
    <col min="14089" max="14089" width="17" style="438" customWidth="1"/>
    <col min="14090" max="14336" width="9.140625" style="438"/>
    <col min="14337" max="14337" width="5.140625" style="438" customWidth="1"/>
    <col min="14338" max="14338" width="44.28515625" style="438" customWidth="1"/>
    <col min="14339" max="14339" width="19.28515625" style="438" customWidth="1"/>
    <col min="14340" max="14340" width="18" style="438" customWidth="1"/>
    <col min="14341" max="14341" width="18.7109375" style="438" customWidth="1"/>
    <col min="14342" max="14342" width="11.5703125" style="438" customWidth="1"/>
    <col min="14343" max="14343" width="11" style="438" customWidth="1"/>
    <col min="14344" max="14344" width="10.140625" style="438" customWidth="1"/>
    <col min="14345" max="14345" width="17" style="438" customWidth="1"/>
    <col min="14346" max="14592" width="9.140625" style="438"/>
    <col min="14593" max="14593" width="5.140625" style="438" customWidth="1"/>
    <col min="14594" max="14594" width="44.28515625" style="438" customWidth="1"/>
    <col min="14595" max="14595" width="19.28515625" style="438" customWidth="1"/>
    <col min="14596" max="14596" width="18" style="438" customWidth="1"/>
    <col min="14597" max="14597" width="18.7109375" style="438" customWidth="1"/>
    <col min="14598" max="14598" width="11.5703125" style="438" customWidth="1"/>
    <col min="14599" max="14599" width="11" style="438" customWidth="1"/>
    <col min="14600" max="14600" width="10.140625" style="438" customWidth="1"/>
    <col min="14601" max="14601" width="17" style="438" customWidth="1"/>
    <col min="14602" max="14848" width="9.140625" style="438"/>
    <col min="14849" max="14849" width="5.140625" style="438" customWidth="1"/>
    <col min="14850" max="14850" width="44.28515625" style="438" customWidth="1"/>
    <col min="14851" max="14851" width="19.28515625" style="438" customWidth="1"/>
    <col min="14852" max="14852" width="18" style="438" customWidth="1"/>
    <col min="14853" max="14853" width="18.7109375" style="438" customWidth="1"/>
    <col min="14854" max="14854" width="11.5703125" style="438" customWidth="1"/>
    <col min="14855" max="14855" width="11" style="438" customWidth="1"/>
    <col min="14856" max="14856" width="10.140625" style="438" customWidth="1"/>
    <col min="14857" max="14857" width="17" style="438" customWidth="1"/>
    <col min="14858" max="15104" width="9.140625" style="438"/>
    <col min="15105" max="15105" width="5.140625" style="438" customWidth="1"/>
    <col min="15106" max="15106" width="44.28515625" style="438" customWidth="1"/>
    <col min="15107" max="15107" width="19.28515625" style="438" customWidth="1"/>
    <col min="15108" max="15108" width="18" style="438" customWidth="1"/>
    <col min="15109" max="15109" width="18.7109375" style="438" customWidth="1"/>
    <col min="15110" max="15110" width="11.5703125" style="438" customWidth="1"/>
    <col min="15111" max="15111" width="11" style="438" customWidth="1"/>
    <col min="15112" max="15112" width="10.140625" style="438" customWidth="1"/>
    <col min="15113" max="15113" width="17" style="438" customWidth="1"/>
    <col min="15114" max="15360" width="9.140625" style="438"/>
    <col min="15361" max="15361" width="5.140625" style="438" customWidth="1"/>
    <col min="15362" max="15362" width="44.28515625" style="438" customWidth="1"/>
    <col min="15363" max="15363" width="19.28515625" style="438" customWidth="1"/>
    <col min="15364" max="15364" width="18" style="438" customWidth="1"/>
    <col min="15365" max="15365" width="18.7109375" style="438" customWidth="1"/>
    <col min="15366" max="15366" width="11.5703125" style="438" customWidth="1"/>
    <col min="15367" max="15367" width="11" style="438" customWidth="1"/>
    <col min="15368" max="15368" width="10.140625" style="438" customWidth="1"/>
    <col min="15369" max="15369" width="17" style="438" customWidth="1"/>
    <col min="15370" max="15616" width="9.140625" style="438"/>
    <col min="15617" max="15617" width="5.140625" style="438" customWidth="1"/>
    <col min="15618" max="15618" width="44.28515625" style="438" customWidth="1"/>
    <col min="15619" max="15619" width="19.28515625" style="438" customWidth="1"/>
    <col min="15620" max="15620" width="18" style="438" customWidth="1"/>
    <col min="15621" max="15621" width="18.7109375" style="438" customWidth="1"/>
    <col min="15622" max="15622" width="11.5703125" style="438" customWidth="1"/>
    <col min="15623" max="15623" width="11" style="438" customWidth="1"/>
    <col min="15624" max="15624" width="10.140625" style="438" customWidth="1"/>
    <col min="15625" max="15625" width="17" style="438" customWidth="1"/>
    <col min="15626" max="15872" width="9.140625" style="438"/>
    <col min="15873" max="15873" width="5.140625" style="438" customWidth="1"/>
    <col min="15874" max="15874" width="44.28515625" style="438" customWidth="1"/>
    <col min="15875" max="15875" width="19.28515625" style="438" customWidth="1"/>
    <col min="15876" max="15876" width="18" style="438" customWidth="1"/>
    <col min="15877" max="15877" width="18.7109375" style="438" customWidth="1"/>
    <col min="15878" max="15878" width="11.5703125" style="438" customWidth="1"/>
    <col min="15879" max="15879" width="11" style="438" customWidth="1"/>
    <col min="15880" max="15880" width="10.140625" style="438" customWidth="1"/>
    <col min="15881" max="15881" width="17" style="438" customWidth="1"/>
    <col min="15882" max="16128" width="9.140625" style="438"/>
    <col min="16129" max="16129" width="5.140625" style="438" customWidth="1"/>
    <col min="16130" max="16130" width="44.28515625" style="438" customWidth="1"/>
    <col min="16131" max="16131" width="19.28515625" style="438" customWidth="1"/>
    <col min="16132" max="16132" width="18" style="438" customWidth="1"/>
    <col min="16133" max="16133" width="18.7109375" style="438" customWidth="1"/>
    <col min="16134" max="16134" width="11.5703125" style="438" customWidth="1"/>
    <col min="16135" max="16135" width="11" style="438" customWidth="1"/>
    <col min="16136" max="16136" width="10.140625" style="438" customWidth="1"/>
    <col min="16137" max="16137" width="17" style="438" customWidth="1"/>
    <col min="16138" max="16384" width="9.140625" style="438"/>
  </cols>
  <sheetData>
    <row r="1" spans="1:9" x14ac:dyDescent="0.25">
      <c r="A1" s="882"/>
      <c r="B1" s="882"/>
      <c r="C1" s="882"/>
      <c r="D1" s="882"/>
      <c r="E1" s="882"/>
      <c r="F1" s="882"/>
      <c r="G1" s="882"/>
      <c r="H1" s="882"/>
      <c r="I1" s="882"/>
    </row>
    <row r="3" spans="1:9" ht="34.5" customHeight="1" x14ac:dyDescent="0.25">
      <c r="B3" s="883" t="s">
        <v>1070</v>
      </c>
      <c r="C3" s="883"/>
      <c r="D3" s="883"/>
      <c r="E3" s="883"/>
      <c r="F3" s="883"/>
      <c r="G3" s="883"/>
      <c r="H3" s="883"/>
      <c r="I3" s="883"/>
    </row>
    <row r="4" spans="1:9" ht="15.75" thickBot="1" x14ac:dyDescent="0.3">
      <c r="B4" s="439"/>
    </row>
    <row r="5" spans="1:9" x14ac:dyDescent="0.25">
      <c r="B5" s="884" t="s">
        <v>1040</v>
      </c>
      <c r="C5" s="441" t="s">
        <v>1071</v>
      </c>
      <c r="D5" s="442" t="s">
        <v>1072</v>
      </c>
      <c r="E5" s="443" t="s">
        <v>1073</v>
      </c>
      <c r="F5" s="444" t="s">
        <v>1074</v>
      </c>
      <c r="G5" s="444" t="s">
        <v>1075</v>
      </c>
      <c r="H5" s="444" t="s">
        <v>1076</v>
      </c>
      <c r="I5" s="444" t="s">
        <v>1077</v>
      </c>
    </row>
    <row r="6" spans="1:9" x14ac:dyDescent="0.25">
      <c r="B6" s="885"/>
      <c r="C6" s="445" t="s">
        <v>1078</v>
      </c>
      <c r="D6" s="446" t="s">
        <v>1079</v>
      </c>
      <c r="E6" s="447" t="s">
        <v>1080</v>
      </c>
      <c r="F6" s="448" t="s">
        <v>1081</v>
      </c>
      <c r="G6" s="448" t="s">
        <v>1081</v>
      </c>
      <c r="H6" s="448" t="s">
        <v>1081</v>
      </c>
      <c r="I6" s="448" t="s">
        <v>1081</v>
      </c>
    </row>
    <row r="7" spans="1:9" ht="34.5" customHeight="1" thickBot="1" x14ac:dyDescent="0.3">
      <c r="B7" s="886"/>
      <c r="C7" s="449" t="s">
        <v>1082</v>
      </c>
      <c r="D7" s="450"/>
      <c r="E7" s="451" t="s">
        <v>1083</v>
      </c>
      <c r="F7" s="452" t="s">
        <v>1084</v>
      </c>
      <c r="G7" s="452" t="s">
        <v>1084</v>
      </c>
      <c r="H7" s="452" t="s">
        <v>1084</v>
      </c>
      <c r="I7" s="452" t="s">
        <v>1084</v>
      </c>
    </row>
    <row r="8" spans="1:9" ht="15.75" thickBot="1" x14ac:dyDescent="0.3">
      <c r="B8" s="453" t="s">
        <v>1041</v>
      </c>
      <c r="C8" s="449"/>
      <c r="D8" s="454">
        <v>3810</v>
      </c>
      <c r="E8" s="455">
        <v>3810</v>
      </c>
      <c r="F8" s="456">
        <v>3810</v>
      </c>
      <c r="G8" s="456">
        <v>0</v>
      </c>
      <c r="H8" s="456">
        <v>0</v>
      </c>
      <c r="I8" s="456">
        <v>0</v>
      </c>
    </row>
    <row r="9" spans="1:9" ht="15.75" thickBot="1" x14ac:dyDescent="0.3">
      <c r="B9" s="457" t="s">
        <v>1042</v>
      </c>
      <c r="C9" s="458"/>
      <c r="D9" s="459">
        <v>0</v>
      </c>
      <c r="E9" s="460">
        <v>0</v>
      </c>
      <c r="F9" s="461">
        <v>0</v>
      </c>
      <c r="G9" s="461">
        <v>0</v>
      </c>
      <c r="H9" s="460">
        <v>0</v>
      </c>
      <c r="I9" s="460">
        <v>0</v>
      </c>
    </row>
    <row r="10" spans="1:9" ht="15.75" thickBot="1" x14ac:dyDescent="0.3">
      <c r="B10" s="457" t="s">
        <v>1043</v>
      </c>
      <c r="C10" s="458"/>
      <c r="D10" s="459">
        <v>0</v>
      </c>
      <c r="E10" s="460">
        <v>0</v>
      </c>
      <c r="F10" s="461">
        <v>0</v>
      </c>
      <c r="G10" s="461">
        <v>0</v>
      </c>
      <c r="H10" s="460">
        <v>0</v>
      </c>
      <c r="I10" s="460">
        <v>0</v>
      </c>
    </row>
    <row r="11" spans="1:9" ht="15.75" thickBot="1" x14ac:dyDescent="0.3">
      <c r="B11" s="457" t="s">
        <v>1044</v>
      </c>
      <c r="C11" s="458"/>
      <c r="D11" s="459">
        <v>0</v>
      </c>
      <c r="E11" s="460">
        <v>0</v>
      </c>
      <c r="F11" s="461">
        <v>0</v>
      </c>
      <c r="G11" s="461">
        <v>0</v>
      </c>
      <c r="H11" s="460">
        <v>0</v>
      </c>
      <c r="I11" s="460">
        <v>0</v>
      </c>
    </row>
    <row r="12" spans="1:9" ht="15.75" thickBot="1" x14ac:dyDescent="0.3">
      <c r="B12" s="462" t="s">
        <v>1045</v>
      </c>
      <c r="C12" s="458"/>
      <c r="D12" s="459">
        <v>0</v>
      </c>
      <c r="E12" s="460">
        <v>0</v>
      </c>
      <c r="F12" s="461">
        <v>0</v>
      </c>
      <c r="G12" s="461">
        <v>0</v>
      </c>
      <c r="H12" s="460">
        <v>0</v>
      </c>
      <c r="I12" s="460">
        <v>0</v>
      </c>
    </row>
    <row r="13" spans="1:9" ht="15.75" thickBot="1" x14ac:dyDescent="0.3">
      <c r="B13" s="463" t="s">
        <v>1046</v>
      </c>
      <c r="C13" s="464"/>
      <c r="D13" s="464"/>
      <c r="E13" s="465">
        <f>SUM(E9:E12)</f>
        <v>0</v>
      </c>
      <c r="F13" s="465">
        <f>SUM(F9:F12)</f>
        <v>0</v>
      </c>
      <c r="G13" s="465">
        <f>SUM(G8:G12)</f>
        <v>0</v>
      </c>
      <c r="H13" s="465">
        <f>SUM(H8:H12)</f>
        <v>0</v>
      </c>
      <c r="I13" s="465">
        <f>SUM(I8:I12)</f>
        <v>0</v>
      </c>
    </row>
    <row r="14" spans="1:9" x14ac:dyDescent="0.25">
      <c r="B14" s="439"/>
    </row>
    <row r="15" spans="1:9" ht="15.75" thickBot="1" x14ac:dyDescent="0.3">
      <c r="B15" s="466" t="s">
        <v>1047</v>
      </c>
    </row>
    <row r="16" spans="1:9" x14ac:dyDescent="0.25">
      <c r="B16" s="887" t="s">
        <v>1048</v>
      </c>
      <c r="C16" s="441" t="s">
        <v>1085</v>
      </c>
      <c r="D16" s="889" t="s">
        <v>1086</v>
      </c>
    </row>
    <row r="17" spans="2:8" ht="15.75" thickBot="1" x14ac:dyDescent="0.3">
      <c r="B17" s="888"/>
      <c r="C17" s="449" t="s">
        <v>1087</v>
      </c>
      <c r="D17" s="890"/>
      <c r="H17" s="467"/>
    </row>
    <row r="18" spans="2:8" ht="30.75" thickBot="1" x14ac:dyDescent="0.3">
      <c r="B18" s="457" t="s">
        <v>1049</v>
      </c>
      <c r="C18" s="468" t="s">
        <v>1088</v>
      </c>
      <c r="D18" s="469">
        <v>6800</v>
      </c>
    </row>
    <row r="19" spans="2:8" ht="31.5" customHeight="1" thickBot="1" x14ac:dyDescent="0.3">
      <c r="B19" s="457" t="s">
        <v>1050</v>
      </c>
      <c r="C19" s="468" t="s">
        <v>1088</v>
      </c>
      <c r="D19" s="469">
        <v>1500</v>
      </c>
    </row>
    <row r="20" spans="2:8" ht="30.75" thickBot="1" x14ac:dyDescent="0.3">
      <c r="B20" s="457" t="s">
        <v>1051</v>
      </c>
      <c r="C20" s="468" t="s">
        <v>1088</v>
      </c>
      <c r="D20" s="459">
        <v>1300</v>
      </c>
    </row>
    <row r="21" spans="2:8" ht="15.75" thickBot="1" x14ac:dyDescent="0.3">
      <c r="B21" s="457" t="s">
        <v>1052</v>
      </c>
      <c r="C21" s="468"/>
      <c r="D21" s="459">
        <v>4</v>
      </c>
    </row>
    <row r="22" spans="2:8" ht="15.75" thickBot="1" x14ac:dyDescent="0.3">
      <c r="B22" s="457" t="s">
        <v>1053</v>
      </c>
      <c r="C22" s="468"/>
      <c r="D22" s="459">
        <v>0</v>
      </c>
    </row>
    <row r="23" spans="2:8" ht="45.75" thickBot="1" x14ac:dyDescent="0.3">
      <c r="B23" s="470" t="s">
        <v>1054</v>
      </c>
      <c r="C23" s="468" t="s">
        <v>1089</v>
      </c>
      <c r="D23" s="469">
        <v>760</v>
      </c>
    </row>
    <row r="24" spans="2:8" ht="15.75" thickBot="1" x14ac:dyDescent="0.3">
      <c r="B24" s="457" t="s">
        <v>1055</v>
      </c>
      <c r="C24" s="468" t="s">
        <v>1089</v>
      </c>
      <c r="D24" s="459">
        <v>0</v>
      </c>
    </row>
    <row r="25" spans="2:8" ht="15.75" thickBot="1" x14ac:dyDescent="0.3">
      <c r="B25" s="471" t="s">
        <v>570</v>
      </c>
      <c r="C25" s="472"/>
      <c r="D25" s="473">
        <f>SUM(D18:D24)</f>
        <v>10364</v>
      </c>
    </row>
    <row r="26" spans="2:8" ht="15.75" thickBot="1" x14ac:dyDescent="0.3">
      <c r="B26" s="474">
        <v>0.5</v>
      </c>
      <c r="C26" s="461"/>
      <c r="D26" s="475">
        <f>SUM(D25/2)</f>
        <v>5182</v>
      </c>
    </row>
  </sheetData>
  <sheetProtection selectLockedCells="1" selectUnlockedCells="1"/>
  <mergeCells count="5">
    <mergeCell ref="A1:I1"/>
    <mergeCell ref="B3:I3"/>
    <mergeCell ref="B5:B7"/>
    <mergeCell ref="B16:B17"/>
    <mergeCell ref="D16:D17"/>
  </mergeCells>
  <pageMargins left="0.70866141732283472" right="0.70866141732283472" top="0.74803149606299213" bottom="0.74803149606299213" header="0.31496062992125984" footer="0.51181102362204722"/>
  <pageSetup paperSize="9" scale="71" firstPageNumber="0" orientation="landscape" horizontalDpi="300" verticalDpi="300" r:id="rId1"/>
  <headerFooter alignWithMargins="0">
    <oddHeader>&amp;C&amp;"-,Félkövér"Újbarok Községi Önkormányzat-2019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61023-9A96-4D8F-92F6-79783F833158}">
  <dimension ref="A1:G10"/>
  <sheetViews>
    <sheetView tabSelected="1" view="pageLayout" zoomScaleNormal="100" workbookViewId="0">
      <selection activeCell="B6" sqref="B6:B7"/>
    </sheetView>
  </sheetViews>
  <sheetFormatPr defaultRowHeight="15" x14ac:dyDescent="0.25"/>
  <cols>
    <col min="1" max="1" width="35.5703125" bestFit="1" customWidth="1"/>
    <col min="2" max="2" width="14.42578125" bestFit="1" customWidth="1"/>
    <col min="3" max="3" width="28.5703125" bestFit="1" customWidth="1"/>
  </cols>
  <sheetData>
    <row r="1" spans="1:7" ht="15.75" x14ac:dyDescent="0.25">
      <c r="A1" s="891" t="s">
        <v>1116</v>
      </c>
      <c r="B1" s="891"/>
      <c r="C1" s="891"/>
    </row>
    <row r="2" spans="1:7" ht="15.75" thickBot="1" x14ac:dyDescent="0.3">
      <c r="A2" s="385"/>
      <c r="B2" s="384"/>
      <c r="C2" s="386"/>
    </row>
    <row r="3" spans="1:7" ht="29.25" thickBot="1" x14ac:dyDescent="0.3">
      <c r="A3" s="387" t="s">
        <v>1056</v>
      </c>
      <c r="B3" s="388" t="s">
        <v>1057</v>
      </c>
      <c r="C3" s="389" t="s">
        <v>1058</v>
      </c>
    </row>
    <row r="4" spans="1:7" x14ac:dyDescent="0.25">
      <c r="A4" s="390" t="s">
        <v>1059</v>
      </c>
      <c r="B4" s="391">
        <v>1</v>
      </c>
      <c r="C4" s="392" t="s">
        <v>1060</v>
      </c>
    </row>
    <row r="5" spans="1:7" x14ac:dyDescent="0.25">
      <c r="A5" s="393" t="s">
        <v>1061</v>
      </c>
      <c r="B5" s="394">
        <v>1</v>
      </c>
      <c r="C5" s="395" t="s">
        <v>1062</v>
      </c>
    </row>
    <row r="6" spans="1:7" x14ac:dyDescent="0.25">
      <c r="A6" s="396" t="s">
        <v>1063</v>
      </c>
      <c r="B6" s="892">
        <v>1</v>
      </c>
      <c r="C6" s="395" t="s">
        <v>1064</v>
      </c>
    </row>
    <row r="7" spans="1:7" ht="15.75" thickBot="1" x14ac:dyDescent="0.3">
      <c r="A7" s="393" t="s">
        <v>1065</v>
      </c>
      <c r="B7" s="893"/>
      <c r="C7" s="395" t="s">
        <v>1060</v>
      </c>
    </row>
    <row r="8" spans="1:7" ht="15.75" thickBot="1" x14ac:dyDescent="0.3">
      <c r="A8" s="397" t="s">
        <v>1066</v>
      </c>
      <c r="B8" s="398">
        <f>SUM(B4:B7)</f>
        <v>3</v>
      </c>
      <c r="C8" s="399"/>
    </row>
    <row r="9" spans="1:7" ht="16.5" thickBot="1" x14ac:dyDescent="0.3">
      <c r="A9" s="400" t="s">
        <v>1067</v>
      </c>
      <c r="B9" s="401">
        <f>B8</f>
        <v>3</v>
      </c>
      <c r="C9" s="402"/>
    </row>
    <row r="10" spans="1:7" x14ac:dyDescent="0.25">
      <c r="G10" s="384"/>
    </row>
  </sheetData>
  <mergeCells count="2">
    <mergeCell ref="A1:C1"/>
    <mergeCell ref="B6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H458"/>
  <sheetViews>
    <sheetView view="pageLayout" topLeftCell="S136" zoomScale="67" zoomScaleNormal="80" zoomScaleSheetLayoutView="66" zoomScalePageLayoutView="67" workbookViewId="0">
      <selection activeCell="AF136" sqref="AF1:AG1048576"/>
    </sheetView>
  </sheetViews>
  <sheetFormatPr defaultColWidth="9.140625" defaultRowHeight="15" x14ac:dyDescent="0.25"/>
  <cols>
    <col min="1" max="1" width="7.85546875" style="110" hidden="1" customWidth="1"/>
    <col min="2" max="2" width="6.7109375" style="15" bestFit="1" customWidth="1"/>
    <col min="3" max="4" width="3.28515625" style="12" customWidth="1"/>
    <col min="5" max="5" width="53.28515625" style="12" customWidth="1"/>
    <col min="6" max="6" width="11" style="12" customWidth="1"/>
    <col min="7" max="7" width="15.140625" style="12" customWidth="1"/>
    <col min="8" max="8" width="14.85546875" style="12" customWidth="1"/>
    <col min="9" max="9" width="10.85546875" style="12" customWidth="1"/>
    <col min="10" max="10" width="10.5703125" style="12" customWidth="1"/>
    <col min="11" max="11" width="13.5703125" style="12" customWidth="1"/>
    <col min="12" max="12" width="16" style="12" customWidth="1"/>
    <col min="13" max="14" width="20.5703125" style="12" customWidth="1"/>
    <col min="15" max="15" width="14.140625" style="12" customWidth="1"/>
    <col min="16" max="17" width="10.28515625" style="12" customWidth="1"/>
    <col min="18" max="18" width="17.5703125" style="12" customWidth="1"/>
    <col min="19" max="19" width="16.5703125" style="12" customWidth="1"/>
    <col min="20" max="20" width="13.42578125" style="12" customWidth="1"/>
    <col min="21" max="21" width="14.140625" style="12" customWidth="1"/>
    <col min="22" max="22" width="14.28515625" style="12" customWidth="1"/>
    <col min="23" max="23" width="15.42578125" style="12" customWidth="1"/>
    <col min="24" max="24" width="12.85546875" style="12" customWidth="1"/>
    <col min="25" max="25" width="14.42578125" style="12" customWidth="1"/>
    <col min="26" max="26" width="12.7109375" style="12" customWidth="1"/>
    <col min="27" max="27" width="16.28515625" style="12" customWidth="1"/>
    <col min="28" max="28" width="16.42578125" style="12" customWidth="1"/>
    <col min="29" max="29" width="17.42578125" style="12" customWidth="1"/>
    <col min="30" max="30" width="15.7109375" style="12" customWidth="1"/>
    <col min="31" max="31" width="17.42578125" style="12" customWidth="1"/>
    <col min="32" max="32" width="21.7109375" style="12" hidden="1" customWidth="1"/>
    <col min="33" max="33" width="24.85546875" style="12" hidden="1" customWidth="1"/>
    <col min="34" max="34" width="9.28515625" style="16" bestFit="1" customWidth="1"/>
    <col min="35" max="16384" width="9.140625" style="16"/>
  </cols>
  <sheetData>
    <row r="1" spans="1:34" ht="15.75" thickBot="1" x14ac:dyDescent="0.3">
      <c r="AE1" s="11" t="s">
        <v>826</v>
      </c>
    </row>
    <row r="2" spans="1:34" ht="15" customHeight="1" x14ac:dyDescent="0.25">
      <c r="B2" s="733" t="s">
        <v>0</v>
      </c>
      <c r="C2" s="734"/>
      <c r="D2" s="734"/>
      <c r="E2" s="734"/>
      <c r="F2" s="750" t="s">
        <v>1032</v>
      </c>
      <c r="G2" s="750" t="s">
        <v>1090</v>
      </c>
      <c r="H2" s="755" t="s">
        <v>1023</v>
      </c>
      <c r="I2" s="739" t="s">
        <v>1025</v>
      </c>
      <c r="J2" s="740"/>
      <c r="K2" s="740"/>
      <c r="L2" s="740"/>
      <c r="M2" s="740"/>
      <c r="N2" s="740"/>
      <c r="O2" s="740"/>
      <c r="P2" s="740"/>
      <c r="Q2" s="740"/>
      <c r="R2" s="740"/>
      <c r="S2" s="740"/>
      <c r="T2" s="741" t="s">
        <v>1091</v>
      </c>
      <c r="U2" s="742"/>
      <c r="V2" s="742"/>
      <c r="W2" s="742"/>
      <c r="X2" s="742"/>
      <c r="Y2" s="742"/>
      <c r="Z2" s="742"/>
      <c r="AA2" s="743"/>
      <c r="AB2" s="721" t="s">
        <v>1092</v>
      </c>
      <c r="AC2" s="722"/>
      <c r="AD2" s="722"/>
      <c r="AE2" s="723"/>
      <c r="AF2" s="477"/>
      <c r="AG2" s="477"/>
    </row>
    <row r="3" spans="1:34" ht="15" customHeight="1" x14ac:dyDescent="0.25">
      <c r="B3" s="735"/>
      <c r="C3" s="736"/>
      <c r="D3" s="736"/>
      <c r="E3" s="736"/>
      <c r="F3" s="751"/>
      <c r="G3" s="751"/>
      <c r="H3" s="756"/>
      <c r="I3" s="753" t="s">
        <v>838</v>
      </c>
      <c r="J3" s="729" t="s">
        <v>839</v>
      </c>
      <c r="K3" s="729" t="s">
        <v>840</v>
      </c>
      <c r="L3" s="729" t="s">
        <v>825</v>
      </c>
      <c r="M3" s="729" t="s">
        <v>845</v>
      </c>
      <c r="N3" s="747" t="s">
        <v>1101</v>
      </c>
      <c r="O3" s="747" t="s">
        <v>1100</v>
      </c>
      <c r="P3" s="729" t="s">
        <v>984</v>
      </c>
      <c r="Q3" s="747" t="s">
        <v>1102</v>
      </c>
      <c r="R3" s="727" t="s">
        <v>842</v>
      </c>
      <c r="S3" s="727" t="s">
        <v>1021</v>
      </c>
      <c r="T3" s="744"/>
      <c r="U3" s="745"/>
      <c r="V3" s="745"/>
      <c r="W3" s="745"/>
      <c r="X3" s="745"/>
      <c r="Y3" s="745"/>
      <c r="Z3" s="745"/>
      <c r="AA3" s="746"/>
      <c r="AB3" s="724"/>
      <c r="AC3" s="725"/>
      <c r="AD3" s="725"/>
      <c r="AE3" s="726"/>
      <c r="AF3" s="477"/>
      <c r="AG3" s="477"/>
    </row>
    <row r="4" spans="1:34" ht="92.25" customHeight="1" thickBot="1" x14ac:dyDescent="0.3">
      <c r="B4" s="737"/>
      <c r="C4" s="738"/>
      <c r="D4" s="738"/>
      <c r="E4" s="738"/>
      <c r="F4" s="752"/>
      <c r="G4" s="752"/>
      <c r="H4" s="757"/>
      <c r="I4" s="754"/>
      <c r="J4" s="730"/>
      <c r="K4" s="730"/>
      <c r="L4" s="730"/>
      <c r="M4" s="730"/>
      <c r="N4" s="730"/>
      <c r="O4" s="730"/>
      <c r="P4" s="730"/>
      <c r="Q4" s="730"/>
      <c r="R4" s="728"/>
      <c r="S4" s="728"/>
      <c r="T4" s="481" t="s">
        <v>591</v>
      </c>
      <c r="U4" s="58" t="s">
        <v>592</v>
      </c>
      <c r="V4" s="482" t="s">
        <v>593</v>
      </c>
      <c r="W4" s="482" t="s">
        <v>594</v>
      </c>
      <c r="X4" s="58" t="s">
        <v>595</v>
      </c>
      <c r="Y4" s="482" t="s">
        <v>596</v>
      </c>
      <c r="Z4" s="482" t="s">
        <v>597</v>
      </c>
      <c r="AA4" s="417" t="s">
        <v>598</v>
      </c>
      <c r="AB4" s="479" t="s">
        <v>599</v>
      </c>
      <c r="AC4" s="482" t="s">
        <v>600</v>
      </c>
      <c r="AD4" s="482" t="s">
        <v>601</v>
      </c>
      <c r="AE4" s="417" t="s">
        <v>602</v>
      </c>
      <c r="AF4" s="477" t="s">
        <v>1033</v>
      </c>
      <c r="AG4" s="478" t="s">
        <v>1033</v>
      </c>
    </row>
    <row r="5" spans="1:34" ht="15.75" customHeight="1" thickBot="1" x14ac:dyDescent="0.3">
      <c r="B5" s="75" t="s">
        <v>1</v>
      </c>
      <c r="C5" s="758" t="s">
        <v>2</v>
      </c>
      <c r="D5" s="758"/>
      <c r="E5" s="759"/>
      <c r="F5" s="610"/>
      <c r="G5" s="610">
        <f>G6+G25+G26+G27+G38+G49</f>
        <v>19004612</v>
      </c>
      <c r="H5" s="610">
        <f>SUM(H49+H38+H27+H26+H25+H6)</f>
        <v>36159044</v>
      </c>
      <c r="I5" s="76">
        <f t="shared" ref="I5:R5" si="0">I6+I25+I26+I27+I38+I49</f>
        <v>0</v>
      </c>
      <c r="J5" s="79">
        <f t="shared" si="0"/>
        <v>0</v>
      </c>
      <c r="K5" s="79">
        <f t="shared" si="0"/>
        <v>0</v>
      </c>
      <c r="L5" s="79">
        <f>L6+L25+L26+L27+L38+L49</f>
        <v>19096866</v>
      </c>
      <c r="M5" s="79">
        <f>M6+M25+M26+M27+M38+M49</f>
        <v>0</v>
      </c>
      <c r="N5" s="262"/>
      <c r="O5" s="80">
        <f>SUM(O6+O25+O26+O27+O38+O49)</f>
        <v>17042678</v>
      </c>
      <c r="P5" s="80"/>
      <c r="Q5" s="80">
        <f>SUM(Q6+Q25+Q26+Q27+Q38+Q49)</f>
        <v>19500</v>
      </c>
      <c r="R5" s="80">
        <f t="shared" si="0"/>
        <v>0</v>
      </c>
      <c r="S5" s="80"/>
      <c r="T5" s="551">
        <f>SUM(T49+T38+T27+T26+T25+T6)</f>
        <v>1751155</v>
      </c>
      <c r="U5" s="551">
        <f t="shared" ref="U5:AE5" si="1">SUM(U49+U38+U27+U26+U25+U6)</f>
        <v>1570395</v>
      </c>
      <c r="V5" s="551">
        <f t="shared" si="1"/>
        <v>1567395</v>
      </c>
      <c r="W5" s="551">
        <f t="shared" si="1"/>
        <v>1567395</v>
      </c>
      <c r="X5" s="551">
        <f t="shared" si="1"/>
        <v>1567395</v>
      </c>
      <c r="Y5" s="551">
        <f t="shared" si="1"/>
        <v>1567395</v>
      </c>
      <c r="Z5" s="551">
        <f t="shared" si="1"/>
        <v>4640848</v>
      </c>
      <c r="AA5" s="551">
        <f t="shared" si="1"/>
        <v>1586895</v>
      </c>
      <c r="AB5" s="551">
        <f t="shared" si="1"/>
        <v>1569670</v>
      </c>
      <c r="AC5" s="551">
        <f t="shared" si="1"/>
        <v>15058838</v>
      </c>
      <c r="AD5" s="551">
        <f t="shared" si="1"/>
        <v>1569674</v>
      </c>
      <c r="AE5" s="551">
        <f t="shared" si="1"/>
        <v>2141989</v>
      </c>
      <c r="AF5" s="550">
        <f>SUM(T5:AE5)</f>
        <v>36159044</v>
      </c>
      <c r="AG5" s="48">
        <v>19004612</v>
      </c>
      <c r="AH5" s="150"/>
    </row>
    <row r="6" spans="1:34" s="17" customFormat="1" ht="15.75" thickBot="1" x14ac:dyDescent="0.3">
      <c r="A6" s="110"/>
      <c r="B6" s="107" t="s">
        <v>714</v>
      </c>
      <c r="C6" s="760" t="s">
        <v>3</v>
      </c>
      <c r="D6" s="761"/>
      <c r="E6" s="761"/>
      <c r="F6" s="608"/>
      <c r="G6" s="608">
        <f>G7+G19+G20+G21+G22+G24</f>
        <v>19004612</v>
      </c>
      <c r="H6" s="608">
        <f>SUM(H24+H22+H21+H20+H19+H7)</f>
        <v>19096866</v>
      </c>
      <c r="I6" s="101">
        <f t="shared" ref="I6:R6" si="2">I7+I19+I20+I21+I22+I24</f>
        <v>0</v>
      </c>
      <c r="J6" s="104">
        <f t="shared" si="2"/>
        <v>0</v>
      </c>
      <c r="K6" s="104">
        <f t="shared" si="2"/>
        <v>0</v>
      </c>
      <c r="L6" s="104">
        <f>L7+L19+L20+L21+L22+L24</f>
        <v>19096866</v>
      </c>
      <c r="M6" s="104">
        <f>M7+M19+M20+M21+M22+M24</f>
        <v>0</v>
      </c>
      <c r="N6" s="263"/>
      <c r="O6" s="105"/>
      <c r="P6" s="105"/>
      <c r="Q6" s="105"/>
      <c r="R6" s="105">
        <f t="shared" si="2"/>
        <v>0</v>
      </c>
      <c r="S6" s="105"/>
      <c r="T6" s="551">
        <f t="shared" ref="T6:AE6" si="3">SUM(T24+T22+T21+T20+T19+T7)</f>
        <v>1751155</v>
      </c>
      <c r="U6" s="551">
        <f t="shared" si="3"/>
        <v>1570395</v>
      </c>
      <c r="V6" s="551">
        <f t="shared" si="3"/>
        <v>1567395</v>
      </c>
      <c r="W6" s="551">
        <f t="shared" si="3"/>
        <v>1567395</v>
      </c>
      <c r="X6" s="551">
        <f t="shared" si="3"/>
        <v>1567395</v>
      </c>
      <c r="Y6" s="551">
        <f t="shared" si="3"/>
        <v>1567395</v>
      </c>
      <c r="Z6" s="551">
        <f t="shared" si="3"/>
        <v>1567395</v>
      </c>
      <c r="AA6" s="551">
        <f t="shared" si="3"/>
        <v>1567395</v>
      </c>
      <c r="AB6" s="551">
        <f t="shared" si="3"/>
        <v>1569670</v>
      </c>
      <c r="AC6" s="551">
        <f t="shared" si="3"/>
        <v>1569673</v>
      </c>
      <c r="AD6" s="551">
        <f t="shared" si="3"/>
        <v>1569674</v>
      </c>
      <c r="AE6" s="551">
        <f t="shared" si="3"/>
        <v>1661929</v>
      </c>
      <c r="AF6" s="550">
        <f t="shared" ref="AF6:AF17" si="4">SUM(T6:AE6)</f>
        <v>19096866</v>
      </c>
      <c r="AG6" s="48">
        <v>19004612</v>
      </c>
      <c r="AH6" s="150"/>
    </row>
    <row r="7" spans="1:34" ht="15.75" thickBot="1" x14ac:dyDescent="0.3">
      <c r="A7" s="110" t="s">
        <v>4</v>
      </c>
      <c r="B7" s="49" t="s">
        <v>715</v>
      </c>
      <c r="C7" s="176" t="s">
        <v>5</v>
      </c>
      <c r="D7" s="177"/>
      <c r="E7" s="177"/>
      <c r="F7" s="71"/>
      <c r="G7" s="71">
        <f>SUM(G8:G17)</f>
        <v>14740612</v>
      </c>
      <c r="H7" s="559">
        <f>SUM(H8:H18)</f>
        <v>14819666</v>
      </c>
      <c r="I7" s="68">
        <f t="shared" ref="I7:R7" si="5">SUM(I8:I16)</f>
        <v>0</v>
      </c>
      <c r="J7" s="41">
        <f t="shared" si="5"/>
        <v>0</v>
      </c>
      <c r="K7" s="41">
        <f t="shared" si="5"/>
        <v>0</v>
      </c>
      <c r="L7" s="41">
        <f>SUM(L8:L18)</f>
        <v>14819666</v>
      </c>
      <c r="M7" s="13">
        <f t="shared" si="5"/>
        <v>0</v>
      </c>
      <c r="N7" s="73"/>
      <c r="O7" s="73"/>
      <c r="P7" s="73"/>
      <c r="Q7" s="73"/>
      <c r="R7" s="73">
        <f t="shared" si="5"/>
        <v>0</v>
      </c>
      <c r="S7" s="73"/>
      <c r="T7" s="551">
        <f>SUM(T8:T18)</f>
        <v>1226275</v>
      </c>
      <c r="U7" s="551">
        <f t="shared" ref="U7:AE7" si="6">SUM(U8:U18)</f>
        <v>1229275</v>
      </c>
      <c r="V7" s="551">
        <f t="shared" si="6"/>
        <v>1226275</v>
      </c>
      <c r="W7" s="551">
        <f t="shared" si="6"/>
        <v>1226275</v>
      </c>
      <c r="X7" s="551">
        <f t="shared" si="6"/>
        <v>1226275</v>
      </c>
      <c r="Y7" s="551">
        <f t="shared" si="6"/>
        <v>1226275</v>
      </c>
      <c r="Z7" s="551">
        <f t="shared" si="6"/>
        <v>1226275</v>
      </c>
      <c r="AA7" s="551">
        <f t="shared" si="6"/>
        <v>1226275</v>
      </c>
      <c r="AB7" s="551">
        <f t="shared" si="6"/>
        <v>1228550</v>
      </c>
      <c r="AC7" s="551">
        <f t="shared" si="6"/>
        <v>1228553</v>
      </c>
      <c r="AD7" s="551">
        <f t="shared" si="6"/>
        <v>1228554</v>
      </c>
      <c r="AE7" s="551">
        <f t="shared" si="6"/>
        <v>1320809</v>
      </c>
      <c r="AF7" s="550">
        <f>SUM(T7:AE7)</f>
        <v>14819666</v>
      </c>
      <c r="AG7" s="48">
        <v>14740612</v>
      </c>
      <c r="AH7" s="150"/>
    </row>
    <row r="8" spans="1:34" ht="15" customHeight="1" thickBot="1" x14ac:dyDescent="0.3">
      <c r="B8" s="50"/>
      <c r="C8" s="45"/>
      <c r="D8" s="147" t="s">
        <v>846</v>
      </c>
      <c r="E8" s="147"/>
      <c r="F8" s="70"/>
      <c r="G8" s="70">
        <v>1139530</v>
      </c>
      <c r="H8" s="70">
        <v>1139530</v>
      </c>
      <c r="I8" s="66"/>
      <c r="J8" s="40"/>
      <c r="K8" s="40"/>
      <c r="L8" s="40">
        <f>G8</f>
        <v>1139530</v>
      </c>
      <c r="M8" s="1"/>
      <c r="N8" s="72"/>
      <c r="O8" s="72"/>
      <c r="P8" s="72"/>
      <c r="Q8" s="72"/>
      <c r="R8" s="72"/>
      <c r="S8" s="72"/>
      <c r="T8" s="551">
        <v>94960</v>
      </c>
      <c r="U8" s="405">
        <v>94960</v>
      </c>
      <c r="V8" s="406">
        <v>94960</v>
      </c>
      <c r="W8" s="406">
        <v>94960</v>
      </c>
      <c r="X8" s="405">
        <v>94960</v>
      </c>
      <c r="Y8" s="406">
        <v>94960</v>
      </c>
      <c r="Z8" s="406">
        <v>94960</v>
      </c>
      <c r="AA8" s="407">
        <v>94960</v>
      </c>
      <c r="AB8" s="555">
        <v>94962</v>
      </c>
      <c r="AC8" s="406">
        <v>94963</v>
      </c>
      <c r="AD8" s="406">
        <v>94962</v>
      </c>
      <c r="AE8" s="407">
        <v>94963</v>
      </c>
      <c r="AF8" s="550">
        <f t="shared" si="4"/>
        <v>1139530</v>
      </c>
      <c r="AG8" s="48">
        <v>1139530</v>
      </c>
      <c r="AH8" s="150"/>
    </row>
    <row r="9" spans="1:34" ht="15.75" thickBot="1" x14ac:dyDescent="0.3">
      <c r="B9" s="50"/>
      <c r="C9" s="45"/>
      <c r="D9" s="147" t="s">
        <v>847</v>
      </c>
      <c r="E9" s="147"/>
      <c r="F9" s="70"/>
      <c r="G9" s="70">
        <v>1600000</v>
      </c>
      <c r="H9" s="70">
        <v>1600000</v>
      </c>
      <c r="I9" s="66"/>
      <c r="J9" s="40"/>
      <c r="K9" s="40"/>
      <c r="L9" s="40">
        <f t="shared" ref="L9:L15" si="7">G9</f>
        <v>1600000</v>
      </c>
      <c r="M9" s="1"/>
      <c r="N9" s="72"/>
      <c r="O9" s="72"/>
      <c r="P9" s="72"/>
      <c r="Q9" s="72"/>
      <c r="R9" s="72"/>
      <c r="S9" s="72"/>
      <c r="T9" s="551">
        <v>133000</v>
      </c>
      <c r="U9" s="405">
        <v>133000</v>
      </c>
      <c r="V9" s="406">
        <v>133000</v>
      </c>
      <c r="W9" s="406">
        <v>133000</v>
      </c>
      <c r="X9" s="405">
        <v>133000</v>
      </c>
      <c r="Y9" s="406">
        <v>133000</v>
      </c>
      <c r="Z9" s="406">
        <v>133000</v>
      </c>
      <c r="AA9" s="407">
        <v>133000</v>
      </c>
      <c r="AB9" s="555">
        <v>134000</v>
      </c>
      <c r="AC9" s="406">
        <v>134000</v>
      </c>
      <c r="AD9" s="406">
        <v>134000</v>
      </c>
      <c r="AE9" s="407">
        <v>134000</v>
      </c>
      <c r="AF9" s="550">
        <f t="shared" si="4"/>
        <v>1600000</v>
      </c>
      <c r="AG9" s="48">
        <v>1600000</v>
      </c>
      <c r="AH9" s="150"/>
    </row>
    <row r="10" spans="1:34" ht="15.75" thickBot="1" x14ac:dyDescent="0.3">
      <c r="B10" s="50"/>
      <c r="C10" s="45"/>
      <c r="D10" s="147" t="s">
        <v>848</v>
      </c>
      <c r="E10" s="147"/>
      <c r="F10" s="70"/>
      <c r="G10" s="70">
        <v>287730</v>
      </c>
      <c r="H10" s="70">
        <v>287730</v>
      </c>
      <c r="I10" s="66"/>
      <c r="J10" s="40"/>
      <c r="K10" s="40"/>
      <c r="L10" s="40">
        <f t="shared" si="7"/>
        <v>287730</v>
      </c>
      <c r="M10" s="1"/>
      <c r="N10" s="72"/>
      <c r="O10" s="72"/>
      <c r="P10" s="72"/>
      <c r="Q10" s="72"/>
      <c r="R10" s="72"/>
      <c r="S10" s="72"/>
      <c r="T10" s="551">
        <v>23970</v>
      </c>
      <c r="U10" s="405">
        <v>23970</v>
      </c>
      <c r="V10" s="406">
        <v>23970</v>
      </c>
      <c r="W10" s="406">
        <v>23970</v>
      </c>
      <c r="X10" s="405">
        <v>23970</v>
      </c>
      <c r="Y10" s="406">
        <v>23970</v>
      </c>
      <c r="Z10" s="406">
        <v>23970</v>
      </c>
      <c r="AA10" s="407">
        <v>23970</v>
      </c>
      <c r="AB10" s="555">
        <v>23992</v>
      </c>
      <c r="AC10" s="406">
        <v>23993</v>
      </c>
      <c r="AD10" s="406">
        <v>23993</v>
      </c>
      <c r="AE10" s="407">
        <v>23992</v>
      </c>
      <c r="AF10" s="550">
        <f t="shared" si="4"/>
        <v>287730</v>
      </c>
      <c r="AG10" s="48">
        <v>287730</v>
      </c>
      <c r="AH10" s="150"/>
    </row>
    <row r="11" spans="1:34" ht="15" customHeight="1" thickBot="1" x14ac:dyDescent="0.3">
      <c r="B11" s="50"/>
      <c r="C11" s="45"/>
      <c r="D11" s="147" t="s">
        <v>849</v>
      </c>
      <c r="E11" s="147"/>
      <c r="F11" s="70"/>
      <c r="G11" s="70">
        <v>640140</v>
      </c>
      <c r="H11" s="70">
        <v>640140</v>
      </c>
      <c r="I11" s="66"/>
      <c r="J11" s="40"/>
      <c r="K11" s="40"/>
      <c r="L11" s="40">
        <f t="shared" si="7"/>
        <v>640140</v>
      </c>
      <c r="M11" s="1"/>
      <c r="N11" s="72"/>
      <c r="O11" s="72"/>
      <c r="P11" s="72"/>
      <c r="Q11" s="72"/>
      <c r="R11" s="72"/>
      <c r="S11" s="72"/>
      <c r="T11" s="551">
        <v>53345</v>
      </c>
      <c r="U11" s="405">
        <v>53345</v>
      </c>
      <c r="V11" s="406">
        <v>53345</v>
      </c>
      <c r="W11" s="406">
        <v>53345</v>
      </c>
      <c r="X11" s="405">
        <v>53345</v>
      </c>
      <c r="Y11" s="406">
        <v>53345</v>
      </c>
      <c r="Z11" s="406">
        <v>53345</v>
      </c>
      <c r="AA11" s="407">
        <v>53345</v>
      </c>
      <c r="AB11" s="555">
        <v>53345</v>
      </c>
      <c r="AC11" s="406">
        <v>53345</v>
      </c>
      <c r="AD11" s="406">
        <v>53345</v>
      </c>
      <c r="AE11" s="407">
        <v>53345</v>
      </c>
      <c r="AF11" s="550">
        <f t="shared" si="4"/>
        <v>640140</v>
      </c>
      <c r="AG11" s="48">
        <v>640140</v>
      </c>
      <c r="AH11" s="150"/>
    </row>
    <row r="12" spans="1:34" ht="15.75" thickBot="1" x14ac:dyDescent="0.3">
      <c r="B12" s="50"/>
      <c r="C12" s="45"/>
      <c r="D12" s="147" t="s">
        <v>850</v>
      </c>
      <c r="E12" s="147"/>
      <c r="F12" s="70"/>
      <c r="G12" s="70">
        <v>5000000</v>
      </c>
      <c r="H12" s="70">
        <v>5000000</v>
      </c>
      <c r="I12" s="66"/>
      <c r="J12" s="40"/>
      <c r="K12" s="40"/>
      <c r="L12" s="40">
        <f t="shared" si="7"/>
        <v>5000000</v>
      </c>
      <c r="M12" s="1"/>
      <c r="N12" s="72"/>
      <c r="O12" s="72"/>
      <c r="P12" s="72"/>
      <c r="Q12" s="72"/>
      <c r="R12" s="72"/>
      <c r="S12" s="72"/>
      <c r="T12" s="551">
        <v>416000</v>
      </c>
      <c r="U12" s="405">
        <v>416000</v>
      </c>
      <c r="V12" s="406">
        <v>416000</v>
      </c>
      <c r="W12" s="406">
        <v>416000</v>
      </c>
      <c r="X12" s="405">
        <v>416000</v>
      </c>
      <c r="Y12" s="406">
        <v>416000</v>
      </c>
      <c r="Z12" s="406">
        <v>416000</v>
      </c>
      <c r="AA12" s="407">
        <v>416000</v>
      </c>
      <c r="AB12" s="555">
        <v>418000</v>
      </c>
      <c r="AC12" s="406">
        <v>418000</v>
      </c>
      <c r="AD12" s="406">
        <v>418000</v>
      </c>
      <c r="AE12" s="407">
        <v>418000</v>
      </c>
      <c r="AF12" s="550">
        <f t="shared" si="4"/>
        <v>5000000</v>
      </c>
      <c r="AG12" s="48">
        <v>5000000</v>
      </c>
      <c r="AH12" s="150"/>
    </row>
    <row r="13" spans="1:34" ht="15.75" thickBot="1" x14ac:dyDescent="0.3">
      <c r="B13" s="50"/>
      <c r="C13" s="45"/>
      <c r="D13" s="147" t="s">
        <v>851</v>
      </c>
      <c r="E13" s="147"/>
      <c r="F13" s="70"/>
      <c r="G13" s="70">
        <v>99450</v>
      </c>
      <c r="H13" s="70">
        <v>99450</v>
      </c>
      <c r="I13" s="66"/>
      <c r="J13" s="40"/>
      <c r="K13" s="40"/>
      <c r="L13" s="40">
        <f t="shared" si="7"/>
        <v>99450</v>
      </c>
      <c r="M13" s="1"/>
      <c r="N13" s="72"/>
      <c r="O13" s="72"/>
      <c r="P13" s="72"/>
      <c r="Q13" s="72"/>
      <c r="R13" s="72"/>
      <c r="S13" s="72"/>
      <c r="T13" s="551">
        <v>8287</v>
      </c>
      <c r="U13" s="405">
        <v>8287</v>
      </c>
      <c r="V13" s="406">
        <v>8287</v>
      </c>
      <c r="W13" s="406">
        <v>8287</v>
      </c>
      <c r="X13" s="405">
        <v>8287</v>
      </c>
      <c r="Y13" s="406">
        <v>8287</v>
      </c>
      <c r="Z13" s="406">
        <v>8287</v>
      </c>
      <c r="AA13" s="407">
        <v>8287</v>
      </c>
      <c r="AB13" s="555">
        <v>8287</v>
      </c>
      <c r="AC13" s="406">
        <v>8287</v>
      </c>
      <c r="AD13" s="406">
        <v>8290</v>
      </c>
      <c r="AE13" s="407">
        <v>8290</v>
      </c>
      <c r="AF13" s="550">
        <f t="shared" si="4"/>
        <v>99450</v>
      </c>
      <c r="AG13" s="48">
        <v>99450</v>
      </c>
      <c r="AH13" s="150"/>
    </row>
    <row r="14" spans="1:34" ht="15" customHeight="1" thickBot="1" x14ac:dyDescent="0.3">
      <c r="B14" s="50"/>
      <c r="C14" s="45"/>
      <c r="D14" s="147" t="s">
        <v>951</v>
      </c>
      <c r="E14" s="147"/>
      <c r="F14" s="70"/>
      <c r="G14" s="70">
        <v>3979862</v>
      </c>
      <c r="H14" s="70">
        <v>3979862</v>
      </c>
      <c r="I14" s="66"/>
      <c r="J14" s="40"/>
      <c r="K14" s="40"/>
      <c r="L14" s="40">
        <f>G14</f>
        <v>3979862</v>
      </c>
      <c r="M14" s="1"/>
      <c r="N14" s="72"/>
      <c r="O14" s="72"/>
      <c r="P14" s="72"/>
      <c r="Q14" s="72"/>
      <c r="R14" s="72"/>
      <c r="S14" s="72"/>
      <c r="T14" s="551">
        <v>331655</v>
      </c>
      <c r="U14" s="405">
        <v>331655</v>
      </c>
      <c r="V14" s="406">
        <v>331655</v>
      </c>
      <c r="W14" s="406">
        <v>331655</v>
      </c>
      <c r="X14" s="405">
        <v>331655</v>
      </c>
      <c r="Y14" s="406">
        <v>331655</v>
      </c>
      <c r="Z14" s="406">
        <v>331655</v>
      </c>
      <c r="AA14" s="407">
        <v>331655</v>
      </c>
      <c r="AB14" s="555">
        <v>331655</v>
      </c>
      <c r="AC14" s="406">
        <v>331656</v>
      </c>
      <c r="AD14" s="406">
        <v>331655</v>
      </c>
      <c r="AE14" s="570">
        <v>331656</v>
      </c>
      <c r="AF14" s="550">
        <f t="shared" si="4"/>
        <v>3979862</v>
      </c>
      <c r="AG14" s="550">
        <v>3979862</v>
      </c>
      <c r="AH14" s="150"/>
    </row>
    <row r="15" spans="1:34" ht="15.75" thickBot="1" x14ac:dyDescent="0.3">
      <c r="B15" s="50"/>
      <c r="C15" s="45"/>
      <c r="D15" s="147" t="s">
        <v>1011</v>
      </c>
      <c r="E15" s="147"/>
      <c r="F15" s="70"/>
      <c r="G15" s="70">
        <v>0</v>
      </c>
      <c r="H15" s="70">
        <v>0</v>
      </c>
      <c r="I15" s="66"/>
      <c r="J15" s="40"/>
      <c r="K15" s="40"/>
      <c r="L15" s="40">
        <f t="shared" si="7"/>
        <v>0</v>
      </c>
      <c r="M15" s="1"/>
      <c r="N15" s="72"/>
      <c r="O15" s="72"/>
      <c r="P15" s="72"/>
      <c r="Q15" s="72"/>
      <c r="R15" s="72"/>
      <c r="S15" s="72"/>
      <c r="T15" s="551">
        <v>0</v>
      </c>
      <c r="U15" s="405">
        <v>0</v>
      </c>
      <c r="V15" s="406">
        <v>0</v>
      </c>
      <c r="W15" s="406">
        <v>0</v>
      </c>
      <c r="X15" s="405">
        <v>0</v>
      </c>
      <c r="Y15" s="406">
        <v>0</v>
      </c>
      <c r="Z15" s="406">
        <v>0</v>
      </c>
      <c r="AA15" s="407">
        <v>0</v>
      </c>
      <c r="AB15" s="555">
        <v>0</v>
      </c>
      <c r="AC15" s="406">
        <v>0</v>
      </c>
      <c r="AD15" s="406">
        <v>0</v>
      </c>
      <c r="AE15" s="570">
        <v>0</v>
      </c>
      <c r="AF15" s="550">
        <f t="shared" si="4"/>
        <v>0</v>
      </c>
      <c r="AG15" s="550">
        <v>0</v>
      </c>
      <c r="AH15" s="150"/>
    </row>
    <row r="16" spans="1:34" s="567" customFormat="1" ht="15.75" thickBot="1" x14ac:dyDescent="0.3">
      <c r="A16" s="560"/>
      <c r="B16" s="561"/>
      <c r="C16" s="562"/>
      <c r="D16" s="563" t="s">
        <v>1036</v>
      </c>
      <c r="E16" s="563"/>
      <c r="F16" s="528"/>
      <c r="G16" s="528">
        <v>13200</v>
      </c>
      <c r="H16" s="528">
        <v>0</v>
      </c>
      <c r="I16" s="432"/>
      <c r="J16" s="564"/>
      <c r="K16" s="564"/>
      <c r="L16" s="564">
        <v>0</v>
      </c>
      <c r="M16" s="433"/>
      <c r="N16" s="434"/>
      <c r="O16" s="434"/>
      <c r="P16" s="434"/>
      <c r="Q16" s="434"/>
      <c r="R16" s="434"/>
      <c r="S16" s="434"/>
      <c r="T16" s="551">
        <v>0</v>
      </c>
      <c r="U16" s="405">
        <v>0</v>
      </c>
      <c r="V16" s="406">
        <v>0</v>
      </c>
      <c r="W16" s="406">
        <v>0</v>
      </c>
      <c r="X16" s="405">
        <v>0</v>
      </c>
      <c r="Y16" s="406">
        <v>0</v>
      </c>
      <c r="Z16" s="406">
        <v>0</v>
      </c>
      <c r="AA16" s="407">
        <v>0</v>
      </c>
      <c r="AB16" s="555">
        <v>0</v>
      </c>
      <c r="AC16" s="406">
        <v>0</v>
      </c>
      <c r="AD16" s="406">
        <v>0</v>
      </c>
      <c r="AE16" s="570">
        <v>0</v>
      </c>
      <c r="AF16" s="565">
        <f t="shared" si="4"/>
        <v>0</v>
      </c>
      <c r="AG16" s="565">
        <v>13200</v>
      </c>
      <c r="AH16" s="566"/>
    </row>
    <row r="17" spans="1:34" ht="15.75" thickBot="1" x14ac:dyDescent="0.3">
      <c r="B17" s="50"/>
      <c r="C17" s="45"/>
      <c r="D17" s="147" t="s">
        <v>1022</v>
      </c>
      <c r="E17" s="147"/>
      <c r="F17" s="70"/>
      <c r="G17" s="70">
        <v>1980700</v>
      </c>
      <c r="H17" s="70">
        <v>1980700</v>
      </c>
      <c r="I17" s="66"/>
      <c r="J17" s="40"/>
      <c r="K17" s="40"/>
      <c r="L17" s="40">
        <f>G17</f>
        <v>1980700</v>
      </c>
      <c r="M17" s="1"/>
      <c r="N17" s="72"/>
      <c r="O17" s="72"/>
      <c r="P17" s="72"/>
      <c r="Q17" s="72"/>
      <c r="R17" s="72"/>
      <c r="S17" s="72"/>
      <c r="T17" s="551">
        <v>165058</v>
      </c>
      <c r="U17" s="405">
        <v>168058</v>
      </c>
      <c r="V17" s="406">
        <v>165058</v>
      </c>
      <c r="W17" s="406">
        <v>165058</v>
      </c>
      <c r="X17" s="405">
        <v>165058</v>
      </c>
      <c r="Y17" s="406">
        <v>165058</v>
      </c>
      <c r="Z17" s="406">
        <v>165058</v>
      </c>
      <c r="AA17" s="407">
        <v>165058</v>
      </c>
      <c r="AB17" s="555">
        <v>164309</v>
      </c>
      <c r="AC17" s="406">
        <v>164309</v>
      </c>
      <c r="AD17" s="406">
        <v>164309</v>
      </c>
      <c r="AE17" s="407">
        <v>164309</v>
      </c>
      <c r="AF17" s="550">
        <f t="shared" si="4"/>
        <v>1980700</v>
      </c>
      <c r="AG17" s="48">
        <v>1980700</v>
      </c>
      <c r="AH17" s="150"/>
    </row>
    <row r="18" spans="1:34" ht="15.75" thickBot="1" x14ac:dyDescent="0.3">
      <c r="B18" s="50"/>
      <c r="C18" s="591"/>
      <c r="D18" s="590" t="s">
        <v>1111</v>
      </c>
      <c r="E18" s="590"/>
      <c r="F18" s="70"/>
      <c r="G18" s="70">
        <v>0</v>
      </c>
      <c r="H18" s="70">
        <v>92254</v>
      </c>
      <c r="I18" s="66"/>
      <c r="J18" s="40"/>
      <c r="K18" s="40"/>
      <c r="L18" s="40">
        <v>92254</v>
      </c>
      <c r="M18" s="1"/>
      <c r="N18" s="72"/>
      <c r="O18" s="72"/>
      <c r="P18" s="72"/>
      <c r="Q18" s="72"/>
      <c r="R18" s="72"/>
      <c r="S18" s="72"/>
      <c r="T18" s="552"/>
      <c r="U18" s="544"/>
      <c r="V18" s="546"/>
      <c r="W18" s="546"/>
      <c r="X18" s="544"/>
      <c r="Y18" s="546"/>
      <c r="Z18" s="546"/>
      <c r="AA18" s="548"/>
      <c r="AB18" s="556"/>
      <c r="AC18" s="546"/>
      <c r="AD18" s="546"/>
      <c r="AE18" s="548">
        <v>92254</v>
      </c>
      <c r="AF18" s="550"/>
      <c r="AG18" s="48"/>
      <c r="AH18" s="150"/>
    </row>
    <row r="19" spans="1:34" ht="15" customHeight="1" x14ac:dyDescent="0.25">
      <c r="A19" s="110" t="s">
        <v>6</v>
      </c>
      <c r="B19" s="49" t="s">
        <v>716</v>
      </c>
      <c r="C19" s="148" t="s">
        <v>788</v>
      </c>
      <c r="D19" s="177"/>
      <c r="E19" s="177"/>
      <c r="F19" s="71"/>
      <c r="G19" s="71">
        <f t="shared" ref="G19:G40" si="8">SUM(T19:AE19)</f>
        <v>0</v>
      </c>
      <c r="H19" s="71">
        <f>SUM(U19:AF19)</f>
        <v>0</v>
      </c>
      <c r="I19" s="68"/>
      <c r="J19" s="41"/>
      <c r="K19" s="41"/>
      <c r="L19" s="41">
        <v>0</v>
      </c>
      <c r="M19" s="13"/>
      <c r="N19" s="73"/>
      <c r="O19" s="73"/>
      <c r="P19" s="73"/>
      <c r="Q19" s="73"/>
      <c r="R19" s="73"/>
      <c r="S19" s="73"/>
      <c r="T19" s="552">
        <f>SUM(AF19*0.1)</f>
        <v>0</v>
      </c>
      <c r="U19" s="544">
        <f>SUM(AF19*0.1)</f>
        <v>0</v>
      </c>
      <c r="V19" s="546">
        <f>SUM(AF19*0.1)</f>
        <v>0</v>
      </c>
      <c r="W19" s="546">
        <f>SUM(AF19*0.1)</f>
        <v>0</v>
      </c>
      <c r="X19" s="544">
        <f>SUM(AF19*0.1)</f>
        <v>0</v>
      </c>
      <c r="Y19" s="546">
        <f>SUM(AF19*0.1)</f>
        <v>0</v>
      </c>
      <c r="Z19" s="546">
        <f>SUM(AF19*0.1)</f>
        <v>0</v>
      </c>
      <c r="AA19" s="548">
        <f>SUM(AF19*0.1)</f>
        <v>0</v>
      </c>
      <c r="AB19" s="556">
        <f>SUM(AF19*0.05)</f>
        <v>0</v>
      </c>
      <c r="AC19" s="546">
        <f>SUM(AF19*0.05)</f>
        <v>0</v>
      </c>
      <c r="AD19" s="546">
        <f>SUM(AF19*0.05)</f>
        <v>0</v>
      </c>
      <c r="AE19" s="548">
        <f>SUM(AF19*0.05)</f>
        <v>0</v>
      </c>
      <c r="AF19" s="550">
        <v>0</v>
      </c>
      <c r="AG19" s="48">
        <v>0</v>
      </c>
      <c r="AH19" s="150"/>
    </row>
    <row r="20" spans="1:34" ht="27.75" customHeight="1" x14ac:dyDescent="0.25">
      <c r="A20" s="110" t="s">
        <v>7</v>
      </c>
      <c r="B20" s="49" t="s">
        <v>717</v>
      </c>
      <c r="C20" s="731" t="s">
        <v>8</v>
      </c>
      <c r="D20" s="732"/>
      <c r="E20" s="732"/>
      <c r="F20" s="71"/>
      <c r="G20" s="71">
        <v>2464000</v>
      </c>
      <c r="H20" s="559">
        <v>2464000</v>
      </c>
      <c r="I20" s="68"/>
      <c r="J20" s="41"/>
      <c r="K20" s="41"/>
      <c r="L20" s="41">
        <f>G20</f>
        <v>2464000</v>
      </c>
      <c r="M20" s="13"/>
      <c r="N20" s="73"/>
      <c r="O20" s="73"/>
      <c r="P20" s="73"/>
      <c r="Q20" s="73"/>
      <c r="R20" s="73"/>
      <c r="S20" s="73"/>
      <c r="T20" s="553">
        <v>295680</v>
      </c>
      <c r="U20" s="426">
        <v>197120</v>
      </c>
      <c r="V20" s="426">
        <v>197120</v>
      </c>
      <c r="W20" s="426">
        <v>197120</v>
      </c>
      <c r="X20" s="426">
        <v>197120</v>
      </c>
      <c r="Y20" s="426">
        <v>197120</v>
      </c>
      <c r="Z20" s="426">
        <v>197120</v>
      </c>
      <c r="AA20" s="427">
        <v>197120</v>
      </c>
      <c r="AB20" s="553">
        <v>197120</v>
      </c>
      <c r="AC20" s="426">
        <v>197120</v>
      </c>
      <c r="AD20" s="426">
        <v>197120</v>
      </c>
      <c r="AE20" s="427">
        <v>197120</v>
      </c>
      <c r="AF20" s="571">
        <f>SUM(T20:AE20)</f>
        <v>2464000</v>
      </c>
      <c r="AG20" s="48">
        <v>2464000</v>
      </c>
      <c r="AH20" s="150"/>
    </row>
    <row r="21" spans="1:34" x14ac:dyDescent="0.25">
      <c r="A21" s="110" t="s">
        <v>9</v>
      </c>
      <c r="B21" s="49" t="s">
        <v>718</v>
      </c>
      <c r="C21" s="148" t="s">
        <v>10</v>
      </c>
      <c r="D21" s="177"/>
      <c r="E21" s="177"/>
      <c r="F21" s="71"/>
      <c r="G21" s="71">
        <v>1800000</v>
      </c>
      <c r="H21" s="559">
        <v>1800000</v>
      </c>
      <c r="I21" s="68"/>
      <c r="J21" s="41"/>
      <c r="K21" s="41"/>
      <c r="L21" s="41">
        <f>G21</f>
        <v>1800000</v>
      </c>
      <c r="M21" s="13"/>
      <c r="N21" s="73"/>
      <c r="O21" s="73"/>
      <c r="P21" s="73"/>
      <c r="Q21" s="73"/>
      <c r="R21" s="73"/>
      <c r="S21" s="73"/>
      <c r="T21" s="553">
        <v>216000</v>
      </c>
      <c r="U21" s="426">
        <v>144000</v>
      </c>
      <c r="V21" s="426">
        <v>144000</v>
      </c>
      <c r="W21" s="426">
        <v>144000</v>
      </c>
      <c r="X21" s="426">
        <v>144000</v>
      </c>
      <c r="Y21" s="426">
        <v>144000</v>
      </c>
      <c r="Z21" s="426">
        <v>144000</v>
      </c>
      <c r="AA21" s="427">
        <v>144000</v>
      </c>
      <c r="AB21" s="553">
        <v>144000</v>
      </c>
      <c r="AC21" s="426">
        <v>144000</v>
      </c>
      <c r="AD21" s="426">
        <v>144000</v>
      </c>
      <c r="AE21" s="427">
        <v>144000</v>
      </c>
      <c r="AF21" s="571">
        <f>SUM(T21:AE21)</f>
        <v>1800000</v>
      </c>
      <c r="AG21" s="48">
        <v>1800000</v>
      </c>
      <c r="AH21" s="150"/>
    </row>
    <row r="22" spans="1:34" ht="15" customHeight="1" x14ac:dyDescent="0.25">
      <c r="A22" s="110" t="s">
        <v>11</v>
      </c>
      <c r="B22" s="49" t="s">
        <v>719</v>
      </c>
      <c r="C22" s="148" t="s">
        <v>789</v>
      </c>
      <c r="D22" s="177"/>
      <c r="E22" s="177"/>
      <c r="F22" s="71"/>
      <c r="G22" s="71">
        <v>0</v>
      </c>
      <c r="H22" s="71">
        <f>H23</f>
        <v>13200</v>
      </c>
      <c r="I22" s="68"/>
      <c r="J22" s="41"/>
      <c r="K22" s="41"/>
      <c r="L22" s="41">
        <f>L23</f>
        <v>13200</v>
      </c>
      <c r="M22" s="13"/>
      <c r="N22" s="73"/>
      <c r="O22" s="73"/>
      <c r="P22" s="73"/>
      <c r="Q22" s="73"/>
      <c r="R22" s="73"/>
      <c r="S22" s="73"/>
      <c r="T22" s="553">
        <f>SUM(T23)</f>
        <v>13200</v>
      </c>
      <c r="U22" s="426">
        <v>0</v>
      </c>
      <c r="V22" s="426">
        <v>0</v>
      </c>
      <c r="W22" s="426">
        <v>0</v>
      </c>
      <c r="X22" s="426">
        <v>0</v>
      </c>
      <c r="Y22" s="426">
        <v>0</v>
      </c>
      <c r="Z22" s="426">
        <v>0</v>
      </c>
      <c r="AA22" s="427">
        <v>0</v>
      </c>
      <c r="AB22" s="553">
        <v>0</v>
      </c>
      <c r="AC22" s="426">
        <v>0</v>
      </c>
      <c r="AD22" s="426">
        <v>0</v>
      </c>
      <c r="AE22" s="427">
        <v>0</v>
      </c>
      <c r="AF22" s="550">
        <f>SUM(T22:AE22)</f>
        <v>13200</v>
      </c>
      <c r="AG22" s="48">
        <v>0</v>
      </c>
      <c r="AH22" s="150"/>
    </row>
    <row r="23" spans="1:34" ht="15" customHeight="1" x14ac:dyDescent="0.25">
      <c r="B23" s="49"/>
      <c r="C23" s="562"/>
      <c r="D23" s="563" t="s">
        <v>1036</v>
      </c>
      <c r="E23" s="563"/>
      <c r="F23" s="71"/>
      <c r="G23" s="71">
        <v>0</v>
      </c>
      <c r="H23" s="71">
        <v>13200</v>
      </c>
      <c r="I23" s="68"/>
      <c r="J23" s="41"/>
      <c r="K23" s="41"/>
      <c r="L23" s="41">
        <v>13200</v>
      </c>
      <c r="M23" s="13"/>
      <c r="N23" s="73"/>
      <c r="O23" s="73"/>
      <c r="P23" s="73"/>
      <c r="Q23" s="73"/>
      <c r="R23" s="73"/>
      <c r="S23" s="73"/>
      <c r="T23" s="553">
        <v>13200</v>
      </c>
      <c r="U23" s="426">
        <v>0</v>
      </c>
      <c r="V23" s="426">
        <v>0</v>
      </c>
      <c r="W23" s="426">
        <v>0</v>
      </c>
      <c r="X23" s="426">
        <v>0</v>
      </c>
      <c r="Y23" s="426">
        <v>0</v>
      </c>
      <c r="Z23" s="426">
        <v>0</v>
      </c>
      <c r="AA23" s="427">
        <v>0</v>
      </c>
      <c r="AB23" s="553">
        <v>0</v>
      </c>
      <c r="AC23" s="426">
        <v>0</v>
      </c>
      <c r="AD23" s="426">
        <v>0</v>
      </c>
      <c r="AE23" s="427">
        <v>0</v>
      </c>
      <c r="AF23" s="550">
        <f>SUM(T23:AE23)</f>
        <v>13200</v>
      </c>
      <c r="AG23" s="48"/>
      <c r="AH23" s="150"/>
    </row>
    <row r="24" spans="1:34" ht="15" customHeight="1" x14ac:dyDescent="0.25">
      <c r="A24" s="110" t="s">
        <v>12</v>
      </c>
      <c r="B24" s="49" t="s">
        <v>720</v>
      </c>
      <c r="C24" s="148" t="s">
        <v>13</v>
      </c>
      <c r="D24" s="177"/>
      <c r="E24" s="177"/>
      <c r="F24" s="71"/>
      <c r="G24" s="71">
        <f t="shared" si="8"/>
        <v>0</v>
      </c>
      <c r="H24" s="71">
        <f t="shared" ref="H24:H48" si="9">SUM(U24:AF24)</f>
        <v>0</v>
      </c>
      <c r="I24" s="68"/>
      <c r="J24" s="41"/>
      <c r="K24" s="41"/>
      <c r="L24" s="41"/>
      <c r="M24" s="13"/>
      <c r="N24" s="73"/>
      <c r="O24" s="73"/>
      <c r="P24" s="73"/>
      <c r="Q24" s="73"/>
      <c r="R24" s="73"/>
      <c r="S24" s="73"/>
      <c r="T24" s="553"/>
      <c r="U24" s="426"/>
      <c r="V24" s="426"/>
      <c r="W24" s="426"/>
      <c r="X24" s="426"/>
      <c r="Y24" s="426"/>
      <c r="Z24" s="426"/>
      <c r="AA24" s="427"/>
      <c r="AB24" s="553"/>
      <c r="AC24" s="426"/>
      <c r="AD24" s="426"/>
      <c r="AE24" s="427"/>
      <c r="AF24" s="550">
        <v>0</v>
      </c>
      <c r="AG24" s="48">
        <v>0</v>
      </c>
      <c r="AH24" s="150"/>
    </row>
    <row r="25" spans="1:34" s="17" customFormat="1" ht="15.75" customHeight="1" x14ac:dyDescent="0.25">
      <c r="A25" s="110" t="s">
        <v>14</v>
      </c>
      <c r="B25" s="82" t="s">
        <v>721</v>
      </c>
      <c r="C25" s="762" t="s">
        <v>393</v>
      </c>
      <c r="D25" s="763"/>
      <c r="E25" s="763"/>
      <c r="F25" s="606"/>
      <c r="G25" s="606">
        <f t="shared" si="8"/>
        <v>0</v>
      </c>
      <c r="H25" s="606">
        <f t="shared" si="9"/>
        <v>0</v>
      </c>
      <c r="I25" s="83"/>
      <c r="J25" s="86"/>
      <c r="K25" s="86"/>
      <c r="L25" s="86"/>
      <c r="M25" s="84"/>
      <c r="N25" s="87"/>
      <c r="O25" s="87"/>
      <c r="P25" s="87"/>
      <c r="Q25" s="87"/>
      <c r="R25" s="87"/>
      <c r="S25" s="87"/>
      <c r="T25" s="553"/>
      <c r="U25" s="426"/>
      <c r="V25" s="426"/>
      <c r="W25" s="426"/>
      <c r="X25" s="426"/>
      <c r="Y25" s="426"/>
      <c r="Z25" s="426"/>
      <c r="AA25" s="427"/>
      <c r="AB25" s="553"/>
      <c r="AC25" s="426"/>
      <c r="AD25" s="426"/>
      <c r="AE25" s="427"/>
      <c r="AF25" s="550">
        <v>0</v>
      </c>
      <c r="AG25" s="48">
        <v>0</v>
      </c>
      <c r="AH25" s="150"/>
    </row>
    <row r="26" spans="1:34" s="17" customFormat="1" ht="25.5" customHeight="1" x14ac:dyDescent="0.25">
      <c r="A26" s="110" t="s">
        <v>15</v>
      </c>
      <c r="B26" s="82" t="s">
        <v>722</v>
      </c>
      <c r="C26" s="764" t="s">
        <v>350</v>
      </c>
      <c r="D26" s="765"/>
      <c r="E26" s="765"/>
      <c r="F26" s="606"/>
      <c r="G26" s="606">
        <f t="shared" si="8"/>
        <v>0</v>
      </c>
      <c r="H26" s="606">
        <f t="shared" si="9"/>
        <v>0</v>
      </c>
      <c r="I26" s="83"/>
      <c r="J26" s="86"/>
      <c r="K26" s="86"/>
      <c r="L26" s="86"/>
      <c r="M26" s="84"/>
      <c r="N26" s="87"/>
      <c r="O26" s="87"/>
      <c r="P26" s="87"/>
      <c r="Q26" s="87"/>
      <c r="R26" s="87"/>
      <c r="S26" s="87"/>
      <c r="T26" s="553"/>
      <c r="U26" s="426"/>
      <c r="V26" s="426"/>
      <c r="W26" s="426"/>
      <c r="X26" s="426"/>
      <c r="Y26" s="426"/>
      <c r="Z26" s="426"/>
      <c r="AA26" s="427"/>
      <c r="AB26" s="553"/>
      <c r="AC26" s="426"/>
      <c r="AD26" s="426"/>
      <c r="AE26" s="427"/>
      <c r="AF26" s="550">
        <v>0</v>
      </c>
      <c r="AG26" s="48">
        <v>0</v>
      </c>
      <c r="AH26" s="150"/>
    </row>
    <row r="27" spans="1:34" s="17" customFormat="1" ht="25.5" customHeight="1" thickBot="1" x14ac:dyDescent="0.3">
      <c r="A27" s="110" t="s">
        <v>16</v>
      </c>
      <c r="B27" s="82" t="s">
        <v>723</v>
      </c>
      <c r="C27" s="764" t="s">
        <v>606</v>
      </c>
      <c r="D27" s="765"/>
      <c r="E27" s="765"/>
      <c r="F27" s="606"/>
      <c r="G27" s="606">
        <f t="shared" si="8"/>
        <v>0</v>
      </c>
      <c r="H27" s="606">
        <f t="shared" si="9"/>
        <v>0</v>
      </c>
      <c r="I27" s="83">
        <f t="shared" ref="I27:R27" si="10">I28+I29+I30+I31+I32+I33+I34+I35+I36+I37</f>
        <v>0</v>
      </c>
      <c r="J27" s="86">
        <f t="shared" si="10"/>
        <v>0</v>
      </c>
      <c r="K27" s="86">
        <f t="shared" si="10"/>
        <v>0</v>
      </c>
      <c r="L27" s="86">
        <f t="shared" si="10"/>
        <v>0</v>
      </c>
      <c r="M27" s="84">
        <f t="shared" si="10"/>
        <v>0</v>
      </c>
      <c r="N27" s="87"/>
      <c r="O27" s="87"/>
      <c r="P27" s="87"/>
      <c r="Q27" s="87"/>
      <c r="R27" s="87">
        <f t="shared" si="10"/>
        <v>0</v>
      </c>
      <c r="S27" s="87"/>
      <c r="T27" s="553"/>
      <c r="U27" s="426"/>
      <c r="V27" s="426"/>
      <c r="W27" s="426"/>
      <c r="X27" s="426"/>
      <c r="Y27" s="426"/>
      <c r="Z27" s="426"/>
      <c r="AA27" s="427"/>
      <c r="AB27" s="553"/>
      <c r="AC27" s="426"/>
      <c r="AD27" s="426"/>
      <c r="AE27" s="427"/>
      <c r="AF27" s="550">
        <v>0</v>
      </c>
      <c r="AG27" s="48">
        <v>0</v>
      </c>
      <c r="AH27" s="150"/>
    </row>
    <row r="28" spans="1:34" ht="25.5" hidden="1" customHeight="1" thickBot="1" x14ac:dyDescent="0.3">
      <c r="B28" s="50"/>
      <c r="C28" s="45"/>
      <c r="D28" s="749" t="s">
        <v>443</v>
      </c>
      <c r="E28" s="749"/>
      <c r="F28" s="607">
        <v>0</v>
      </c>
      <c r="G28" s="607">
        <f t="shared" si="8"/>
        <v>0</v>
      </c>
      <c r="H28" s="607">
        <f t="shared" si="9"/>
        <v>0</v>
      </c>
      <c r="I28" s="66"/>
      <c r="J28" s="40"/>
      <c r="K28" s="40"/>
      <c r="L28" s="40"/>
      <c r="M28" s="1"/>
      <c r="N28" s="72"/>
      <c r="O28" s="72"/>
      <c r="P28" s="72"/>
      <c r="Q28" s="72"/>
      <c r="R28" s="72"/>
      <c r="S28" s="72"/>
      <c r="T28" s="554"/>
      <c r="U28" s="545"/>
      <c r="V28" s="547"/>
      <c r="W28" s="547"/>
      <c r="X28" s="545"/>
      <c r="Y28" s="547"/>
      <c r="Z28" s="547"/>
      <c r="AA28" s="549"/>
      <c r="AB28" s="553"/>
      <c r="AC28" s="426"/>
      <c r="AD28" s="426"/>
      <c r="AE28" s="427"/>
      <c r="AF28" s="550">
        <v>0</v>
      </c>
      <c r="AG28" s="48">
        <v>0</v>
      </c>
      <c r="AH28" s="150"/>
    </row>
    <row r="29" spans="1:34" ht="15" hidden="1" customHeight="1" thickBot="1" x14ac:dyDescent="0.3">
      <c r="B29" s="50"/>
      <c r="C29" s="45"/>
      <c r="D29" s="748" t="s">
        <v>466</v>
      </c>
      <c r="E29" s="748"/>
      <c r="F29" s="607">
        <v>0</v>
      </c>
      <c r="G29" s="607">
        <f t="shared" si="8"/>
        <v>0</v>
      </c>
      <c r="H29" s="607">
        <f t="shared" si="9"/>
        <v>0</v>
      </c>
      <c r="I29" s="66"/>
      <c r="J29" s="40"/>
      <c r="K29" s="40"/>
      <c r="L29" s="40"/>
      <c r="M29" s="1"/>
      <c r="N29" s="72"/>
      <c r="O29" s="72"/>
      <c r="P29" s="72"/>
      <c r="Q29" s="72"/>
      <c r="R29" s="72"/>
      <c r="S29" s="72"/>
      <c r="T29" s="551">
        <f t="shared" ref="T29:T52" si="11">SUM(AF29*0.1)</f>
        <v>0</v>
      </c>
      <c r="U29" s="405">
        <f t="shared" ref="U29:U52" si="12">SUM(AF29*0.1)</f>
        <v>0</v>
      </c>
      <c r="V29" s="406">
        <f t="shared" ref="V29:V52" si="13">SUM(AF29*0.1)</f>
        <v>0</v>
      </c>
      <c r="W29" s="406">
        <f t="shared" ref="W29:W52" si="14">SUM(AF29*0.1)</f>
        <v>0</v>
      </c>
      <c r="X29" s="405">
        <f t="shared" ref="X29:X52" si="15">SUM(AF29*0.1)</f>
        <v>0</v>
      </c>
      <c r="Y29" s="406">
        <f t="shared" ref="Y29:Y52" si="16">SUM(AF29*0.1)</f>
        <v>0</v>
      </c>
      <c r="Z29" s="406">
        <f t="shared" ref="Z29:Z52" si="17">SUM(AF29*0.1)</f>
        <v>0</v>
      </c>
      <c r="AA29" s="407">
        <f t="shared" ref="AA29:AA52" si="18">SUM(AF29*0.1)</f>
        <v>0</v>
      </c>
      <c r="AB29" s="557">
        <f t="shared" ref="AB29:AB52" si="19">SUM(AF29*0.05)</f>
        <v>0</v>
      </c>
      <c r="AC29" s="547">
        <f t="shared" ref="AC29:AC52" si="20">SUM(AF29*0.05)</f>
        <v>0</v>
      </c>
      <c r="AD29" s="547">
        <f t="shared" ref="AD29:AD52" si="21">SUM(AF29*0.05)</f>
        <v>0</v>
      </c>
      <c r="AE29" s="549">
        <f t="shared" ref="AE29:AE52" si="22">SUM(AF29*0.05)</f>
        <v>0</v>
      </c>
      <c r="AF29" s="550">
        <v>0</v>
      </c>
      <c r="AG29" s="48">
        <v>0</v>
      </c>
      <c r="AH29" s="150"/>
    </row>
    <row r="30" spans="1:34" ht="15" hidden="1" customHeight="1" thickBot="1" x14ac:dyDescent="0.3">
      <c r="B30" s="50"/>
      <c r="C30" s="45"/>
      <c r="D30" s="748" t="s">
        <v>444</v>
      </c>
      <c r="E30" s="748"/>
      <c r="F30" s="607">
        <v>0</v>
      </c>
      <c r="G30" s="607">
        <f t="shared" si="8"/>
        <v>0</v>
      </c>
      <c r="H30" s="607">
        <f t="shared" si="9"/>
        <v>0</v>
      </c>
      <c r="I30" s="66"/>
      <c r="J30" s="40"/>
      <c r="K30" s="40"/>
      <c r="L30" s="40"/>
      <c r="M30" s="1"/>
      <c r="N30" s="72"/>
      <c r="O30" s="72"/>
      <c r="P30" s="72"/>
      <c r="Q30" s="72"/>
      <c r="R30" s="72"/>
      <c r="S30" s="72"/>
      <c r="T30" s="551">
        <f t="shared" si="11"/>
        <v>0</v>
      </c>
      <c r="U30" s="405">
        <f t="shared" si="12"/>
        <v>0</v>
      </c>
      <c r="V30" s="406">
        <f t="shared" si="13"/>
        <v>0</v>
      </c>
      <c r="W30" s="406">
        <f t="shared" si="14"/>
        <v>0</v>
      </c>
      <c r="X30" s="405">
        <f t="shared" si="15"/>
        <v>0</v>
      </c>
      <c r="Y30" s="406">
        <f t="shared" si="16"/>
        <v>0</v>
      </c>
      <c r="Z30" s="406">
        <f t="shared" si="17"/>
        <v>0</v>
      </c>
      <c r="AA30" s="407">
        <f t="shared" si="18"/>
        <v>0</v>
      </c>
      <c r="AB30" s="555">
        <f t="shared" si="19"/>
        <v>0</v>
      </c>
      <c r="AC30" s="406">
        <f t="shared" si="20"/>
        <v>0</v>
      </c>
      <c r="AD30" s="406">
        <f t="shared" si="21"/>
        <v>0</v>
      </c>
      <c r="AE30" s="407">
        <f t="shared" si="22"/>
        <v>0</v>
      </c>
      <c r="AF30" s="550">
        <v>0</v>
      </c>
      <c r="AG30" s="48">
        <v>0</v>
      </c>
      <c r="AH30" s="150"/>
    </row>
    <row r="31" spans="1:34" ht="25.5" hidden="1" customHeight="1" thickBot="1" x14ac:dyDescent="0.3">
      <c r="B31" s="50"/>
      <c r="C31" s="45"/>
      <c r="D31" s="749" t="s">
        <v>445</v>
      </c>
      <c r="E31" s="749"/>
      <c r="F31" s="607">
        <v>0</v>
      </c>
      <c r="G31" s="607">
        <f t="shared" si="8"/>
        <v>0</v>
      </c>
      <c r="H31" s="607">
        <f t="shared" si="9"/>
        <v>0</v>
      </c>
      <c r="I31" s="66"/>
      <c r="J31" s="40"/>
      <c r="K31" s="40"/>
      <c r="L31" s="40"/>
      <c r="M31" s="1"/>
      <c r="N31" s="72"/>
      <c r="O31" s="72"/>
      <c r="P31" s="72"/>
      <c r="Q31" s="72"/>
      <c r="R31" s="72"/>
      <c r="S31" s="72"/>
      <c r="T31" s="551">
        <f t="shared" si="11"/>
        <v>0</v>
      </c>
      <c r="U31" s="405">
        <f t="shared" si="12"/>
        <v>0</v>
      </c>
      <c r="V31" s="406">
        <f t="shared" si="13"/>
        <v>0</v>
      </c>
      <c r="W31" s="406">
        <f t="shared" si="14"/>
        <v>0</v>
      </c>
      <c r="X31" s="405">
        <f t="shared" si="15"/>
        <v>0</v>
      </c>
      <c r="Y31" s="406">
        <f t="shared" si="16"/>
        <v>0</v>
      </c>
      <c r="Z31" s="406">
        <f t="shared" si="17"/>
        <v>0</v>
      </c>
      <c r="AA31" s="407">
        <f t="shared" si="18"/>
        <v>0</v>
      </c>
      <c r="AB31" s="555">
        <f t="shared" si="19"/>
        <v>0</v>
      </c>
      <c r="AC31" s="406">
        <f t="shared" si="20"/>
        <v>0</v>
      </c>
      <c r="AD31" s="406">
        <f t="shared" si="21"/>
        <v>0</v>
      </c>
      <c r="AE31" s="407">
        <f t="shared" si="22"/>
        <v>0</v>
      </c>
      <c r="AF31" s="550">
        <v>0</v>
      </c>
      <c r="AG31" s="48">
        <v>0</v>
      </c>
      <c r="AH31" s="150"/>
    </row>
    <row r="32" spans="1:34" ht="15" hidden="1" customHeight="1" thickBot="1" x14ac:dyDescent="0.3">
      <c r="B32" s="50"/>
      <c r="C32" s="45"/>
      <c r="D32" s="748" t="s">
        <v>446</v>
      </c>
      <c r="E32" s="748"/>
      <c r="F32" s="607">
        <v>0</v>
      </c>
      <c r="G32" s="607">
        <f t="shared" si="8"/>
        <v>0</v>
      </c>
      <c r="H32" s="607">
        <f t="shared" si="9"/>
        <v>0</v>
      </c>
      <c r="I32" s="66"/>
      <c r="J32" s="40"/>
      <c r="K32" s="40"/>
      <c r="L32" s="40"/>
      <c r="M32" s="1"/>
      <c r="N32" s="72"/>
      <c r="O32" s="72"/>
      <c r="P32" s="72"/>
      <c r="Q32" s="72"/>
      <c r="R32" s="72"/>
      <c r="S32" s="72"/>
      <c r="T32" s="551">
        <f t="shared" si="11"/>
        <v>0</v>
      </c>
      <c r="U32" s="405">
        <f t="shared" si="12"/>
        <v>0</v>
      </c>
      <c r="V32" s="406">
        <f t="shared" si="13"/>
        <v>0</v>
      </c>
      <c r="W32" s="406">
        <f t="shared" si="14"/>
        <v>0</v>
      </c>
      <c r="X32" s="405">
        <f t="shared" si="15"/>
        <v>0</v>
      </c>
      <c r="Y32" s="406">
        <f t="shared" si="16"/>
        <v>0</v>
      </c>
      <c r="Z32" s="406">
        <f t="shared" si="17"/>
        <v>0</v>
      </c>
      <c r="AA32" s="407">
        <f t="shared" si="18"/>
        <v>0</v>
      </c>
      <c r="AB32" s="555">
        <f t="shared" si="19"/>
        <v>0</v>
      </c>
      <c r="AC32" s="406">
        <f t="shared" si="20"/>
        <v>0</v>
      </c>
      <c r="AD32" s="406">
        <f t="shared" si="21"/>
        <v>0</v>
      </c>
      <c r="AE32" s="407">
        <f t="shared" si="22"/>
        <v>0</v>
      </c>
      <c r="AF32" s="550">
        <v>0</v>
      </c>
      <c r="AG32" s="48">
        <v>0</v>
      </c>
      <c r="AH32" s="150"/>
    </row>
    <row r="33" spans="1:34" ht="15" hidden="1" customHeight="1" thickBot="1" x14ac:dyDescent="0.3">
      <c r="B33" s="50"/>
      <c r="C33" s="45"/>
      <c r="D33" s="748" t="s">
        <v>790</v>
      </c>
      <c r="E33" s="748"/>
      <c r="F33" s="607">
        <v>0</v>
      </c>
      <c r="G33" s="607">
        <f t="shared" si="8"/>
        <v>0</v>
      </c>
      <c r="H33" s="607">
        <f t="shared" si="9"/>
        <v>0</v>
      </c>
      <c r="I33" s="66"/>
      <c r="J33" s="40"/>
      <c r="K33" s="40"/>
      <c r="L33" s="40"/>
      <c r="M33" s="1"/>
      <c r="N33" s="72"/>
      <c r="O33" s="72"/>
      <c r="P33" s="72"/>
      <c r="Q33" s="72"/>
      <c r="R33" s="72"/>
      <c r="S33" s="72"/>
      <c r="T33" s="551">
        <f t="shared" si="11"/>
        <v>0</v>
      </c>
      <c r="U33" s="405">
        <f t="shared" si="12"/>
        <v>0</v>
      </c>
      <c r="V33" s="406">
        <f t="shared" si="13"/>
        <v>0</v>
      </c>
      <c r="W33" s="406">
        <f t="shared" si="14"/>
        <v>0</v>
      </c>
      <c r="X33" s="405">
        <f t="shared" si="15"/>
        <v>0</v>
      </c>
      <c r="Y33" s="406">
        <f t="shared" si="16"/>
        <v>0</v>
      </c>
      <c r="Z33" s="406">
        <f t="shared" si="17"/>
        <v>0</v>
      </c>
      <c r="AA33" s="407">
        <f t="shared" si="18"/>
        <v>0</v>
      </c>
      <c r="AB33" s="555">
        <f t="shared" si="19"/>
        <v>0</v>
      </c>
      <c r="AC33" s="406">
        <f t="shared" si="20"/>
        <v>0</v>
      </c>
      <c r="AD33" s="406">
        <f t="shared" si="21"/>
        <v>0</v>
      </c>
      <c r="AE33" s="407">
        <f t="shared" si="22"/>
        <v>0</v>
      </c>
      <c r="AF33" s="550">
        <v>0</v>
      </c>
      <c r="AG33" s="48">
        <v>0</v>
      </c>
      <c r="AH33" s="150"/>
    </row>
    <row r="34" spans="1:34" ht="25.5" hidden="1" customHeight="1" thickBot="1" x14ac:dyDescent="0.3">
      <c r="B34" s="50"/>
      <c r="C34" s="45"/>
      <c r="D34" s="749" t="s">
        <v>447</v>
      </c>
      <c r="E34" s="749"/>
      <c r="F34" s="607">
        <v>0</v>
      </c>
      <c r="G34" s="607">
        <f t="shared" si="8"/>
        <v>0</v>
      </c>
      <c r="H34" s="607">
        <f t="shared" si="9"/>
        <v>0</v>
      </c>
      <c r="I34" s="66"/>
      <c r="J34" s="40"/>
      <c r="K34" s="40"/>
      <c r="L34" s="40"/>
      <c r="M34" s="1"/>
      <c r="N34" s="72"/>
      <c r="O34" s="72"/>
      <c r="P34" s="72"/>
      <c r="Q34" s="72"/>
      <c r="R34" s="72"/>
      <c r="S34" s="72"/>
      <c r="T34" s="551">
        <f t="shared" si="11"/>
        <v>0</v>
      </c>
      <c r="U34" s="405">
        <f t="shared" si="12"/>
        <v>0</v>
      </c>
      <c r="V34" s="406">
        <f t="shared" si="13"/>
        <v>0</v>
      </c>
      <c r="W34" s="406">
        <f t="shared" si="14"/>
        <v>0</v>
      </c>
      <c r="X34" s="405">
        <f t="shared" si="15"/>
        <v>0</v>
      </c>
      <c r="Y34" s="406">
        <f t="shared" si="16"/>
        <v>0</v>
      </c>
      <c r="Z34" s="406">
        <f t="shared" si="17"/>
        <v>0</v>
      </c>
      <c r="AA34" s="407">
        <f t="shared" si="18"/>
        <v>0</v>
      </c>
      <c r="AB34" s="555">
        <f t="shared" si="19"/>
        <v>0</v>
      </c>
      <c r="AC34" s="406">
        <f t="shared" si="20"/>
        <v>0</v>
      </c>
      <c r="AD34" s="406">
        <f t="shared" si="21"/>
        <v>0</v>
      </c>
      <c r="AE34" s="407">
        <f t="shared" si="22"/>
        <v>0</v>
      </c>
      <c r="AF34" s="550">
        <v>0</v>
      </c>
      <c r="AG34" s="48">
        <v>0</v>
      </c>
      <c r="AH34" s="150"/>
    </row>
    <row r="35" spans="1:34" ht="25.5" hidden="1" customHeight="1" thickBot="1" x14ac:dyDescent="0.3">
      <c r="B35" s="50"/>
      <c r="C35" s="45"/>
      <c r="D35" s="749" t="s">
        <v>448</v>
      </c>
      <c r="E35" s="749"/>
      <c r="F35" s="607">
        <v>0</v>
      </c>
      <c r="G35" s="607">
        <f t="shared" si="8"/>
        <v>0</v>
      </c>
      <c r="H35" s="607">
        <f t="shared" si="9"/>
        <v>0</v>
      </c>
      <c r="I35" s="66"/>
      <c r="J35" s="40"/>
      <c r="K35" s="40"/>
      <c r="L35" s="40"/>
      <c r="M35" s="1"/>
      <c r="N35" s="72"/>
      <c r="O35" s="72"/>
      <c r="P35" s="72"/>
      <c r="Q35" s="72"/>
      <c r="R35" s="72"/>
      <c r="S35" s="72"/>
      <c r="T35" s="551">
        <f t="shared" si="11"/>
        <v>0</v>
      </c>
      <c r="U35" s="405">
        <f t="shared" si="12"/>
        <v>0</v>
      </c>
      <c r="V35" s="406">
        <f t="shared" si="13"/>
        <v>0</v>
      </c>
      <c r="W35" s="406">
        <f t="shared" si="14"/>
        <v>0</v>
      </c>
      <c r="X35" s="405">
        <f t="shared" si="15"/>
        <v>0</v>
      </c>
      <c r="Y35" s="406">
        <f t="shared" si="16"/>
        <v>0</v>
      </c>
      <c r="Z35" s="406">
        <f t="shared" si="17"/>
        <v>0</v>
      </c>
      <c r="AA35" s="407">
        <f t="shared" si="18"/>
        <v>0</v>
      </c>
      <c r="AB35" s="555">
        <f t="shared" si="19"/>
        <v>0</v>
      </c>
      <c r="AC35" s="406">
        <f t="shared" si="20"/>
        <v>0</v>
      </c>
      <c r="AD35" s="406">
        <f t="shared" si="21"/>
        <v>0</v>
      </c>
      <c r="AE35" s="407">
        <f t="shared" si="22"/>
        <v>0</v>
      </c>
      <c r="AF35" s="550">
        <v>0</v>
      </c>
      <c r="AG35" s="48">
        <v>0</v>
      </c>
      <c r="AH35" s="150"/>
    </row>
    <row r="36" spans="1:34" ht="25.5" hidden="1" customHeight="1" thickBot="1" x14ac:dyDescent="0.3">
      <c r="B36" s="50"/>
      <c r="C36" s="45"/>
      <c r="D36" s="749" t="s">
        <v>449</v>
      </c>
      <c r="E36" s="749"/>
      <c r="F36" s="607">
        <v>0</v>
      </c>
      <c r="G36" s="607">
        <f t="shared" si="8"/>
        <v>0</v>
      </c>
      <c r="H36" s="607">
        <f t="shared" si="9"/>
        <v>0</v>
      </c>
      <c r="I36" s="66"/>
      <c r="J36" s="40"/>
      <c r="K36" s="40"/>
      <c r="L36" s="40"/>
      <c r="M36" s="1"/>
      <c r="N36" s="72"/>
      <c r="O36" s="72"/>
      <c r="P36" s="72"/>
      <c r="Q36" s="72"/>
      <c r="R36" s="72"/>
      <c r="S36" s="72"/>
      <c r="T36" s="551">
        <f t="shared" si="11"/>
        <v>0</v>
      </c>
      <c r="U36" s="405">
        <f t="shared" si="12"/>
        <v>0</v>
      </c>
      <c r="V36" s="406">
        <f t="shared" si="13"/>
        <v>0</v>
      </c>
      <c r="W36" s="406">
        <f t="shared" si="14"/>
        <v>0</v>
      </c>
      <c r="X36" s="405">
        <f t="shared" si="15"/>
        <v>0</v>
      </c>
      <c r="Y36" s="406">
        <f t="shared" si="16"/>
        <v>0</v>
      </c>
      <c r="Z36" s="406">
        <f t="shared" si="17"/>
        <v>0</v>
      </c>
      <c r="AA36" s="407">
        <f t="shared" si="18"/>
        <v>0</v>
      </c>
      <c r="AB36" s="555">
        <f t="shared" si="19"/>
        <v>0</v>
      </c>
      <c r="AC36" s="406">
        <f t="shared" si="20"/>
        <v>0</v>
      </c>
      <c r="AD36" s="406">
        <f t="shared" si="21"/>
        <v>0</v>
      </c>
      <c r="AE36" s="407">
        <f t="shared" si="22"/>
        <v>0</v>
      </c>
      <c r="AF36" s="550">
        <v>0</v>
      </c>
      <c r="AG36" s="48">
        <v>0</v>
      </c>
      <c r="AH36" s="150"/>
    </row>
    <row r="37" spans="1:34" ht="25.5" hidden="1" customHeight="1" thickBot="1" x14ac:dyDescent="0.3">
      <c r="B37" s="50"/>
      <c r="C37" s="45"/>
      <c r="D37" s="749" t="s">
        <v>450</v>
      </c>
      <c r="E37" s="749"/>
      <c r="F37" s="607">
        <v>0</v>
      </c>
      <c r="G37" s="607">
        <f t="shared" si="8"/>
        <v>0</v>
      </c>
      <c r="H37" s="607">
        <f t="shared" si="9"/>
        <v>0</v>
      </c>
      <c r="I37" s="66"/>
      <c r="J37" s="40"/>
      <c r="K37" s="40"/>
      <c r="L37" s="40"/>
      <c r="M37" s="1"/>
      <c r="N37" s="72"/>
      <c r="O37" s="72"/>
      <c r="P37" s="72"/>
      <c r="Q37" s="72"/>
      <c r="R37" s="72"/>
      <c r="S37" s="72"/>
      <c r="T37" s="551">
        <f t="shared" si="11"/>
        <v>0</v>
      </c>
      <c r="U37" s="405">
        <f t="shared" si="12"/>
        <v>0</v>
      </c>
      <c r="V37" s="406">
        <f t="shared" si="13"/>
        <v>0</v>
      </c>
      <c r="W37" s="406">
        <f t="shared" si="14"/>
        <v>0</v>
      </c>
      <c r="X37" s="405">
        <f t="shared" si="15"/>
        <v>0</v>
      </c>
      <c r="Y37" s="406">
        <f t="shared" si="16"/>
        <v>0</v>
      </c>
      <c r="Z37" s="406">
        <f t="shared" si="17"/>
        <v>0</v>
      </c>
      <c r="AA37" s="407">
        <f t="shared" si="18"/>
        <v>0</v>
      </c>
      <c r="AB37" s="555">
        <f t="shared" si="19"/>
        <v>0</v>
      </c>
      <c r="AC37" s="406">
        <f t="shared" si="20"/>
        <v>0</v>
      </c>
      <c r="AD37" s="406">
        <f t="shared" si="21"/>
        <v>0</v>
      </c>
      <c r="AE37" s="407">
        <f t="shared" si="22"/>
        <v>0</v>
      </c>
      <c r="AF37" s="550">
        <v>0</v>
      </c>
      <c r="AG37" s="48">
        <v>0</v>
      </c>
      <c r="AH37" s="150"/>
    </row>
    <row r="38" spans="1:34" s="17" customFormat="1" ht="15" customHeight="1" thickBot="1" x14ac:dyDescent="0.3">
      <c r="A38" s="110" t="s">
        <v>17</v>
      </c>
      <c r="B38" s="82" t="s">
        <v>724</v>
      </c>
      <c r="C38" s="764" t="s">
        <v>791</v>
      </c>
      <c r="D38" s="765"/>
      <c r="E38" s="765"/>
      <c r="F38" s="606"/>
      <c r="G38" s="606">
        <f t="shared" si="8"/>
        <v>0</v>
      </c>
      <c r="H38" s="606">
        <f t="shared" si="9"/>
        <v>0</v>
      </c>
      <c r="I38" s="83">
        <f t="shared" ref="I38:R38" si="23">I39+I40+I41+I42+I43+I44+I45+I46+I47+I48</f>
        <v>0</v>
      </c>
      <c r="J38" s="86">
        <f t="shared" si="23"/>
        <v>0</v>
      </c>
      <c r="K38" s="86">
        <f t="shared" si="23"/>
        <v>0</v>
      </c>
      <c r="L38" s="86">
        <f t="shared" si="23"/>
        <v>0</v>
      </c>
      <c r="M38" s="84">
        <f t="shared" si="23"/>
        <v>0</v>
      </c>
      <c r="N38" s="87"/>
      <c r="O38" s="87"/>
      <c r="P38" s="87"/>
      <c r="Q38" s="87"/>
      <c r="R38" s="87">
        <f t="shared" si="23"/>
        <v>0</v>
      </c>
      <c r="S38" s="87"/>
      <c r="T38" s="551">
        <f t="shared" si="11"/>
        <v>0</v>
      </c>
      <c r="U38" s="405">
        <f t="shared" si="12"/>
        <v>0</v>
      </c>
      <c r="V38" s="406">
        <f t="shared" si="13"/>
        <v>0</v>
      </c>
      <c r="W38" s="406">
        <f t="shared" si="14"/>
        <v>0</v>
      </c>
      <c r="X38" s="405">
        <f t="shared" si="15"/>
        <v>0</v>
      </c>
      <c r="Y38" s="406">
        <f t="shared" si="16"/>
        <v>0</v>
      </c>
      <c r="Z38" s="406">
        <f t="shared" si="17"/>
        <v>0</v>
      </c>
      <c r="AA38" s="407">
        <f t="shared" si="18"/>
        <v>0</v>
      </c>
      <c r="AB38" s="555">
        <f t="shared" si="19"/>
        <v>0</v>
      </c>
      <c r="AC38" s="406">
        <f t="shared" si="20"/>
        <v>0</v>
      </c>
      <c r="AD38" s="406">
        <f t="shared" si="21"/>
        <v>0</v>
      </c>
      <c r="AE38" s="407">
        <f t="shared" si="22"/>
        <v>0</v>
      </c>
      <c r="AF38" s="550">
        <v>0</v>
      </c>
      <c r="AG38" s="48">
        <v>0</v>
      </c>
      <c r="AH38" s="150"/>
    </row>
    <row r="39" spans="1:34" ht="25.5" hidden="1" customHeight="1" thickBot="1" x14ac:dyDescent="0.3">
      <c r="B39" s="50"/>
      <c r="C39" s="45"/>
      <c r="D39" s="749" t="s">
        <v>451</v>
      </c>
      <c r="E39" s="749"/>
      <c r="F39" s="607">
        <v>0</v>
      </c>
      <c r="G39" s="607">
        <f t="shared" si="8"/>
        <v>0</v>
      </c>
      <c r="H39" s="607">
        <f t="shared" si="9"/>
        <v>0</v>
      </c>
      <c r="I39" s="66"/>
      <c r="J39" s="40"/>
      <c r="K39" s="40"/>
      <c r="L39" s="40"/>
      <c r="M39" s="1"/>
      <c r="N39" s="72"/>
      <c r="O39" s="72"/>
      <c r="P39" s="72"/>
      <c r="Q39" s="72"/>
      <c r="R39" s="72"/>
      <c r="S39" s="72"/>
      <c r="T39" s="551">
        <f t="shared" si="11"/>
        <v>0</v>
      </c>
      <c r="U39" s="405">
        <f t="shared" si="12"/>
        <v>0</v>
      </c>
      <c r="V39" s="406">
        <f t="shared" si="13"/>
        <v>0</v>
      </c>
      <c r="W39" s="406">
        <f t="shared" si="14"/>
        <v>0</v>
      </c>
      <c r="X39" s="405">
        <f t="shared" si="15"/>
        <v>0</v>
      </c>
      <c r="Y39" s="406">
        <f t="shared" si="16"/>
        <v>0</v>
      </c>
      <c r="Z39" s="406">
        <f t="shared" si="17"/>
        <v>0</v>
      </c>
      <c r="AA39" s="407">
        <f t="shared" si="18"/>
        <v>0</v>
      </c>
      <c r="AB39" s="555">
        <f t="shared" si="19"/>
        <v>0</v>
      </c>
      <c r="AC39" s="406">
        <f t="shared" si="20"/>
        <v>0</v>
      </c>
      <c r="AD39" s="406">
        <f t="shared" si="21"/>
        <v>0</v>
      </c>
      <c r="AE39" s="407">
        <f t="shared" si="22"/>
        <v>0</v>
      </c>
      <c r="AF39" s="550">
        <v>0</v>
      </c>
      <c r="AG39" s="48">
        <v>0</v>
      </c>
      <c r="AH39" s="150"/>
    </row>
    <row r="40" spans="1:34" ht="25.5" hidden="1" customHeight="1" thickBot="1" x14ac:dyDescent="0.3">
      <c r="B40" s="50"/>
      <c r="C40" s="45"/>
      <c r="D40" s="749" t="s">
        <v>455</v>
      </c>
      <c r="E40" s="749"/>
      <c r="F40" s="607">
        <v>0</v>
      </c>
      <c r="G40" s="607">
        <f t="shared" si="8"/>
        <v>0</v>
      </c>
      <c r="H40" s="607">
        <f t="shared" si="9"/>
        <v>0</v>
      </c>
      <c r="I40" s="66"/>
      <c r="J40" s="40"/>
      <c r="K40" s="40"/>
      <c r="L40" s="40"/>
      <c r="M40" s="1"/>
      <c r="N40" s="72"/>
      <c r="O40" s="72"/>
      <c r="P40" s="72"/>
      <c r="Q40" s="72"/>
      <c r="R40" s="72"/>
      <c r="S40" s="72"/>
      <c r="T40" s="551">
        <f t="shared" si="11"/>
        <v>0</v>
      </c>
      <c r="U40" s="405">
        <f t="shared" si="12"/>
        <v>0</v>
      </c>
      <c r="V40" s="406">
        <f t="shared" si="13"/>
        <v>0</v>
      </c>
      <c r="W40" s="406">
        <f t="shared" si="14"/>
        <v>0</v>
      </c>
      <c r="X40" s="405">
        <f t="shared" si="15"/>
        <v>0</v>
      </c>
      <c r="Y40" s="406">
        <f t="shared" si="16"/>
        <v>0</v>
      </c>
      <c r="Z40" s="406">
        <f t="shared" si="17"/>
        <v>0</v>
      </c>
      <c r="AA40" s="407">
        <f t="shared" si="18"/>
        <v>0</v>
      </c>
      <c r="AB40" s="555">
        <f t="shared" si="19"/>
        <v>0</v>
      </c>
      <c r="AC40" s="406">
        <f t="shared" si="20"/>
        <v>0</v>
      </c>
      <c r="AD40" s="406">
        <f t="shared" si="21"/>
        <v>0</v>
      </c>
      <c r="AE40" s="407">
        <f t="shared" si="22"/>
        <v>0</v>
      </c>
      <c r="AF40" s="550">
        <v>0</v>
      </c>
      <c r="AG40" s="48">
        <v>0</v>
      </c>
      <c r="AH40" s="150"/>
    </row>
    <row r="41" spans="1:34" ht="15" hidden="1" customHeight="1" thickBot="1" x14ac:dyDescent="0.3">
      <c r="B41" s="50"/>
      <c r="C41" s="45"/>
      <c r="D41" s="749" t="s">
        <v>793</v>
      </c>
      <c r="E41" s="749"/>
      <c r="F41" s="607">
        <v>0</v>
      </c>
      <c r="G41" s="607">
        <f t="shared" ref="G41:G75" si="24">SUM(T41:AE41)</f>
        <v>0</v>
      </c>
      <c r="H41" s="607">
        <f t="shared" si="9"/>
        <v>0</v>
      </c>
      <c r="I41" s="66"/>
      <c r="J41" s="40"/>
      <c r="K41" s="40"/>
      <c r="L41" s="40"/>
      <c r="M41" s="1"/>
      <c r="N41" s="72"/>
      <c r="O41" s="72"/>
      <c r="P41" s="72"/>
      <c r="Q41" s="72"/>
      <c r="R41" s="72"/>
      <c r="S41" s="72"/>
      <c r="T41" s="551">
        <f t="shared" si="11"/>
        <v>0</v>
      </c>
      <c r="U41" s="405">
        <f t="shared" si="12"/>
        <v>0</v>
      </c>
      <c r="V41" s="406">
        <f t="shared" si="13"/>
        <v>0</v>
      </c>
      <c r="W41" s="406">
        <f t="shared" si="14"/>
        <v>0</v>
      </c>
      <c r="X41" s="405">
        <f t="shared" si="15"/>
        <v>0</v>
      </c>
      <c r="Y41" s="406">
        <f t="shared" si="16"/>
        <v>0</v>
      </c>
      <c r="Z41" s="406">
        <f t="shared" si="17"/>
        <v>0</v>
      </c>
      <c r="AA41" s="407">
        <f t="shared" si="18"/>
        <v>0</v>
      </c>
      <c r="AB41" s="555">
        <f t="shared" si="19"/>
        <v>0</v>
      </c>
      <c r="AC41" s="406">
        <f t="shared" si="20"/>
        <v>0</v>
      </c>
      <c r="AD41" s="406">
        <f t="shared" si="21"/>
        <v>0</v>
      </c>
      <c r="AE41" s="407">
        <f t="shared" si="22"/>
        <v>0</v>
      </c>
      <c r="AF41" s="550">
        <v>0</v>
      </c>
      <c r="AG41" s="48">
        <v>0</v>
      </c>
      <c r="AH41" s="150"/>
    </row>
    <row r="42" spans="1:34" ht="25.5" hidden="1" customHeight="1" thickBot="1" x14ac:dyDescent="0.3">
      <c r="B42" s="50"/>
      <c r="C42" s="45"/>
      <c r="D42" s="749" t="s">
        <v>462</v>
      </c>
      <c r="E42" s="749"/>
      <c r="F42" s="607">
        <v>0</v>
      </c>
      <c r="G42" s="607">
        <f t="shared" si="24"/>
        <v>0</v>
      </c>
      <c r="H42" s="607">
        <f t="shared" si="9"/>
        <v>0</v>
      </c>
      <c r="I42" s="66"/>
      <c r="J42" s="40"/>
      <c r="K42" s="40"/>
      <c r="L42" s="40"/>
      <c r="M42" s="1"/>
      <c r="N42" s="72"/>
      <c r="O42" s="72"/>
      <c r="P42" s="72"/>
      <c r="Q42" s="72"/>
      <c r="R42" s="72"/>
      <c r="S42" s="72"/>
      <c r="T42" s="551">
        <f t="shared" si="11"/>
        <v>0</v>
      </c>
      <c r="U42" s="405">
        <f t="shared" si="12"/>
        <v>0</v>
      </c>
      <c r="V42" s="406">
        <f t="shared" si="13"/>
        <v>0</v>
      </c>
      <c r="W42" s="406">
        <f t="shared" si="14"/>
        <v>0</v>
      </c>
      <c r="X42" s="405">
        <f t="shared" si="15"/>
        <v>0</v>
      </c>
      <c r="Y42" s="406">
        <f t="shared" si="16"/>
        <v>0</v>
      </c>
      <c r="Z42" s="406">
        <f t="shared" si="17"/>
        <v>0</v>
      </c>
      <c r="AA42" s="407">
        <f t="shared" si="18"/>
        <v>0</v>
      </c>
      <c r="AB42" s="555">
        <f t="shared" si="19"/>
        <v>0</v>
      </c>
      <c r="AC42" s="406">
        <f t="shared" si="20"/>
        <v>0</v>
      </c>
      <c r="AD42" s="406">
        <f t="shared" si="21"/>
        <v>0</v>
      </c>
      <c r="AE42" s="407">
        <f t="shared" si="22"/>
        <v>0</v>
      </c>
      <c r="AF42" s="550">
        <v>0</v>
      </c>
      <c r="AG42" s="48">
        <v>0</v>
      </c>
      <c r="AH42" s="150"/>
    </row>
    <row r="43" spans="1:34" ht="15.75" hidden="1" customHeight="1" thickBot="1" x14ac:dyDescent="0.3">
      <c r="B43" s="50"/>
      <c r="C43" s="45"/>
      <c r="D43" s="748" t="s">
        <v>792</v>
      </c>
      <c r="E43" s="748"/>
      <c r="F43" s="607">
        <v>0</v>
      </c>
      <c r="G43" s="607">
        <f t="shared" si="24"/>
        <v>0</v>
      </c>
      <c r="H43" s="607">
        <f t="shared" si="9"/>
        <v>0</v>
      </c>
      <c r="I43" s="66"/>
      <c r="J43" s="40"/>
      <c r="K43" s="40"/>
      <c r="L43" s="40"/>
      <c r="M43" s="1"/>
      <c r="N43" s="72"/>
      <c r="O43" s="72"/>
      <c r="P43" s="72"/>
      <c r="Q43" s="72"/>
      <c r="R43" s="72"/>
      <c r="S43" s="72"/>
      <c r="T43" s="551">
        <f t="shared" si="11"/>
        <v>0</v>
      </c>
      <c r="U43" s="405">
        <f t="shared" si="12"/>
        <v>0</v>
      </c>
      <c r="V43" s="406">
        <f t="shared" si="13"/>
        <v>0</v>
      </c>
      <c r="W43" s="406">
        <f t="shared" si="14"/>
        <v>0</v>
      </c>
      <c r="X43" s="405">
        <f t="shared" si="15"/>
        <v>0</v>
      </c>
      <c r="Y43" s="406">
        <f t="shared" si="16"/>
        <v>0</v>
      </c>
      <c r="Z43" s="406">
        <f t="shared" si="17"/>
        <v>0</v>
      </c>
      <c r="AA43" s="407">
        <f t="shared" si="18"/>
        <v>0</v>
      </c>
      <c r="AB43" s="555">
        <f t="shared" si="19"/>
        <v>0</v>
      </c>
      <c r="AC43" s="406">
        <f t="shared" si="20"/>
        <v>0</v>
      </c>
      <c r="AD43" s="406">
        <f t="shared" si="21"/>
        <v>0</v>
      </c>
      <c r="AE43" s="407">
        <f t="shared" si="22"/>
        <v>0</v>
      </c>
      <c r="AF43" s="550">
        <v>0</v>
      </c>
      <c r="AG43" s="48">
        <v>0</v>
      </c>
      <c r="AH43" s="150"/>
    </row>
    <row r="44" spans="1:34" ht="25.5" hidden="1" customHeight="1" thickBot="1" x14ac:dyDescent="0.3">
      <c r="B44" s="50"/>
      <c r="C44" s="45"/>
      <c r="D44" s="749" t="s">
        <v>467</v>
      </c>
      <c r="E44" s="749"/>
      <c r="F44" s="607">
        <v>0</v>
      </c>
      <c r="G44" s="607">
        <f t="shared" si="24"/>
        <v>0</v>
      </c>
      <c r="H44" s="607">
        <f t="shared" si="9"/>
        <v>0</v>
      </c>
      <c r="I44" s="66"/>
      <c r="J44" s="40"/>
      <c r="K44" s="40"/>
      <c r="L44" s="40"/>
      <c r="M44" s="1"/>
      <c r="N44" s="72"/>
      <c r="O44" s="72"/>
      <c r="P44" s="72"/>
      <c r="Q44" s="72"/>
      <c r="R44" s="72"/>
      <c r="S44" s="72"/>
      <c r="T44" s="551">
        <f t="shared" si="11"/>
        <v>0</v>
      </c>
      <c r="U44" s="405">
        <f t="shared" si="12"/>
        <v>0</v>
      </c>
      <c r="V44" s="406">
        <f t="shared" si="13"/>
        <v>0</v>
      </c>
      <c r="W44" s="406">
        <f t="shared" si="14"/>
        <v>0</v>
      </c>
      <c r="X44" s="405">
        <f t="shared" si="15"/>
        <v>0</v>
      </c>
      <c r="Y44" s="406">
        <f t="shared" si="16"/>
        <v>0</v>
      </c>
      <c r="Z44" s="406">
        <f t="shared" si="17"/>
        <v>0</v>
      </c>
      <c r="AA44" s="407">
        <f t="shared" si="18"/>
        <v>0</v>
      </c>
      <c r="AB44" s="555">
        <f t="shared" si="19"/>
        <v>0</v>
      </c>
      <c r="AC44" s="406">
        <f t="shared" si="20"/>
        <v>0</v>
      </c>
      <c r="AD44" s="406">
        <f t="shared" si="21"/>
        <v>0</v>
      </c>
      <c r="AE44" s="407">
        <f t="shared" si="22"/>
        <v>0</v>
      </c>
      <c r="AF44" s="550">
        <v>0</v>
      </c>
      <c r="AG44" s="48">
        <v>0</v>
      </c>
      <c r="AH44" s="150"/>
    </row>
    <row r="45" spans="1:34" ht="25.5" hidden="1" customHeight="1" thickBot="1" x14ac:dyDescent="0.3">
      <c r="B45" s="50"/>
      <c r="C45" s="45"/>
      <c r="D45" s="749" t="s">
        <v>471</v>
      </c>
      <c r="E45" s="749"/>
      <c r="F45" s="607">
        <v>0</v>
      </c>
      <c r="G45" s="607">
        <f t="shared" si="24"/>
        <v>0</v>
      </c>
      <c r="H45" s="607">
        <f t="shared" si="9"/>
        <v>0</v>
      </c>
      <c r="I45" s="66"/>
      <c r="J45" s="40"/>
      <c r="K45" s="40"/>
      <c r="L45" s="40"/>
      <c r="M45" s="1"/>
      <c r="N45" s="72"/>
      <c r="O45" s="72"/>
      <c r="P45" s="72"/>
      <c r="Q45" s="72"/>
      <c r="R45" s="72"/>
      <c r="S45" s="72"/>
      <c r="T45" s="551">
        <f t="shared" si="11"/>
        <v>0</v>
      </c>
      <c r="U45" s="405">
        <f t="shared" si="12"/>
        <v>0</v>
      </c>
      <c r="V45" s="406">
        <f t="shared" si="13"/>
        <v>0</v>
      </c>
      <c r="W45" s="406">
        <f t="shared" si="14"/>
        <v>0</v>
      </c>
      <c r="X45" s="405">
        <f t="shared" si="15"/>
        <v>0</v>
      </c>
      <c r="Y45" s="406">
        <f t="shared" si="16"/>
        <v>0</v>
      </c>
      <c r="Z45" s="406">
        <f t="shared" si="17"/>
        <v>0</v>
      </c>
      <c r="AA45" s="407">
        <f t="shared" si="18"/>
        <v>0</v>
      </c>
      <c r="AB45" s="555">
        <f t="shared" si="19"/>
        <v>0</v>
      </c>
      <c r="AC45" s="406">
        <f t="shared" si="20"/>
        <v>0</v>
      </c>
      <c r="AD45" s="406">
        <f t="shared" si="21"/>
        <v>0</v>
      </c>
      <c r="AE45" s="407">
        <f t="shared" si="22"/>
        <v>0</v>
      </c>
      <c r="AF45" s="550">
        <v>0</v>
      </c>
      <c r="AG45" s="48">
        <v>0</v>
      </c>
      <c r="AH45" s="150"/>
    </row>
    <row r="46" spans="1:34" ht="25.5" hidden="1" customHeight="1" thickBot="1" x14ac:dyDescent="0.3">
      <c r="B46" s="50"/>
      <c r="C46" s="45"/>
      <c r="D46" s="749" t="s">
        <v>476</v>
      </c>
      <c r="E46" s="749"/>
      <c r="F46" s="607">
        <v>0</v>
      </c>
      <c r="G46" s="607">
        <f t="shared" si="24"/>
        <v>0</v>
      </c>
      <c r="H46" s="607">
        <f t="shared" si="9"/>
        <v>0</v>
      </c>
      <c r="I46" s="66"/>
      <c r="J46" s="40"/>
      <c r="K46" s="40"/>
      <c r="L46" s="40"/>
      <c r="M46" s="1"/>
      <c r="N46" s="72"/>
      <c r="O46" s="72"/>
      <c r="P46" s="72"/>
      <c r="Q46" s="72"/>
      <c r="R46" s="72"/>
      <c r="S46" s="72"/>
      <c r="T46" s="551">
        <f t="shared" si="11"/>
        <v>0</v>
      </c>
      <c r="U46" s="405">
        <f t="shared" si="12"/>
        <v>0</v>
      </c>
      <c r="V46" s="406">
        <f t="shared" si="13"/>
        <v>0</v>
      </c>
      <c r="W46" s="406">
        <f t="shared" si="14"/>
        <v>0</v>
      </c>
      <c r="X46" s="405">
        <f t="shared" si="15"/>
        <v>0</v>
      </c>
      <c r="Y46" s="406">
        <f t="shared" si="16"/>
        <v>0</v>
      </c>
      <c r="Z46" s="406">
        <f t="shared" si="17"/>
        <v>0</v>
      </c>
      <c r="AA46" s="407">
        <f t="shared" si="18"/>
        <v>0</v>
      </c>
      <c r="AB46" s="555">
        <f t="shared" si="19"/>
        <v>0</v>
      </c>
      <c r="AC46" s="406">
        <f t="shared" si="20"/>
        <v>0</v>
      </c>
      <c r="AD46" s="406">
        <f t="shared" si="21"/>
        <v>0</v>
      </c>
      <c r="AE46" s="407">
        <f t="shared" si="22"/>
        <v>0</v>
      </c>
      <c r="AF46" s="550">
        <v>0</v>
      </c>
      <c r="AG46" s="48">
        <v>0</v>
      </c>
      <c r="AH46" s="150"/>
    </row>
    <row r="47" spans="1:34" ht="25.5" hidden="1" customHeight="1" thickBot="1" x14ac:dyDescent="0.3">
      <c r="B47" s="50"/>
      <c r="C47" s="45"/>
      <c r="D47" s="749" t="s">
        <v>480</v>
      </c>
      <c r="E47" s="749"/>
      <c r="F47" s="607">
        <v>0</v>
      </c>
      <c r="G47" s="607">
        <f t="shared" si="24"/>
        <v>0</v>
      </c>
      <c r="H47" s="607">
        <f t="shared" si="9"/>
        <v>0</v>
      </c>
      <c r="I47" s="66"/>
      <c r="J47" s="40"/>
      <c r="K47" s="40"/>
      <c r="L47" s="40"/>
      <c r="M47" s="1"/>
      <c r="N47" s="72"/>
      <c r="O47" s="72"/>
      <c r="P47" s="72"/>
      <c r="Q47" s="72"/>
      <c r="R47" s="72"/>
      <c r="S47" s="72"/>
      <c r="T47" s="551">
        <f t="shared" si="11"/>
        <v>0</v>
      </c>
      <c r="U47" s="405">
        <f t="shared" si="12"/>
        <v>0</v>
      </c>
      <c r="V47" s="406">
        <f t="shared" si="13"/>
        <v>0</v>
      </c>
      <c r="W47" s="406">
        <f t="shared" si="14"/>
        <v>0</v>
      </c>
      <c r="X47" s="405">
        <f t="shared" si="15"/>
        <v>0</v>
      </c>
      <c r="Y47" s="406">
        <f t="shared" si="16"/>
        <v>0</v>
      </c>
      <c r="Z47" s="406">
        <f t="shared" si="17"/>
        <v>0</v>
      </c>
      <c r="AA47" s="407">
        <f t="shared" si="18"/>
        <v>0</v>
      </c>
      <c r="AB47" s="555">
        <f t="shared" si="19"/>
        <v>0</v>
      </c>
      <c r="AC47" s="406">
        <f t="shared" si="20"/>
        <v>0</v>
      </c>
      <c r="AD47" s="406">
        <f t="shared" si="21"/>
        <v>0</v>
      </c>
      <c r="AE47" s="407">
        <f t="shared" si="22"/>
        <v>0</v>
      </c>
      <c r="AF47" s="550">
        <v>0</v>
      </c>
      <c r="AG47" s="48">
        <v>0</v>
      </c>
      <c r="AH47" s="150"/>
    </row>
    <row r="48" spans="1:34" ht="25.5" hidden="1" customHeight="1" thickBot="1" x14ac:dyDescent="0.3">
      <c r="B48" s="50"/>
      <c r="C48" s="45"/>
      <c r="D48" s="749" t="s">
        <v>485</v>
      </c>
      <c r="E48" s="749"/>
      <c r="F48" s="607">
        <v>0</v>
      </c>
      <c r="G48" s="607">
        <f t="shared" si="24"/>
        <v>0</v>
      </c>
      <c r="H48" s="607">
        <f t="shared" si="9"/>
        <v>0</v>
      </c>
      <c r="I48" s="66"/>
      <c r="J48" s="40"/>
      <c r="K48" s="40"/>
      <c r="L48" s="40"/>
      <c r="M48" s="1"/>
      <c r="N48" s="72"/>
      <c r="O48" s="72"/>
      <c r="P48" s="72"/>
      <c r="Q48" s="72"/>
      <c r="R48" s="72"/>
      <c r="S48" s="72"/>
      <c r="T48" s="551">
        <f t="shared" si="11"/>
        <v>0</v>
      </c>
      <c r="U48" s="405">
        <f t="shared" si="12"/>
        <v>0</v>
      </c>
      <c r="V48" s="406">
        <f t="shared" si="13"/>
        <v>0</v>
      </c>
      <c r="W48" s="406">
        <f t="shared" si="14"/>
        <v>0</v>
      </c>
      <c r="X48" s="405">
        <f t="shared" si="15"/>
        <v>0</v>
      </c>
      <c r="Y48" s="406">
        <f t="shared" si="16"/>
        <v>0</v>
      </c>
      <c r="Z48" s="406">
        <f t="shared" si="17"/>
        <v>0</v>
      </c>
      <c r="AA48" s="407">
        <f t="shared" si="18"/>
        <v>0</v>
      </c>
      <c r="AB48" s="555">
        <f t="shared" si="19"/>
        <v>0</v>
      </c>
      <c r="AC48" s="406">
        <f t="shared" si="20"/>
        <v>0</v>
      </c>
      <c r="AD48" s="406">
        <f t="shared" si="21"/>
        <v>0</v>
      </c>
      <c r="AE48" s="407">
        <f t="shared" si="22"/>
        <v>0</v>
      </c>
      <c r="AF48" s="550">
        <v>0</v>
      </c>
      <c r="AG48" s="48">
        <v>0</v>
      </c>
      <c r="AH48" s="150"/>
    </row>
    <row r="49" spans="1:34" s="17" customFormat="1" ht="15.75" thickBot="1" x14ac:dyDescent="0.3">
      <c r="A49" s="110" t="s">
        <v>18</v>
      </c>
      <c r="B49" s="82" t="s">
        <v>725</v>
      </c>
      <c r="C49" s="762" t="s">
        <v>19</v>
      </c>
      <c r="D49" s="763"/>
      <c r="E49" s="763"/>
      <c r="F49" s="606"/>
      <c r="G49" s="606">
        <v>0</v>
      </c>
      <c r="H49" s="606">
        <f>SUM(H50:H59)</f>
        <v>17062178</v>
      </c>
      <c r="I49" s="83">
        <f t="shared" ref="I49:R49" si="25">I50+I51+I52+I53+I54+I55+I56+I57+I58+I59</f>
        <v>0</v>
      </c>
      <c r="J49" s="86">
        <f t="shared" si="25"/>
        <v>0</v>
      </c>
      <c r="K49" s="86">
        <f t="shared" si="25"/>
        <v>0</v>
      </c>
      <c r="L49" s="86">
        <f t="shared" si="25"/>
        <v>0</v>
      </c>
      <c r="M49" s="84">
        <f t="shared" si="25"/>
        <v>0</v>
      </c>
      <c r="N49" s="84"/>
      <c r="O49" s="84">
        <f t="shared" si="25"/>
        <v>17042678</v>
      </c>
      <c r="P49" s="87"/>
      <c r="Q49" s="87">
        <f>SUM(Q50:Q59)</f>
        <v>19500</v>
      </c>
      <c r="R49" s="87">
        <f t="shared" si="25"/>
        <v>0</v>
      </c>
      <c r="S49" s="87"/>
      <c r="T49" s="551">
        <f>SUM(T50:T59)</f>
        <v>0</v>
      </c>
      <c r="U49" s="551">
        <f t="shared" ref="U49:AE49" si="26">SUM(U50:U59)</f>
        <v>0</v>
      </c>
      <c r="V49" s="551">
        <f t="shared" si="26"/>
        <v>0</v>
      </c>
      <c r="W49" s="551">
        <f t="shared" si="26"/>
        <v>0</v>
      </c>
      <c r="X49" s="551">
        <f t="shared" si="26"/>
        <v>0</v>
      </c>
      <c r="Y49" s="551">
        <f t="shared" si="26"/>
        <v>0</v>
      </c>
      <c r="Z49" s="551">
        <f t="shared" si="26"/>
        <v>3073453</v>
      </c>
      <c r="AA49" s="551">
        <f t="shared" si="26"/>
        <v>19500</v>
      </c>
      <c r="AB49" s="551">
        <f t="shared" si="26"/>
        <v>0</v>
      </c>
      <c r="AC49" s="551">
        <f t="shared" si="26"/>
        <v>13489165</v>
      </c>
      <c r="AD49" s="551">
        <f t="shared" si="26"/>
        <v>0</v>
      </c>
      <c r="AE49" s="551">
        <f t="shared" si="26"/>
        <v>480060</v>
      </c>
      <c r="AF49" s="550">
        <f>SUM(T49:AE49)</f>
        <v>17062178</v>
      </c>
      <c r="AG49" s="48">
        <v>0</v>
      </c>
      <c r="AH49" s="150"/>
    </row>
    <row r="50" spans="1:34" ht="15.75" customHeight="1" thickBot="1" x14ac:dyDescent="0.3">
      <c r="B50" s="50"/>
      <c r="C50" s="45"/>
      <c r="D50" s="748" t="s">
        <v>452</v>
      </c>
      <c r="E50" s="748"/>
      <c r="F50" s="70"/>
      <c r="G50" s="70">
        <f t="shared" si="24"/>
        <v>0</v>
      </c>
      <c r="H50" s="70">
        <v>0</v>
      </c>
      <c r="I50" s="66"/>
      <c r="J50" s="40"/>
      <c r="K50" s="40"/>
      <c r="L50" s="41"/>
      <c r="M50" s="1"/>
      <c r="N50" s="72"/>
      <c r="O50" s="72"/>
      <c r="P50" s="72"/>
      <c r="Q50" s="72"/>
      <c r="R50" s="72"/>
      <c r="S50" s="72"/>
      <c r="T50" s="551">
        <f t="shared" si="11"/>
        <v>0</v>
      </c>
      <c r="U50" s="405">
        <f t="shared" si="12"/>
        <v>0</v>
      </c>
      <c r="V50" s="406">
        <f t="shared" si="13"/>
        <v>0</v>
      </c>
      <c r="W50" s="406">
        <f t="shared" si="14"/>
        <v>0</v>
      </c>
      <c r="X50" s="405">
        <f t="shared" si="15"/>
        <v>0</v>
      </c>
      <c r="Y50" s="406">
        <f t="shared" si="16"/>
        <v>0</v>
      </c>
      <c r="Z50" s="406">
        <f t="shared" si="17"/>
        <v>0</v>
      </c>
      <c r="AA50" s="407">
        <f t="shared" si="18"/>
        <v>0</v>
      </c>
      <c r="AB50" s="408">
        <f t="shared" si="19"/>
        <v>0</v>
      </c>
      <c r="AC50" s="406">
        <f t="shared" si="20"/>
        <v>0</v>
      </c>
      <c r="AD50" s="406">
        <f t="shared" si="21"/>
        <v>0</v>
      </c>
      <c r="AE50" s="407">
        <f t="shared" si="22"/>
        <v>0</v>
      </c>
      <c r="AF50" s="48">
        <v>0</v>
      </c>
      <c r="AG50" s="48">
        <v>0</v>
      </c>
    </row>
    <row r="51" spans="1:34" ht="15.75" customHeight="1" thickBot="1" x14ac:dyDescent="0.3">
      <c r="B51" s="50"/>
      <c r="C51" s="45"/>
      <c r="D51" s="748" t="s">
        <v>456</v>
      </c>
      <c r="E51" s="748"/>
      <c r="F51" s="70"/>
      <c r="G51" s="70">
        <f t="shared" si="24"/>
        <v>0</v>
      </c>
      <c r="H51" s="70">
        <f>SUM(U51:AF51)</f>
        <v>0</v>
      </c>
      <c r="I51" s="66"/>
      <c r="J51" s="40"/>
      <c r="K51" s="40"/>
      <c r="L51" s="40"/>
      <c r="M51" s="1"/>
      <c r="N51" s="72"/>
      <c r="O51" s="72"/>
      <c r="P51" s="72"/>
      <c r="Q51" s="72"/>
      <c r="R51" s="72"/>
      <c r="S51" s="72"/>
      <c r="T51" s="551">
        <f t="shared" si="11"/>
        <v>0</v>
      </c>
      <c r="U51" s="405">
        <f t="shared" si="12"/>
        <v>0</v>
      </c>
      <c r="V51" s="406">
        <f t="shared" si="13"/>
        <v>0</v>
      </c>
      <c r="W51" s="406">
        <f t="shared" si="14"/>
        <v>0</v>
      </c>
      <c r="X51" s="405">
        <f t="shared" si="15"/>
        <v>0</v>
      </c>
      <c r="Y51" s="406">
        <f t="shared" si="16"/>
        <v>0</v>
      </c>
      <c r="Z51" s="406">
        <f t="shared" si="17"/>
        <v>0</v>
      </c>
      <c r="AA51" s="407">
        <f t="shared" si="18"/>
        <v>0</v>
      </c>
      <c r="AB51" s="408">
        <f t="shared" si="19"/>
        <v>0</v>
      </c>
      <c r="AC51" s="406">
        <f t="shared" si="20"/>
        <v>0</v>
      </c>
      <c r="AD51" s="406">
        <f t="shared" si="21"/>
        <v>0</v>
      </c>
      <c r="AE51" s="407">
        <f t="shared" si="22"/>
        <v>0</v>
      </c>
      <c r="AF51" s="48">
        <v>0</v>
      </c>
      <c r="AG51" s="48">
        <v>0</v>
      </c>
    </row>
    <row r="52" spans="1:34" ht="15.75" customHeight="1" thickBot="1" x14ac:dyDescent="0.3">
      <c r="B52" s="50"/>
      <c r="C52" s="45"/>
      <c r="D52" s="748" t="s">
        <v>459</v>
      </c>
      <c r="E52" s="748"/>
      <c r="F52" s="70"/>
      <c r="G52" s="70">
        <f t="shared" si="24"/>
        <v>0</v>
      </c>
      <c r="H52" s="70">
        <f>SUM(U52:AF52)</f>
        <v>0</v>
      </c>
      <c r="I52" s="66"/>
      <c r="J52" s="40"/>
      <c r="K52" s="40"/>
      <c r="L52" s="40"/>
      <c r="M52" s="1"/>
      <c r="N52" s="72"/>
      <c r="O52" s="72"/>
      <c r="P52" s="72"/>
      <c r="Q52" s="72"/>
      <c r="R52" s="72"/>
      <c r="S52" s="72"/>
      <c r="T52" s="551">
        <f t="shared" si="11"/>
        <v>0</v>
      </c>
      <c r="U52" s="405">
        <f t="shared" si="12"/>
        <v>0</v>
      </c>
      <c r="V52" s="406">
        <f t="shared" si="13"/>
        <v>0</v>
      </c>
      <c r="W52" s="406">
        <f t="shared" si="14"/>
        <v>0</v>
      </c>
      <c r="X52" s="405">
        <f t="shared" si="15"/>
        <v>0</v>
      </c>
      <c r="Y52" s="406">
        <f t="shared" si="16"/>
        <v>0</v>
      </c>
      <c r="Z52" s="406">
        <f t="shared" si="17"/>
        <v>0</v>
      </c>
      <c r="AA52" s="407">
        <f t="shared" si="18"/>
        <v>0</v>
      </c>
      <c r="AB52" s="408">
        <f t="shared" si="19"/>
        <v>0</v>
      </c>
      <c r="AC52" s="406">
        <f t="shared" si="20"/>
        <v>0</v>
      </c>
      <c r="AD52" s="406">
        <f t="shared" si="21"/>
        <v>0</v>
      </c>
      <c r="AE52" s="407">
        <f t="shared" si="22"/>
        <v>0</v>
      </c>
      <c r="AF52" s="48">
        <v>0</v>
      </c>
      <c r="AG52" s="48">
        <v>0</v>
      </c>
    </row>
    <row r="53" spans="1:34" ht="15.75" customHeight="1" thickBot="1" x14ac:dyDescent="0.3">
      <c r="B53" s="50"/>
      <c r="C53" s="45"/>
      <c r="D53" s="748" t="s">
        <v>463</v>
      </c>
      <c r="E53" s="748"/>
      <c r="F53" s="70"/>
      <c r="G53" s="70">
        <v>0</v>
      </c>
      <c r="H53" s="664">
        <v>17042678</v>
      </c>
      <c r="I53" s="66"/>
      <c r="J53" s="40"/>
      <c r="K53" s="40"/>
      <c r="L53" s="40"/>
      <c r="M53" s="1"/>
      <c r="N53" s="72"/>
      <c r="O53" s="665">
        <v>17042678</v>
      </c>
      <c r="P53" s="72"/>
      <c r="Q53" s="72"/>
      <c r="R53" s="72"/>
      <c r="S53" s="72"/>
      <c r="T53" s="551">
        <v>0</v>
      </c>
      <c r="U53" s="405">
        <v>0</v>
      </c>
      <c r="V53" s="406">
        <v>0</v>
      </c>
      <c r="W53" s="406">
        <v>0</v>
      </c>
      <c r="X53" s="405">
        <v>0</v>
      </c>
      <c r="Y53" s="406">
        <v>0</v>
      </c>
      <c r="Z53" s="406">
        <v>3073453</v>
      </c>
      <c r="AA53" s="407">
        <v>0</v>
      </c>
      <c r="AB53" s="408">
        <v>0</v>
      </c>
      <c r="AC53" s="406">
        <v>13489165</v>
      </c>
      <c r="AD53" s="406">
        <v>0</v>
      </c>
      <c r="AE53" s="407">
        <v>480060</v>
      </c>
      <c r="AF53" s="558">
        <f>SUM(T53:AE53)</f>
        <v>17042678</v>
      </c>
      <c r="AG53" s="48">
        <v>0</v>
      </c>
    </row>
    <row r="54" spans="1:34" ht="15.75" customHeight="1" thickBot="1" x14ac:dyDescent="0.3">
      <c r="B54" s="50"/>
      <c r="C54" s="45"/>
      <c r="D54" s="748" t="s">
        <v>394</v>
      </c>
      <c r="E54" s="748"/>
      <c r="F54" s="70"/>
      <c r="G54" s="70">
        <v>0</v>
      </c>
      <c r="H54" s="70">
        <v>19500</v>
      </c>
      <c r="I54" s="66"/>
      <c r="J54" s="40"/>
      <c r="K54" s="40"/>
      <c r="L54" s="40"/>
      <c r="M54" s="1"/>
      <c r="N54" s="72"/>
      <c r="O54" s="72"/>
      <c r="P54" s="72"/>
      <c r="Q54" s="72">
        <v>19500</v>
      </c>
      <c r="R54" s="72"/>
      <c r="S54" s="72"/>
      <c r="T54" s="551">
        <v>0</v>
      </c>
      <c r="U54" s="405">
        <v>0</v>
      </c>
      <c r="V54" s="406">
        <v>0</v>
      </c>
      <c r="W54" s="406">
        <v>0</v>
      </c>
      <c r="X54" s="405">
        <v>0</v>
      </c>
      <c r="Y54" s="406">
        <v>0</v>
      </c>
      <c r="Z54" s="406">
        <v>0</v>
      </c>
      <c r="AA54" s="407">
        <v>19500</v>
      </c>
      <c r="AB54" s="408">
        <v>0</v>
      </c>
      <c r="AC54" s="406">
        <v>0</v>
      </c>
      <c r="AD54" s="406">
        <v>0</v>
      </c>
      <c r="AE54" s="407">
        <v>0</v>
      </c>
      <c r="AF54" s="48">
        <f>SUM(T54:AE54)</f>
        <v>19500</v>
      </c>
      <c r="AG54" s="48">
        <v>0</v>
      </c>
    </row>
    <row r="55" spans="1:34" ht="15.75" customHeight="1" thickBot="1" x14ac:dyDescent="0.3">
      <c r="B55" s="50"/>
      <c r="C55" s="45"/>
      <c r="D55" s="748" t="s">
        <v>468</v>
      </c>
      <c r="E55" s="748"/>
      <c r="F55" s="70"/>
      <c r="G55" s="70">
        <f t="shared" si="24"/>
        <v>0</v>
      </c>
      <c r="H55" s="70">
        <f>SUM(U55:AF55)</f>
        <v>0</v>
      </c>
      <c r="I55" s="66"/>
      <c r="J55" s="40"/>
      <c r="K55" s="40"/>
      <c r="L55" s="40"/>
      <c r="M55" s="1"/>
      <c r="N55" s="72"/>
      <c r="O55" s="72"/>
      <c r="P55" s="72"/>
      <c r="Q55" s="72"/>
      <c r="R55" s="72"/>
      <c r="S55" s="72"/>
      <c r="T55" s="551">
        <f t="shared" ref="T55:T59" si="27">SUM(AF55*0.1)</f>
        <v>0</v>
      </c>
      <c r="U55" s="405">
        <f t="shared" ref="U55:U59" si="28">SUM(AF55*0.1)</f>
        <v>0</v>
      </c>
      <c r="V55" s="406">
        <f t="shared" ref="V55:V59" si="29">SUM(AF55*0.1)</f>
        <v>0</v>
      </c>
      <c r="W55" s="406">
        <f t="shared" ref="W55:W59" si="30">SUM(AF55*0.1)</f>
        <v>0</v>
      </c>
      <c r="X55" s="405">
        <f t="shared" ref="X55:X59" si="31">SUM(AF55*0.1)</f>
        <v>0</v>
      </c>
      <c r="Y55" s="406">
        <f t="shared" ref="Y55:Y59" si="32">SUM(AF55*0.1)</f>
        <v>0</v>
      </c>
      <c r="Z55" s="406">
        <f t="shared" ref="Z55:Z59" si="33">SUM(AF55*0.1)</f>
        <v>0</v>
      </c>
      <c r="AA55" s="407">
        <f t="shared" ref="AA55:AA59" si="34">SUM(AF55*0.1)</f>
        <v>0</v>
      </c>
      <c r="AB55" s="408">
        <f t="shared" ref="AB55:AB59" si="35">SUM(AF55*0.05)</f>
        <v>0</v>
      </c>
      <c r="AC55" s="406">
        <f t="shared" ref="AC55:AC59" si="36">SUM(AF55*0.05)</f>
        <v>0</v>
      </c>
      <c r="AD55" s="406">
        <f t="shared" ref="AD55:AD59" si="37">SUM(AF55*0.05)</f>
        <v>0</v>
      </c>
      <c r="AE55" s="407">
        <f t="shared" ref="AE55:AE59" si="38">SUM(AF55*0.05)</f>
        <v>0</v>
      </c>
      <c r="AF55" s="48">
        <v>0</v>
      </c>
      <c r="AG55" s="48">
        <v>0</v>
      </c>
    </row>
    <row r="56" spans="1:34" ht="25.5" customHeight="1" thickBot="1" x14ac:dyDescent="0.3">
      <c r="B56" s="50"/>
      <c r="C56" s="45"/>
      <c r="D56" s="749" t="s">
        <v>472</v>
      </c>
      <c r="E56" s="749"/>
      <c r="F56" s="70"/>
      <c r="G56" s="70">
        <f t="shared" si="24"/>
        <v>0</v>
      </c>
      <c r="H56" s="70">
        <f>SUM(U56:AF56)</f>
        <v>0</v>
      </c>
      <c r="I56" s="66"/>
      <c r="J56" s="40"/>
      <c r="K56" s="40"/>
      <c r="L56" s="40"/>
      <c r="M56" s="1"/>
      <c r="N56" s="72"/>
      <c r="O56" s="72"/>
      <c r="P56" s="72"/>
      <c r="Q56" s="72"/>
      <c r="R56" s="72"/>
      <c r="S56" s="72"/>
      <c r="T56" s="551">
        <f t="shared" si="27"/>
        <v>0</v>
      </c>
      <c r="U56" s="405">
        <f t="shared" si="28"/>
        <v>0</v>
      </c>
      <c r="V56" s="406">
        <f t="shared" si="29"/>
        <v>0</v>
      </c>
      <c r="W56" s="406">
        <f t="shared" si="30"/>
        <v>0</v>
      </c>
      <c r="X56" s="405">
        <f t="shared" si="31"/>
        <v>0</v>
      </c>
      <c r="Y56" s="406">
        <f t="shared" si="32"/>
        <v>0</v>
      </c>
      <c r="Z56" s="406">
        <f t="shared" si="33"/>
        <v>0</v>
      </c>
      <c r="AA56" s="407">
        <f t="shared" si="34"/>
        <v>0</v>
      </c>
      <c r="AB56" s="408">
        <f t="shared" si="35"/>
        <v>0</v>
      </c>
      <c r="AC56" s="406">
        <f t="shared" si="36"/>
        <v>0</v>
      </c>
      <c r="AD56" s="406">
        <f t="shared" si="37"/>
        <v>0</v>
      </c>
      <c r="AE56" s="407">
        <f t="shared" si="38"/>
        <v>0</v>
      </c>
      <c r="AF56" s="48">
        <v>0</v>
      </c>
      <c r="AG56" s="48">
        <v>0</v>
      </c>
    </row>
    <row r="57" spans="1:34" ht="15.75" customHeight="1" thickBot="1" x14ac:dyDescent="0.3">
      <c r="B57" s="50"/>
      <c r="C57" s="45"/>
      <c r="D57" s="748" t="s">
        <v>477</v>
      </c>
      <c r="E57" s="748"/>
      <c r="F57" s="70"/>
      <c r="G57" s="70">
        <f t="shared" si="24"/>
        <v>0</v>
      </c>
      <c r="H57" s="70">
        <f>SUM(U57:AF57)</f>
        <v>0</v>
      </c>
      <c r="I57" s="66"/>
      <c r="J57" s="40"/>
      <c r="K57" s="40"/>
      <c r="L57" s="40"/>
      <c r="M57" s="1"/>
      <c r="N57" s="72"/>
      <c r="O57" s="72"/>
      <c r="P57" s="72"/>
      <c r="Q57" s="72"/>
      <c r="R57" s="72"/>
      <c r="S57" s="72"/>
      <c r="T57" s="551">
        <f t="shared" si="27"/>
        <v>0</v>
      </c>
      <c r="U57" s="405">
        <f t="shared" si="28"/>
        <v>0</v>
      </c>
      <c r="V57" s="406">
        <f t="shared" si="29"/>
        <v>0</v>
      </c>
      <c r="W57" s="406">
        <f t="shared" si="30"/>
        <v>0</v>
      </c>
      <c r="X57" s="405">
        <f t="shared" si="31"/>
        <v>0</v>
      </c>
      <c r="Y57" s="406">
        <f t="shared" si="32"/>
        <v>0</v>
      </c>
      <c r="Z57" s="406">
        <f t="shared" si="33"/>
        <v>0</v>
      </c>
      <c r="AA57" s="407">
        <f t="shared" si="34"/>
        <v>0</v>
      </c>
      <c r="AB57" s="408">
        <f t="shared" si="35"/>
        <v>0</v>
      </c>
      <c r="AC57" s="406">
        <f t="shared" si="36"/>
        <v>0</v>
      </c>
      <c r="AD57" s="406">
        <f t="shared" si="37"/>
        <v>0</v>
      </c>
      <c r="AE57" s="407">
        <f t="shared" si="38"/>
        <v>0</v>
      </c>
      <c r="AF57" s="48">
        <v>0</v>
      </c>
      <c r="AG57" s="48">
        <v>0</v>
      </c>
    </row>
    <row r="58" spans="1:34" ht="25.5" customHeight="1" thickBot="1" x14ac:dyDescent="0.3">
      <c r="B58" s="50"/>
      <c r="C58" s="45"/>
      <c r="D58" s="749" t="s">
        <v>481</v>
      </c>
      <c r="E58" s="749"/>
      <c r="F58" s="70"/>
      <c r="G58" s="70">
        <f t="shared" si="24"/>
        <v>0</v>
      </c>
      <c r="H58" s="70">
        <f>SUM(U58:AF58)</f>
        <v>0</v>
      </c>
      <c r="I58" s="66"/>
      <c r="J58" s="40"/>
      <c r="K58" s="40"/>
      <c r="L58" s="40"/>
      <c r="M58" s="1"/>
      <c r="N58" s="72"/>
      <c r="O58" s="72"/>
      <c r="P58" s="72"/>
      <c r="Q58" s="72"/>
      <c r="R58" s="72"/>
      <c r="S58" s="72"/>
      <c r="T58" s="551">
        <f t="shared" si="27"/>
        <v>0</v>
      </c>
      <c r="U58" s="405">
        <f t="shared" si="28"/>
        <v>0</v>
      </c>
      <c r="V58" s="406">
        <f t="shared" si="29"/>
        <v>0</v>
      </c>
      <c r="W58" s="406">
        <f t="shared" si="30"/>
        <v>0</v>
      </c>
      <c r="X58" s="405">
        <f t="shared" si="31"/>
        <v>0</v>
      </c>
      <c r="Y58" s="406">
        <f t="shared" si="32"/>
        <v>0</v>
      </c>
      <c r="Z58" s="406">
        <f t="shared" si="33"/>
        <v>0</v>
      </c>
      <c r="AA58" s="407">
        <f t="shared" si="34"/>
        <v>0</v>
      </c>
      <c r="AB58" s="408">
        <f t="shared" si="35"/>
        <v>0</v>
      </c>
      <c r="AC58" s="406">
        <f t="shared" si="36"/>
        <v>0</v>
      </c>
      <c r="AD58" s="406">
        <f t="shared" si="37"/>
        <v>0</v>
      </c>
      <c r="AE58" s="407">
        <f t="shared" si="38"/>
        <v>0</v>
      </c>
      <c r="AF58" s="48">
        <v>0</v>
      </c>
      <c r="AG58" s="48">
        <v>0</v>
      </c>
    </row>
    <row r="59" spans="1:34" ht="25.5" customHeight="1" thickBot="1" x14ac:dyDescent="0.3">
      <c r="B59" s="51"/>
      <c r="C59" s="46"/>
      <c r="D59" s="766" t="s">
        <v>486</v>
      </c>
      <c r="E59" s="766"/>
      <c r="F59" s="70"/>
      <c r="G59" s="70">
        <f>SUM(T59:AE59)</f>
        <v>0</v>
      </c>
      <c r="H59" s="70">
        <f>SUM(U59:AF59)</f>
        <v>0</v>
      </c>
      <c r="I59" s="66"/>
      <c r="J59" s="40"/>
      <c r="K59" s="40"/>
      <c r="L59" s="40"/>
      <c r="M59" s="1"/>
      <c r="N59" s="72"/>
      <c r="O59" s="72"/>
      <c r="P59" s="72"/>
      <c r="Q59" s="72"/>
      <c r="R59" s="72"/>
      <c r="S59" s="72"/>
      <c r="T59" s="551">
        <f t="shared" si="27"/>
        <v>0</v>
      </c>
      <c r="U59" s="405">
        <f t="shared" si="28"/>
        <v>0</v>
      </c>
      <c r="V59" s="406">
        <f t="shared" si="29"/>
        <v>0</v>
      </c>
      <c r="W59" s="406">
        <f t="shared" si="30"/>
        <v>0</v>
      </c>
      <c r="X59" s="405">
        <f t="shared" si="31"/>
        <v>0</v>
      </c>
      <c r="Y59" s="406">
        <f t="shared" si="32"/>
        <v>0</v>
      </c>
      <c r="Z59" s="406">
        <f t="shared" si="33"/>
        <v>0</v>
      </c>
      <c r="AA59" s="407">
        <f t="shared" si="34"/>
        <v>0</v>
      </c>
      <c r="AB59" s="408">
        <f t="shared" si="35"/>
        <v>0</v>
      </c>
      <c r="AC59" s="406">
        <f t="shared" si="36"/>
        <v>0</v>
      </c>
      <c r="AD59" s="406">
        <f t="shared" si="37"/>
        <v>0</v>
      </c>
      <c r="AE59" s="407">
        <f t="shared" si="38"/>
        <v>0</v>
      </c>
      <c r="AF59" s="48">
        <v>0</v>
      </c>
      <c r="AG59" s="48">
        <v>0</v>
      </c>
    </row>
    <row r="60" spans="1:34" ht="15.75" thickBot="1" x14ac:dyDescent="0.3">
      <c r="B60" s="89" t="s">
        <v>20</v>
      </c>
      <c r="C60" s="758" t="s">
        <v>21</v>
      </c>
      <c r="D60" s="758"/>
      <c r="E60" s="759"/>
      <c r="F60" s="610"/>
      <c r="G60" s="610">
        <f>G61+G85</f>
        <v>71265389</v>
      </c>
      <c r="H60" s="610">
        <f>H61+H85</f>
        <v>71265389</v>
      </c>
      <c r="I60" s="76">
        <f>I61+I62+I63+I74+I85</f>
        <v>0</v>
      </c>
      <c r="J60" s="79">
        <f t="shared" ref="J60:R60" si="39">J61+J62+J63+J74+J85</f>
        <v>0</v>
      </c>
      <c r="K60" s="79">
        <f t="shared" si="39"/>
        <v>0</v>
      </c>
      <c r="L60" s="79">
        <f t="shared" si="39"/>
        <v>12102310</v>
      </c>
      <c r="M60" s="77">
        <f t="shared" si="39"/>
        <v>0</v>
      </c>
      <c r="N60" s="80">
        <f>SUM(N85+N61)</f>
        <v>59163079</v>
      </c>
      <c r="O60" s="80"/>
      <c r="P60" s="80"/>
      <c r="Q60" s="80"/>
      <c r="R60" s="80">
        <f t="shared" si="39"/>
        <v>0</v>
      </c>
      <c r="S60" s="80"/>
      <c r="T60" s="551">
        <f>SUM(T85+T61)</f>
        <v>0</v>
      </c>
      <c r="U60" s="551">
        <f t="shared" ref="U60:AE60" si="40">SUM(U85+U61)</f>
        <v>0</v>
      </c>
      <c r="V60" s="551">
        <f t="shared" si="40"/>
        <v>0</v>
      </c>
      <c r="W60" s="551">
        <f t="shared" si="40"/>
        <v>1287843</v>
      </c>
      <c r="X60" s="551">
        <f t="shared" si="40"/>
        <v>0</v>
      </c>
      <c r="Y60" s="551">
        <f t="shared" si="40"/>
        <v>0</v>
      </c>
      <c r="Z60" s="551">
        <f t="shared" si="40"/>
        <v>0</v>
      </c>
      <c r="AA60" s="551">
        <f t="shared" si="40"/>
        <v>9429823</v>
      </c>
      <c r="AB60" s="551">
        <f t="shared" si="40"/>
        <v>0</v>
      </c>
      <c r="AC60" s="551">
        <f t="shared" si="40"/>
        <v>0</v>
      </c>
      <c r="AD60" s="551">
        <f t="shared" si="40"/>
        <v>0</v>
      </c>
      <c r="AE60" s="551">
        <f t="shared" si="40"/>
        <v>60547723</v>
      </c>
      <c r="AF60" s="48">
        <f>SUM(T60:AE60)</f>
        <v>71265389</v>
      </c>
      <c r="AG60" s="48">
        <v>71265389</v>
      </c>
    </row>
    <row r="61" spans="1:34" s="17" customFormat="1" ht="15.75" customHeight="1" thickBot="1" x14ac:dyDescent="0.3">
      <c r="A61" s="110" t="s">
        <v>22</v>
      </c>
      <c r="B61" s="100" t="s">
        <v>726</v>
      </c>
      <c r="C61" s="760" t="s">
        <v>395</v>
      </c>
      <c r="D61" s="761"/>
      <c r="E61" s="761"/>
      <c r="F61" s="606"/>
      <c r="G61" s="606">
        <v>0</v>
      </c>
      <c r="H61" s="606">
        <v>0</v>
      </c>
      <c r="I61" s="83"/>
      <c r="J61" s="86"/>
      <c r="K61" s="86"/>
      <c r="L61" s="86">
        <f>G61</f>
        <v>0</v>
      </c>
      <c r="M61" s="84"/>
      <c r="N61" s="87"/>
      <c r="O61" s="87"/>
      <c r="P61" s="87"/>
      <c r="Q61" s="87"/>
      <c r="R61" s="87"/>
      <c r="S61" s="85"/>
      <c r="T61" s="404"/>
      <c r="U61" s="405"/>
      <c r="V61" s="406"/>
      <c r="W61" s="406"/>
      <c r="X61" s="405"/>
      <c r="Y61" s="406"/>
      <c r="Z61" s="406"/>
      <c r="AA61" s="407"/>
      <c r="AB61" s="408"/>
      <c r="AC61" s="406"/>
      <c r="AD61" s="406"/>
      <c r="AE61" s="407"/>
      <c r="AF61" s="48"/>
      <c r="AG61" s="48">
        <v>0</v>
      </c>
    </row>
    <row r="62" spans="1:34" s="17" customFormat="1" ht="25.5" hidden="1" customHeight="1" thickBot="1" x14ac:dyDescent="0.3">
      <c r="A62" s="110" t="s">
        <v>23</v>
      </c>
      <c r="B62" s="82" t="s">
        <v>727</v>
      </c>
      <c r="C62" s="764" t="s">
        <v>24</v>
      </c>
      <c r="D62" s="765"/>
      <c r="E62" s="765"/>
      <c r="F62" s="606">
        <v>0</v>
      </c>
      <c r="G62" s="606">
        <f t="shared" si="24"/>
        <v>0</v>
      </c>
      <c r="H62" s="606">
        <f t="shared" ref="H62:H84" si="41">SUM(U62:AF62)</f>
        <v>0</v>
      </c>
      <c r="I62" s="83"/>
      <c r="J62" s="86"/>
      <c r="K62" s="86"/>
      <c r="L62" s="86"/>
      <c r="M62" s="84"/>
      <c r="N62" s="87"/>
      <c r="O62" s="87"/>
      <c r="P62" s="87"/>
      <c r="Q62" s="87"/>
      <c r="R62" s="87"/>
      <c r="S62" s="85"/>
      <c r="T62" s="404"/>
      <c r="U62" s="405"/>
      <c r="V62" s="406"/>
      <c r="W62" s="406"/>
      <c r="X62" s="405"/>
      <c r="Y62" s="406"/>
      <c r="Z62" s="406"/>
      <c r="AA62" s="407"/>
      <c r="AB62" s="408"/>
      <c r="AC62" s="406"/>
      <c r="AD62" s="406"/>
      <c r="AE62" s="407"/>
      <c r="AF62" s="48"/>
      <c r="AG62" s="48">
        <v>0</v>
      </c>
    </row>
    <row r="63" spans="1:34" s="17" customFormat="1" ht="25.5" hidden="1" customHeight="1" thickBot="1" x14ac:dyDescent="0.3">
      <c r="A63" s="110" t="s">
        <v>25</v>
      </c>
      <c r="B63" s="82" t="s">
        <v>728</v>
      </c>
      <c r="C63" s="764" t="s">
        <v>26</v>
      </c>
      <c r="D63" s="765"/>
      <c r="E63" s="765"/>
      <c r="F63" s="606">
        <v>0</v>
      </c>
      <c r="G63" s="606">
        <f t="shared" si="24"/>
        <v>0</v>
      </c>
      <c r="H63" s="606">
        <f t="shared" si="41"/>
        <v>0</v>
      </c>
      <c r="I63" s="83">
        <f t="shared" ref="I63:R63" si="42">I64+I65+I66+I67+I68+I69+I70+I71+I72+I73</f>
        <v>0</v>
      </c>
      <c r="J63" s="86">
        <f t="shared" si="42"/>
        <v>0</v>
      </c>
      <c r="K63" s="86">
        <f t="shared" si="42"/>
        <v>0</v>
      </c>
      <c r="L63" s="86">
        <f t="shared" si="42"/>
        <v>0</v>
      </c>
      <c r="M63" s="84">
        <f t="shared" si="42"/>
        <v>0</v>
      </c>
      <c r="N63" s="87"/>
      <c r="O63" s="87"/>
      <c r="P63" s="87"/>
      <c r="Q63" s="87"/>
      <c r="R63" s="87">
        <f t="shared" si="42"/>
        <v>0</v>
      </c>
      <c r="S63" s="85"/>
      <c r="T63" s="404"/>
      <c r="U63" s="405"/>
      <c r="V63" s="406"/>
      <c r="W63" s="406"/>
      <c r="X63" s="405"/>
      <c r="Y63" s="406"/>
      <c r="Z63" s="406"/>
      <c r="AA63" s="407"/>
      <c r="AB63" s="408"/>
      <c r="AC63" s="406"/>
      <c r="AD63" s="406"/>
      <c r="AE63" s="407"/>
      <c r="AF63" s="48"/>
      <c r="AG63" s="48">
        <v>0</v>
      </c>
    </row>
    <row r="64" spans="1:34" ht="15.75" hidden="1" customHeight="1" thickBot="1" x14ac:dyDescent="0.3">
      <c r="B64" s="50"/>
      <c r="C64" s="45"/>
      <c r="D64" s="748" t="s">
        <v>794</v>
      </c>
      <c r="E64" s="748"/>
      <c r="F64" s="607">
        <v>0</v>
      </c>
      <c r="G64" s="607">
        <f t="shared" si="24"/>
        <v>0</v>
      </c>
      <c r="H64" s="607">
        <f t="shared" si="41"/>
        <v>0</v>
      </c>
      <c r="I64" s="66"/>
      <c r="J64" s="40"/>
      <c r="K64" s="40"/>
      <c r="L64" s="40"/>
      <c r="M64" s="1"/>
      <c r="N64" s="72"/>
      <c r="O64" s="72"/>
      <c r="P64" s="72"/>
      <c r="Q64" s="72"/>
      <c r="R64" s="72"/>
      <c r="S64" s="67"/>
      <c r="T64" s="404"/>
      <c r="U64" s="405"/>
      <c r="V64" s="406"/>
      <c r="W64" s="406"/>
      <c r="X64" s="405"/>
      <c r="Y64" s="406"/>
      <c r="Z64" s="406"/>
      <c r="AA64" s="407"/>
      <c r="AB64" s="408"/>
      <c r="AC64" s="406"/>
      <c r="AD64" s="406"/>
      <c r="AE64" s="407"/>
      <c r="AF64" s="48"/>
      <c r="AG64" s="48">
        <v>0</v>
      </c>
    </row>
    <row r="65" spans="1:33" ht="15.75" hidden="1" customHeight="1" thickBot="1" x14ac:dyDescent="0.3">
      <c r="B65" s="50"/>
      <c r="C65" s="45"/>
      <c r="D65" s="748" t="s">
        <v>795</v>
      </c>
      <c r="E65" s="748"/>
      <c r="F65" s="607">
        <v>0</v>
      </c>
      <c r="G65" s="607">
        <f t="shared" si="24"/>
        <v>0</v>
      </c>
      <c r="H65" s="607">
        <f t="shared" si="41"/>
        <v>0</v>
      </c>
      <c r="I65" s="66"/>
      <c r="J65" s="40"/>
      <c r="K65" s="40"/>
      <c r="L65" s="40"/>
      <c r="M65" s="1"/>
      <c r="N65" s="72"/>
      <c r="O65" s="72"/>
      <c r="P65" s="72"/>
      <c r="Q65" s="72"/>
      <c r="R65" s="72"/>
      <c r="S65" s="67"/>
      <c r="T65" s="404"/>
      <c r="U65" s="405"/>
      <c r="V65" s="406"/>
      <c r="W65" s="406"/>
      <c r="X65" s="405"/>
      <c r="Y65" s="406"/>
      <c r="Z65" s="406"/>
      <c r="AA65" s="407"/>
      <c r="AB65" s="408"/>
      <c r="AC65" s="406"/>
      <c r="AD65" s="406"/>
      <c r="AE65" s="407"/>
      <c r="AF65" s="48"/>
      <c r="AG65" s="48">
        <v>0</v>
      </c>
    </row>
    <row r="66" spans="1:33" ht="15.75" hidden="1" customHeight="1" thickBot="1" x14ac:dyDescent="0.3">
      <c r="B66" s="50"/>
      <c r="C66" s="45"/>
      <c r="D66" s="748" t="s">
        <v>460</v>
      </c>
      <c r="E66" s="748"/>
      <c r="F66" s="607">
        <v>0</v>
      </c>
      <c r="G66" s="607">
        <f t="shared" si="24"/>
        <v>0</v>
      </c>
      <c r="H66" s="607">
        <f t="shared" si="41"/>
        <v>0</v>
      </c>
      <c r="I66" s="66"/>
      <c r="J66" s="40"/>
      <c r="K66" s="40"/>
      <c r="L66" s="40"/>
      <c r="M66" s="1"/>
      <c r="N66" s="72"/>
      <c r="O66" s="72"/>
      <c r="P66" s="72"/>
      <c r="Q66" s="72"/>
      <c r="R66" s="72"/>
      <c r="S66" s="67"/>
      <c r="T66" s="404"/>
      <c r="U66" s="405"/>
      <c r="V66" s="406"/>
      <c r="W66" s="406"/>
      <c r="X66" s="405"/>
      <c r="Y66" s="406"/>
      <c r="Z66" s="406"/>
      <c r="AA66" s="407"/>
      <c r="AB66" s="408"/>
      <c r="AC66" s="406"/>
      <c r="AD66" s="406"/>
      <c r="AE66" s="407"/>
      <c r="AF66" s="48"/>
      <c r="AG66" s="48">
        <v>0</v>
      </c>
    </row>
    <row r="67" spans="1:33" ht="25.5" hidden="1" customHeight="1" thickBot="1" x14ac:dyDescent="0.3">
      <c r="B67" s="50"/>
      <c r="C67" s="45"/>
      <c r="D67" s="749" t="s">
        <v>464</v>
      </c>
      <c r="E67" s="749"/>
      <c r="F67" s="607">
        <v>0</v>
      </c>
      <c r="G67" s="607">
        <f t="shared" si="24"/>
        <v>0</v>
      </c>
      <c r="H67" s="607">
        <f t="shared" si="41"/>
        <v>0</v>
      </c>
      <c r="I67" s="66"/>
      <c r="J67" s="40"/>
      <c r="K67" s="40"/>
      <c r="L67" s="40"/>
      <c r="M67" s="1"/>
      <c r="N67" s="72"/>
      <c r="O67" s="72"/>
      <c r="P67" s="72"/>
      <c r="Q67" s="72"/>
      <c r="R67" s="72"/>
      <c r="S67" s="67"/>
      <c r="T67" s="404"/>
      <c r="U67" s="405"/>
      <c r="V67" s="406"/>
      <c r="W67" s="406"/>
      <c r="X67" s="405"/>
      <c r="Y67" s="406"/>
      <c r="Z67" s="406"/>
      <c r="AA67" s="407"/>
      <c r="AB67" s="408"/>
      <c r="AC67" s="406"/>
      <c r="AD67" s="406"/>
      <c r="AE67" s="407"/>
      <c r="AF67" s="48"/>
      <c r="AG67" s="48">
        <v>0</v>
      </c>
    </row>
    <row r="68" spans="1:33" ht="15.75" hidden="1" customHeight="1" thickBot="1" x14ac:dyDescent="0.3">
      <c r="B68" s="50"/>
      <c r="C68" s="45"/>
      <c r="D68" s="748" t="s">
        <v>396</v>
      </c>
      <c r="E68" s="748"/>
      <c r="F68" s="607">
        <v>0</v>
      </c>
      <c r="G68" s="607">
        <f t="shared" si="24"/>
        <v>0</v>
      </c>
      <c r="H68" s="607">
        <f t="shared" si="41"/>
        <v>0</v>
      </c>
      <c r="I68" s="66"/>
      <c r="J68" s="40"/>
      <c r="K68" s="40"/>
      <c r="L68" s="40"/>
      <c r="M68" s="1"/>
      <c r="N68" s="72"/>
      <c r="O68" s="72"/>
      <c r="P68" s="72"/>
      <c r="Q68" s="72"/>
      <c r="R68" s="72"/>
      <c r="S68" s="67"/>
      <c r="T68" s="404"/>
      <c r="U68" s="405"/>
      <c r="V68" s="406"/>
      <c r="W68" s="406"/>
      <c r="X68" s="405"/>
      <c r="Y68" s="406"/>
      <c r="Z68" s="406"/>
      <c r="AA68" s="407"/>
      <c r="AB68" s="408"/>
      <c r="AC68" s="406"/>
      <c r="AD68" s="406"/>
      <c r="AE68" s="407"/>
      <c r="AF68" s="48"/>
      <c r="AG68" s="48">
        <v>0</v>
      </c>
    </row>
    <row r="69" spans="1:33" ht="15.75" hidden="1" customHeight="1" thickBot="1" x14ac:dyDescent="0.3">
      <c r="B69" s="50"/>
      <c r="C69" s="45"/>
      <c r="D69" s="748" t="s">
        <v>796</v>
      </c>
      <c r="E69" s="748"/>
      <c r="F69" s="607">
        <v>0</v>
      </c>
      <c r="G69" s="607">
        <f t="shared" si="24"/>
        <v>0</v>
      </c>
      <c r="H69" s="607">
        <f t="shared" si="41"/>
        <v>0</v>
      </c>
      <c r="I69" s="66"/>
      <c r="J69" s="40"/>
      <c r="K69" s="40"/>
      <c r="L69" s="40"/>
      <c r="M69" s="1"/>
      <c r="N69" s="72"/>
      <c r="O69" s="72"/>
      <c r="P69" s="72"/>
      <c r="Q69" s="72"/>
      <c r="R69" s="72"/>
      <c r="S69" s="67"/>
      <c r="T69" s="404"/>
      <c r="U69" s="405"/>
      <c r="V69" s="406"/>
      <c r="W69" s="406"/>
      <c r="X69" s="405"/>
      <c r="Y69" s="406"/>
      <c r="Z69" s="406"/>
      <c r="AA69" s="407"/>
      <c r="AB69" s="408"/>
      <c r="AC69" s="406"/>
      <c r="AD69" s="406"/>
      <c r="AE69" s="407"/>
      <c r="AF69" s="48"/>
      <c r="AG69" s="48">
        <v>0</v>
      </c>
    </row>
    <row r="70" spans="1:33" ht="25.5" hidden="1" customHeight="1" thickBot="1" x14ac:dyDescent="0.3">
      <c r="B70" s="50"/>
      <c r="C70" s="45"/>
      <c r="D70" s="749" t="s">
        <v>473</v>
      </c>
      <c r="E70" s="749"/>
      <c r="F70" s="607">
        <v>0</v>
      </c>
      <c r="G70" s="607">
        <f t="shared" si="24"/>
        <v>0</v>
      </c>
      <c r="H70" s="607">
        <f t="shared" si="41"/>
        <v>0</v>
      </c>
      <c r="I70" s="66"/>
      <c r="J70" s="40"/>
      <c r="K70" s="40"/>
      <c r="L70" s="40"/>
      <c r="M70" s="1"/>
      <c r="N70" s="72"/>
      <c r="O70" s="72"/>
      <c r="P70" s="72"/>
      <c r="Q70" s="72"/>
      <c r="R70" s="72"/>
      <c r="S70" s="67"/>
      <c r="T70" s="404"/>
      <c r="U70" s="405"/>
      <c r="V70" s="406"/>
      <c r="W70" s="406"/>
      <c r="X70" s="405"/>
      <c r="Y70" s="406"/>
      <c r="Z70" s="406"/>
      <c r="AA70" s="407"/>
      <c r="AB70" s="408"/>
      <c r="AC70" s="406"/>
      <c r="AD70" s="406"/>
      <c r="AE70" s="407"/>
      <c r="AF70" s="48"/>
      <c r="AG70" s="48">
        <v>0</v>
      </c>
    </row>
    <row r="71" spans="1:33" ht="25.5" hidden="1" customHeight="1" thickBot="1" x14ac:dyDescent="0.3">
      <c r="B71" s="50"/>
      <c r="C71" s="45"/>
      <c r="D71" s="749" t="s">
        <v>478</v>
      </c>
      <c r="E71" s="749"/>
      <c r="F71" s="607">
        <v>0</v>
      </c>
      <c r="G71" s="607">
        <f t="shared" si="24"/>
        <v>0</v>
      </c>
      <c r="H71" s="607">
        <f t="shared" si="41"/>
        <v>0</v>
      </c>
      <c r="I71" s="66"/>
      <c r="J71" s="40"/>
      <c r="K71" s="40"/>
      <c r="L71" s="40"/>
      <c r="M71" s="1"/>
      <c r="N71" s="72"/>
      <c r="O71" s="72"/>
      <c r="P71" s="72"/>
      <c r="Q71" s="72"/>
      <c r="R71" s="72"/>
      <c r="S71" s="67"/>
      <c r="T71" s="404"/>
      <c r="U71" s="405"/>
      <c r="V71" s="406"/>
      <c r="W71" s="406"/>
      <c r="X71" s="405"/>
      <c r="Y71" s="406"/>
      <c r="Z71" s="406"/>
      <c r="AA71" s="407"/>
      <c r="AB71" s="408"/>
      <c r="AC71" s="406"/>
      <c r="AD71" s="406"/>
      <c r="AE71" s="407"/>
      <c r="AF71" s="48"/>
      <c r="AG71" s="48">
        <v>0</v>
      </c>
    </row>
    <row r="72" spans="1:33" ht="25.5" hidden="1" customHeight="1" thickBot="1" x14ac:dyDescent="0.3">
      <c r="B72" s="50"/>
      <c r="C72" s="45"/>
      <c r="D72" s="749" t="s">
        <v>482</v>
      </c>
      <c r="E72" s="749"/>
      <c r="F72" s="607">
        <v>0</v>
      </c>
      <c r="G72" s="607">
        <f t="shared" si="24"/>
        <v>0</v>
      </c>
      <c r="H72" s="607">
        <f t="shared" si="41"/>
        <v>0</v>
      </c>
      <c r="I72" s="66"/>
      <c r="J72" s="40"/>
      <c r="K72" s="40"/>
      <c r="L72" s="40"/>
      <c r="M72" s="1"/>
      <c r="N72" s="72"/>
      <c r="O72" s="72"/>
      <c r="P72" s="72"/>
      <c r="Q72" s="72"/>
      <c r="R72" s="72"/>
      <c r="S72" s="67"/>
      <c r="T72" s="404"/>
      <c r="U72" s="405"/>
      <c r="V72" s="406"/>
      <c r="W72" s="406"/>
      <c r="X72" s="405"/>
      <c r="Y72" s="406"/>
      <c r="Z72" s="406"/>
      <c r="AA72" s="407"/>
      <c r="AB72" s="408"/>
      <c r="AC72" s="406"/>
      <c r="AD72" s="406"/>
      <c r="AE72" s="407"/>
      <c r="AF72" s="48"/>
      <c r="AG72" s="48">
        <v>0</v>
      </c>
    </row>
    <row r="73" spans="1:33" ht="25.5" hidden="1" customHeight="1" thickBot="1" x14ac:dyDescent="0.3">
      <c r="B73" s="50"/>
      <c r="C73" s="45"/>
      <c r="D73" s="749" t="s">
        <v>487</v>
      </c>
      <c r="E73" s="749"/>
      <c r="F73" s="607">
        <v>0</v>
      </c>
      <c r="G73" s="607">
        <f t="shared" si="24"/>
        <v>0</v>
      </c>
      <c r="H73" s="607">
        <f t="shared" si="41"/>
        <v>0</v>
      </c>
      <c r="I73" s="66"/>
      <c r="J73" s="40"/>
      <c r="K73" s="40"/>
      <c r="L73" s="40"/>
      <c r="M73" s="1"/>
      <c r="N73" s="72"/>
      <c r="O73" s="72"/>
      <c r="P73" s="72"/>
      <c r="Q73" s="72"/>
      <c r="R73" s="72"/>
      <c r="S73" s="67"/>
      <c r="T73" s="404"/>
      <c r="U73" s="405"/>
      <c r="V73" s="406"/>
      <c r="W73" s="406"/>
      <c r="X73" s="405"/>
      <c r="Y73" s="406"/>
      <c r="Z73" s="406"/>
      <c r="AA73" s="407"/>
      <c r="AB73" s="408"/>
      <c r="AC73" s="406"/>
      <c r="AD73" s="406"/>
      <c r="AE73" s="407"/>
      <c r="AF73" s="48"/>
      <c r="AG73" s="48">
        <v>0</v>
      </c>
    </row>
    <row r="74" spans="1:33" s="17" customFormat="1" ht="25.5" hidden="1" customHeight="1" thickBot="1" x14ac:dyDescent="0.3">
      <c r="A74" s="110" t="s">
        <v>27</v>
      </c>
      <c r="B74" s="82" t="s">
        <v>729</v>
      </c>
      <c r="C74" s="764" t="s">
        <v>28</v>
      </c>
      <c r="D74" s="765"/>
      <c r="E74" s="765"/>
      <c r="F74" s="606">
        <v>0</v>
      </c>
      <c r="G74" s="606">
        <f t="shared" si="24"/>
        <v>0</v>
      </c>
      <c r="H74" s="606">
        <f t="shared" si="41"/>
        <v>0</v>
      </c>
      <c r="I74" s="83">
        <f t="shared" ref="I74:R74" si="43">I75+I76+I77+I78+I79+I80+I81+I82+I83+I84</f>
        <v>0</v>
      </c>
      <c r="J74" s="86">
        <f t="shared" si="43"/>
        <v>0</v>
      </c>
      <c r="K74" s="86">
        <f t="shared" si="43"/>
        <v>0</v>
      </c>
      <c r="L74" s="86">
        <f t="shared" si="43"/>
        <v>0</v>
      </c>
      <c r="M74" s="84">
        <f t="shared" si="43"/>
        <v>0</v>
      </c>
      <c r="N74" s="87"/>
      <c r="O74" s="87"/>
      <c r="P74" s="87"/>
      <c r="Q74" s="87"/>
      <c r="R74" s="87">
        <f t="shared" si="43"/>
        <v>0</v>
      </c>
      <c r="S74" s="85"/>
      <c r="T74" s="404"/>
      <c r="U74" s="405"/>
      <c r="V74" s="406"/>
      <c r="W74" s="406"/>
      <c r="X74" s="405"/>
      <c r="Y74" s="406"/>
      <c r="Z74" s="406"/>
      <c r="AA74" s="407"/>
      <c r="AB74" s="408"/>
      <c r="AC74" s="406"/>
      <c r="AD74" s="406"/>
      <c r="AE74" s="407"/>
      <c r="AF74" s="48"/>
      <c r="AG74" s="48">
        <v>0</v>
      </c>
    </row>
    <row r="75" spans="1:33" ht="25.5" hidden="1" customHeight="1" thickBot="1" x14ac:dyDescent="0.3">
      <c r="B75" s="50"/>
      <c r="C75" s="45"/>
      <c r="D75" s="749" t="s">
        <v>453</v>
      </c>
      <c r="E75" s="749"/>
      <c r="F75" s="607">
        <v>0</v>
      </c>
      <c r="G75" s="607">
        <f t="shared" si="24"/>
        <v>0</v>
      </c>
      <c r="H75" s="607">
        <f t="shared" si="41"/>
        <v>0</v>
      </c>
      <c r="I75" s="66"/>
      <c r="J75" s="40"/>
      <c r="K75" s="40"/>
      <c r="L75" s="40"/>
      <c r="M75" s="1"/>
      <c r="N75" s="72"/>
      <c r="O75" s="72"/>
      <c r="P75" s="72"/>
      <c r="Q75" s="72"/>
      <c r="R75" s="72"/>
      <c r="S75" s="67"/>
      <c r="T75" s="404"/>
      <c r="U75" s="405"/>
      <c r="V75" s="406"/>
      <c r="W75" s="406"/>
      <c r="X75" s="405"/>
      <c r="Y75" s="406"/>
      <c r="Z75" s="406"/>
      <c r="AA75" s="407"/>
      <c r="AB75" s="408"/>
      <c r="AC75" s="406"/>
      <c r="AD75" s="406"/>
      <c r="AE75" s="407"/>
      <c r="AF75" s="48"/>
      <c r="AG75" s="48">
        <v>0</v>
      </c>
    </row>
    <row r="76" spans="1:33" ht="25.5" hidden="1" customHeight="1" thickBot="1" x14ac:dyDescent="0.3">
      <c r="B76" s="50"/>
      <c r="C76" s="45"/>
      <c r="D76" s="749" t="s">
        <v>457</v>
      </c>
      <c r="E76" s="749"/>
      <c r="F76" s="607">
        <v>0</v>
      </c>
      <c r="G76" s="607">
        <f t="shared" ref="G76:G106" si="44">SUM(T76:AE76)</f>
        <v>0</v>
      </c>
      <c r="H76" s="607">
        <f t="shared" si="41"/>
        <v>0</v>
      </c>
      <c r="I76" s="66"/>
      <c r="J76" s="40"/>
      <c r="K76" s="40"/>
      <c r="L76" s="40"/>
      <c r="M76" s="1"/>
      <c r="N76" s="72"/>
      <c r="O76" s="72"/>
      <c r="P76" s="72"/>
      <c r="Q76" s="72"/>
      <c r="R76" s="72"/>
      <c r="S76" s="67"/>
      <c r="T76" s="404"/>
      <c r="U76" s="405"/>
      <c r="V76" s="406"/>
      <c r="W76" s="406"/>
      <c r="X76" s="405"/>
      <c r="Y76" s="406"/>
      <c r="Z76" s="406"/>
      <c r="AA76" s="407"/>
      <c r="AB76" s="408"/>
      <c r="AC76" s="406"/>
      <c r="AD76" s="406"/>
      <c r="AE76" s="407"/>
      <c r="AF76" s="48"/>
      <c r="AG76" s="48">
        <v>0</v>
      </c>
    </row>
    <row r="77" spans="1:33" ht="25.5" hidden="1" customHeight="1" thickBot="1" x14ac:dyDescent="0.3">
      <c r="B77" s="50"/>
      <c r="C77" s="45"/>
      <c r="D77" s="749" t="s">
        <v>461</v>
      </c>
      <c r="E77" s="749"/>
      <c r="F77" s="607">
        <v>0</v>
      </c>
      <c r="G77" s="607">
        <f t="shared" si="44"/>
        <v>0</v>
      </c>
      <c r="H77" s="607">
        <f t="shared" si="41"/>
        <v>0</v>
      </c>
      <c r="I77" s="66"/>
      <c r="J77" s="40"/>
      <c r="K77" s="40"/>
      <c r="L77" s="40"/>
      <c r="M77" s="1"/>
      <c r="N77" s="72"/>
      <c r="O77" s="72"/>
      <c r="P77" s="72"/>
      <c r="Q77" s="72"/>
      <c r="R77" s="72"/>
      <c r="S77" s="67"/>
      <c r="T77" s="404"/>
      <c r="U77" s="405"/>
      <c r="V77" s="406"/>
      <c r="W77" s="406"/>
      <c r="X77" s="405"/>
      <c r="Y77" s="406"/>
      <c r="Z77" s="406"/>
      <c r="AA77" s="407"/>
      <c r="AB77" s="408"/>
      <c r="AC77" s="406"/>
      <c r="AD77" s="406"/>
      <c r="AE77" s="407"/>
      <c r="AF77" s="48"/>
      <c r="AG77" s="48">
        <v>0</v>
      </c>
    </row>
    <row r="78" spans="1:33" ht="25.5" hidden="1" customHeight="1" thickBot="1" x14ac:dyDescent="0.3">
      <c r="B78" s="50"/>
      <c r="C78" s="45"/>
      <c r="D78" s="749" t="s">
        <v>465</v>
      </c>
      <c r="E78" s="749"/>
      <c r="F78" s="607">
        <v>0</v>
      </c>
      <c r="G78" s="607">
        <f t="shared" si="44"/>
        <v>0</v>
      </c>
      <c r="H78" s="607">
        <f t="shared" si="41"/>
        <v>0</v>
      </c>
      <c r="I78" s="66"/>
      <c r="J78" s="40"/>
      <c r="K78" s="40"/>
      <c r="L78" s="40"/>
      <c r="M78" s="1"/>
      <c r="N78" s="72"/>
      <c r="O78" s="72"/>
      <c r="P78" s="72"/>
      <c r="Q78" s="72"/>
      <c r="R78" s="72"/>
      <c r="S78" s="67"/>
      <c r="T78" s="404"/>
      <c r="U78" s="405"/>
      <c r="V78" s="406"/>
      <c r="W78" s="406"/>
      <c r="X78" s="405"/>
      <c r="Y78" s="406"/>
      <c r="Z78" s="406"/>
      <c r="AA78" s="407"/>
      <c r="AB78" s="408"/>
      <c r="AC78" s="406"/>
      <c r="AD78" s="406"/>
      <c r="AE78" s="407"/>
      <c r="AF78" s="48"/>
      <c r="AG78" s="48">
        <v>0</v>
      </c>
    </row>
    <row r="79" spans="1:33" ht="25.5" hidden="1" customHeight="1" thickBot="1" x14ac:dyDescent="0.3">
      <c r="B79" s="50"/>
      <c r="C79" s="45"/>
      <c r="D79" s="749" t="s">
        <v>397</v>
      </c>
      <c r="E79" s="749"/>
      <c r="F79" s="607">
        <v>0</v>
      </c>
      <c r="G79" s="607">
        <f t="shared" si="44"/>
        <v>0</v>
      </c>
      <c r="H79" s="607">
        <f t="shared" si="41"/>
        <v>0</v>
      </c>
      <c r="I79" s="66"/>
      <c r="J79" s="40"/>
      <c r="K79" s="40"/>
      <c r="L79" s="40"/>
      <c r="M79" s="1"/>
      <c r="N79" s="72"/>
      <c r="O79" s="72"/>
      <c r="P79" s="72"/>
      <c r="Q79" s="72"/>
      <c r="R79" s="72"/>
      <c r="S79" s="67"/>
      <c r="T79" s="404"/>
      <c r="U79" s="405"/>
      <c r="V79" s="406"/>
      <c r="W79" s="406"/>
      <c r="X79" s="405"/>
      <c r="Y79" s="406"/>
      <c r="Z79" s="406"/>
      <c r="AA79" s="407"/>
      <c r="AB79" s="408"/>
      <c r="AC79" s="406"/>
      <c r="AD79" s="406"/>
      <c r="AE79" s="407"/>
      <c r="AF79" s="48"/>
      <c r="AG79" s="48">
        <v>0</v>
      </c>
    </row>
    <row r="80" spans="1:33" ht="25.5" hidden="1" customHeight="1" thickBot="1" x14ac:dyDescent="0.3">
      <c r="B80" s="50"/>
      <c r="C80" s="45"/>
      <c r="D80" s="749" t="s">
        <v>469</v>
      </c>
      <c r="E80" s="749"/>
      <c r="F80" s="607">
        <v>0</v>
      </c>
      <c r="G80" s="607">
        <f t="shared" si="44"/>
        <v>0</v>
      </c>
      <c r="H80" s="607">
        <f t="shared" si="41"/>
        <v>0</v>
      </c>
      <c r="I80" s="66"/>
      <c r="J80" s="40"/>
      <c r="K80" s="40"/>
      <c r="L80" s="40"/>
      <c r="M80" s="1"/>
      <c r="N80" s="72"/>
      <c r="O80" s="72"/>
      <c r="P80" s="72"/>
      <c r="Q80" s="72"/>
      <c r="R80" s="72"/>
      <c r="S80" s="67"/>
      <c r="T80" s="404"/>
      <c r="U80" s="405"/>
      <c r="V80" s="406"/>
      <c r="W80" s="406"/>
      <c r="X80" s="405"/>
      <c r="Y80" s="406"/>
      <c r="Z80" s="406"/>
      <c r="AA80" s="407"/>
      <c r="AB80" s="408"/>
      <c r="AC80" s="406"/>
      <c r="AD80" s="406"/>
      <c r="AE80" s="407"/>
      <c r="AF80" s="48"/>
      <c r="AG80" s="48">
        <v>0</v>
      </c>
    </row>
    <row r="81" spans="1:33" ht="25.5" hidden="1" customHeight="1" thickBot="1" x14ac:dyDescent="0.3">
      <c r="B81" s="50"/>
      <c r="C81" s="45"/>
      <c r="D81" s="749" t="s">
        <v>474</v>
      </c>
      <c r="E81" s="749"/>
      <c r="F81" s="607">
        <v>0</v>
      </c>
      <c r="G81" s="607">
        <f t="shared" si="44"/>
        <v>0</v>
      </c>
      <c r="H81" s="607">
        <f t="shared" si="41"/>
        <v>0</v>
      </c>
      <c r="I81" s="66"/>
      <c r="J81" s="40"/>
      <c r="K81" s="40"/>
      <c r="L81" s="40"/>
      <c r="M81" s="1"/>
      <c r="N81" s="72"/>
      <c r="O81" s="72"/>
      <c r="P81" s="72"/>
      <c r="Q81" s="72"/>
      <c r="R81" s="72"/>
      <c r="S81" s="67"/>
      <c r="T81" s="404"/>
      <c r="U81" s="405"/>
      <c r="V81" s="406"/>
      <c r="W81" s="406"/>
      <c r="X81" s="405"/>
      <c r="Y81" s="406"/>
      <c r="Z81" s="406"/>
      <c r="AA81" s="407"/>
      <c r="AB81" s="408"/>
      <c r="AC81" s="406"/>
      <c r="AD81" s="406"/>
      <c r="AE81" s="407"/>
      <c r="AF81" s="48"/>
      <c r="AG81" s="48">
        <v>0</v>
      </c>
    </row>
    <row r="82" spans="1:33" ht="25.5" hidden="1" customHeight="1" thickBot="1" x14ac:dyDescent="0.3">
      <c r="B82" s="50"/>
      <c r="C82" s="45"/>
      <c r="D82" s="749" t="s">
        <v>479</v>
      </c>
      <c r="E82" s="749"/>
      <c r="F82" s="607">
        <v>0</v>
      </c>
      <c r="G82" s="607">
        <f t="shared" si="44"/>
        <v>0</v>
      </c>
      <c r="H82" s="607">
        <f t="shared" si="41"/>
        <v>0</v>
      </c>
      <c r="I82" s="66"/>
      <c r="J82" s="40"/>
      <c r="K82" s="40"/>
      <c r="L82" s="40"/>
      <c r="M82" s="1"/>
      <c r="N82" s="72"/>
      <c r="O82" s="72"/>
      <c r="P82" s="72"/>
      <c r="Q82" s="72"/>
      <c r="R82" s="72"/>
      <c r="S82" s="67"/>
      <c r="T82" s="404"/>
      <c r="U82" s="405"/>
      <c r="V82" s="406"/>
      <c r="W82" s="406"/>
      <c r="X82" s="405"/>
      <c r="Y82" s="406"/>
      <c r="Z82" s="406"/>
      <c r="AA82" s="407"/>
      <c r="AB82" s="408"/>
      <c r="AC82" s="406"/>
      <c r="AD82" s="406"/>
      <c r="AE82" s="407"/>
      <c r="AF82" s="48"/>
      <c r="AG82" s="48">
        <v>0</v>
      </c>
    </row>
    <row r="83" spans="1:33" ht="25.5" hidden="1" customHeight="1" thickBot="1" x14ac:dyDescent="0.3">
      <c r="B83" s="50"/>
      <c r="C83" s="45"/>
      <c r="D83" s="749" t="s">
        <v>483</v>
      </c>
      <c r="E83" s="749"/>
      <c r="F83" s="607">
        <v>0</v>
      </c>
      <c r="G83" s="607">
        <f t="shared" si="44"/>
        <v>0</v>
      </c>
      <c r="H83" s="607">
        <f t="shared" si="41"/>
        <v>0</v>
      </c>
      <c r="I83" s="66"/>
      <c r="J83" s="40"/>
      <c r="K83" s="40"/>
      <c r="L83" s="40"/>
      <c r="M83" s="1"/>
      <c r="N83" s="72"/>
      <c r="O83" s="72"/>
      <c r="P83" s="72"/>
      <c r="Q83" s="72"/>
      <c r="R83" s="72"/>
      <c r="S83" s="67"/>
      <c r="T83" s="404"/>
      <c r="U83" s="405"/>
      <c r="V83" s="406"/>
      <c r="W83" s="406"/>
      <c r="X83" s="405"/>
      <c r="Y83" s="406"/>
      <c r="Z83" s="406"/>
      <c r="AA83" s="407"/>
      <c r="AB83" s="408"/>
      <c r="AC83" s="406"/>
      <c r="AD83" s="406"/>
      <c r="AE83" s="407"/>
      <c r="AF83" s="48"/>
      <c r="AG83" s="48">
        <v>0</v>
      </c>
    </row>
    <row r="84" spans="1:33" ht="25.5" hidden="1" customHeight="1" thickBot="1" x14ac:dyDescent="0.3">
      <c r="B84" s="50"/>
      <c r="C84" s="45"/>
      <c r="D84" s="749" t="s">
        <v>488</v>
      </c>
      <c r="E84" s="749"/>
      <c r="F84" s="607">
        <v>0</v>
      </c>
      <c r="G84" s="607">
        <f t="shared" si="44"/>
        <v>0</v>
      </c>
      <c r="H84" s="607">
        <f t="shared" si="41"/>
        <v>0</v>
      </c>
      <c r="I84" s="66"/>
      <c r="J84" s="40"/>
      <c r="K84" s="40"/>
      <c r="L84" s="40"/>
      <c r="M84" s="1"/>
      <c r="N84" s="72"/>
      <c r="O84" s="72"/>
      <c r="P84" s="72"/>
      <c r="Q84" s="72"/>
      <c r="R84" s="72"/>
      <c r="S84" s="67"/>
      <c r="T84" s="404"/>
      <c r="U84" s="405"/>
      <c r="V84" s="406"/>
      <c r="W84" s="406"/>
      <c r="X84" s="405"/>
      <c r="Y84" s="406"/>
      <c r="Z84" s="406"/>
      <c r="AA84" s="407"/>
      <c r="AB84" s="408"/>
      <c r="AC84" s="406"/>
      <c r="AD84" s="406"/>
      <c r="AE84" s="407"/>
      <c r="AF84" s="48"/>
      <c r="AG84" s="48">
        <v>0</v>
      </c>
    </row>
    <row r="85" spans="1:33" s="17" customFormat="1" ht="15.75" customHeight="1" thickBot="1" x14ac:dyDescent="0.3">
      <c r="A85" s="110" t="s">
        <v>29</v>
      </c>
      <c r="B85" s="82" t="s">
        <v>730</v>
      </c>
      <c r="C85" s="762" t="s">
        <v>797</v>
      </c>
      <c r="D85" s="763"/>
      <c r="E85" s="763"/>
      <c r="F85" s="606"/>
      <c r="G85" s="606">
        <f>SUM(G87:G89)</f>
        <v>71265389</v>
      </c>
      <c r="H85" s="606">
        <f>SUM(H87:H89)</f>
        <v>71265389</v>
      </c>
      <c r="I85" s="83">
        <f t="shared" ref="I85:R85" si="45">I86+I87+I89+I90+I91+I92+I93+I94+I95+I96</f>
        <v>0</v>
      </c>
      <c r="J85" s="86">
        <f t="shared" si="45"/>
        <v>0</v>
      </c>
      <c r="K85" s="86">
        <f t="shared" si="45"/>
        <v>0</v>
      </c>
      <c r="L85" s="86">
        <f t="shared" si="45"/>
        <v>12102310</v>
      </c>
      <c r="M85" s="86">
        <f t="shared" si="45"/>
        <v>0</v>
      </c>
      <c r="N85" s="86">
        <f>N86+N87+N88+N90+N91+N92+N93+N94+N95+N96</f>
        <v>59163079</v>
      </c>
      <c r="O85" s="87"/>
      <c r="P85" s="87"/>
      <c r="Q85" s="87"/>
      <c r="R85" s="87">
        <f t="shared" si="45"/>
        <v>0</v>
      </c>
      <c r="S85" s="85"/>
      <c r="T85" s="404">
        <f>SUM(T86:T89)</f>
        <v>0</v>
      </c>
      <c r="U85" s="404">
        <f t="shared" ref="U85:AE85" si="46">SUM(U86:U89)</f>
        <v>0</v>
      </c>
      <c r="V85" s="404">
        <f t="shared" si="46"/>
        <v>0</v>
      </c>
      <c r="W85" s="404">
        <f t="shared" si="46"/>
        <v>1287843</v>
      </c>
      <c r="X85" s="404">
        <f t="shared" si="46"/>
        <v>0</v>
      </c>
      <c r="Y85" s="404">
        <f t="shared" si="46"/>
        <v>0</v>
      </c>
      <c r="Z85" s="404">
        <f t="shared" si="46"/>
        <v>0</v>
      </c>
      <c r="AA85" s="404">
        <f t="shared" si="46"/>
        <v>9429823</v>
      </c>
      <c r="AB85" s="404">
        <f t="shared" si="46"/>
        <v>0</v>
      </c>
      <c r="AC85" s="404">
        <f t="shared" si="46"/>
        <v>0</v>
      </c>
      <c r="AD85" s="404">
        <f t="shared" si="46"/>
        <v>0</v>
      </c>
      <c r="AE85" s="404">
        <f t="shared" si="46"/>
        <v>60547723</v>
      </c>
      <c r="AF85" s="48">
        <f>SUM(T85:AE85)</f>
        <v>71265389</v>
      </c>
      <c r="AG85" s="48">
        <v>71265389</v>
      </c>
    </row>
    <row r="86" spans="1:33" ht="15.75" customHeight="1" thickBot="1" x14ac:dyDescent="0.3">
      <c r="B86" s="50"/>
      <c r="C86" s="45"/>
      <c r="D86" s="748" t="s">
        <v>454</v>
      </c>
      <c r="E86" s="748"/>
      <c r="F86" s="70"/>
      <c r="G86" s="70">
        <f>SUM(T86:AE86)</f>
        <v>0</v>
      </c>
      <c r="H86" s="70">
        <f>SUM(U86:AF86)</f>
        <v>0</v>
      </c>
      <c r="I86" s="66"/>
      <c r="J86" s="40"/>
      <c r="K86" s="40"/>
      <c r="L86" s="40">
        <f>G86</f>
        <v>0</v>
      </c>
      <c r="M86" s="1"/>
      <c r="N86" s="72">
        <v>0</v>
      </c>
      <c r="O86" s="72"/>
      <c r="P86" s="72"/>
      <c r="Q86" s="72"/>
      <c r="R86" s="72"/>
      <c r="S86" s="67"/>
      <c r="T86" s="404"/>
      <c r="U86" s="405"/>
      <c r="V86" s="406"/>
      <c r="W86" s="406"/>
      <c r="X86" s="405"/>
      <c r="Y86" s="406"/>
      <c r="Z86" s="406"/>
      <c r="AA86" s="407"/>
      <c r="AB86" s="408"/>
      <c r="AC86" s="406"/>
      <c r="AD86" s="406"/>
      <c r="AE86" s="407"/>
      <c r="AF86" s="48">
        <v>0</v>
      </c>
      <c r="AG86" s="48">
        <v>0</v>
      </c>
    </row>
    <row r="87" spans="1:33" ht="15.75" customHeight="1" thickBot="1" x14ac:dyDescent="0.3">
      <c r="B87" s="50"/>
      <c r="C87" s="45"/>
      <c r="D87" s="748" t="s">
        <v>458</v>
      </c>
      <c r="E87" s="748"/>
      <c r="F87" s="70"/>
      <c r="G87" s="70">
        <v>0</v>
      </c>
      <c r="H87" s="70">
        <v>0</v>
      </c>
      <c r="I87" s="66"/>
      <c r="J87" s="40"/>
      <c r="K87" s="40"/>
      <c r="L87" s="40">
        <f>G87</f>
        <v>0</v>
      </c>
      <c r="M87" s="1"/>
      <c r="N87" s="72">
        <v>0</v>
      </c>
      <c r="O87" s="72"/>
      <c r="P87" s="72"/>
      <c r="Q87" s="72"/>
      <c r="R87" s="72"/>
      <c r="S87" s="67"/>
      <c r="T87" s="404"/>
      <c r="U87" s="405"/>
      <c r="V87" s="406"/>
      <c r="W87" s="406"/>
      <c r="X87" s="405"/>
      <c r="Y87" s="406"/>
      <c r="Z87" s="406"/>
      <c r="AA87" s="407"/>
      <c r="AB87" s="408"/>
      <c r="AC87" s="406"/>
      <c r="AD87" s="406"/>
      <c r="AE87" s="407"/>
      <c r="AF87" s="48">
        <v>0</v>
      </c>
      <c r="AG87" s="48">
        <v>0</v>
      </c>
    </row>
    <row r="88" spans="1:33" ht="15.75" customHeight="1" thickBot="1" x14ac:dyDescent="0.3">
      <c r="B88" s="50"/>
      <c r="C88" s="45"/>
      <c r="D88" s="748" t="s">
        <v>1038</v>
      </c>
      <c r="E88" s="748"/>
      <c r="F88" s="70"/>
      <c r="G88" s="70">
        <v>59163079</v>
      </c>
      <c r="H88" s="70">
        <v>59163079</v>
      </c>
      <c r="I88" s="66"/>
      <c r="J88" s="40"/>
      <c r="K88" s="40"/>
      <c r="L88" s="40"/>
      <c r="M88" s="1"/>
      <c r="N88" s="72">
        <f>H88</f>
        <v>59163079</v>
      </c>
      <c r="O88" s="72"/>
      <c r="P88" s="72"/>
      <c r="Q88" s="72"/>
      <c r="R88" s="72"/>
      <c r="S88" s="67"/>
      <c r="T88" s="404">
        <v>0</v>
      </c>
      <c r="U88" s="405">
        <v>0</v>
      </c>
      <c r="V88" s="406">
        <v>0</v>
      </c>
      <c r="W88" s="406">
        <v>1287843</v>
      </c>
      <c r="X88" s="405">
        <v>0</v>
      </c>
      <c r="Y88" s="406">
        <v>0</v>
      </c>
      <c r="Z88" s="406">
        <v>0</v>
      </c>
      <c r="AA88" s="407">
        <v>0</v>
      </c>
      <c r="AB88" s="408"/>
      <c r="AC88" s="406"/>
      <c r="AD88" s="406"/>
      <c r="AE88" s="407">
        <v>57875236</v>
      </c>
      <c r="AF88" s="558">
        <f>SUM(T88:AE88)</f>
        <v>59163079</v>
      </c>
      <c r="AG88" s="48">
        <v>59163079</v>
      </c>
    </row>
    <row r="89" spans="1:33" ht="15.75" customHeight="1" thickBot="1" x14ac:dyDescent="0.3">
      <c r="B89" s="50"/>
      <c r="C89" s="45"/>
      <c r="D89" s="748" t="s">
        <v>1037</v>
      </c>
      <c r="E89" s="748"/>
      <c r="F89" s="70"/>
      <c r="G89" s="70">
        <v>12102310</v>
      </c>
      <c r="H89" s="70">
        <v>12102310</v>
      </c>
      <c r="I89" s="66"/>
      <c r="J89" s="40"/>
      <c r="K89" s="40"/>
      <c r="L89" s="40">
        <f>G89</f>
        <v>12102310</v>
      </c>
      <c r="M89" s="1"/>
      <c r="N89" s="72">
        <v>0</v>
      </c>
      <c r="O89" s="72"/>
      <c r="P89" s="72"/>
      <c r="Q89" s="72"/>
      <c r="R89" s="72"/>
      <c r="S89" s="67"/>
      <c r="T89" s="404">
        <v>0</v>
      </c>
      <c r="U89" s="405">
        <v>0</v>
      </c>
      <c r="V89" s="406">
        <v>0</v>
      </c>
      <c r="W89" s="406">
        <v>0</v>
      </c>
      <c r="X89" s="405">
        <v>0</v>
      </c>
      <c r="Y89" s="406">
        <v>0</v>
      </c>
      <c r="Z89" s="406">
        <v>0</v>
      </c>
      <c r="AA89" s="407">
        <v>9429823</v>
      </c>
      <c r="AB89" s="408"/>
      <c r="AC89" s="406"/>
      <c r="AD89" s="406"/>
      <c r="AE89" s="407">
        <v>2672487</v>
      </c>
      <c r="AF89" s="558">
        <f>SUM(T89:AE89)</f>
        <v>12102310</v>
      </c>
      <c r="AG89" s="48">
        <v>12102310</v>
      </c>
    </row>
    <row r="90" spans="1:33" ht="15.75" hidden="1" customHeight="1" thickBot="1" x14ac:dyDescent="0.3">
      <c r="B90" s="50"/>
      <c r="C90" s="45"/>
      <c r="D90" s="748" t="s">
        <v>798</v>
      </c>
      <c r="E90" s="748"/>
      <c r="F90" s="70">
        <v>0</v>
      </c>
      <c r="G90" s="70">
        <f t="shared" si="44"/>
        <v>0</v>
      </c>
      <c r="H90" s="70">
        <f t="shared" ref="H90:H96" si="47">SUM(U90:AF90)</f>
        <v>0</v>
      </c>
      <c r="I90" s="66"/>
      <c r="J90" s="40"/>
      <c r="K90" s="40"/>
      <c r="L90" s="40">
        <f>G90</f>
        <v>0</v>
      </c>
      <c r="M90" s="1"/>
      <c r="N90" s="72">
        <v>0</v>
      </c>
      <c r="O90" s="72"/>
      <c r="P90" s="72"/>
      <c r="Q90" s="72"/>
      <c r="R90" s="72"/>
      <c r="S90" s="67"/>
      <c r="T90" s="404"/>
      <c r="U90" s="405"/>
      <c r="V90" s="406"/>
      <c r="W90" s="406"/>
      <c r="X90" s="405"/>
      <c r="Y90" s="406"/>
      <c r="Z90" s="406"/>
      <c r="AA90" s="407"/>
      <c r="AB90" s="408"/>
      <c r="AC90" s="406"/>
      <c r="AD90" s="406"/>
      <c r="AE90" s="407"/>
      <c r="AF90" s="48">
        <v>0</v>
      </c>
      <c r="AG90" s="48">
        <v>0</v>
      </c>
    </row>
    <row r="91" spans="1:33" ht="15.75" hidden="1" customHeight="1" thickBot="1" x14ac:dyDescent="0.3">
      <c r="B91" s="50"/>
      <c r="C91" s="45"/>
      <c r="D91" s="748" t="s">
        <v>398</v>
      </c>
      <c r="E91" s="748"/>
      <c r="F91" s="70">
        <v>0</v>
      </c>
      <c r="G91" s="70">
        <f t="shared" si="44"/>
        <v>0</v>
      </c>
      <c r="H91" s="70">
        <f t="shared" si="47"/>
        <v>0</v>
      </c>
      <c r="I91" s="66"/>
      <c r="J91" s="40"/>
      <c r="K91" s="40"/>
      <c r="L91" s="40"/>
      <c r="M91" s="1"/>
      <c r="N91" s="72">
        <v>0</v>
      </c>
      <c r="O91" s="72"/>
      <c r="P91" s="72"/>
      <c r="Q91" s="72"/>
      <c r="R91" s="72"/>
      <c r="S91" s="67"/>
      <c r="T91" s="404"/>
      <c r="U91" s="405"/>
      <c r="V91" s="406"/>
      <c r="W91" s="406"/>
      <c r="X91" s="405"/>
      <c r="Y91" s="406"/>
      <c r="Z91" s="406"/>
      <c r="AA91" s="407"/>
      <c r="AB91" s="408"/>
      <c r="AC91" s="406"/>
      <c r="AD91" s="406"/>
      <c r="AE91" s="407"/>
      <c r="AF91" s="48">
        <v>0</v>
      </c>
      <c r="AG91" s="48">
        <v>0</v>
      </c>
    </row>
    <row r="92" spans="1:33" ht="15.75" hidden="1" customHeight="1" thickBot="1" x14ac:dyDescent="0.3">
      <c r="B92" s="50"/>
      <c r="C92" s="45"/>
      <c r="D92" s="748" t="s">
        <v>470</v>
      </c>
      <c r="E92" s="748"/>
      <c r="F92" s="70">
        <v>0</v>
      </c>
      <c r="G92" s="70">
        <f t="shared" si="44"/>
        <v>0</v>
      </c>
      <c r="H92" s="70">
        <f t="shared" si="47"/>
        <v>0</v>
      </c>
      <c r="I92" s="66"/>
      <c r="J92" s="40"/>
      <c r="K92" s="40"/>
      <c r="L92" s="40"/>
      <c r="M92" s="1"/>
      <c r="N92" s="72"/>
      <c r="O92" s="72"/>
      <c r="P92" s="72"/>
      <c r="Q92" s="72"/>
      <c r="R92" s="72"/>
      <c r="S92" s="67"/>
      <c r="T92" s="404"/>
      <c r="U92" s="405"/>
      <c r="V92" s="406"/>
      <c r="W92" s="406"/>
      <c r="X92" s="405"/>
      <c r="Y92" s="406"/>
      <c r="Z92" s="406"/>
      <c r="AA92" s="407"/>
      <c r="AB92" s="408"/>
      <c r="AC92" s="406"/>
      <c r="AD92" s="406"/>
      <c r="AE92" s="407"/>
      <c r="AF92" s="48">
        <v>0</v>
      </c>
      <c r="AG92" s="48">
        <v>0</v>
      </c>
    </row>
    <row r="93" spans="1:33" ht="25.5" hidden="1" customHeight="1" thickBot="1" x14ac:dyDescent="0.3">
      <c r="B93" s="50"/>
      <c r="C93" s="45"/>
      <c r="D93" s="749" t="s">
        <v>475</v>
      </c>
      <c r="E93" s="749"/>
      <c r="F93" s="70">
        <v>0</v>
      </c>
      <c r="G93" s="70">
        <f t="shared" si="44"/>
        <v>0</v>
      </c>
      <c r="H93" s="70">
        <f t="shared" si="47"/>
        <v>0</v>
      </c>
      <c r="I93" s="66"/>
      <c r="J93" s="40"/>
      <c r="K93" s="40"/>
      <c r="L93" s="40"/>
      <c r="M93" s="1"/>
      <c r="N93" s="72"/>
      <c r="O93" s="72"/>
      <c r="P93" s="72"/>
      <c r="Q93" s="72"/>
      <c r="R93" s="72"/>
      <c r="S93" s="67"/>
      <c r="T93" s="404"/>
      <c r="U93" s="405"/>
      <c r="V93" s="406"/>
      <c r="W93" s="406"/>
      <c r="X93" s="405"/>
      <c r="Y93" s="406"/>
      <c r="Z93" s="406"/>
      <c r="AA93" s="407"/>
      <c r="AB93" s="408"/>
      <c r="AC93" s="406"/>
      <c r="AD93" s="406"/>
      <c r="AE93" s="407"/>
      <c r="AF93" s="48">
        <v>0</v>
      </c>
      <c r="AG93" s="48">
        <v>0</v>
      </c>
    </row>
    <row r="94" spans="1:33" ht="15.75" hidden="1" customHeight="1" thickBot="1" x14ac:dyDescent="0.3">
      <c r="B94" s="50"/>
      <c r="C94" s="45"/>
      <c r="D94" s="748" t="s">
        <v>799</v>
      </c>
      <c r="E94" s="748"/>
      <c r="F94" s="70">
        <v>0</v>
      </c>
      <c r="G94" s="70">
        <f t="shared" si="44"/>
        <v>0</v>
      </c>
      <c r="H94" s="70">
        <f t="shared" si="47"/>
        <v>0</v>
      </c>
      <c r="I94" s="66"/>
      <c r="J94" s="40"/>
      <c r="K94" s="40"/>
      <c r="L94" s="40"/>
      <c r="M94" s="1"/>
      <c r="N94" s="72"/>
      <c r="O94" s="72"/>
      <c r="P94" s="72"/>
      <c r="Q94" s="72"/>
      <c r="R94" s="72"/>
      <c r="S94" s="67"/>
      <c r="T94" s="404"/>
      <c r="U94" s="405"/>
      <c r="V94" s="406"/>
      <c r="W94" s="406"/>
      <c r="X94" s="405"/>
      <c r="Y94" s="406"/>
      <c r="Z94" s="406"/>
      <c r="AA94" s="407"/>
      <c r="AB94" s="408"/>
      <c r="AC94" s="406"/>
      <c r="AD94" s="406"/>
      <c r="AE94" s="407"/>
      <c r="AF94" s="48">
        <v>0</v>
      </c>
      <c r="AG94" s="48">
        <v>0</v>
      </c>
    </row>
    <row r="95" spans="1:33" ht="25.5" hidden="1" customHeight="1" thickBot="1" x14ac:dyDescent="0.3">
      <c r="B95" s="50"/>
      <c r="C95" s="45"/>
      <c r="D95" s="749" t="s">
        <v>484</v>
      </c>
      <c r="E95" s="749"/>
      <c r="F95" s="70">
        <v>0</v>
      </c>
      <c r="G95" s="70">
        <f t="shared" si="44"/>
        <v>0</v>
      </c>
      <c r="H95" s="70">
        <f t="shared" si="47"/>
        <v>0</v>
      </c>
      <c r="I95" s="66"/>
      <c r="J95" s="40"/>
      <c r="K95" s="40"/>
      <c r="L95" s="40"/>
      <c r="M95" s="1"/>
      <c r="N95" s="72"/>
      <c r="O95" s="72"/>
      <c r="P95" s="72"/>
      <c r="Q95" s="72"/>
      <c r="R95" s="72"/>
      <c r="S95" s="67"/>
      <c r="T95" s="404"/>
      <c r="U95" s="405"/>
      <c r="V95" s="406"/>
      <c r="W95" s="406"/>
      <c r="X95" s="405"/>
      <c r="Y95" s="406"/>
      <c r="Z95" s="406"/>
      <c r="AA95" s="407"/>
      <c r="AB95" s="408"/>
      <c r="AC95" s="406"/>
      <c r="AD95" s="406"/>
      <c r="AE95" s="407"/>
      <c r="AF95" s="48">
        <v>0</v>
      </c>
      <c r="AG95" s="48">
        <v>0</v>
      </c>
    </row>
    <row r="96" spans="1:33" ht="25.5" hidden="1" customHeight="1" thickBot="1" x14ac:dyDescent="0.3">
      <c r="B96" s="51"/>
      <c r="C96" s="46"/>
      <c r="D96" s="766" t="s">
        <v>489</v>
      </c>
      <c r="E96" s="766"/>
      <c r="F96" s="70">
        <v>0</v>
      </c>
      <c r="G96" s="70">
        <f t="shared" si="44"/>
        <v>0</v>
      </c>
      <c r="H96" s="70">
        <f t="shared" si="47"/>
        <v>0</v>
      </c>
      <c r="I96" s="66"/>
      <c r="J96" s="40"/>
      <c r="K96" s="40"/>
      <c r="L96" s="40"/>
      <c r="M96" s="1"/>
      <c r="N96" s="72"/>
      <c r="O96" s="72"/>
      <c r="P96" s="72"/>
      <c r="Q96" s="72"/>
      <c r="R96" s="72"/>
      <c r="S96" s="67"/>
      <c r="T96" s="404"/>
      <c r="U96" s="405"/>
      <c r="V96" s="406"/>
      <c r="W96" s="406"/>
      <c r="X96" s="405"/>
      <c r="Y96" s="406"/>
      <c r="Z96" s="406"/>
      <c r="AA96" s="407"/>
      <c r="AB96" s="408"/>
      <c r="AC96" s="406"/>
      <c r="AD96" s="406"/>
      <c r="AE96" s="407"/>
      <c r="AF96" s="48">
        <v>0</v>
      </c>
      <c r="AG96" s="48">
        <v>0</v>
      </c>
    </row>
    <row r="97" spans="1:34" ht="15.75" thickBot="1" x14ac:dyDescent="0.3">
      <c r="B97" s="89" t="s">
        <v>30</v>
      </c>
      <c r="C97" s="759" t="s">
        <v>31</v>
      </c>
      <c r="D97" s="769"/>
      <c r="E97" s="769"/>
      <c r="F97" s="610"/>
      <c r="G97" s="610">
        <f>G103+G108+G119</f>
        <v>9640000</v>
      </c>
      <c r="H97" s="610">
        <f>H103+H108+H119</f>
        <v>13046658</v>
      </c>
      <c r="I97" s="76">
        <f t="shared" ref="I97:R97" si="48">I98+I101+I102+I103+I108+I119</f>
        <v>0</v>
      </c>
      <c r="J97" s="79">
        <f t="shared" si="48"/>
        <v>0</v>
      </c>
      <c r="K97" s="79">
        <f t="shared" si="48"/>
        <v>0</v>
      </c>
      <c r="L97" s="79">
        <f t="shared" si="48"/>
        <v>0</v>
      </c>
      <c r="M97" s="77">
        <f t="shared" si="48"/>
        <v>0</v>
      </c>
      <c r="N97" s="80"/>
      <c r="O97" s="80"/>
      <c r="P97" s="80"/>
      <c r="Q97" s="80"/>
      <c r="R97" s="80">
        <f t="shared" si="48"/>
        <v>13046658</v>
      </c>
      <c r="S97" s="78"/>
      <c r="T97" s="404">
        <f>SUM(T119+T108+T103)</f>
        <v>170556</v>
      </c>
      <c r="U97" s="404">
        <f t="shared" ref="U97:AE97" si="49">SUM(U119+U108+U103)</f>
        <v>870089</v>
      </c>
      <c r="V97" s="404">
        <f t="shared" si="49"/>
        <v>3247779</v>
      </c>
      <c r="W97" s="404">
        <f t="shared" si="49"/>
        <v>342831</v>
      </c>
      <c r="X97" s="404">
        <f t="shared" si="49"/>
        <v>2218463</v>
      </c>
      <c r="Y97" s="404">
        <f t="shared" si="49"/>
        <v>354359</v>
      </c>
      <c r="Z97" s="404">
        <f t="shared" si="49"/>
        <v>249442</v>
      </c>
      <c r="AA97" s="404">
        <f t="shared" si="49"/>
        <v>458579</v>
      </c>
      <c r="AB97" s="404">
        <f t="shared" si="49"/>
        <v>3792177</v>
      </c>
      <c r="AC97" s="404">
        <f t="shared" si="49"/>
        <v>447460</v>
      </c>
      <c r="AD97" s="404">
        <f t="shared" si="49"/>
        <v>447461</v>
      </c>
      <c r="AE97" s="404">
        <f t="shared" si="49"/>
        <v>447462</v>
      </c>
      <c r="AF97" s="48">
        <f>SUM(T97:AE97)</f>
        <v>13046658</v>
      </c>
      <c r="AG97" s="48">
        <v>9640000</v>
      </c>
    </row>
    <row r="98" spans="1:34" s="17" customFormat="1" ht="15" hidden="1" customHeight="1" thickBot="1" x14ac:dyDescent="0.3">
      <c r="A98" s="110"/>
      <c r="B98" s="100" t="s">
        <v>731</v>
      </c>
      <c r="C98" s="760" t="s">
        <v>32</v>
      </c>
      <c r="D98" s="761"/>
      <c r="E98" s="761"/>
      <c r="F98" s="379">
        <v>0</v>
      </c>
      <c r="G98" s="379">
        <f t="shared" si="44"/>
        <v>0</v>
      </c>
      <c r="H98" s="379">
        <f>SUM(U98:AF98)</f>
        <v>0</v>
      </c>
      <c r="I98" s="101">
        <f t="shared" ref="I98:R98" si="50">I99+I100</f>
        <v>0</v>
      </c>
      <c r="J98" s="104">
        <f t="shared" si="50"/>
        <v>0</v>
      </c>
      <c r="K98" s="104">
        <f t="shared" si="50"/>
        <v>0</v>
      </c>
      <c r="L98" s="104">
        <f t="shared" si="50"/>
        <v>0</v>
      </c>
      <c r="M98" s="102">
        <f t="shared" si="50"/>
        <v>0</v>
      </c>
      <c r="N98" s="105"/>
      <c r="O98" s="105"/>
      <c r="P98" s="105"/>
      <c r="Q98" s="105"/>
      <c r="R98" s="105">
        <f t="shared" si="50"/>
        <v>0</v>
      </c>
      <c r="S98" s="103"/>
      <c r="T98" s="404">
        <f t="shared" ref="T98:T135" si="51">SUM(AF98*0.1)</f>
        <v>0</v>
      </c>
      <c r="U98" s="405">
        <f t="shared" ref="U98:U135" si="52">SUM(AF98*0.1)</f>
        <v>0</v>
      </c>
      <c r="V98" s="406">
        <f t="shared" ref="V98:V135" si="53">SUM(AF98*0.1)</f>
        <v>0</v>
      </c>
      <c r="W98" s="406">
        <f t="shared" ref="W98:W135" si="54">SUM(AF98*0.1)</f>
        <v>0</v>
      </c>
      <c r="X98" s="405">
        <f t="shared" ref="X98:X135" si="55">SUM(AF98*0.1)</f>
        <v>0</v>
      </c>
      <c r="Y98" s="406">
        <f t="shared" ref="Y98:Y135" si="56">SUM(AF98*0.1)</f>
        <v>0</v>
      </c>
      <c r="Z98" s="406">
        <f t="shared" ref="Z98:Z135" si="57">SUM(AF98*0.1)</f>
        <v>0</v>
      </c>
      <c r="AA98" s="407">
        <f t="shared" ref="AA98:AA135" si="58">SUM(AF98*0.1)</f>
        <v>0</v>
      </c>
      <c r="AB98" s="408">
        <f t="shared" ref="AB98:AB135" si="59">SUM(AF98*0.05)</f>
        <v>0</v>
      </c>
      <c r="AC98" s="406">
        <f t="shared" ref="AC98:AC135" si="60">SUM(AF98*0.05)</f>
        <v>0</v>
      </c>
      <c r="AD98" s="406">
        <f t="shared" ref="AD98:AD135" si="61">SUM(AF98*0.05)</f>
        <v>0</v>
      </c>
      <c r="AE98" s="407">
        <f t="shared" ref="AE98:AE135" si="62">SUM(AF98*0.05)</f>
        <v>0</v>
      </c>
      <c r="AF98" s="48">
        <v>0</v>
      </c>
      <c r="AG98" s="48">
        <v>0</v>
      </c>
    </row>
    <row r="99" spans="1:34" s="39" customFormat="1" ht="15" hidden="1" customHeight="1" thickBot="1" x14ac:dyDescent="0.3">
      <c r="A99" s="110" t="s">
        <v>33</v>
      </c>
      <c r="B99" s="49" t="s">
        <v>732</v>
      </c>
      <c r="C99" s="149" t="s">
        <v>315</v>
      </c>
      <c r="D99" s="177"/>
      <c r="E99" s="177"/>
      <c r="F99" s="71">
        <v>0</v>
      </c>
      <c r="G99" s="71">
        <f t="shared" si="44"/>
        <v>0</v>
      </c>
      <c r="H99" s="71">
        <f>SUM(U99:AF99)</f>
        <v>0</v>
      </c>
      <c r="I99" s="68"/>
      <c r="J99" s="41"/>
      <c r="K99" s="41"/>
      <c r="L99" s="41"/>
      <c r="M99" s="13"/>
      <c r="N99" s="73"/>
      <c r="O99" s="73"/>
      <c r="P99" s="73"/>
      <c r="Q99" s="73"/>
      <c r="R99" s="73">
        <f>G99</f>
        <v>0</v>
      </c>
      <c r="S99" s="69"/>
      <c r="T99" s="404">
        <f t="shared" si="51"/>
        <v>0</v>
      </c>
      <c r="U99" s="405">
        <f t="shared" si="52"/>
        <v>0</v>
      </c>
      <c r="V99" s="406">
        <f t="shared" si="53"/>
        <v>0</v>
      </c>
      <c r="W99" s="406">
        <f t="shared" si="54"/>
        <v>0</v>
      </c>
      <c r="X99" s="405">
        <f t="shared" si="55"/>
        <v>0</v>
      </c>
      <c r="Y99" s="406">
        <f t="shared" si="56"/>
        <v>0</v>
      </c>
      <c r="Z99" s="406">
        <f t="shared" si="57"/>
        <v>0</v>
      </c>
      <c r="AA99" s="407">
        <f t="shared" si="58"/>
        <v>0</v>
      </c>
      <c r="AB99" s="408">
        <f t="shared" si="59"/>
        <v>0</v>
      </c>
      <c r="AC99" s="406">
        <f t="shared" si="60"/>
        <v>0</v>
      </c>
      <c r="AD99" s="406">
        <f t="shared" si="61"/>
        <v>0</v>
      </c>
      <c r="AE99" s="407">
        <f t="shared" si="62"/>
        <v>0</v>
      </c>
      <c r="AF99" s="48">
        <v>0</v>
      </c>
      <c r="AG99" s="48">
        <v>0</v>
      </c>
    </row>
    <row r="100" spans="1:34" s="39" customFormat="1" ht="15" hidden="1" customHeight="1" thickBot="1" x14ac:dyDescent="0.3">
      <c r="A100" s="110" t="s">
        <v>896</v>
      </c>
      <c r="B100" s="49" t="s">
        <v>897</v>
      </c>
      <c r="C100" s="149" t="s">
        <v>898</v>
      </c>
      <c r="D100" s="177"/>
      <c r="E100" s="177"/>
      <c r="F100" s="71">
        <v>0</v>
      </c>
      <c r="G100" s="71">
        <f t="shared" si="44"/>
        <v>0</v>
      </c>
      <c r="H100" s="71">
        <f>SUM(U100:AF100)</f>
        <v>0</v>
      </c>
      <c r="I100" s="68"/>
      <c r="J100" s="41"/>
      <c r="K100" s="41"/>
      <c r="L100" s="41"/>
      <c r="M100" s="13"/>
      <c r="N100" s="73"/>
      <c r="O100" s="73"/>
      <c r="P100" s="73"/>
      <c r="Q100" s="73"/>
      <c r="R100" s="73">
        <f>G100</f>
        <v>0</v>
      </c>
      <c r="S100" s="69"/>
      <c r="T100" s="404">
        <f t="shared" si="51"/>
        <v>0</v>
      </c>
      <c r="U100" s="405">
        <f t="shared" si="52"/>
        <v>0</v>
      </c>
      <c r="V100" s="406">
        <f t="shared" si="53"/>
        <v>0</v>
      </c>
      <c r="W100" s="406">
        <f t="shared" si="54"/>
        <v>0</v>
      </c>
      <c r="X100" s="405">
        <f t="shared" si="55"/>
        <v>0</v>
      </c>
      <c r="Y100" s="406">
        <f t="shared" si="56"/>
        <v>0</v>
      </c>
      <c r="Z100" s="406">
        <f t="shared" si="57"/>
        <v>0</v>
      </c>
      <c r="AA100" s="407">
        <f t="shared" si="58"/>
        <v>0</v>
      </c>
      <c r="AB100" s="408">
        <f t="shared" si="59"/>
        <v>0</v>
      </c>
      <c r="AC100" s="406">
        <f t="shared" si="60"/>
        <v>0</v>
      </c>
      <c r="AD100" s="406">
        <f t="shared" si="61"/>
        <v>0</v>
      </c>
      <c r="AE100" s="407">
        <f t="shared" si="62"/>
        <v>0</v>
      </c>
      <c r="AF100" s="48">
        <v>0</v>
      </c>
      <c r="AG100" s="48">
        <v>0</v>
      </c>
    </row>
    <row r="101" spans="1:34" s="17" customFormat="1" ht="15" hidden="1" customHeight="1" thickBot="1" x14ac:dyDescent="0.3">
      <c r="A101" s="110" t="s">
        <v>899</v>
      </c>
      <c r="B101" s="82" t="s">
        <v>901</v>
      </c>
      <c r="C101" s="767" t="s">
        <v>903</v>
      </c>
      <c r="D101" s="768"/>
      <c r="E101" s="768"/>
      <c r="F101" s="301">
        <v>0</v>
      </c>
      <c r="G101" s="301">
        <f t="shared" si="44"/>
        <v>0</v>
      </c>
      <c r="H101" s="301">
        <f>SUM(U101:AF101)</f>
        <v>0</v>
      </c>
      <c r="I101" s="83"/>
      <c r="J101" s="86"/>
      <c r="K101" s="86"/>
      <c r="L101" s="86"/>
      <c r="M101" s="84"/>
      <c r="N101" s="87"/>
      <c r="O101" s="87"/>
      <c r="P101" s="87"/>
      <c r="Q101" s="87"/>
      <c r="R101" s="87">
        <f>G101</f>
        <v>0</v>
      </c>
      <c r="S101" s="85"/>
      <c r="T101" s="404">
        <f t="shared" si="51"/>
        <v>0</v>
      </c>
      <c r="U101" s="405">
        <f t="shared" si="52"/>
        <v>0</v>
      </c>
      <c r="V101" s="406">
        <f t="shared" si="53"/>
        <v>0</v>
      </c>
      <c r="W101" s="406">
        <f t="shared" si="54"/>
        <v>0</v>
      </c>
      <c r="X101" s="405">
        <f t="shared" si="55"/>
        <v>0</v>
      </c>
      <c r="Y101" s="406">
        <f t="shared" si="56"/>
        <v>0</v>
      </c>
      <c r="Z101" s="406">
        <f t="shared" si="57"/>
        <v>0</v>
      </c>
      <c r="AA101" s="407">
        <f t="shared" si="58"/>
        <v>0</v>
      </c>
      <c r="AB101" s="408">
        <f t="shared" si="59"/>
        <v>0</v>
      </c>
      <c r="AC101" s="406">
        <f t="shared" si="60"/>
        <v>0</v>
      </c>
      <c r="AD101" s="406">
        <f t="shared" si="61"/>
        <v>0</v>
      </c>
      <c r="AE101" s="407">
        <f t="shared" si="62"/>
        <v>0</v>
      </c>
      <c r="AF101" s="48">
        <v>0</v>
      </c>
      <c r="AG101" s="48">
        <v>0</v>
      </c>
    </row>
    <row r="102" spans="1:34" s="17" customFormat="1" ht="15" hidden="1" customHeight="1" thickBot="1" x14ac:dyDescent="0.3">
      <c r="A102" s="110" t="s">
        <v>900</v>
      </c>
      <c r="B102" s="82" t="s">
        <v>902</v>
      </c>
      <c r="C102" s="767" t="s">
        <v>904</v>
      </c>
      <c r="D102" s="768"/>
      <c r="E102" s="768"/>
      <c r="F102" s="301">
        <v>0</v>
      </c>
      <c r="G102" s="301">
        <f t="shared" si="44"/>
        <v>0</v>
      </c>
      <c r="H102" s="301">
        <f>SUM(U102:AF102)</f>
        <v>0</v>
      </c>
      <c r="I102" s="83"/>
      <c r="J102" s="86"/>
      <c r="K102" s="86"/>
      <c r="L102" s="86"/>
      <c r="M102" s="84"/>
      <c r="N102" s="87"/>
      <c r="O102" s="87"/>
      <c r="P102" s="87"/>
      <c r="Q102" s="87"/>
      <c r="R102" s="87">
        <f>G102</f>
        <v>0</v>
      </c>
      <c r="S102" s="85"/>
      <c r="T102" s="404">
        <f t="shared" si="51"/>
        <v>0</v>
      </c>
      <c r="U102" s="405">
        <f t="shared" si="52"/>
        <v>0</v>
      </c>
      <c r="V102" s="406">
        <f t="shared" si="53"/>
        <v>0</v>
      </c>
      <c r="W102" s="406">
        <f t="shared" si="54"/>
        <v>0</v>
      </c>
      <c r="X102" s="405">
        <f t="shared" si="55"/>
        <v>0</v>
      </c>
      <c r="Y102" s="406">
        <f t="shared" si="56"/>
        <v>0</v>
      </c>
      <c r="Z102" s="406">
        <f t="shared" si="57"/>
        <v>0</v>
      </c>
      <c r="AA102" s="407">
        <f t="shared" si="58"/>
        <v>0</v>
      </c>
      <c r="AB102" s="408">
        <f t="shared" si="59"/>
        <v>0</v>
      </c>
      <c r="AC102" s="406">
        <f t="shared" si="60"/>
        <v>0</v>
      </c>
      <c r="AD102" s="406">
        <f t="shared" si="61"/>
        <v>0</v>
      </c>
      <c r="AE102" s="407">
        <f t="shared" si="62"/>
        <v>0</v>
      </c>
      <c r="AF102" s="48">
        <v>0</v>
      </c>
      <c r="AG102" s="48">
        <v>0</v>
      </c>
    </row>
    <row r="103" spans="1:34" s="17" customFormat="1" ht="15.75" thickBot="1" x14ac:dyDescent="0.3">
      <c r="A103" s="110" t="s">
        <v>34</v>
      </c>
      <c r="B103" s="82" t="s">
        <v>733</v>
      </c>
      <c r="C103" s="767" t="s">
        <v>35</v>
      </c>
      <c r="D103" s="768"/>
      <c r="E103" s="768"/>
      <c r="F103" s="606"/>
      <c r="G103" s="606">
        <f>SUM(G107)</f>
        <v>3000000</v>
      </c>
      <c r="H103" s="606">
        <f>SUM(H107)</f>
        <v>3000000</v>
      </c>
      <c r="I103" s="83">
        <f t="shared" ref="I103:R103" si="63">I104+I105+I106+I107</f>
        <v>0</v>
      </c>
      <c r="J103" s="86">
        <f t="shared" si="63"/>
        <v>0</v>
      </c>
      <c r="K103" s="86">
        <f t="shared" si="63"/>
        <v>0</v>
      </c>
      <c r="L103" s="86">
        <f t="shared" si="63"/>
        <v>0</v>
      </c>
      <c r="M103" s="84">
        <f t="shared" si="63"/>
        <v>0</v>
      </c>
      <c r="N103" s="87"/>
      <c r="O103" s="87"/>
      <c r="P103" s="87"/>
      <c r="Q103" s="87"/>
      <c r="R103" s="87">
        <f t="shared" si="63"/>
        <v>3000000</v>
      </c>
      <c r="S103" s="85"/>
      <c r="T103" s="404">
        <f>SUM(T104:T107)</f>
        <v>15000</v>
      </c>
      <c r="U103" s="404">
        <f t="shared" ref="U103:AE103" si="64">SUM(U104:U107)</f>
        <v>214667</v>
      </c>
      <c r="V103" s="404">
        <f t="shared" si="64"/>
        <v>1029185</v>
      </c>
      <c r="W103" s="404">
        <f t="shared" si="64"/>
        <v>119500</v>
      </c>
      <c r="X103" s="404">
        <f t="shared" si="64"/>
        <v>40000</v>
      </c>
      <c r="Y103" s="404">
        <f t="shared" si="64"/>
        <v>-165373</v>
      </c>
      <c r="Z103" s="404">
        <f t="shared" si="64"/>
        <v>55000</v>
      </c>
      <c r="AA103" s="404">
        <f t="shared" si="64"/>
        <v>210178</v>
      </c>
      <c r="AB103" s="404">
        <f t="shared" si="64"/>
        <v>370460</v>
      </c>
      <c r="AC103" s="404">
        <f t="shared" si="64"/>
        <v>370460</v>
      </c>
      <c r="AD103" s="404">
        <f t="shared" si="64"/>
        <v>370461</v>
      </c>
      <c r="AE103" s="404">
        <f t="shared" si="64"/>
        <v>370462</v>
      </c>
      <c r="AF103" s="48">
        <f>SUM(T103:AE103)</f>
        <v>3000000</v>
      </c>
      <c r="AG103" s="48">
        <v>3000000</v>
      </c>
    </row>
    <row r="104" spans="1:34" ht="15" customHeight="1" thickBot="1" x14ac:dyDescent="0.3">
      <c r="B104" s="50"/>
      <c r="C104" s="2"/>
      <c r="D104" s="748" t="s">
        <v>316</v>
      </c>
      <c r="E104" s="748"/>
      <c r="F104" s="70"/>
      <c r="G104" s="70">
        <f t="shared" si="44"/>
        <v>0</v>
      </c>
      <c r="H104" s="70">
        <f>SUM(U104:AF104)</f>
        <v>0</v>
      </c>
      <c r="I104" s="66"/>
      <c r="J104" s="40"/>
      <c r="K104" s="40"/>
      <c r="L104" s="40"/>
      <c r="M104" s="1"/>
      <c r="N104" s="72"/>
      <c r="O104" s="72"/>
      <c r="P104" s="72"/>
      <c r="Q104" s="72"/>
      <c r="R104" s="72">
        <f>G104</f>
        <v>0</v>
      </c>
      <c r="S104" s="67"/>
      <c r="T104" s="404">
        <f t="shared" si="51"/>
        <v>0</v>
      </c>
      <c r="U104" s="405">
        <f t="shared" si="52"/>
        <v>0</v>
      </c>
      <c r="V104" s="406">
        <f t="shared" si="53"/>
        <v>0</v>
      </c>
      <c r="W104" s="406">
        <f t="shared" si="54"/>
        <v>0</v>
      </c>
      <c r="X104" s="405">
        <f t="shared" si="55"/>
        <v>0</v>
      </c>
      <c r="Y104" s="406">
        <f t="shared" si="56"/>
        <v>0</v>
      </c>
      <c r="Z104" s="406">
        <f t="shared" si="57"/>
        <v>0</v>
      </c>
      <c r="AA104" s="407">
        <f t="shared" si="58"/>
        <v>0</v>
      </c>
      <c r="AB104" s="408">
        <f t="shared" si="59"/>
        <v>0</v>
      </c>
      <c r="AC104" s="406">
        <f t="shared" si="60"/>
        <v>0</v>
      </c>
      <c r="AD104" s="406">
        <f t="shared" si="61"/>
        <v>0</v>
      </c>
      <c r="AE104" s="407">
        <f t="shared" si="62"/>
        <v>0</v>
      </c>
      <c r="AF104" s="48">
        <v>0</v>
      </c>
      <c r="AG104" s="48">
        <v>0</v>
      </c>
    </row>
    <row r="105" spans="1:34" ht="15" customHeight="1" thickBot="1" x14ac:dyDescent="0.3">
      <c r="B105" s="50"/>
      <c r="C105" s="2"/>
      <c r="D105" s="748" t="s">
        <v>317</v>
      </c>
      <c r="E105" s="748"/>
      <c r="F105" s="70"/>
      <c r="G105" s="70">
        <f t="shared" si="44"/>
        <v>0</v>
      </c>
      <c r="H105" s="70">
        <f>SUM(U105:AF105)</f>
        <v>0</v>
      </c>
      <c r="I105" s="66"/>
      <c r="J105" s="40"/>
      <c r="K105" s="40"/>
      <c r="L105" s="40"/>
      <c r="M105" s="1"/>
      <c r="N105" s="72"/>
      <c r="O105" s="72"/>
      <c r="P105" s="72"/>
      <c r="Q105" s="72"/>
      <c r="R105" s="72">
        <f>G105</f>
        <v>0</v>
      </c>
      <c r="S105" s="67"/>
      <c r="T105" s="404">
        <f t="shared" si="51"/>
        <v>0</v>
      </c>
      <c r="U105" s="405">
        <f t="shared" si="52"/>
        <v>0</v>
      </c>
      <c r="V105" s="406">
        <f t="shared" si="53"/>
        <v>0</v>
      </c>
      <c r="W105" s="406">
        <f t="shared" si="54"/>
        <v>0</v>
      </c>
      <c r="X105" s="405">
        <f t="shared" si="55"/>
        <v>0</v>
      </c>
      <c r="Y105" s="406">
        <f t="shared" si="56"/>
        <v>0</v>
      </c>
      <c r="Z105" s="406">
        <f t="shared" si="57"/>
        <v>0</v>
      </c>
      <c r="AA105" s="407">
        <f t="shared" si="58"/>
        <v>0</v>
      </c>
      <c r="AB105" s="408">
        <f t="shared" si="59"/>
        <v>0</v>
      </c>
      <c r="AC105" s="406">
        <f t="shared" si="60"/>
        <v>0</v>
      </c>
      <c r="AD105" s="406">
        <f t="shared" si="61"/>
        <v>0</v>
      </c>
      <c r="AE105" s="407">
        <f t="shared" si="62"/>
        <v>0</v>
      </c>
      <c r="AF105" s="48">
        <v>0</v>
      </c>
      <c r="AG105" s="48">
        <v>0</v>
      </c>
    </row>
    <row r="106" spans="1:34" ht="15" customHeight="1" thickBot="1" x14ac:dyDescent="0.3">
      <c r="B106" s="50"/>
      <c r="C106" s="2"/>
      <c r="D106" s="748" t="s">
        <v>318</v>
      </c>
      <c r="E106" s="748"/>
      <c r="F106" s="70"/>
      <c r="G106" s="70">
        <f t="shared" si="44"/>
        <v>0</v>
      </c>
      <c r="H106" s="70">
        <f>SUM(U106:AF106)</f>
        <v>0</v>
      </c>
      <c r="I106" s="66"/>
      <c r="J106" s="40"/>
      <c r="K106" s="40"/>
      <c r="L106" s="40"/>
      <c r="M106" s="1"/>
      <c r="N106" s="72"/>
      <c r="O106" s="72"/>
      <c r="P106" s="72"/>
      <c r="Q106" s="72"/>
      <c r="R106" s="72">
        <f>G106</f>
        <v>0</v>
      </c>
      <c r="S106" s="67"/>
      <c r="T106" s="404">
        <f t="shared" si="51"/>
        <v>0</v>
      </c>
      <c r="U106" s="405">
        <f t="shared" si="52"/>
        <v>0</v>
      </c>
      <c r="V106" s="406">
        <f t="shared" si="53"/>
        <v>0</v>
      </c>
      <c r="W106" s="406">
        <f t="shared" si="54"/>
        <v>0</v>
      </c>
      <c r="X106" s="405">
        <f t="shared" si="55"/>
        <v>0</v>
      </c>
      <c r="Y106" s="406">
        <f t="shared" si="56"/>
        <v>0</v>
      </c>
      <c r="Z106" s="406">
        <f t="shared" si="57"/>
        <v>0</v>
      </c>
      <c r="AA106" s="407">
        <f t="shared" si="58"/>
        <v>0</v>
      </c>
      <c r="AB106" s="408">
        <f t="shared" si="59"/>
        <v>0</v>
      </c>
      <c r="AC106" s="406">
        <f t="shared" si="60"/>
        <v>0</v>
      </c>
      <c r="AD106" s="406">
        <f t="shared" si="61"/>
        <v>0</v>
      </c>
      <c r="AE106" s="407">
        <f t="shared" si="62"/>
        <v>0</v>
      </c>
      <c r="AF106" s="48">
        <v>0</v>
      </c>
      <c r="AG106" s="48">
        <v>0</v>
      </c>
    </row>
    <row r="107" spans="1:34" ht="15.75" thickBot="1" x14ac:dyDescent="0.3">
      <c r="B107" s="50"/>
      <c r="C107" s="2"/>
      <c r="D107" s="748" t="s">
        <v>319</v>
      </c>
      <c r="E107" s="748"/>
      <c r="F107" s="70"/>
      <c r="G107" s="70">
        <v>3000000</v>
      </c>
      <c r="H107" s="70">
        <v>3000000</v>
      </c>
      <c r="I107" s="66"/>
      <c r="J107" s="40"/>
      <c r="K107" s="40"/>
      <c r="L107" s="40"/>
      <c r="M107" s="1"/>
      <c r="N107" s="72"/>
      <c r="O107" s="72"/>
      <c r="P107" s="72"/>
      <c r="Q107" s="72"/>
      <c r="R107" s="72">
        <f>G107</f>
        <v>3000000</v>
      </c>
      <c r="S107" s="67"/>
      <c r="T107" s="404">
        <v>15000</v>
      </c>
      <c r="U107" s="405">
        <v>214667</v>
      </c>
      <c r="V107" s="406">
        <v>1029185</v>
      </c>
      <c r="W107" s="406">
        <v>119500</v>
      </c>
      <c r="X107" s="405">
        <v>40000</v>
      </c>
      <c r="Y107" s="406">
        <v>-165373</v>
      </c>
      <c r="Z107" s="406">
        <v>55000</v>
      </c>
      <c r="AA107" s="407">
        <v>210178</v>
      </c>
      <c r="AB107" s="408">
        <v>370460</v>
      </c>
      <c r="AC107" s="406">
        <v>370460</v>
      </c>
      <c r="AD107" s="406">
        <v>370461</v>
      </c>
      <c r="AE107" s="407">
        <v>370462</v>
      </c>
      <c r="AF107" s="558">
        <f>SUM(T107:AE107)</f>
        <v>3000000</v>
      </c>
      <c r="AG107" s="48">
        <v>3000000</v>
      </c>
      <c r="AH107" s="150"/>
    </row>
    <row r="108" spans="1:34" s="17" customFormat="1" ht="15.75" thickBot="1" x14ac:dyDescent="0.3">
      <c r="A108" s="110"/>
      <c r="B108" s="82" t="s">
        <v>734</v>
      </c>
      <c r="C108" s="767" t="s">
        <v>37</v>
      </c>
      <c r="D108" s="768"/>
      <c r="E108" s="768"/>
      <c r="F108" s="606"/>
      <c r="G108" s="606">
        <f>SUM(G109+G114+G115)</f>
        <v>5100000</v>
      </c>
      <c r="H108" s="606">
        <f>SUM(H109+H114+H115)</f>
        <v>8506658</v>
      </c>
      <c r="I108" s="83">
        <f t="shared" ref="I108:R108" si="65">I109+I112+I113+I114+I115</f>
        <v>0</v>
      </c>
      <c r="J108" s="86">
        <f t="shared" si="65"/>
        <v>0</v>
      </c>
      <c r="K108" s="86">
        <f t="shared" si="65"/>
        <v>0</v>
      </c>
      <c r="L108" s="86">
        <f t="shared" si="65"/>
        <v>0</v>
      </c>
      <c r="M108" s="84">
        <f t="shared" si="65"/>
        <v>0</v>
      </c>
      <c r="N108" s="87"/>
      <c r="O108" s="87"/>
      <c r="P108" s="87"/>
      <c r="Q108" s="87"/>
      <c r="R108" s="87">
        <f t="shared" si="65"/>
        <v>8506658</v>
      </c>
      <c r="S108" s="85"/>
      <c r="T108" s="404">
        <f>SUM(T115+T114+T113+T112+T109)</f>
        <v>1556</v>
      </c>
      <c r="U108" s="404">
        <f t="shared" ref="U108:AE108" si="66">SUM(U115+U114+U113+U112+U109)</f>
        <v>501422</v>
      </c>
      <c r="V108" s="404">
        <f t="shared" si="66"/>
        <v>2064594</v>
      </c>
      <c r="W108" s="404">
        <f t="shared" si="66"/>
        <v>69331</v>
      </c>
      <c r="X108" s="404">
        <f t="shared" si="66"/>
        <v>2024463</v>
      </c>
      <c r="Y108" s="404">
        <f t="shared" si="66"/>
        <v>365732</v>
      </c>
      <c r="Z108" s="404">
        <f t="shared" si="66"/>
        <v>40442</v>
      </c>
      <c r="AA108" s="404">
        <f t="shared" si="66"/>
        <v>94401</v>
      </c>
      <c r="AB108" s="404">
        <f t="shared" si="66"/>
        <v>3344717</v>
      </c>
      <c r="AC108" s="404">
        <f t="shared" si="66"/>
        <v>0</v>
      </c>
      <c r="AD108" s="404">
        <f t="shared" si="66"/>
        <v>0</v>
      </c>
      <c r="AE108" s="404">
        <f t="shared" si="66"/>
        <v>0</v>
      </c>
      <c r="AF108" s="48">
        <f>SUM(T108:AE108)</f>
        <v>8506658</v>
      </c>
      <c r="AG108" s="48">
        <v>5100000</v>
      </c>
      <c r="AH108" s="150"/>
    </row>
    <row r="109" spans="1:34" s="39" customFormat="1" ht="15.75" thickBot="1" x14ac:dyDescent="0.3">
      <c r="A109" s="110" t="s">
        <v>36</v>
      </c>
      <c r="B109" s="49" t="s">
        <v>905</v>
      </c>
      <c r="C109" s="149" t="s">
        <v>906</v>
      </c>
      <c r="D109" s="177"/>
      <c r="E109" s="177"/>
      <c r="F109" s="71"/>
      <c r="G109" s="71">
        <f>SUM(G110)</f>
        <v>3800000</v>
      </c>
      <c r="H109" s="71">
        <f>SUM(H110)</f>
        <v>6965712</v>
      </c>
      <c r="I109" s="68">
        <f t="shared" ref="I109:R109" si="67">I110+I111</f>
        <v>0</v>
      </c>
      <c r="J109" s="41">
        <f t="shared" si="67"/>
        <v>0</v>
      </c>
      <c r="K109" s="41">
        <f t="shared" si="67"/>
        <v>0</v>
      </c>
      <c r="L109" s="41">
        <f t="shared" si="67"/>
        <v>0</v>
      </c>
      <c r="M109" s="13">
        <f t="shared" si="67"/>
        <v>0</v>
      </c>
      <c r="N109" s="73"/>
      <c r="O109" s="73"/>
      <c r="P109" s="73"/>
      <c r="Q109" s="73"/>
      <c r="R109" s="73">
        <f t="shared" si="67"/>
        <v>6965712</v>
      </c>
      <c r="S109" s="69"/>
      <c r="T109" s="404">
        <f>SUM(T110:T111)</f>
        <v>1100</v>
      </c>
      <c r="U109" s="404">
        <f t="shared" ref="U109:AE109" si="68">SUM(U110:U111)</f>
        <v>185997</v>
      </c>
      <c r="V109" s="404">
        <f t="shared" si="68"/>
        <v>1496580</v>
      </c>
      <c r="W109" s="404">
        <f t="shared" si="68"/>
        <v>5950</v>
      </c>
      <c r="X109" s="404">
        <f t="shared" si="68"/>
        <v>1851377</v>
      </c>
      <c r="Y109" s="404">
        <f t="shared" si="68"/>
        <v>502917</v>
      </c>
      <c r="Z109" s="404">
        <f t="shared" si="68"/>
        <v>9000</v>
      </c>
      <c r="AA109" s="404">
        <f t="shared" si="68"/>
        <v>76959</v>
      </c>
      <c r="AB109" s="404">
        <f t="shared" si="68"/>
        <v>2835832</v>
      </c>
      <c r="AC109" s="404">
        <f t="shared" si="68"/>
        <v>0</v>
      </c>
      <c r="AD109" s="404">
        <f t="shared" si="68"/>
        <v>0</v>
      </c>
      <c r="AE109" s="404">
        <f t="shared" si="68"/>
        <v>0</v>
      </c>
      <c r="AF109" s="48">
        <f>SUM(T109:AE109)</f>
        <v>6965712</v>
      </c>
      <c r="AG109" s="48">
        <v>3800000</v>
      </c>
    </row>
    <row r="110" spans="1:34" ht="15.75" thickBot="1" x14ac:dyDescent="0.3">
      <c r="B110" s="50"/>
      <c r="C110" s="2"/>
      <c r="D110" s="748" t="s">
        <v>399</v>
      </c>
      <c r="E110" s="748"/>
      <c r="F110" s="70"/>
      <c r="G110" s="70">
        <v>3800000</v>
      </c>
      <c r="H110" s="664">
        <v>6965712</v>
      </c>
      <c r="I110" s="66"/>
      <c r="J110" s="40"/>
      <c r="K110" s="40"/>
      <c r="L110" s="40"/>
      <c r="M110" s="1"/>
      <c r="N110" s="72"/>
      <c r="O110" s="72"/>
      <c r="P110" s="72"/>
      <c r="Q110" s="72"/>
      <c r="R110" s="665">
        <v>6965712</v>
      </c>
      <c r="S110" s="67"/>
      <c r="T110" s="404">
        <v>1100</v>
      </c>
      <c r="U110" s="405">
        <v>185997</v>
      </c>
      <c r="V110" s="406">
        <v>1496580</v>
      </c>
      <c r="W110" s="406">
        <v>5950</v>
      </c>
      <c r="X110" s="405">
        <v>1851377</v>
      </c>
      <c r="Y110" s="406">
        <v>502917</v>
      </c>
      <c r="Z110" s="406">
        <v>9000</v>
      </c>
      <c r="AA110" s="407">
        <v>76959</v>
      </c>
      <c r="AB110" s="408">
        <v>2835832</v>
      </c>
      <c r="AC110" s="406">
        <v>0</v>
      </c>
      <c r="AD110" s="406">
        <v>0</v>
      </c>
      <c r="AE110" s="407">
        <v>0</v>
      </c>
      <c r="AF110" s="558">
        <f>SUM(T110:AE110)</f>
        <v>6965712</v>
      </c>
      <c r="AG110" s="48">
        <v>3800000</v>
      </c>
      <c r="AH110" s="150"/>
    </row>
    <row r="111" spans="1:34" ht="15" customHeight="1" thickBot="1" x14ac:dyDescent="0.3">
      <c r="B111" s="50"/>
      <c r="C111" s="2"/>
      <c r="D111" s="748" t="s">
        <v>400</v>
      </c>
      <c r="E111" s="748"/>
      <c r="F111" s="70"/>
      <c r="G111" s="70">
        <f t="shared" ref="G111:G136" si="69">SUM(T111:AE111)</f>
        <v>0</v>
      </c>
      <c r="H111" s="70">
        <f>SUM(U111:AF111)</f>
        <v>0</v>
      </c>
      <c r="I111" s="66"/>
      <c r="J111" s="40"/>
      <c r="K111" s="40"/>
      <c r="L111" s="40"/>
      <c r="M111" s="1"/>
      <c r="N111" s="72"/>
      <c r="O111" s="72"/>
      <c r="P111" s="72"/>
      <c r="Q111" s="72"/>
      <c r="R111" s="72">
        <f>G111</f>
        <v>0</v>
      </c>
      <c r="S111" s="67"/>
      <c r="T111" s="404">
        <f t="shared" si="51"/>
        <v>0</v>
      </c>
      <c r="U111" s="405">
        <f t="shared" si="52"/>
        <v>0</v>
      </c>
      <c r="V111" s="406">
        <f t="shared" si="53"/>
        <v>0</v>
      </c>
      <c r="W111" s="406">
        <f t="shared" si="54"/>
        <v>0</v>
      </c>
      <c r="X111" s="405">
        <f t="shared" si="55"/>
        <v>0</v>
      </c>
      <c r="Y111" s="406">
        <f t="shared" si="56"/>
        <v>0</v>
      </c>
      <c r="Z111" s="406">
        <f t="shared" si="57"/>
        <v>0</v>
      </c>
      <c r="AA111" s="407">
        <f t="shared" si="58"/>
        <v>0</v>
      </c>
      <c r="AB111" s="408">
        <f t="shared" si="59"/>
        <v>0</v>
      </c>
      <c r="AC111" s="406">
        <f t="shared" si="60"/>
        <v>0</v>
      </c>
      <c r="AD111" s="406">
        <f t="shared" si="61"/>
        <v>0</v>
      </c>
      <c r="AE111" s="407">
        <f t="shared" si="62"/>
        <v>0</v>
      </c>
      <c r="AF111" s="48">
        <v>0</v>
      </c>
      <c r="AG111" s="48">
        <v>0</v>
      </c>
      <c r="AH111" s="150"/>
    </row>
    <row r="112" spans="1:34" s="39" customFormat="1" ht="15" customHeight="1" thickBot="1" x14ac:dyDescent="0.3">
      <c r="A112" s="110" t="s">
        <v>907</v>
      </c>
      <c r="B112" s="49" t="s">
        <v>908</v>
      </c>
      <c r="C112" s="176" t="s">
        <v>911</v>
      </c>
      <c r="D112" s="177"/>
      <c r="E112" s="177"/>
      <c r="F112" s="71"/>
      <c r="G112" s="71">
        <f t="shared" si="69"/>
        <v>0</v>
      </c>
      <c r="H112" s="71">
        <f>SUM(U112:AF112)</f>
        <v>0</v>
      </c>
      <c r="I112" s="68"/>
      <c r="J112" s="41"/>
      <c r="K112" s="41"/>
      <c r="L112" s="41"/>
      <c r="M112" s="13"/>
      <c r="N112" s="73"/>
      <c r="O112" s="73"/>
      <c r="P112" s="73"/>
      <c r="Q112" s="73"/>
      <c r="R112" s="73">
        <f>G112</f>
        <v>0</v>
      </c>
      <c r="S112" s="69"/>
      <c r="T112" s="404">
        <f t="shared" si="51"/>
        <v>0</v>
      </c>
      <c r="U112" s="405">
        <f t="shared" si="52"/>
        <v>0</v>
      </c>
      <c r="V112" s="406">
        <f t="shared" si="53"/>
        <v>0</v>
      </c>
      <c r="W112" s="406">
        <f t="shared" si="54"/>
        <v>0</v>
      </c>
      <c r="X112" s="405">
        <f t="shared" si="55"/>
        <v>0</v>
      </c>
      <c r="Y112" s="406">
        <f t="shared" si="56"/>
        <v>0</v>
      </c>
      <c r="Z112" s="406">
        <f t="shared" si="57"/>
        <v>0</v>
      </c>
      <c r="AA112" s="407">
        <f t="shared" si="58"/>
        <v>0</v>
      </c>
      <c r="AB112" s="408">
        <f t="shared" si="59"/>
        <v>0</v>
      </c>
      <c r="AC112" s="406">
        <f t="shared" si="60"/>
        <v>0</v>
      </c>
      <c r="AD112" s="406">
        <f t="shared" si="61"/>
        <v>0</v>
      </c>
      <c r="AE112" s="407">
        <f t="shared" si="62"/>
        <v>0</v>
      </c>
      <c r="AF112" s="48">
        <v>0</v>
      </c>
      <c r="AG112" s="48">
        <v>0</v>
      </c>
      <c r="AH112" s="150"/>
    </row>
    <row r="113" spans="1:34" s="39" customFormat="1" ht="15" customHeight="1" thickBot="1" x14ac:dyDescent="0.3">
      <c r="A113" s="110" t="s">
        <v>910</v>
      </c>
      <c r="B113" s="49" t="s">
        <v>909</v>
      </c>
      <c r="C113" s="176" t="s">
        <v>912</v>
      </c>
      <c r="D113" s="177"/>
      <c r="E113" s="177"/>
      <c r="F113" s="71"/>
      <c r="G113" s="71">
        <f t="shared" si="69"/>
        <v>0</v>
      </c>
      <c r="H113" s="71">
        <f>SUM(U113:AF113)</f>
        <v>0</v>
      </c>
      <c r="I113" s="68"/>
      <c r="J113" s="41"/>
      <c r="K113" s="41"/>
      <c r="L113" s="41"/>
      <c r="M113" s="13"/>
      <c r="N113" s="73"/>
      <c r="O113" s="73"/>
      <c r="P113" s="73"/>
      <c r="Q113" s="73"/>
      <c r="R113" s="73">
        <f>G113</f>
        <v>0</v>
      </c>
      <c r="S113" s="69"/>
      <c r="T113" s="404">
        <f t="shared" si="51"/>
        <v>0</v>
      </c>
      <c r="U113" s="405">
        <f t="shared" si="52"/>
        <v>0</v>
      </c>
      <c r="V113" s="406">
        <f t="shared" si="53"/>
        <v>0</v>
      </c>
      <c r="W113" s="406">
        <f t="shared" si="54"/>
        <v>0</v>
      </c>
      <c r="X113" s="405">
        <f t="shared" si="55"/>
        <v>0</v>
      </c>
      <c r="Y113" s="406">
        <f t="shared" si="56"/>
        <v>0</v>
      </c>
      <c r="Z113" s="406">
        <f t="shared" si="57"/>
        <v>0</v>
      </c>
      <c r="AA113" s="407">
        <f t="shared" si="58"/>
        <v>0</v>
      </c>
      <c r="AB113" s="408">
        <f t="shared" si="59"/>
        <v>0</v>
      </c>
      <c r="AC113" s="406">
        <f t="shared" si="60"/>
        <v>0</v>
      </c>
      <c r="AD113" s="406">
        <f t="shared" si="61"/>
        <v>0</v>
      </c>
      <c r="AE113" s="407">
        <f t="shared" si="62"/>
        <v>0</v>
      </c>
      <c r="AF113" s="48">
        <v>0</v>
      </c>
      <c r="AG113" s="48">
        <v>0</v>
      </c>
      <c r="AH113" s="150"/>
    </row>
    <row r="114" spans="1:34" s="39" customFormat="1" ht="15.75" thickBot="1" x14ac:dyDescent="0.3">
      <c r="A114" s="110" t="s">
        <v>38</v>
      </c>
      <c r="B114" s="49" t="s">
        <v>735</v>
      </c>
      <c r="C114" s="176" t="s">
        <v>913</v>
      </c>
      <c r="D114" s="177"/>
      <c r="E114" s="177"/>
      <c r="F114" s="71"/>
      <c r="G114" s="71">
        <v>1300000</v>
      </c>
      <c r="H114" s="667">
        <v>1540946</v>
      </c>
      <c r="I114" s="68"/>
      <c r="J114" s="41"/>
      <c r="K114" s="41"/>
      <c r="L114" s="41"/>
      <c r="M114" s="13"/>
      <c r="N114" s="73"/>
      <c r="O114" s="73"/>
      <c r="P114" s="73"/>
      <c r="Q114" s="73"/>
      <c r="R114" s="666">
        <v>1540946</v>
      </c>
      <c r="S114" s="69"/>
      <c r="T114" s="404">
        <v>456</v>
      </c>
      <c r="U114" s="405">
        <v>315425</v>
      </c>
      <c r="V114" s="406">
        <v>568014</v>
      </c>
      <c r="W114" s="406">
        <v>63381</v>
      </c>
      <c r="X114" s="405">
        <v>173086</v>
      </c>
      <c r="Y114" s="406">
        <v>-137185</v>
      </c>
      <c r="Z114" s="406">
        <v>31442</v>
      </c>
      <c r="AA114" s="407">
        <v>17442</v>
      </c>
      <c r="AB114" s="408">
        <v>508885</v>
      </c>
      <c r="AC114" s="406">
        <v>0</v>
      </c>
      <c r="AD114" s="406">
        <v>0</v>
      </c>
      <c r="AE114" s="407">
        <v>0</v>
      </c>
      <c r="AF114" s="558">
        <f>SUM(T114:AE114)</f>
        <v>1540946</v>
      </c>
      <c r="AG114" s="48">
        <v>1300000</v>
      </c>
      <c r="AH114" s="150"/>
    </row>
    <row r="115" spans="1:34" s="39" customFormat="1" ht="15.75" thickBot="1" x14ac:dyDescent="0.3">
      <c r="A115" s="110" t="s">
        <v>39</v>
      </c>
      <c r="B115" s="49" t="s">
        <v>736</v>
      </c>
      <c r="C115" s="176" t="s">
        <v>40</v>
      </c>
      <c r="D115" s="177"/>
      <c r="E115" s="177"/>
      <c r="F115" s="71"/>
      <c r="G115" s="71">
        <f>SUM(G118)</f>
        <v>0</v>
      </c>
      <c r="H115" s="71">
        <f>SUM(H118)</f>
        <v>0</v>
      </c>
      <c r="I115" s="68">
        <f t="shared" ref="I115:R115" si="70">I116+I117+I118</f>
        <v>0</v>
      </c>
      <c r="J115" s="41">
        <f t="shared" si="70"/>
        <v>0</v>
      </c>
      <c r="K115" s="41">
        <f t="shared" si="70"/>
        <v>0</v>
      </c>
      <c r="L115" s="41">
        <f t="shared" si="70"/>
        <v>0</v>
      </c>
      <c r="M115" s="13">
        <f t="shared" si="70"/>
        <v>0</v>
      </c>
      <c r="N115" s="73"/>
      <c r="O115" s="73"/>
      <c r="P115" s="73"/>
      <c r="Q115" s="73"/>
      <c r="R115" s="73">
        <f t="shared" si="70"/>
        <v>0</v>
      </c>
      <c r="S115" s="69"/>
      <c r="T115" s="404">
        <f t="shared" si="51"/>
        <v>0</v>
      </c>
      <c r="U115" s="405">
        <f t="shared" si="52"/>
        <v>0</v>
      </c>
      <c r="V115" s="406">
        <f t="shared" si="53"/>
        <v>0</v>
      </c>
      <c r="W115" s="406">
        <f t="shared" si="54"/>
        <v>0</v>
      </c>
      <c r="X115" s="405">
        <f t="shared" si="55"/>
        <v>0</v>
      </c>
      <c r="Y115" s="406">
        <f t="shared" si="56"/>
        <v>0</v>
      </c>
      <c r="Z115" s="406">
        <f t="shared" si="57"/>
        <v>0</v>
      </c>
      <c r="AA115" s="407">
        <f t="shared" si="58"/>
        <v>0</v>
      </c>
      <c r="AB115" s="408">
        <f t="shared" si="59"/>
        <v>0</v>
      </c>
      <c r="AC115" s="406">
        <f t="shared" si="60"/>
        <v>0</v>
      </c>
      <c r="AD115" s="406">
        <f t="shared" si="61"/>
        <v>0</v>
      </c>
      <c r="AE115" s="407">
        <f t="shared" si="62"/>
        <v>0</v>
      </c>
      <c r="AF115" s="48">
        <v>0</v>
      </c>
      <c r="AG115" s="48">
        <v>0</v>
      </c>
      <c r="AH115" s="150"/>
    </row>
    <row r="116" spans="1:34" ht="15" customHeight="1" thickBot="1" x14ac:dyDescent="0.3">
      <c r="B116" s="50"/>
      <c r="C116" s="2"/>
      <c r="D116" s="175" t="s">
        <v>320</v>
      </c>
      <c r="E116" s="175"/>
      <c r="F116" s="70"/>
      <c r="G116" s="70">
        <f t="shared" si="69"/>
        <v>0</v>
      </c>
      <c r="H116" s="70">
        <f>SUM(U116:AF116)</f>
        <v>0</v>
      </c>
      <c r="I116" s="66"/>
      <c r="J116" s="40"/>
      <c r="K116" s="40"/>
      <c r="L116" s="40"/>
      <c r="M116" s="1"/>
      <c r="N116" s="72"/>
      <c r="O116" s="72"/>
      <c r="P116" s="72"/>
      <c r="Q116" s="72"/>
      <c r="R116" s="72">
        <f>G116</f>
        <v>0</v>
      </c>
      <c r="S116" s="67"/>
      <c r="T116" s="404">
        <f t="shared" si="51"/>
        <v>0</v>
      </c>
      <c r="U116" s="405">
        <f t="shared" si="52"/>
        <v>0</v>
      </c>
      <c r="V116" s="406">
        <f t="shared" si="53"/>
        <v>0</v>
      </c>
      <c r="W116" s="406">
        <f t="shared" si="54"/>
        <v>0</v>
      </c>
      <c r="X116" s="405">
        <f t="shared" si="55"/>
        <v>0</v>
      </c>
      <c r="Y116" s="406">
        <f t="shared" si="56"/>
        <v>0</v>
      </c>
      <c r="Z116" s="406">
        <f t="shared" si="57"/>
        <v>0</v>
      </c>
      <c r="AA116" s="407">
        <f t="shared" si="58"/>
        <v>0</v>
      </c>
      <c r="AB116" s="408">
        <f t="shared" si="59"/>
        <v>0</v>
      </c>
      <c r="AC116" s="406">
        <f t="shared" si="60"/>
        <v>0</v>
      </c>
      <c r="AD116" s="406">
        <f t="shared" si="61"/>
        <v>0</v>
      </c>
      <c r="AE116" s="407">
        <f t="shared" si="62"/>
        <v>0</v>
      </c>
      <c r="AF116" s="48">
        <v>0</v>
      </c>
      <c r="AG116" s="48">
        <v>0</v>
      </c>
      <c r="AH116" s="150"/>
    </row>
    <row r="117" spans="1:34" ht="15" customHeight="1" thickBot="1" x14ac:dyDescent="0.3">
      <c r="B117" s="50"/>
      <c r="C117" s="2"/>
      <c r="D117" s="175" t="s">
        <v>321</v>
      </c>
      <c r="E117" s="175"/>
      <c r="F117" s="70"/>
      <c r="G117" s="70">
        <f t="shared" si="69"/>
        <v>0</v>
      </c>
      <c r="H117" s="70">
        <f>SUM(U117:AF117)</f>
        <v>0</v>
      </c>
      <c r="I117" s="66"/>
      <c r="J117" s="40"/>
      <c r="K117" s="40"/>
      <c r="L117" s="40"/>
      <c r="M117" s="1"/>
      <c r="N117" s="72"/>
      <c r="O117" s="72"/>
      <c r="P117" s="72"/>
      <c r="Q117" s="72"/>
      <c r="R117" s="72">
        <f>G117</f>
        <v>0</v>
      </c>
      <c r="S117" s="67"/>
      <c r="T117" s="404">
        <f t="shared" si="51"/>
        <v>0</v>
      </c>
      <c r="U117" s="405">
        <f t="shared" si="52"/>
        <v>0</v>
      </c>
      <c r="V117" s="406">
        <f t="shared" si="53"/>
        <v>0</v>
      </c>
      <c r="W117" s="406">
        <f t="shared" si="54"/>
        <v>0</v>
      </c>
      <c r="X117" s="405">
        <f t="shared" si="55"/>
        <v>0</v>
      </c>
      <c r="Y117" s="406">
        <f t="shared" si="56"/>
        <v>0</v>
      </c>
      <c r="Z117" s="406">
        <f t="shared" si="57"/>
        <v>0</v>
      </c>
      <c r="AA117" s="407">
        <f t="shared" si="58"/>
        <v>0</v>
      </c>
      <c r="AB117" s="408">
        <f t="shared" si="59"/>
        <v>0</v>
      </c>
      <c r="AC117" s="406">
        <f t="shared" si="60"/>
        <v>0</v>
      </c>
      <c r="AD117" s="406">
        <f t="shared" si="61"/>
        <v>0</v>
      </c>
      <c r="AE117" s="407">
        <f t="shared" si="62"/>
        <v>0</v>
      </c>
      <c r="AF117" s="48">
        <v>0</v>
      </c>
      <c r="AG117" s="48">
        <v>0</v>
      </c>
      <c r="AH117" s="150"/>
    </row>
    <row r="118" spans="1:34" ht="15.75" thickBot="1" x14ac:dyDescent="0.3">
      <c r="B118" s="50"/>
      <c r="C118" s="2"/>
      <c r="D118" s="175" t="s">
        <v>401</v>
      </c>
      <c r="E118" s="175"/>
      <c r="F118" s="70"/>
      <c r="G118" s="70">
        <v>0</v>
      </c>
      <c r="H118" s="70">
        <v>0</v>
      </c>
      <c r="I118" s="66"/>
      <c r="J118" s="40"/>
      <c r="K118" s="40"/>
      <c r="L118" s="40"/>
      <c r="M118" s="1"/>
      <c r="N118" s="72"/>
      <c r="O118" s="72"/>
      <c r="P118" s="72"/>
      <c r="Q118" s="72"/>
      <c r="R118" s="72">
        <f>G118</f>
        <v>0</v>
      </c>
      <c r="S118" s="67"/>
      <c r="T118" s="404">
        <f t="shared" si="51"/>
        <v>0</v>
      </c>
      <c r="U118" s="405">
        <f t="shared" si="52"/>
        <v>0</v>
      </c>
      <c r="V118" s="406">
        <f t="shared" si="53"/>
        <v>0</v>
      </c>
      <c r="W118" s="406">
        <f t="shared" si="54"/>
        <v>0</v>
      </c>
      <c r="X118" s="405">
        <f t="shared" si="55"/>
        <v>0</v>
      </c>
      <c r="Y118" s="406">
        <f t="shared" si="56"/>
        <v>0</v>
      </c>
      <c r="Z118" s="406">
        <f t="shared" si="57"/>
        <v>0</v>
      </c>
      <c r="AA118" s="407">
        <f t="shared" si="58"/>
        <v>0</v>
      </c>
      <c r="AB118" s="408">
        <f t="shared" si="59"/>
        <v>0</v>
      </c>
      <c r="AC118" s="406">
        <f t="shared" si="60"/>
        <v>0</v>
      </c>
      <c r="AD118" s="406">
        <f t="shared" si="61"/>
        <v>0</v>
      </c>
      <c r="AE118" s="407">
        <f t="shared" si="62"/>
        <v>0</v>
      </c>
      <c r="AF118" s="48">
        <v>0</v>
      </c>
      <c r="AG118" s="48">
        <v>0</v>
      </c>
      <c r="AH118" s="150"/>
    </row>
    <row r="119" spans="1:34" s="17" customFormat="1" ht="15.75" thickBot="1" x14ac:dyDescent="0.3">
      <c r="A119" s="110" t="s">
        <v>41</v>
      </c>
      <c r="B119" s="82" t="s">
        <v>737</v>
      </c>
      <c r="C119" s="767" t="s">
        <v>42</v>
      </c>
      <c r="D119" s="768"/>
      <c r="E119" s="768"/>
      <c r="F119" s="606"/>
      <c r="G119" s="606">
        <f>SUM(G130:G131)</f>
        <v>1540000</v>
      </c>
      <c r="H119" s="606">
        <f>SUM(H130:H131)</f>
        <v>1540000</v>
      </c>
      <c r="I119" s="83">
        <f t="shared" ref="I119:R119" si="71">I120+I121+I122+I123+I124+I125+I126+I127+I128+I129+I130+I131</f>
        <v>0</v>
      </c>
      <c r="J119" s="86">
        <f t="shared" si="71"/>
        <v>0</v>
      </c>
      <c r="K119" s="86">
        <f t="shared" si="71"/>
        <v>0</v>
      </c>
      <c r="L119" s="86">
        <f t="shared" si="71"/>
        <v>0</v>
      </c>
      <c r="M119" s="84">
        <f t="shared" si="71"/>
        <v>0</v>
      </c>
      <c r="N119" s="87"/>
      <c r="O119" s="87"/>
      <c r="P119" s="87"/>
      <c r="Q119" s="87"/>
      <c r="R119" s="87">
        <f t="shared" si="71"/>
        <v>1540000</v>
      </c>
      <c r="S119" s="85"/>
      <c r="T119" s="404">
        <f>SUM(AF119*0.1)</f>
        <v>154000</v>
      </c>
      <c r="U119" s="405">
        <f t="shared" si="52"/>
        <v>154000</v>
      </c>
      <c r="V119" s="406">
        <f t="shared" si="53"/>
        <v>154000</v>
      </c>
      <c r="W119" s="406">
        <f t="shared" si="54"/>
        <v>154000</v>
      </c>
      <c r="X119" s="405">
        <f t="shared" si="55"/>
        <v>154000</v>
      </c>
      <c r="Y119" s="406">
        <f t="shared" si="56"/>
        <v>154000</v>
      </c>
      <c r="Z119" s="406">
        <f t="shared" si="57"/>
        <v>154000</v>
      </c>
      <c r="AA119" s="407">
        <f t="shared" si="58"/>
        <v>154000</v>
      </c>
      <c r="AB119" s="408">
        <f t="shared" si="59"/>
        <v>77000</v>
      </c>
      <c r="AC119" s="406">
        <f t="shared" si="60"/>
        <v>77000</v>
      </c>
      <c r="AD119" s="406">
        <f t="shared" si="61"/>
        <v>77000</v>
      </c>
      <c r="AE119" s="407">
        <f t="shared" si="62"/>
        <v>77000</v>
      </c>
      <c r="AF119" s="48">
        <v>1540000</v>
      </c>
      <c r="AG119" s="48">
        <v>1540000</v>
      </c>
      <c r="AH119" s="150"/>
    </row>
    <row r="120" spans="1:34" ht="15" hidden="1" customHeight="1" thickBot="1" x14ac:dyDescent="0.3">
      <c r="B120" s="50"/>
      <c r="C120" s="2"/>
      <c r="D120" s="748" t="s">
        <v>322</v>
      </c>
      <c r="E120" s="748"/>
      <c r="F120" s="70">
        <v>0</v>
      </c>
      <c r="G120" s="70">
        <f t="shared" si="69"/>
        <v>0</v>
      </c>
      <c r="H120" s="70">
        <f t="shared" ref="H120:H129" si="72">SUM(U120:AF120)</f>
        <v>0</v>
      </c>
      <c r="I120" s="66"/>
      <c r="J120" s="40"/>
      <c r="K120" s="40"/>
      <c r="L120" s="40"/>
      <c r="M120" s="1"/>
      <c r="N120" s="72"/>
      <c r="O120" s="72"/>
      <c r="P120" s="72"/>
      <c r="Q120" s="72"/>
      <c r="R120" s="72">
        <f t="shared" ref="R120:R131" si="73">G120</f>
        <v>0</v>
      </c>
      <c r="S120" s="67"/>
      <c r="T120" s="404">
        <f t="shared" si="51"/>
        <v>0</v>
      </c>
      <c r="U120" s="405">
        <f t="shared" si="52"/>
        <v>0</v>
      </c>
      <c r="V120" s="406">
        <f t="shared" si="53"/>
        <v>0</v>
      </c>
      <c r="W120" s="406">
        <f t="shared" si="54"/>
        <v>0</v>
      </c>
      <c r="X120" s="405">
        <f t="shared" si="55"/>
        <v>0</v>
      </c>
      <c r="Y120" s="406">
        <f t="shared" si="56"/>
        <v>0</v>
      </c>
      <c r="Z120" s="406">
        <f t="shared" si="57"/>
        <v>0</v>
      </c>
      <c r="AA120" s="407">
        <f t="shared" si="58"/>
        <v>0</v>
      </c>
      <c r="AB120" s="408">
        <f t="shared" si="59"/>
        <v>0</v>
      </c>
      <c r="AC120" s="406">
        <f t="shared" si="60"/>
        <v>0</v>
      </c>
      <c r="AD120" s="406">
        <f t="shared" si="61"/>
        <v>0</v>
      </c>
      <c r="AE120" s="407">
        <f t="shared" si="62"/>
        <v>0</v>
      </c>
      <c r="AF120" s="48">
        <v>0</v>
      </c>
      <c r="AG120" s="48">
        <v>0</v>
      </c>
      <c r="AH120" s="150" t="e">
        <f>AG120-#REF!</f>
        <v>#REF!</v>
      </c>
    </row>
    <row r="121" spans="1:34" ht="15" hidden="1" customHeight="1" thickBot="1" x14ac:dyDescent="0.3">
      <c r="B121" s="50"/>
      <c r="C121" s="2"/>
      <c r="D121" s="748" t="s">
        <v>323</v>
      </c>
      <c r="E121" s="748"/>
      <c r="F121" s="70">
        <v>0</v>
      </c>
      <c r="G121" s="70">
        <f t="shared" si="69"/>
        <v>0</v>
      </c>
      <c r="H121" s="70">
        <f t="shared" si="72"/>
        <v>0</v>
      </c>
      <c r="I121" s="66"/>
      <c r="J121" s="40"/>
      <c r="K121" s="40"/>
      <c r="L121" s="40"/>
      <c r="M121" s="1"/>
      <c r="N121" s="72"/>
      <c r="O121" s="72"/>
      <c r="P121" s="72"/>
      <c r="Q121" s="72"/>
      <c r="R121" s="72">
        <f t="shared" si="73"/>
        <v>0</v>
      </c>
      <c r="S121" s="67"/>
      <c r="T121" s="404">
        <f t="shared" si="51"/>
        <v>0</v>
      </c>
      <c r="U121" s="405">
        <f t="shared" si="52"/>
        <v>0</v>
      </c>
      <c r="V121" s="406">
        <f t="shared" si="53"/>
        <v>0</v>
      </c>
      <c r="W121" s="406">
        <f t="shared" si="54"/>
        <v>0</v>
      </c>
      <c r="X121" s="405">
        <f t="shared" si="55"/>
        <v>0</v>
      </c>
      <c r="Y121" s="406">
        <f t="shared" si="56"/>
        <v>0</v>
      </c>
      <c r="Z121" s="406">
        <f t="shared" si="57"/>
        <v>0</v>
      </c>
      <c r="AA121" s="407">
        <f t="shared" si="58"/>
        <v>0</v>
      </c>
      <c r="AB121" s="408">
        <f t="shared" si="59"/>
        <v>0</v>
      </c>
      <c r="AC121" s="406">
        <f t="shared" si="60"/>
        <v>0</v>
      </c>
      <c r="AD121" s="406">
        <f t="shared" si="61"/>
        <v>0</v>
      </c>
      <c r="AE121" s="407">
        <f t="shared" si="62"/>
        <v>0</v>
      </c>
      <c r="AF121" s="48">
        <v>0</v>
      </c>
      <c r="AG121" s="48">
        <v>0</v>
      </c>
      <c r="AH121" s="150" t="e">
        <f>AG121-#REF!</f>
        <v>#REF!</v>
      </c>
    </row>
    <row r="122" spans="1:34" ht="15" hidden="1" customHeight="1" thickBot="1" x14ac:dyDescent="0.3">
      <c r="B122" s="50"/>
      <c r="C122" s="2"/>
      <c r="D122" s="748" t="s">
        <v>324</v>
      </c>
      <c r="E122" s="748"/>
      <c r="F122" s="70">
        <v>0</v>
      </c>
      <c r="G122" s="70">
        <f t="shared" si="69"/>
        <v>0</v>
      </c>
      <c r="H122" s="70">
        <f t="shared" si="72"/>
        <v>0</v>
      </c>
      <c r="I122" s="66"/>
      <c r="J122" s="40"/>
      <c r="K122" s="40"/>
      <c r="L122" s="40"/>
      <c r="M122" s="1"/>
      <c r="N122" s="72"/>
      <c r="O122" s="72"/>
      <c r="P122" s="72"/>
      <c r="Q122" s="72"/>
      <c r="R122" s="72">
        <f t="shared" si="73"/>
        <v>0</v>
      </c>
      <c r="S122" s="67"/>
      <c r="T122" s="404">
        <f t="shared" si="51"/>
        <v>0</v>
      </c>
      <c r="U122" s="405">
        <f t="shared" si="52"/>
        <v>0</v>
      </c>
      <c r="V122" s="406">
        <f t="shared" si="53"/>
        <v>0</v>
      </c>
      <c r="W122" s="406">
        <f t="shared" si="54"/>
        <v>0</v>
      </c>
      <c r="X122" s="405">
        <f t="shared" si="55"/>
        <v>0</v>
      </c>
      <c r="Y122" s="406">
        <f t="shared" si="56"/>
        <v>0</v>
      </c>
      <c r="Z122" s="406">
        <f t="shared" si="57"/>
        <v>0</v>
      </c>
      <c r="AA122" s="407">
        <f t="shared" si="58"/>
        <v>0</v>
      </c>
      <c r="AB122" s="408">
        <f t="shared" si="59"/>
        <v>0</v>
      </c>
      <c r="AC122" s="406">
        <f t="shared" si="60"/>
        <v>0</v>
      </c>
      <c r="AD122" s="406">
        <f t="shared" si="61"/>
        <v>0</v>
      </c>
      <c r="AE122" s="407">
        <f t="shared" si="62"/>
        <v>0</v>
      </c>
      <c r="AF122" s="48">
        <v>0</v>
      </c>
      <c r="AG122" s="48">
        <v>0</v>
      </c>
      <c r="AH122" s="150" t="e">
        <f>AG122-#REF!</f>
        <v>#REF!</v>
      </c>
    </row>
    <row r="123" spans="1:34" ht="15" hidden="1" customHeight="1" thickBot="1" x14ac:dyDescent="0.3">
      <c r="B123" s="50"/>
      <c r="C123" s="2"/>
      <c r="D123" s="748" t="s">
        <v>325</v>
      </c>
      <c r="E123" s="748"/>
      <c r="F123" s="70">
        <v>0</v>
      </c>
      <c r="G123" s="70">
        <f t="shared" si="69"/>
        <v>0</v>
      </c>
      <c r="H123" s="70">
        <f t="shared" si="72"/>
        <v>0</v>
      </c>
      <c r="I123" s="66"/>
      <c r="J123" s="40"/>
      <c r="K123" s="40"/>
      <c r="L123" s="40"/>
      <c r="M123" s="1"/>
      <c r="N123" s="72"/>
      <c r="O123" s="72"/>
      <c r="P123" s="72"/>
      <c r="Q123" s="72"/>
      <c r="R123" s="72">
        <f t="shared" si="73"/>
        <v>0</v>
      </c>
      <c r="S123" s="67"/>
      <c r="T123" s="404">
        <f t="shared" si="51"/>
        <v>0</v>
      </c>
      <c r="U123" s="405">
        <f t="shared" si="52"/>
        <v>0</v>
      </c>
      <c r="V123" s="406">
        <f t="shared" si="53"/>
        <v>0</v>
      </c>
      <c r="W123" s="406">
        <f t="shared" si="54"/>
        <v>0</v>
      </c>
      <c r="X123" s="405">
        <f t="shared" si="55"/>
        <v>0</v>
      </c>
      <c r="Y123" s="406">
        <f t="shared" si="56"/>
        <v>0</v>
      </c>
      <c r="Z123" s="406">
        <f t="shared" si="57"/>
        <v>0</v>
      </c>
      <c r="AA123" s="407">
        <f t="shared" si="58"/>
        <v>0</v>
      </c>
      <c r="AB123" s="408">
        <f t="shared" si="59"/>
        <v>0</v>
      </c>
      <c r="AC123" s="406">
        <f t="shared" si="60"/>
        <v>0</v>
      </c>
      <c r="AD123" s="406">
        <f t="shared" si="61"/>
        <v>0</v>
      </c>
      <c r="AE123" s="407">
        <f t="shared" si="62"/>
        <v>0</v>
      </c>
      <c r="AF123" s="48">
        <v>0</v>
      </c>
      <c r="AG123" s="48">
        <v>0</v>
      </c>
      <c r="AH123" s="150" t="e">
        <f>AG123-#REF!</f>
        <v>#REF!</v>
      </c>
    </row>
    <row r="124" spans="1:34" ht="15" hidden="1" customHeight="1" thickBot="1" x14ac:dyDescent="0.3">
      <c r="B124" s="50"/>
      <c r="C124" s="2"/>
      <c r="D124" s="748" t="s">
        <v>326</v>
      </c>
      <c r="E124" s="748"/>
      <c r="F124" s="70">
        <v>0</v>
      </c>
      <c r="G124" s="70">
        <f t="shared" si="69"/>
        <v>0</v>
      </c>
      <c r="H124" s="70">
        <f t="shared" si="72"/>
        <v>0</v>
      </c>
      <c r="I124" s="66"/>
      <c r="J124" s="40"/>
      <c r="K124" s="40"/>
      <c r="L124" s="40"/>
      <c r="M124" s="1"/>
      <c r="N124" s="72"/>
      <c r="O124" s="72"/>
      <c r="P124" s="72"/>
      <c r="Q124" s="72"/>
      <c r="R124" s="72">
        <f t="shared" si="73"/>
        <v>0</v>
      </c>
      <c r="S124" s="67"/>
      <c r="T124" s="404">
        <f t="shared" si="51"/>
        <v>0</v>
      </c>
      <c r="U124" s="405">
        <f t="shared" si="52"/>
        <v>0</v>
      </c>
      <c r="V124" s="406">
        <f t="shared" si="53"/>
        <v>0</v>
      </c>
      <c r="W124" s="406">
        <f t="shared" si="54"/>
        <v>0</v>
      </c>
      <c r="X124" s="405">
        <f t="shared" si="55"/>
        <v>0</v>
      </c>
      <c r="Y124" s="406">
        <f t="shared" si="56"/>
        <v>0</v>
      </c>
      <c r="Z124" s="406">
        <f t="shared" si="57"/>
        <v>0</v>
      </c>
      <c r="AA124" s="407">
        <f t="shared" si="58"/>
        <v>0</v>
      </c>
      <c r="AB124" s="408">
        <f t="shared" si="59"/>
        <v>0</v>
      </c>
      <c r="AC124" s="406">
        <f t="shared" si="60"/>
        <v>0</v>
      </c>
      <c r="AD124" s="406">
        <f t="shared" si="61"/>
        <v>0</v>
      </c>
      <c r="AE124" s="407">
        <f t="shared" si="62"/>
        <v>0</v>
      </c>
      <c r="AF124" s="48">
        <v>0</v>
      </c>
      <c r="AG124" s="48">
        <v>0</v>
      </c>
      <c r="AH124" s="150" t="e">
        <f>AG124-#REF!</f>
        <v>#REF!</v>
      </c>
    </row>
    <row r="125" spans="1:34" ht="15" hidden="1" customHeight="1" thickBot="1" x14ac:dyDescent="0.3">
      <c r="B125" s="50"/>
      <c r="C125" s="2"/>
      <c r="D125" s="748" t="s">
        <v>327</v>
      </c>
      <c r="E125" s="748"/>
      <c r="F125" s="70">
        <v>0</v>
      </c>
      <c r="G125" s="70">
        <f t="shared" si="69"/>
        <v>0</v>
      </c>
      <c r="H125" s="70">
        <f t="shared" si="72"/>
        <v>0</v>
      </c>
      <c r="I125" s="66"/>
      <c r="J125" s="40"/>
      <c r="K125" s="40"/>
      <c r="L125" s="40"/>
      <c r="M125" s="1"/>
      <c r="N125" s="72"/>
      <c r="O125" s="72"/>
      <c r="P125" s="72"/>
      <c r="Q125" s="72"/>
      <c r="R125" s="72">
        <f t="shared" si="73"/>
        <v>0</v>
      </c>
      <c r="S125" s="67"/>
      <c r="T125" s="404">
        <f t="shared" si="51"/>
        <v>0</v>
      </c>
      <c r="U125" s="405">
        <f t="shared" si="52"/>
        <v>0</v>
      </c>
      <c r="V125" s="406">
        <f t="shared" si="53"/>
        <v>0</v>
      </c>
      <c r="W125" s="406">
        <f t="shared" si="54"/>
        <v>0</v>
      </c>
      <c r="X125" s="405">
        <f t="shared" si="55"/>
        <v>0</v>
      </c>
      <c r="Y125" s="406">
        <f t="shared" si="56"/>
        <v>0</v>
      </c>
      <c r="Z125" s="406">
        <f t="shared" si="57"/>
        <v>0</v>
      </c>
      <c r="AA125" s="407">
        <f t="shared" si="58"/>
        <v>0</v>
      </c>
      <c r="AB125" s="408">
        <f t="shared" si="59"/>
        <v>0</v>
      </c>
      <c r="AC125" s="406">
        <f t="shared" si="60"/>
        <v>0</v>
      </c>
      <c r="AD125" s="406">
        <f t="shared" si="61"/>
        <v>0</v>
      </c>
      <c r="AE125" s="407">
        <f t="shared" si="62"/>
        <v>0</v>
      </c>
      <c r="AF125" s="48">
        <v>0</v>
      </c>
      <c r="AG125" s="48">
        <v>0</v>
      </c>
      <c r="AH125" s="150" t="e">
        <f>AG125-#REF!</f>
        <v>#REF!</v>
      </c>
    </row>
    <row r="126" spans="1:34" ht="15" hidden="1" customHeight="1" thickBot="1" x14ac:dyDescent="0.3">
      <c r="B126" s="50"/>
      <c r="C126" s="2"/>
      <c r="D126" s="748" t="s">
        <v>328</v>
      </c>
      <c r="E126" s="748"/>
      <c r="F126" s="70">
        <v>0</v>
      </c>
      <c r="G126" s="70">
        <f t="shared" si="69"/>
        <v>0</v>
      </c>
      <c r="H126" s="70">
        <f t="shared" si="72"/>
        <v>0</v>
      </c>
      <c r="I126" s="66"/>
      <c r="J126" s="40"/>
      <c r="K126" s="40"/>
      <c r="L126" s="40"/>
      <c r="M126" s="1"/>
      <c r="N126" s="72"/>
      <c r="O126" s="72"/>
      <c r="P126" s="72"/>
      <c r="Q126" s="72"/>
      <c r="R126" s="72">
        <f t="shared" si="73"/>
        <v>0</v>
      </c>
      <c r="S126" s="67"/>
      <c r="T126" s="404">
        <f t="shared" si="51"/>
        <v>0</v>
      </c>
      <c r="U126" s="405">
        <f t="shared" si="52"/>
        <v>0</v>
      </c>
      <c r="V126" s="406">
        <f t="shared" si="53"/>
        <v>0</v>
      </c>
      <c r="W126" s="406">
        <f t="shared" si="54"/>
        <v>0</v>
      </c>
      <c r="X126" s="405">
        <f t="shared" si="55"/>
        <v>0</v>
      </c>
      <c r="Y126" s="406">
        <f t="shared" si="56"/>
        <v>0</v>
      </c>
      <c r="Z126" s="406">
        <f t="shared" si="57"/>
        <v>0</v>
      </c>
      <c r="AA126" s="407">
        <f t="shared" si="58"/>
        <v>0</v>
      </c>
      <c r="AB126" s="408">
        <f t="shared" si="59"/>
        <v>0</v>
      </c>
      <c r="AC126" s="406">
        <f t="shared" si="60"/>
        <v>0</v>
      </c>
      <c r="AD126" s="406">
        <f t="shared" si="61"/>
        <v>0</v>
      </c>
      <c r="AE126" s="407">
        <f t="shared" si="62"/>
        <v>0</v>
      </c>
      <c r="AF126" s="48">
        <v>0</v>
      </c>
      <c r="AG126" s="48">
        <v>0</v>
      </c>
      <c r="AH126" s="150" t="e">
        <f>AG126-#REF!</f>
        <v>#REF!</v>
      </c>
    </row>
    <row r="127" spans="1:34" ht="15" hidden="1" customHeight="1" thickBot="1" x14ac:dyDescent="0.3">
      <c r="B127" s="50"/>
      <c r="C127" s="2"/>
      <c r="D127" s="748" t="s">
        <v>329</v>
      </c>
      <c r="E127" s="748"/>
      <c r="F127" s="70">
        <v>0</v>
      </c>
      <c r="G127" s="70">
        <f t="shared" si="69"/>
        <v>0</v>
      </c>
      <c r="H127" s="70">
        <f t="shared" si="72"/>
        <v>0</v>
      </c>
      <c r="I127" s="66"/>
      <c r="J127" s="40"/>
      <c r="K127" s="40"/>
      <c r="L127" s="40"/>
      <c r="M127" s="1"/>
      <c r="N127" s="72"/>
      <c r="O127" s="72"/>
      <c r="P127" s="72"/>
      <c r="Q127" s="72"/>
      <c r="R127" s="72">
        <f t="shared" si="73"/>
        <v>0</v>
      </c>
      <c r="S127" s="67"/>
      <c r="T127" s="404">
        <f t="shared" si="51"/>
        <v>0</v>
      </c>
      <c r="U127" s="405">
        <f t="shared" si="52"/>
        <v>0</v>
      </c>
      <c r="V127" s="406">
        <f t="shared" si="53"/>
        <v>0</v>
      </c>
      <c r="W127" s="406">
        <f t="shared" si="54"/>
        <v>0</v>
      </c>
      <c r="X127" s="405">
        <f t="shared" si="55"/>
        <v>0</v>
      </c>
      <c r="Y127" s="406">
        <f t="shared" si="56"/>
        <v>0</v>
      </c>
      <c r="Z127" s="406">
        <f t="shared" si="57"/>
        <v>0</v>
      </c>
      <c r="AA127" s="407">
        <f t="shared" si="58"/>
        <v>0</v>
      </c>
      <c r="AB127" s="408">
        <f t="shared" si="59"/>
        <v>0</v>
      </c>
      <c r="AC127" s="406">
        <f t="shared" si="60"/>
        <v>0</v>
      </c>
      <c r="AD127" s="406">
        <f t="shared" si="61"/>
        <v>0</v>
      </c>
      <c r="AE127" s="407">
        <f t="shared" si="62"/>
        <v>0</v>
      </c>
      <c r="AF127" s="48">
        <v>0</v>
      </c>
      <c r="AG127" s="48">
        <v>0</v>
      </c>
      <c r="AH127" s="150" t="e">
        <f>AG127-#REF!</f>
        <v>#REF!</v>
      </c>
    </row>
    <row r="128" spans="1:34" ht="15" hidden="1" customHeight="1" thickBot="1" x14ac:dyDescent="0.3">
      <c r="B128" s="50"/>
      <c r="C128" s="2"/>
      <c r="D128" s="748" t="s">
        <v>330</v>
      </c>
      <c r="E128" s="748"/>
      <c r="F128" s="70">
        <v>0</v>
      </c>
      <c r="G128" s="70">
        <v>0</v>
      </c>
      <c r="H128" s="70">
        <v>0</v>
      </c>
      <c r="I128" s="66"/>
      <c r="J128" s="40"/>
      <c r="K128" s="40"/>
      <c r="L128" s="40"/>
      <c r="M128" s="1"/>
      <c r="N128" s="72"/>
      <c r="O128" s="72"/>
      <c r="P128" s="72"/>
      <c r="Q128" s="72"/>
      <c r="R128" s="72">
        <f t="shared" si="73"/>
        <v>0</v>
      </c>
      <c r="S128" s="67"/>
      <c r="T128" s="404">
        <v>0</v>
      </c>
      <c r="U128" s="405">
        <v>0</v>
      </c>
      <c r="V128" s="406">
        <v>0</v>
      </c>
      <c r="W128" s="406">
        <v>0</v>
      </c>
      <c r="X128" s="405">
        <v>0</v>
      </c>
      <c r="Y128" s="406">
        <v>0</v>
      </c>
      <c r="Z128" s="406">
        <v>0</v>
      </c>
      <c r="AA128" s="407">
        <v>0</v>
      </c>
      <c r="AB128" s="408">
        <v>0</v>
      </c>
      <c r="AC128" s="406">
        <v>0</v>
      </c>
      <c r="AD128" s="406">
        <v>0</v>
      </c>
      <c r="AE128" s="407">
        <v>0</v>
      </c>
      <c r="AF128" s="48">
        <f>SUM(T128:AE128)</f>
        <v>0</v>
      </c>
      <c r="AG128" s="48">
        <v>0</v>
      </c>
      <c r="AH128" s="150" t="e">
        <f>AG128-#REF!</f>
        <v>#REF!</v>
      </c>
    </row>
    <row r="129" spans="1:34" ht="15" hidden="1" customHeight="1" thickBot="1" x14ac:dyDescent="0.3">
      <c r="B129" s="51"/>
      <c r="C129" s="19"/>
      <c r="D129" s="748" t="s">
        <v>859</v>
      </c>
      <c r="E129" s="748"/>
      <c r="F129" s="70">
        <v>0</v>
      </c>
      <c r="G129" s="70">
        <f t="shared" si="69"/>
        <v>0</v>
      </c>
      <c r="H129" s="70">
        <f t="shared" si="72"/>
        <v>0</v>
      </c>
      <c r="I129" s="66"/>
      <c r="J129" s="40"/>
      <c r="K129" s="40"/>
      <c r="L129" s="40"/>
      <c r="M129" s="1"/>
      <c r="N129" s="72"/>
      <c r="O129" s="72"/>
      <c r="P129" s="72"/>
      <c r="Q129" s="72"/>
      <c r="R129" s="72">
        <f t="shared" si="73"/>
        <v>0</v>
      </c>
      <c r="S129" s="67"/>
      <c r="T129" s="404">
        <f t="shared" si="51"/>
        <v>0</v>
      </c>
      <c r="U129" s="405">
        <f t="shared" si="52"/>
        <v>0</v>
      </c>
      <c r="V129" s="406">
        <f t="shared" si="53"/>
        <v>0</v>
      </c>
      <c r="W129" s="406">
        <f t="shared" si="54"/>
        <v>0</v>
      </c>
      <c r="X129" s="405">
        <f t="shared" si="55"/>
        <v>0</v>
      </c>
      <c r="Y129" s="406">
        <f t="shared" si="56"/>
        <v>0</v>
      </c>
      <c r="Z129" s="406">
        <f t="shared" si="57"/>
        <v>0</v>
      </c>
      <c r="AA129" s="407">
        <f t="shared" si="58"/>
        <v>0</v>
      </c>
      <c r="AB129" s="408">
        <f t="shared" si="59"/>
        <v>0</v>
      </c>
      <c r="AC129" s="406">
        <f t="shared" si="60"/>
        <v>0</v>
      </c>
      <c r="AD129" s="406">
        <f t="shared" si="61"/>
        <v>0</v>
      </c>
      <c r="AE129" s="407">
        <f t="shared" si="62"/>
        <v>0</v>
      </c>
      <c r="AF129" s="48">
        <v>0</v>
      </c>
      <c r="AG129" s="48">
        <v>0</v>
      </c>
      <c r="AH129" s="150"/>
    </row>
    <row r="130" spans="1:34" ht="15.75" thickBot="1" x14ac:dyDescent="0.3">
      <c r="B130" s="51"/>
      <c r="C130" s="19"/>
      <c r="D130" s="748" t="s">
        <v>860</v>
      </c>
      <c r="E130" s="748"/>
      <c r="F130" s="70"/>
      <c r="G130" s="70">
        <v>1500000</v>
      </c>
      <c r="H130" s="70">
        <v>1500000</v>
      </c>
      <c r="I130" s="66"/>
      <c r="J130" s="40"/>
      <c r="K130" s="40"/>
      <c r="L130" s="40"/>
      <c r="M130" s="1"/>
      <c r="N130" s="72"/>
      <c r="O130" s="72"/>
      <c r="P130" s="72"/>
      <c r="Q130" s="72"/>
      <c r="R130" s="72">
        <f t="shared" si="73"/>
        <v>1500000</v>
      </c>
      <c r="S130" s="67"/>
      <c r="T130" s="404">
        <v>4000</v>
      </c>
      <c r="U130" s="405">
        <v>130180</v>
      </c>
      <c r="V130" s="406">
        <v>536944</v>
      </c>
      <c r="W130" s="406">
        <v>48922</v>
      </c>
      <c r="X130" s="405">
        <v>43215</v>
      </c>
      <c r="Y130" s="406">
        <v>9671</v>
      </c>
      <c r="Z130" s="406">
        <v>32132</v>
      </c>
      <c r="AA130" s="407">
        <v>60431</v>
      </c>
      <c r="AB130" s="408">
        <v>0</v>
      </c>
      <c r="AC130" s="406">
        <v>0</v>
      </c>
      <c r="AD130" s="406">
        <v>0</v>
      </c>
      <c r="AE130" s="407">
        <v>0</v>
      </c>
      <c r="AF130" s="558">
        <f>SUM(T130:AE130)</f>
        <v>865495</v>
      </c>
      <c r="AG130" s="48">
        <v>1500000</v>
      </c>
      <c r="AH130" s="150"/>
    </row>
    <row r="131" spans="1:34" ht="15.75" thickBot="1" x14ac:dyDescent="0.3">
      <c r="B131" s="51"/>
      <c r="C131" s="19"/>
      <c r="D131" s="770" t="s">
        <v>331</v>
      </c>
      <c r="E131" s="770"/>
      <c r="F131" s="70"/>
      <c r="G131" s="70">
        <v>40000</v>
      </c>
      <c r="H131" s="70">
        <v>40000</v>
      </c>
      <c r="I131" s="66"/>
      <c r="J131" s="40"/>
      <c r="K131" s="40"/>
      <c r="L131" s="40"/>
      <c r="M131" s="1"/>
      <c r="N131" s="72"/>
      <c r="O131" s="72"/>
      <c r="P131" s="72"/>
      <c r="Q131" s="72"/>
      <c r="R131" s="72">
        <f t="shared" si="73"/>
        <v>40000</v>
      </c>
      <c r="S131" s="67"/>
      <c r="T131" s="404">
        <v>0</v>
      </c>
      <c r="U131" s="405">
        <v>108</v>
      </c>
      <c r="V131" s="406">
        <v>1797</v>
      </c>
      <c r="W131" s="406">
        <v>0</v>
      </c>
      <c r="X131" s="405">
        <v>554</v>
      </c>
      <c r="Y131" s="406">
        <v>164</v>
      </c>
      <c r="Z131" s="406">
        <v>0</v>
      </c>
      <c r="AA131" s="407">
        <v>0</v>
      </c>
      <c r="AB131" s="408">
        <v>0</v>
      </c>
      <c r="AC131" s="406">
        <v>0</v>
      </c>
      <c r="AD131" s="406">
        <v>0</v>
      </c>
      <c r="AE131" s="407">
        <v>0</v>
      </c>
      <c r="AF131" s="558">
        <f>SUM(T131:AE131)</f>
        <v>2623</v>
      </c>
      <c r="AG131" s="48">
        <v>0</v>
      </c>
      <c r="AH131" s="150"/>
    </row>
    <row r="132" spans="1:34" ht="15.75" thickBot="1" x14ac:dyDescent="0.3">
      <c r="B132" s="89" t="s">
        <v>43</v>
      </c>
      <c r="C132" s="771" t="s">
        <v>44</v>
      </c>
      <c r="D132" s="772"/>
      <c r="E132" s="772"/>
      <c r="F132" s="609"/>
      <c r="G132" s="609">
        <f>G134+G142+G150+G161+G171</f>
        <v>594620</v>
      </c>
      <c r="H132" s="609">
        <f>SUM(H171+H161+H150+H142+H134+H133)</f>
        <v>1361359</v>
      </c>
      <c r="I132" s="76">
        <f t="shared" ref="I132:M132" si="74">I133+I134+I142+I150+I158+I159+I160+I161+I167+I170+I171</f>
        <v>596223</v>
      </c>
      <c r="J132" s="79">
        <f t="shared" si="74"/>
        <v>0</v>
      </c>
      <c r="K132" s="79">
        <f t="shared" si="74"/>
        <v>765136</v>
      </c>
      <c r="L132" s="79">
        <f t="shared" si="74"/>
        <v>0</v>
      </c>
      <c r="M132" s="77">
        <f t="shared" si="74"/>
        <v>0</v>
      </c>
      <c r="N132" s="80"/>
      <c r="O132" s="80"/>
      <c r="P132" s="80"/>
      <c r="Q132" s="80"/>
      <c r="R132" s="80">
        <f t="shared" ref="R132" si="75">R133+R134+R142+R150+R158+R159+R160+R161+R167+R170+R171</f>
        <v>0</v>
      </c>
      <c r="S132" s="78"/>
      <c r="T132" s="404">
        <f>SUM(T171+T161+T150+T142+T134+T133)</f>
        <v>48452</v>
      </c>
      <c r="U132" s="404">
        <f t="shared" ref="U132:AE132" si="76">SUM(U171+U161+U150+U142+U134+U133)</f>
        <v>190104</v>
      </c>
      <c r="V132" s="404">
        <f t="shared" si="76"/>
        <v>48995</v>
      </c>
      <c r="W132" s="404">
        <f t="shared" si="76"/>
        <v>48367</v>
      </c>
      <c r="X132" s="404">
        <f t="shared" si="76"/>
        <v>48499</v>
      </c>
      <c r="Y132" s="404">
        <f t="shared" si="76"/>
        <v>48290</v>
      </c>
      <c r="Z132" s="404">
        <f t="shared" si="76"/>
        <v>49797</v>
      </c>
      <c r="AA132" s="404">
        <f t="shared" si="76"/>
        <v>49668</v>
      </c>
      <c r="AB132" s="404">
        <f t="shared" si="76"/>
        <v>25861</v>
      </c>
      <c r="AC132" s="404">
        <f t="shared" si="76"/>
        <v>24098</v>
      </c>
      <c r="AD132" s="404">
        <f t="shared" si="76"/>
        <v>136758</v>
      </c>
      <c r="AE132" s="404">
        <f t="shared" si="76"/>
        <v>642470</v>
      </c>
      <c r="AF132" s="48">
        <f>SUM(T132:AE132)</f>
        <v>1361359</v>
      </c>
      <c r="AG132" s="48">
        <v>594620</v>
      </c>
    </row>
    <row r="133" spans="1:34" s="39" customFormat="1" ht="15" customHeight="1" thickBot="1" x14ac:dyDescent="0.3">
      <c r="A133" s="110" t="s">
        <v>45</v>
      </c>
      <c r="B133" s="108" t="s">
        <v>738</v>
      </c>
      <c r="C133" s="773" t="s">
        <v>402</v>
      </c>
      <c r="D133" s="774"/>
      <c r="E133" s="774"/>
      <c r="F133" s="611"/>
      <c r="G133" s="611">
        <f t="shared" si="69"/>
        <v>0</v>
      </c>
      <c r="H133" s="612">
        <v>0</v>
      </c>
      <c r="I133" s="97"/>
      <c r="J133" s="97"/>
      <c r="K133" s="97"/>
      <c r="L133" s="97"/>
      <c r="M133" s="95"/>
      <c r="N133" s="98"/>
      <c r="O133" s="98"/>
      <c r="P133" s="98"/>
      <c r="Q133" s="98"/>
      <c r="R133" s="98"/>
      <c r="S133" s="96"/>
      <c r="T133" s="404">
        <f t="shared" si="51"/>
        <v>0</v>
      </c>
      <c r="U133" s="405">
        <f t="shared" si="52"/>
        <v>0</v>
      </c>
      <c r="V133" s="406">
        <f t="shared" si="53"/>
        <v>0</v>
      </c>
      <c r="W133" s="406">
        <f t="shared" si="54"/>
        <v>0</v>
      </c>
      <c r="X133" s="405">
        <f t="shared" si="55"/>
        <v>0</v>
      </c>
      <c r="Y133" s="406">
        <f t="shared" si="56"/>
        <v>0</v>
      </c>
      <c r="Z133" s="406">
        <f t="shared" si="57"/>
        <v>0</v>
      </c>
      <c r="AA133" s="407">
        <f t="shared" si="58"/>
        <v>0</v>
      </c>
      <c r="AB133" s="408">
        <f t="shared" si="59"/>
        <v>0</v>
      </c>
      <c r="AC133" s="406">
        <f t="shared" si="60"/>
        <v>0</v>
      </c>
      <c r="AD133" s="406">
        <f t="shared" si="61"/>
        <v>0</v>
      </c>
      <c r="AE133" s="407">
        <f t="shared" si="62"/>
        <v>0</v>
      </c>
      <c r="AF133" s="48">
        <v>0</v>
      </c>
      <c r="AG133" s="48">
        <v>0</v>
      </c>
    </row>
    <row r="134" spans="1:34" s="39" customFormat="1" ht="15.75" thickBot="1" x14ac:dyDescent="0.3">
      <c r="A134" s="110" t="s">
        <v>46</v>
      </c>
      <c r="B134" s="93" t="s">
        <v>739</v>
      </c>
      <c r="C134" s="775" t="s">
        <v>47</v>
      </c>
      <c r="D134" s="776"/>
      <c r="E134" s="776"/>
      <c r="F134" s="611"/>
      <c r="G134" s="611">
        <f>SUM(G137)</f>
        <v>481960</v>
      </c>
      <c r="H134" s="253">
        <f>SUM(H137)</f>
        <v>481960</v>
      </c>
      <c r="I134" s="97">
        <f t="shared" ref="I134:R134" si="77">I135+I136+I137</f>
        <v>476960</v>
      </c>
      <c r="J134" s="97">
        <f t="shared" si="77"/>
        <v>0</v>
      </c>
      <c r="K134" s="97">
        <f t="shared" si="77"/>
        <v>5000</v>
      </c>
      <c r="L134" s="97">
        <f t="shared" si="77"/>
        <v>0</v>
      </c>
      <c r="M134" s="95">
        <f t="shared" si="77"/>
        <v>0</v>
      </c>
      <c r="N134" s="98"/>
      <c r="O134" s="98"/>
      <c r="P134" s="98"/>
      <c r="Q134" s="98"/>
      <c r="R134" s="98">
        <f t="shared" si="77"/>
        <v>0</v>
      </c>
      <c r="S134" s="96"/>
      <c r="T134" s="404">
        <f t="shared" si="51"/>
        <v>48196</v>
      </c>
      <c r="U134" s="405">
        <f t="shared" si="52"/>
        <v>48196</v>
      </c>
      <c r="V134" s="406">
        <f t="shared" si="53"/>
        <v>48196</v>
      </c>
      <c r="W134" s="406">
        <f t="shared" si="54"/>
        <v>48196</v>
      </c>
      <c r="X134" s="405">
        <f t="shared" si="55"/>
        <v>48196</v>
      </c>
      <c r="Y134" s="406">
        <f t="shared" si="56"/>
        <v>48196</v>
      </c>
      <c r="Z134" s="406">
        <f t="shared" si="57"/>
        <v>48196</v>
      </c>
      <c r="AA134" s="407">
        <f t="shared" si="58"/>
        <v>48196</v>
      </c>
      <c r="AB134" s="408">
        <f t="shared" si="59"/>
        <v>24098</v>
      </c>
      <c r="AC134" s="406">
        <f t="shared" si="60"/>
        <v>24098</v>
      </c>
      <c r="AD134" s="406">
        <f t="shared" si="61"/>
        <v>24098</v>
      </c>
      <c r="AE134" s="407">
        <f t="shared" si="62"/>
        <v>24098</v>
      </c>
      <c r="AF134" s="48">
        <v>481960</v>
      </c>
      <c r="AG134" s="48">
        <v>481960</v>
      </c>
    </row>
    <row r="135" spans="1:34" s="166" customFormat="1" ht="15" customHeight="1" thickBot="1" x14ac:dyDescent="0.3">
      <c r="A135" s="110"/>
      <c r="B135" s="151"/>
      <c r="C135" s="160"/>
      <c r="D135" s="777" t="s">
        <v>332</v>
      </c>
      <c r="E135" s="777"/>
      <c r="F135" s="163"/>
      <c r="G135" s="163">
        <f t="shared" si="69"/>
        <v>0</v>
      </c>
      <c r="H135" s="248">
        <f>SUM(U135:AF135)</f>
        <v>0</v>
      </c>
      <c r="I135" s="154"/>
      <c r="J135" s="154"/>
      <c r="K135" s="154"/>
      <c r="L135" s="154"/>
      <c r="M135" s="155"/>
      <c r="N135" s="156"/>
      <c r="O135" s="156"/>
      <c r="P135" s="156"/>
      <c r="Q135" s="156"/>
      <c r="R135" s="156"/>
      <c r="S135" s="162"/>
      <c r="T135" s="404">
        <f t="shared" si="51"/>
        <v>0</v>
      </c>
      <c r="U135" s="405">
        <f t="shared" si="52"/>
        <v>0</v>
      </c>
      <c r="V135" s="406">
        <f t="shared" si="53"/>
        <v>0</v>
      </c>
      <c r="W135" s="406">
        <f t="shared" si="54"/>
        <v>0</v>
      </c>
      <c r="X135" s="405">
        <f t="shared" si="55"/>
        <v>0</v>
      </c>
      <c r="Y135" s="406">
        <f t="shared" si="56"/>
        <v>0</v>
      </c>
      <c r="Z135" s="406">
        <f t="shared" si="57"/>
        <v>0</v>
      </c>
      <c r="AA135" s="407">
        <f t="shared" si="58"/>
        <v>0</v>
      </c>
      <c r="AB135" s="408">
        <f t="shared" si="59"/>
        <v>0</v>
      </c>
      <c r="AC135" s="406">
        <f t="shared" si="60"/>
        <v>0</v>
      </c>
      <c r="AD135" s="406">
        <f t="shared" si="61"/>
        <v>0</v>
      </c>
      <c r="AE135" s="407">
        <f t="shared" si="62"/>
        <v>0</v>
      </c>
      <c r="AF135" s="48">
        <v>0</v>
      </c>
      <c r="AG135" s="48">
        <v>0</v>
      </c>
    </row>
    <row r="136" spans="1:34" s="166" customFormat="1" ht="15" customHeight="1" thickBot="1" x14ac:dyDescent="0.3">
      <c r="A136" s="110"/>
      <c r="B136" s="151"/>
      <c r="C136" s="160"/>
      <c r="D136" s="777" t="s">
        <v>333</v>
      </c>
      <c r="E136" s="777"/>
      <c r="F136" s="163"/>
      <c r="G136" s="163">
        <f t="shared" si="69"/>
        <v>0</v>
      </c>
      <c r="H136" s="248">
        <f>SUM(U136:AF136)</f>
        <v>0</v>
      </c>
      <c r="I136" s="154"/>
      <c r="J136" s="154"/>
      <c r="K136" s="154"/>
      <c r="L136" s="154"/>
      <c r="M136" s="155"/>
      <c r="N136" s="156"/>
      <c r="O136" s="156"/>
      <c r="P136" s="156"/>
      <c r="Q136" s="156"/>
      <c r="R136" s="156"/>
      <c r="S136" s="162"/>
      <c r="T136" s="404">
        <f t="shared" ref="T136:T199" si="78">SUM(AF136*0.1)</f>
        <v>0</v>
      </c>
      <c r="U136" s="405">
        <f t="shared" ref="U136:U199" si="79">SUM(AF136*0.1)</f>
        <v>0</v>
      </c>
      <c r="V136" s="406">
        <f t="shared" ref="V136:V199" si="80">SUM(AF136*0.1)</f>
        <v>0</v>
      </c>
      <c r="W136" s="406">
        <f t="shared" ref="W136:W199" si="81">SUM(AF136*0.1)</f>
        <v>0</v>
      </c>
      <c r="X136" s="405">
        <f t="shared" ref="X136:X199" si="82">SUM(AF136*0.1)</f>
        <v>0</v>
      </c>
      <c r="Y136" s="406">
        <f t="shared" ref="Y136:Y199" si="83">SUM(AF136*0.1)</f>
        <v>0</v>
      </c>
      <c r="Z136" s="406">
        <f t="shared" ref="Z136:Z199" si="84">SUM(AF136*0.1)</f>
        <v>0</v>
      </c>
      <c r="AA136" s="407">
        <f t="shared" ref="AA136:AA199" si="85">SUM(AF136*0.1)</f>
        <v>0</v>
      </c>
      <c r="AB136" s="408">
        <f t="shared" ref="AB136:AB199" si="86">SUM(AF136*0.05)</f>
        <v>0</v>
      </c>
      <c r="AC136" s="406">
        <f t="shared" ref="AC136:AC199" si="87">SUM(AF136*0.05)</f>
        <v>0</v>
      </c>
      <c r="AD136" s="406">
        <f t="shared" ref="AD136:AD199" si="88">SUM(AF136*0.05)</f>
        <v>0</v>
      </c>
      <c r="AE136" s="407">
        <f t="shared" ref="AE136:AE199" si="89">SUM(AF136*0.05)</f>
        <v>0</v>
      </c>
      <c r="AF136" s="48">
        <v>0</v>
      </c>
      <c r="AG136" s="48">
        <v>0</v>
      </c>
    </row>
    <row r="137" spans="1:34" s="166" customFormat="1" ht="15.75" thickBot="1" x14ac:dyDescent="0.3">
      <c r="A137" s="110"/>
      <c r="B137" s="151"/>
      <c r="C137" s="160"/>
      <c r="D137" s="777" t="s">
        <v>403</v>
      </c>
      <c r="E137" s="777"/>
      <c r="F137" s="163"/>
      <c r="G137" s="163">
        <f>SUM(G138:G141)</f>
        <v>481960</v>
      </c>
      <c r="H137" s="248">
        <f>SUM(H138:H141)</f>
        <v>481960</v>
      </c>
      <c r="I137" s="154">
        <f t="shared" ref="I137:R137" si="90">SUM(I139:I141)</f>
        <v>476960</v>
      </c>
      <c r="J137" s="154">
        <f t="shared" si="90"/>
        <v>0</v>
      </c>
      <c r="K137" s="154">
        <f>SUM(K138:K141)</f>
        <v>5000</v>
      </c>
      <c r="L137" s="154">
        <f t="shared" si="90"/>
        <v>0</v>
      </c>
      <c r="M137" s="155">
        <f t="shared" si="90"/>
        <v>0</v>
      </c>
      <c r="N137" s="156"/>
      <c r="O137" s="156"/>
      <c r="P137" s="156"/>
      <c r="Q137" s="156"/>
      <c r="R137" s="156">
        <f t="shared" si="90"/>
        <v>0</v>
      </c>
      <c r="S137" s="162"/>
      <c r="T137" s="404">
        <f t="shared" si="78"/>
        <v>48196</v>
      </c>
      <c r="U137" s="405">
        <f t="shared" si="79"/>
        <v>48196</v>
      </c>
      <c r="V137" s="406">
        <f t="shared" si="80"/>
        <v>48196</v>
      </c>
      <c r="W137" s="406">
        <f t="shared" si="81"/>
        <v>48196</v>
      </c>
      <c r="X137" s="405">
        <f t="shared" si="82"/>
        <v>48196</v>
      </c>
      <c r="Y137" s="406">
        <f t="shared" si="83"/>
        <v>48196</v>
      </c>
      <c r="Z137" s="406">
        <f t="shared" si="84"/>
        <v>48196</v>
      </c>
      <c r="AA137" s="407">
        <f t="shared" si="85"/>
        <v>48196</v>
      </c>
      <c r="AB137" s="408">
        <f t="shared" si="86"/>
        <v>24098</v>
      </c>
      <c r="AC137" s="406">
        <f t="shared" si="87"/>
        <v>24098</v>
      </c>
      <c r="AD137" s="406">
        <f t="shared" si="88"/>
        <v>24098</v>
      </c>
      <c r="AE137" s="407">
        <f t="shared" si="89"/>
        <v>24098</v>
      </c>
      <c r="AF137" s="48">
        <v>481960</v>
      </c>
      <c r="AG137" s="48">
        <v>481960</v>
      </c>
    </row>
    <row r="138" spans="1:34" s="166" customFormat="1" ht="15.75" thickBot="1" x14ac:dyDescent="0.3">
      <c r="A138" s="110"/>
      <c r="B138" s="151"/>
      <c r="C138" s="160"/>
      <c r="D138" s="178"/>
      <c r="E138" s="147" t="s">
        <v>1015</v>
      </c>
      <c r="F138" s="70"/>
      <c r="G138" s="70">
        <v>5000</v>
      </c>
      <c r="H138" s="251">
        <v>5000</v>
      </c>
      <c r="I138" s="154"/>
      <c r="J138" s="154"/>
      <c r="K138" s="154">
        <f>G138</f>
        <v>5000</v>
      </c>
      <c r="L138" s="154"/>
      <c r="M138" s="155"/>
      <c r="N138" s="156"/>
      <c r="O138" s="156"/>
      <c r="P138" s="156"/>
      <c r="Q138" s="156"/>
      <c r="R138" s="156"/>
      <c r="S138" s="162"/>
      <c r="T138" s="404">
        <f t="shared" si="78"/>
        <v>500</v>
      </c>
      <c r="U138" s="405">
        <f t="shared" si="79"/>
        <v>500</v>
      </c>
      <c r="V138" s="406">
        <f t="shared" si="80"/>
        <v>500</v>
      </c>
      <c r="W138" s="406">
        <f t="shared" si="81"/>
        <v>500</v>
      </c>
      <c r="X138" s="405">
        <f t="shared" si="82"/>
        <v>500</v>
      </c>
      <c r="Y138" s="406">
        <f t="shared" si="83"/>
        <v>500</v>
      </c>
      <c r="Z138" s="406">
        <f t="shared" si="84"/>
        <v>500</v>
      </c>
      <c r="AA138" s="407">
        <f t="shared" si="85"/>
        <v>500</v>
      </c>
      <c r="AB138" s="408">
        <f t="shared" si="86"/>
        <v>250</v>
      </c>
      <c r="AC138" s="406">
        <f t="shared" si="87"/>
        <v>250</v>
      </c>
      <c r="AD138" s="406">
        <f t="shared" si="88"/>
        <v>250</v>
      </c>
      <c r="AE138" s="407">
        <f t="shared" si="89"/>
        <v>250</v>
      </c>
      <c r="AF138" s="48">
        <v>5000</v>
      </c>
      <c r="AG138" s="48">
        <v>5000</v>
      </c>
    </row>
    <row r="139" spans="1:34" ht="15.75" thickBot="1" x14ac:dyDescent="0.3">
      <c r="B139" s="50"/>
      <c r="C139" s="2"/>
      <c r="D139" s="147"/>
      <c r="E139" s="147" t="s">
        <v>856</v>
      </c>
      <c r="F139" s="70"/>
      <c r="G139" s="70">
        <v>70960</v>
      </c>
      <c r="H139" s="353">
        <v>232144</v>
      </c>
      <c r="I139" s="1">
        <v>270960</v>
      </c>
      <c r="J139" s="40"/>
      <c r="K139" s="40"/>
      <c r="L139" s="40"/>
      <c r="M139" s="1"/>
      <c r="N139" s="72"/>
      <c r="O139" s="72"/>
      <c r="P139" s="72"/>
      <c r="Q139" s="72"/>
      <c r="R139" s="72"/>
      <c r="S139" s="67"/>
      <c r="T139" s="404">
        <v>0</v>
      </c>
      <c r="U139" s="405">
        <v>0</v>
      </c>
      <c r="V139" s="406">
        <v>0</v>
      </c>
      <c r="W139" s="406">
        <v>100000</v>
      </c>
      <c r="X139" s="405">
        <v>0</v>
      </c>
      <c r="Y139" s="406">
        <v>0</v>
      </c>
      <c r="Z139" s="406">
        <v>0</v>
      </c>
      <c r="AA139" s="407">
        <v>0</v>
      </c>
      <c r="AB139" s="408">
        <v>0</v>
      </c>
      <c r="AC139" s="406">
        <v>0</v>
      </c>
      <c r="AD139" s="406">
        <v>132144</v>
      </c>
      <c r="AE139" s="407">
        <v>0</v>
      </c>
      <c r="AF139" s="48">
        <f t="shared" ref="AF139:AF144" si="91">SUM(T139:AE139)</f>
        <v>232144</v>
      </c>
      <c r="AG139" s="48">
        <v>70960</v>
      </c>
    </row>
    <row r="140" spans="1:34" ht="15.75" thickBot="1" x14ac:dyDescent="0.3">
      <c r="B140" s="50"/>
      <c r="C140" s="2"/>
      <c r="D140" s="147"/>
      <c r="E140" s="147" t="s">
        <v>963</v>
      </c>
      <c r="F140" s="70"/>
      <c r="G140" s="70">
        <v>6000</v>
      </c>
      <c r="H140" s="251">
        <v>6000</v>
      </c>
      <c r="I140" s="40">
        <f>G140</f>
        <v>6000</v>
      </c>
      <c r="J140" s="40"/>
      <c r="K140" s="40"/>
      <c r="L140" s="40"/>
      <c r="M140" s="1"/>
      <c r="N140" s="72"/>
      <c r="O140" s="72"/>
      <c r="P140" s="72"/>
      <c r="Q140" s="72"/>
      <c r="R140" s="72"/>
      <c r="S140" s="67"/>
      <c r="T140" s="404">
        <v>0</v>
      </c>
      <c r="U140" s="405">
        <v>0</v>
      </c>
      <c r="V140" s="406">
        <v>0</v>
      </c>
      <c r="W140" s="406">
        <v>636</v>
      </c>
      <c r="X140" s="405">
        <v>0</v>
      </c>
      <c r="Y140" s="406">
        <v>0</v>
      </c>
      <c r="Z140" s="406">
        <v>0</v>
      </c>
      <c r="AA140" s="407">
        <v>0</v>
      </c>
      <c r="AB140" s="408">
        <v>0</v>
      </c>
      <c r="AC140" s="406">
        <v>0</v>
      </c>
      <c r="AD140" s="406">
        <v>0</v>
      </c>
      <c r="AE140" s="407">
        <v>5364</v>
      </c>
      <c r="AF140" s="48">
        <f t="shared" si="91"/>
        <v>6000</v>
      </c>
      <c r="AG140" s="48">
        <v>6000</v>
      </c>
    </row>
    <row r="141" spans="1:34" ht="15.75" thickBot="1" x14ac:dyDescent="0.3">
      <c r="B141" s="50"/>
      <c r="C141" s="2"/>
      <c r="D141" s="147"/>
      <c r="E141" s="147" t="s">
        <v>857</v>
      </c>
      <c r="F141" s="70"/>
      <c r="G141" s="70">
        <v>400000</v>
      </c>
      <c r="H141" s="251">
        <v>238816</v>
      </c>
      <c r="I141" s="267">
        <v>200000</v>
      </c>
      <c r="J141" s="40"/>
      <c r="K141" s="40"/>
      <c r="L141" s="40"/>
      <c r="M141" s="1"/>
      <c r="N141" s="72"/>
      <c r="O141" s="72"/>
      <c r="P141" s="72"/>
      <c r="Q141" s="72"/>
      <c r="R141" s="72"/>
      <c r="S141" s="67"/>
      <c r="T141" s="404">
        <v>40636</v>
      </c>
      <c r="U141" s="544">
        <v>8136</v>
      </c>
      <c r="V141" s="546">
        <v>8136</v>
      </c>
      <c r="W141" s="546">
        <v>20000</v>
      </c>
      <c r="X141" s="544">
        <v>120636</v>
      </c>
      <c r="Y141" s="546">
        <v>20636</v>
      </c>
      <c r="Z141" s="546">
        <v>0</v>
      </c>
      <c r="AA141" s="548">
        <v>20636</v>
      </c>
      <c r="AB141" s="568">
        <v>0</v>
      </c>
      <c r="AC141" s="546">
        <v>0</v>
      </c>
      <c r="AD141" s="546">
        <v>0</v>
      </c>
      <c r="AE141" s="548">
        <v>0</v>
      </c>
      <c r="AF141" s="558">
        <f>SUM(T141:AE141)</f>
        <v>238816</v>
      </c>
      <c r="AG141" s="48">
        <v>400000</v>
      </c>
    </row>
    <row r="142" spans="1:34" s="39" customFormat="1" ht="15.75" thickBot="1" x14ac:dyDescent="0.3">
      <c r="A142" s="110" t="s">
        <v>48</v>
      </c>
      <c r="B142" s="93" t="s">
        <v>740</v>
      </c>
      <c r="C142" s="775" t="s">
        <v>49</v>
      </c>
      <c r="D142" s="776"/>
      <c r="E142" s="776"/>
      <c r="F142" s="611"/>
      <c r="G142" s="611">
        <f>G143+G146</f>
        <v>112660</v>
      </c>
      <c r="H142" s="253">
        <f>H143+H146</f>
        <v>112660</v>
      </c>
      <c r="I142" s="97">
        <f t="shared" ref="I142:M142" si="92">I143+I146</f>
        <v>112660</v>
      </c>
      <c r="J142" s="97">
        <f t="shared" si="92"/>
        <v>0</v>
      </c>
      <c r="K142" s="97">
        <f t="shared" si="92"/>
        <v>0</v>
      </c>
      <c r="L142" s="97">
        <f t="shared" si="92"/>
        <v>0</v>
      </c>
      <c r="M142" s="95">
        <f t="shared" si="92"/>
        <v>0</v>
      </c>
      <c r="N142" s="98"/>
      <c r="O142" s="98"/>
      <c r="P142" s="98"/>
      <c r="Q142" s="98"/>
      <c r="R142" s="98">
        <f t="shared" ref="R142" si="93">R143+R146</f>
        <v>0</v>
      </c>
      <c r="S142" s="96"/>
      <c r="T142" s="527">
        <f>SUM(T146+T143)</f>
        <v>0</v>
      </c>
      <c r="U142" s="527">
        <f t="shared" ref="U142:AE142" si="94">SUM(U146+U143)</f>
        <v>0</v>
      </c>
      <c r="V142" s="527">
        <f t="shared" si="94"/>
        <v>0</v>
      </c>
      <c r="W142" s="527">
        <f t="shared" si="94"/>
        <v>0</v>
      </c>
      <c r="X142" s="527">
        <f t="shared" si="94"/>
        <v>0</v>
      </c>
      <c r="Y142" s="527">
        <f t="shared" si="94"/>
        <v>0</v>
      </c>
      <c r="Z142" s="527">
        <f t="shared" si="94"/>
        <v>0</v>
      </c>
      <c r="AA142" s="527">
        <f t="shared" si="94"/>
        <v>0</v>
      </c>
      <c r="AB142" s="527">
        <f t="shared" si="94"/>
        <v>0</v>
      </c>
      <c r="AC142" s="527">
        <f t="shared" si="94"/>
        <v>0</v>
      </c>
      <c r="AD142" s="527">
        <f t="shared" si="94"/>
        <v>112660</v>
      </c>
      <c r="AE142" s="527">
        <f t="shared" si="94"/>
        <v>0</v>
      </c>
      <c r="AF142" s="550">
        <f t="shared" si="91"/>
        <v>112660</v>
      </c>
      <c r="AG142" s="48">
        <v>112660</v>
      </c>
    </row>
    <row r="143" spans="1:34" ht="15.75" thickBot="1" x14ac:dyDescent="0.3">
      <c r="B143" s="151"/>
      <c r="C143" s="160"/>
      <c r="D143" s="777" t="s">
        <v>404</v>
      </c>
      <c r="E143" s="777"/>
      <c r="F143" s="163"/>
      <c r="G143" s="163">
        <v>55000</v>
      </c>
      <c r="H143" s="248">
        <v>55000</v>
      </c>
      <c r="I143" s="154">
        <f>SUM(I144:I145)</f>
        <v>55000</v>
      </c>
      <c r="J143" s="154">
        <f t="shared" ref="J143:R143" si="95">SUM(J144:J145)</f>
        <v>0</v>
      </c>
      <c r="K143" s="154">
        <f t="shared" si="95"/>
        <v>0</v>
      </c>
      <c r="L143" s="154">
        <f t="shared" si="95"/>
        <v>0</v>
      </c>
      <c r="M143" s="155">
        <f t="shared" si="95"/>
        <v>0</v>
      </c>
      <c r="N143" s="156"/>
      <c r="O143" s="156"/>
      <c r="P143" s="156"/>
      <c r="Q143" s="156"/>
      <c r="R143" s="156">
        <f t="shared" si="95"/>
        <v>0</v>
      </c>
      <c r="S143" s="162"/>
      <c r="T143" s="404">
        <f>SUM(T144:T145)</f>
        <v>0</v>
      </c>
      <c r="U143" s="404">
        <f>SUM(U144:U145)</f>
        <v>0</v>
      </c>
      <c r="V143" s="404">
        <f>SUM(V144:V145)</f>
        <v>0</v>
      </c>
      <c r="W143" s="404">
        <f>SUM(W144:W145)</f>
        <v>0</v>
      </c>
      <c r="X143" s="404">
        <f>SUM(X144:X145)</f>
        <v>0</v>
      </c>
      <c r="Y143" s="404">
        <f t="shared" ref="Y143:AE143" si="96">SUM(Y144:Y145)</f>
        <v>0</v>
      </c>
      <c r="Z143" s="404">
        <f t="shared" si="96"/>
        <v>0</v>
      </c>
      <c r="AA143" s="404">
        <f t="shared" si="96"/>
        <v>0</v>
      </c>
      <c r="AB143" s="404">
        <f t="shared" si="96"/>
        <v>0</v>
      </c>
      <c r="AC143" s="404">
        <f t="shared" si="96"/>
        <v>0</v>
      </c>
      <c r="AD143" s="404">
        <f t="shared" si="96"/>
        <v>55000</v>
      </c>
      <c r="AE143" s="404">
        <f t="shared" si="96"/>
        <v>0</v>
      </c>
      <c r="AF143" s="558">
        <f t="shared" si="91"/>
        <v>55000</v>
      </c>
      <c r="AG143" s="48">
        <v>55000</v>
      </c>
    </row>
    <row r="144" spans="1:34" ht="15.75" thickBot="1" x14ac:dyDescent="0.3">
      <c r="B144" s="50"/>
      <c r="C144" s="2"/>
      <c r="D144" s="147"/>
      <c r="E144" s="147" t="s">
        <v>852</v>
      </c>
      <c r="F144" s="70"/>
      <c r="G144" s="70">
        <v>55000</v>
      </c>
      <c r="H144" s="251">
        <v>55000</v>
      </c>
      <c r="I144" s="40">
        <f>G144</f>
        <v>55000</v>
      </c>
      <c r="J144" s="40"/>
      <c r="K144" s="40"/>
      <c r="L144" s="40"/>
      <c r="M144" s="1"/>
      <c r="N144" s="72"/>
      <c r="O144" s="72"/>
      <c r="P144" s="72"/>
      <c r="Q144" s="72"/>
      <c r="R144" s="72"/>
      <c r="S144" s="67"/>
      <c r="T144" s="404">
        <v>0</v>
      </c>
      <c r="U144" s="405">
        <v>0</v>
      </c>
      <c r="V144" s="406">
        <v>0</v>
      </c>
      <c r="W144" s="406">
        <v>0</v>
      </c>
      <c r="X144" s="405">
        <v>0</v>
      </c>
      <c r="Y144" s="406">
        <v>0</v>
      </c>
      <c r="Z144" s="406">
        <v>0</v>
      </c>
      <c r="AA144" s="407">
        <v>0</v>
      </c>
      <c r="AB144" s="408">
        <v>0</v>
      </c>
      <c r="AC144" s="406">
        <v>0</v>
      </c>
      <c r="AD144" s="406">
        <v>55000</v>
      </c>
      <c r="AE144" s="407">
        <v>0</v>
      </c>
      <c r="AF144" s="558">
        <f t="shared" si="91"/>
        <v>55000</v>
      </c>
      <c r="AG144" s="48">
        <v>55000</v>
      </c>
    </row>
    <row r="145" spans="1:33" ht="15.75" thickBot="1" x14ac:dyDescent="0.3">
      <c r="B145" s="50"/>
      <c r="C145" s="2"/>
      <c r="D145" s="147"/>
      <c r="E145" s="147" t="s">
        <v>853</v>
      </c>
      <c r="F145" s="70"/>
      <c r="G145" s="70">
        <v>0</v>
      </c>
      <c r="H145" s="251">
        <v>0</v>
      </c>
      <c r="I145" s="40">
        <f>G145</f>
        <v>0</v>
      </c>
      <c r="J145" s="40"/>
      <c r="K145" s="40"/>
      <c r="L145" s="40"/>
      <c r="M145" s="1"/>
      <c r="N145" s="72"/>
      <c r="O145" s="72"/>
      <c r="P145" s="72"/>
      <c r="Q145" s="72"/>
      <c r="R145" s="72"/>
      <c r="S145" s="67"/>
      <c r="T145" s="404">
        <f t="shared" si="78"/>
        <v>0</v>
      </c>
      <c r="U145" s="405">
        <f t="shared" si="79"/>
        <v>0</v>
      </c>
      <c r="V145" s="406">
        <f t="shared" si="80"/>
        <v>0</v>
      </c>
      <c r="W145" s="406">
        <f t="shared" si="81"/>
        <v>0</v>
      </c>
      <c r="X145" s="405">
        <f t="shared" si="82"/>
        <v>0</v>
      </c>
      <c r="Y145" s="406">
        <f t="shared" si="83"/>
        <v>0</v>
      </c>
      <c r="Z145" s="406">
        <f t="shared" si="84"/>
        <v>0</v>
      </c>
      <c r="AA145" s="407">
        <f t="shared" si="85"/>
        <v>0</v>
      </c>
      <c r="AB145" s="408">
        <f t="shared" si="86"/>
        <v>0</v>
      </c>
      <c r="AC145" s="406">
        <f t="shared" si="87"/>
        <v>0</v>
      </c>
      <c r="AD145" s="406">
        <f t="shared" si="88"/>
        <v>0</v>
      </c>
      <c r="AE145" s="407">
        <f t="shared" si="89"/>
        <v>0</v>
      </c>
      <c r="AF145" s="558">
        <v>0</v>
      </c>
      <c r="AG145" s="48">
        <v>0</v>
      </c>
    </row>
    <row r="146" spans="1:33" ht="15.75" thickBot="1" x14ac:dyDescent="0.3">
      <c r="B146" s="151"/>
      <c r="C146" s="160"/>
      <c r="D146" s="777" t="s">
        <v>405</v>
      </c>
      <c r="E146" s="777"/>
      <c r="F146" s="163"/>
      <c r="G146" s="163">
        <f>SUM(G147:G149)</f>
        <v>57660</v>
      </c>
      <c r="H146" s="248">
        <f>SUM(H147:H149)</f>
        <v>57660</v>
      </c>
      <c r="I146" s="154">
        <f>SUM(I147:I149)</f>
        <v>57660</v>
      </c>
      <c r="J146" s="154">
        <f t="shared" ref="J146:R146" si="97">SUM(J147:J148)</f>
        <v>0</v>
      </c>
      <c r="K146" s="154">
        <f t="shared" si="97"/>
        <v>0</v>
      </c>
      <c r="L146" s="154">
        <f t="shared" si="97"/>
        <v>0</v>
      </c>
      <c r="M146" s="155">
        <f t="shared" si="97"/>
        <v>0</v>
      </c>
      <c r="N146" s="156"/>
      <c r="O146" s="156"/>
      <c r="P146" s="156"/>
      <c r="Q146" s="156"/>
      <c r="R146" s="156">
        <f t="shared" si="97"/>
        <v>0</v>
      </c>
      <c r="S146" s="162"/>
      <c r="T146" s="404">
        <f>SUM(T147:T149)</f>
        <v>0</v>
      </c>
      <c r="U146" s="404">
        <f t="shared" ref="U146:AE146" si="98">SUM(U147:U149)</f>
        <v>0</v>
      </c>
      <c r="V146" s="404">
        <f t="shared" si="98"/>
        <v>0</v>
      </c>
      <c r="W146" s="404">
        <f t="shared" si="98"/>
        <v>0</v>
      </c>
      <c r="X146" s="404">
        <f t="shared" si="98"/>
        <v>0</v>
      </c>
      <c r="Y146" s="404">
        <f t="shared" si="98"/>
        <v>0</v>
      </c>
      <c r="Z146" s="404">
        <f t="shared" si="98"/>
        <v>0</v>
      </c>
      <c r="AA146" s="404">
        <f t="shared" si="98"/>
        <v>0</v>
      </c>
      <c r="AB146" s="404">
        <f t="shared" si="98"/>
        <v>0</v>
      </c>
      <c r="AC146" s="404">
        <f t="shared" si="98"/>
        <v>0</v>
      </c>
      <c r="AD146" s="404">
        <f t="shared" si="98"/>
        <v>57660</v>
      </c>
      <c r="AE146" s="404">
        <f t="shared" si="98"/>
        <v>0</v>
      </c>
      <c r="AF146" s="558">
        <f>SUM(T146:AE146)</f>
        <v>57660</v>
      </c>
      <c r="AG146" s="48">
        <v>57660</v>
      </c>
    </row>
    <row r="147" spans="1:33" ht="15.75" thickBot="1" x14ac:dyDescent="0.3">
      <c r="B147" s="50"/>
      <c r="C147" s="2"/>
      <c r="D147" s="147"/>
      <c r="E147" s="147" t="s">
        <v>854</v>
      </c>
      <c r="F147" s="70"/>
      <c r="G147" s="70">
        <v>0</v>
      </c>
      <c r="H147" s="251">
        <v>0</v>
      </c>
      <c r="I147" s="40">
        <v>0</v>
      </c>
      <c r="J147" s="40">
        <f>G147</f>
        <v>0</v>
      </c>
      <c r="K147" s="40"/>
      <c r="L147" s="40"/>
      <c r="M147" s="1"/>
      <c r="N147" s="72"/>
      <c r="O147" s="72"/>
      <c r="P147" s="72"/>
      <c r="Q147" s="72"/>
      <c r="R147" s="72"/>
      <c r="S147" s="67"/>
      <c r="T147" s="404">
        <f t="shared" si="78"/>
        <v>0</v>
      </c>
      <c r="U147" s="405">
        <f t="shared" si="79"/>
        <v>0</v>
      </c>
      <c r="V147" s="406">
        <f t="shared" si="80"/>
        <v>0</v>
      </c>
      <c r="W147" s="406">
        <f t="shared" si="81"/>
        <v>0</v>
      </c>
      <c r="X147" s="405">
        <f t="shared" si="82"/>
        <v>0</v>
      </c>
      <c r="Y147" s="406">
        <f t="shared" si="83"/>
        <v>0</v>
      </c>
      <c r="Z147" s="406">
        <f t="shared" si="84"/>
        <v>0</v>
      </c>
      <c r="AA147" s="407">
        <f t="shared" si="85"/>
        <v>0</v>
      </c>
      <c r="AB147" s="408">
        <f t="shared" si="86"/>
        <v>0</v>
      </c>
      <c r="AC147" s="406">
        <f t="shared" si="87"/>
        <v>0</v>
      </c>
      <c r="AD147" s="406">
        <f t="shared" si="88"/>
        <v>0</v>
      </c>
      <c r="AE147" s="407">
        <f t="shared" si="89"/>
        <v>0</v>
      </c>
      <c r="AF147" s="558">
        <v>0</v>
      </c>
      <c r="AG147" s="48">
        <v>0</v>
      </c>
    </row>
    <row r="148" spans="1:33" ht="15.75" thickBot="1" x14ac:dyDescent="0.3">
      <c r="B148" s="50"/>
      <c r="C148" s="2"/>
      <c r="D148" s="147"/>
      <c r="E148" s="147" t="s">
        <v>855</v>
      </c>
      <c r="F148" s="70"/>
      <c r="G148" s="70">
        <v>57660</v>
      </c>
      <c r="H148" s="251">
        <v>57660</v>
      </c>
      <c r="I148" s="40">
        <f>G148</f>
        <v>57660</v>
      </c>
      <c r="J148" s="40"/>
      <c r="K148" s="40"/>
      <c r="L148" s="40"/>
      <c r="M148" s="1"/>
      <c r="N148" s="72"/>
      <c r="O148" s="72"/>
      <c r="P148" s="72"/>
      <c r="Q148" s="72"/>
      <c r="R148" s="72"/>
      <c r="S148" s="67"/>
      <c r="T148" s="404">
        <v>0</v>
      </c>
      <c r="U148" s="405">
        <v>0</v>
      </c>
      <c r="V148" s="406">
        <v>0</v>
      </c>
      <c r="W148" s="406">
        <v>0</v>
      </c>
      <c r="X148" s="405">
        <v>0</v>
      </c>
      <c r="Y148" s="406">
        <v>0</v>
      </c>
      <c r="Z148" s="406">
        <v>0</v>
      </c>
      <c r="AA148" s="407">
        <v>0</v>
      </c>
      <c r="AB148" s="408">
        <v>0</v>
      </c>
      <c r="AC148" s="406">
        <v>0</v>
      </c>
      <c r="AD148" s="406">
        <v>57660</v>
      </c>
      <c r="AE148" s="407">
        <v>0</v>
      </c>
      <c r="AF148" s="558">
        <f>SUM(T148:AE148)</f>
        <v>57660</v>
      </c>
      <c r="AG148" s="48">
        <v>57660</v>
      </c>
    </row>
    <row r="149" spans="1:33" ht="15.75" thickBot="1" x14ac:dyDescent="0.3">
      <c r="B149" s="50"/>
      <c r="C149" s="2"/>
      <c r="D149" s="147"/>
      <c r="E149" s="147" t="s">
        <v>1010</v>
      </c>
      <c r="F149" s="70"/>
      <c r="G149" s="70">
        <v>0</v>
      </c>
      <c r="H149" s="251">
        <v>0</v>
      </c>
      <c r="I149" s="40">
        <f>G149</f>
        <v>0</v>
      </c>
      <c r="J149" s="40"/>
      <c r="K149" s="40"/>
      <c r="L149" s="40"/>
      <c r="M149" s="1"/>
      <c r="N149" s="72"/>
      <c r="O149" s="72"/>
      <c r="P149" s="72"/>
      <c r="Q149" s="72"/>
      <c r="R149" s="72"/>
      <c r="S149" s="67"/>
      <c r="T149" s="404">
        <f t="shared" si="78"/>
        <v>0</v>
      </c>
      <c r="U149" s="405">
        <f t="shared" si="79"/>
        <v>0</v>
      </c>
      <c r="V149" s="406">
        <f t="shared" si="80"/>
        <v>0</v>
      </c>
      <c r="W149" s="406">
        <f t="shared" si="81"/>
        <v>0</v>
      </c>
      <c r="X149" s="405">
        <f t="shared" si="82"/>
        <v>0</v>
      </c>
      <c r="Y149" s="406">
        <f t="shared" si="83"/>
        <v>0</v>
      </c>
      <c r="Z149" s="406">
        <f t="shared" si="84"/>
        <v>0</v>
      </c>
      <c r="AA149" s="407">
        <f t="shared" si="85"/>
        <v>0</v>
      </c>
      <c r="AB149" s="408">
        <f t="shared" si="86"/>
        <v>0</v>
      </c>
      <c r="AC149" s="406">
        <f t="shared" si="87"/>
        <v>0</v>
      </c>
      <c r="AD149" s="406">
        <f t="shared" si="88"/>
        <v>0</v>
      </c>
      <c r="AE149" s="407">
        <f t="shared" si="89"/>
        <v>0</v>
      </c>
      <c r="AF149" s="558">
        <v>0</v>
      </c>
      <c r="AG149" s="48">
        <v>0</v>
      </c>
    </row>
    <row r="150" spans="1:33" s="39" customFormat="1" ht="15.75" thickBot="1" x14ac:dyDescent="0.3">
      <c r="A150" s="110" t="s">
        <v>50</v>
      </c>
      <c r="B150" s="93" t="s">
        <v>741</v>
      </c>
      <c r="C150" s="775" t="s">
        <v>51</v>
      </c>
      <c r="D150" s="776"/>
      <c r="E150" s="776"/>
      <c r="F150" s="611"/>
      <c r="G150" s="611">
        <f>SUM(G151:G157)</f>
        <v>0</v>
      </c>
      <c r="H150" s="253">
        <f>SUM(H151:H157)</f>
        <v>760136</v>
      </c>
      <c r="I150" s="97">
        <f t="shared" ref="I150:R150" si="99">I151+I152+I153+I154+I155+I156+I157</f>
        <v>0</v>
      </c>
      <c r="J150" s="97">
        <f t="shared" si="99"/>
        <v>0</v>
      </c>
      <c r="K150" s="97">
        <f>K151+K152+K153+K154+K155+K156+K157</f>
        <v>760136</v>
      </c>
      <c r="L150" s="97">
        <f t="shared" si="99"/>
        <v>0</v>
      </c>
      <c r="M150" s="95">
        <f t="shared" si="99"/>
        <v>0</v>
      </c>
      <c r="N150" s="98"/>
      <c r="O150" s="98"/>
      <c r="P150" s="98"/>
      <c r="Q150" s="98"/>
      <c r="R150" s="98">
        <f t="shared" si="99"/>
        <v>0</v>
      </c>
      <c r="S150" s="96"/>
      <c r="T150" s="404">
        <f>SUM(T151:T153)</f>
        <v>0</v>
      </c>
      <c r="U150" s="404">
        <f t="shared" ref="U150:AE150" si="100">SUM(U151:U153)</f>
        <v>141764</v>
      </c>
      <c r="V150" s="404">
        <f t="shared" si="100"/>
        <v>0</v>
      </c>
      <c r="W150" s="404">
        <f t="shared" si="100"/>
        <v>0</v>
      </c>
      <c r="X150" s="404">
        <f t="shared" si="100"/>
        <v>0</v>
      </c>
      <c r="Y150" s="404">
        <f t="shared" si="100"/>
        <v>0</v>
      </c>
      <c r="Z150" s="404">
        <f t="shared" si="100"/>
        <v>0</v>
      </c>
      <c r="AA150" s="404">
        <f t="shared" si="100"/>
        <v>0</v>
      </c>
      <c r="AB150" s="404">
        <f t="shared" si="100"/>
        <v>0</v>
      </c>
      <c r="AC150" s="404">
        <f t="shared" si="100"/>
        <v>0</v>
      </c>
      <c r="AD150" s="404">
        <f t="shared" si="100"/>
        <v>0</v>
      </c>
      <c r="AE150" s="404">
        <f t="shared" si="100"/>
        <v>618372</v>
      </c>
      <c r="AF150" s="573">
        <f>SUM(T150:AE150)</f>
        <v>760136</v>
      </c>
      <c r="AG150" s="48">
        <v>0</v>
      </c>
    </row>
    <row r="151" spans="1:33" ht="15" customHeight="1" thickBot="1" x14ac:dyDescent="0.3">
      <c r="B151" s="50"/>
      <c r="C151" s="2"/>
      <c r="D151" s="748" t="s">
        <v>334</v>
      </c>
      <c r="E151" s="748"/>
      <c r="F151" s="70"/>
      <c r="G151" s="70">
        <f t="shared" ref="G151:G207" si="101">SUM(T151:AE151)</f>
        <v>0</v>
      </c>
      <c r="H151" s="251">
        <f>SUM(U151:AF151)</f>
        <v>0</v>
      </c>
      <c r="I151" s="40"/>
      <c r="J151" s="40"/>
      <c r="K151" s="40"/>
      <c r="L151" s="40"/>
      <c r="M151" s="1"/>
      <c r="N151" s="72"/>
      <c r="O151" s="72"/>
      <c r="P151" s="72"/>
      <c r="Q151" s="72"/>
      <c r="R151" s="72"/>
      <c r="S151" s="67"/>
      <c r="T151" s="404">
        <f t="shared" si="78"/>
        <v>0</v>
      </c>
      <c r="U151" s="405">
        <f t="shared" si="79"/>
        <v>0</v>
      </c>
      <c r="V151" s="406">
        <f t="shared" si="80"/>
        <v>0</v>
      </c>
      <c r="W151" s="406">
        <f t="shared" si="81"/>
        <v>0</v>
      </c>
      <c r="X151" s="405">
        <f t="shared" si="82"/>
        <v>0</v>
      </c>
      <c r="Y151" s="406">
        <f t="shared" si="83"/>
        <v>0</v>
      </c>
      <c r="Z151" s="406">
        <f t="shared" si="84"/>
        <v>0</v>
      </c>
      <c r="AA151" s="407">
        <f t="shared" si="85"/>
        <v>0</v>
      </c>
      <c r="AB151" s="408">
        <f t="shared" si="86"/>
        <v>0</v>
      </c>
      <c r="AC151" s="406">
        <f t="shared" si="87"/>
        <v>0</v>
      </c>
      <c r="AD151" s="406">
        <f t="shared" si="88"/>
        <v>0</v>
      </c>
      <c r="AE151" s="407">
        <f t="shared" si="89"/>
        <v>0</v>
      </c>
      <c r="AF151" s="573">
        <v>0</v>
      </c>
      <c r="AG151" s="48">
        <v>0</v>
      </c>
    </row>
    <row r="152" spans="1:33" ht="27" customHeight="1" thickBot="1" x14ac:dyDescent="0.3">
      <c r="B152" s="50"/>
      <c r="C152" s="2"/>
      <c r="D152" s="749" t="s">
        <v>490</v>
      </c>
      <c r="E152" s="749"/>
      <c r="F152" s="70"/>
      <c r="G152" s="70">
        <v>0</v>
      </c>
      <c r="H152" s="251">
        <v>476608</v>
      </c>
      <c r="I152" s="40"/>
      <c r="J152" s="40"/>
      <c r="K152" s="40">
        <f>H152</f>
        <v>476608</v>
      </c>
      <c r="L152" s="40"/>
      <c r="M152" s="1"/>
      <c r="N152" s="72"/>
      <c r="O152" s="72"/>
      <c r="P152" s="72"/>
      <c r="Q152" s="72"/>
      <c r="R152" s="72"/>
      <c r="S152" s="67"/>
      <c r="T152" s="404">
        <v>0</v>
      </c>
      <c r="U152" s="405">
        <v>0</v>
      </c>
      <c r="V152" s="406">
        <v>0</v>
      </c>
      <c r="W152" s="406">
        <v>0</v>
      </c>
      <c r="X152" s="405">
        <v>0</v>
      </c>
      <c r="Y152" s="406">
        <v>0</v>
      </c>
      <c r="Z152" s="406">
        <v>0</v>
      </c>
      <c r="AA152" s="407">
        <v>0</v>
      </c>
      <c r="AB152" s="408">
        <v>0</v>
      </c>
      <c r="AC152" s="406">
        <v>0</v>
      </c>
      <c r="AD152" s="406">
        <v>0</v>
      </c>
      <c r="AE152" s="407">
        <v>476608</v>
      </c>
      <c r="AF152" s="48">
        <f>SUM(T152:AE152)</f>
        <v>476608</v>
      </c>
      <c r="AG152" s="48">
        <v>730000</v>
      </c>
    </row>
    <row r="153" spans="1:33" ht="15.75" thickBot="1" x14ac:dyDescent="0.3">
      <c r="B153" s="50"/>
      <c r="C153" s="2"/>
      <c r="D153" s="748" t="s">
        <v>800</v>
      </c>
      <c r="E153" s="748"/>
      <c r="F153" s="70"/>
      <c r="G153" s="70">
        <v>0</v>
      </c>
      <c r="H153" s="251">
        <v>283528</v>
      </c>
      <c r="I153" s="40"/>
      <c r="J153" s="40"/>
      <c r="K153" s="40">
        <f>H153</f>
        <v>283528</v>
      </c>
      <c r="L153" s="40"/>
      <c r="M153" s="1"/>
      <c r="N153" s="72"/>
      <c r="O153" s="72"/>
      <c r="P153" s="72"/>
      <c r="Q153" s="72"/>
      <c r="R153" s="72"/>
      <c r="S153" s="67"/>
      <c r="T153" s="404">
        <v>0</v>
      </c>
      <c r="U153" s="405">
        <v>141764</v>
      </c>
      <c r="V153" s="406">
        <v>0</v>
      </c>
      <c r="W153" s="406">
        <v>0</v>
      </c>
      <c r="X153" s="405">
        <v>0</v>
      </c>
      <c r="Y153" s="406">
        <v>0</v>
      </c>
      <c r="Z153" s="406">
        <v>0</v>
      </c>
      <c r="AA153" s="407">
        <v>0</v>
      </c>
      <c r="AB153" s="408">
        <v>0</v>
      </c>
      <c r="AC153" s="406">
        <v>0</v>
      </c>
      <c r="AD153" s="406">
        <v>0</v>
      </c>
      <c r="AE153" s="407">
        <v>141764</v>
      </c>
      <c r="AF153" s="48">
        <f>SUM(T153:AE153)</f>
        <v>283528</v>
      </c>
      <c r="AG153" s="48">
        <v>30136</v>
      </c>
    </row>
    <row r="154" spans="1:33" ht="15" hidden="1" customHeight="1" thickBot="1" x14ac:dyDescent="0.3">
      <c r="B154" s="50"/>
      <c r="C154" s="2"/>
      <c r="D154" s="748" t="s">
        <v>406</v>
      </c>
      <c r="E154" s="748"/>
      <c r="F154" s="70">
        <v>0</v>
      </c>
      <c r="G154" s="70">
        <f t="shared" si="101"/>
        <v>0</v>
      </c>
      <c r="H154" s="251">
        <f t="shared" ref="H154:H160" si="102">SUM(U154:AF154)</f>
        <v>0</v>
      </c>
      <c r="I154" s="40"/>
      <c r="J154" s="40"/>
      <c r="K154" s="40"/>
      <c r="L154" s="40"/>
      <c r="M154" s="1"/>
      <c r="N154" s="72"/>
      <c r="O154" s="72"/>
      <c r="P154" s="72"/>
      <c r="Q154" s="72"/>
      <c r="R154" s="72"/>
      <c r="S154" s="67"/>
      <c r="T154" s="404">
        <f t="shared" si="78"/>
        <v>0</v>
      </c>
      <c r="U154" s="405">
        <f t="shared" si="79"/>
        <v>0</v>
      </c>
      <c r="V154" s="406">
        <f t="shared" si="80"/>
        <v>0</v>
      </c>
      <c r="W154" s="406">
        <f t="shared" si="81"/>
        <v>0</v>
      </c>
      <c r="X154" s="405">
        <f t="shared" si="82"/>
        <v>0</v>
      </c>
      <c r="Y154" s="406">
        <f t="shared" si="83"/>
        <v>0</v>
      </c>
      <c r="Z154" s="406">
        <f t="shared" si="84"/>
        <v>0</v>
      </c>
      <c r="AA154" s="407">
        <f t="shared" si="85"/>
        <v>0</v>
      </c>
      <c r="AB154" s="408">
        <f t="shared" si="86"/>
        <v>0</v>
      </c>
      <c r="AC154" s="406">
        <f t="shared" si="87"/>
        <v>0</v>
      </c>
      <c r="AD154" s="406">
        <f t="shared" si="88"/>
        <v>0</v>
      </c>
      <c r="AE154" s="407">
        <f t="shared" si="89"/>
        <v>0</v>
      </c>
      <c r="AF154" s="48">
        <v>0</v>
      </c>
      <c r="AG154" s="48">
        <v>0</v>
      </c>
    </row>
    <row r="155" spans="1:33" ht="15" hidden="1" customHeight="1" thickBot="1" x14ac:dyDescent="0.3">
      <c r="B155" s="50"/>
      <c r="C155" s="2"/>
      <c r="D155" s="748" t="s">
        <v>407</v>
      </c>
      <c r="E155" s="748"/>
      <c r="F155" s="70">
        <v>0</v>
      </c>
      <c r="G155" s="70">
        <f t="shared" si="101"/>
        <v>0</v>
      </c>
      <c r="H155" s="251">
        <f t="shared" si="102"/>
        <v>0</v>
      </c>
      <c r="I155" s="40"/>
      <c r="J155" s="40"/>
      <c r="K155" s="40"/>
      <c r="L155" s="40"/>
      <c r="M155" s="1"/>
      <c r="N155" s="72"/>
      <c r="O155" s="72"/>
      <c r="P155" s="72"/>
      <c r="Q155" s="72"/>
      <c r="R155" s="72"/>
      <c r="S155" s="67"/>
      <c r="T155" s="404">
        <f t="shared" si="78"/>
        <v>0</v>
      </c>
      <c r="U155" s="405">
        <f t="shared" si="79"/>
        <v>0</v>
      </c>
      <c r="V155" s="406">
        <f t="shared" si="80"/>
        <v>0</v>
      </c>
      <c r="W155" s="406">
        <f t="shared" si="81"/>
        <v>0</v>
      </c>
      <c r="X155" s="405">
        <f t="shared" si="82"/>
        <v>0</v>
      </c>
      <c r="Y155" s="406">
        <f t="shared" si="83"/>
        <v>0</v>
      </c>
      <c r="Z155" s="406">
        <f t="shared" si="84"/>
        <v>0</v>
      </c>
      <c r="AA155" s="407">
        <f t="shared" si="85"/>
        <v>0</v>
      </c>
      <c r="AB155" s="408">
        <f t="shared" si="86"/>
        <v>0</v>
      </c>
      <c r="AC155" s="406">
        <f t="shared" si="87"/>
        <v>0</v>
      </c>
      <c r="AD155" s="406">
        <f t="shared" si="88"/>
        <v>0</v>
      </c>
      <c r="AE155" s="407">
        <f t="shared" si="89"/>
        <v>0</v>
      </c>
      <c r="AF155" s="48">
        <v>0</v>
      </c>
      <c r="AG155" s="48">
        <v>0</v>
      </c>
    </row>
    <row r="156" spans="1:33" ht="15" hidden="1" customHeight="1" thickBot="1" x14ac:dyDescent="0.3">
      <c r="B156" s="50"/>
      <c r="C156" s="2"/>
      <c r="D156" s="748" t="s">
        <v>335</v>
      </c>
      <c r="E156" s="748"/>
      <c r="F156" s="70">
        <v>0</v>
      </c>
      <c r="G156" s="70">
        <f t="shared" si="101"/>
        <v>0</v>
      </c>
      <c r="H156" s="251">
        <f t="shared" si="102"/>
        <v>0</v>
      </c>
      <c r="I156" s="40"/>
      <c r="J156" s="40"/>
      <c r="K156" s="40"/>
      <c r="L156" s="40"/>
      <c r="M156" s="1"/>
      <c r="N156" s="72"/>
      <c r="O156" s="72"/>
      <c r="P156" s="72"/>
      <c r="Q156" s="72"/>
      <c r="R156" s="72"/>
      <c r="S156" s="67"/>
      <c r="T156" s="404">
        <f t="shared" si="78"/>
        <v>0</v>
      </c>
      <c r="U156" s="405">
        <f t="shared" si="79"/>
        <v>0</v>
      </c>
      <c r="V156" s="406">
        <f t="shared" si="80"/>
        <v>0</v>
      </c>
      <c r="W156" s="406">
        <f t="shared" si="81"/>
        <v>0</v>
      </c>
      <c r="X156" s="405">
        <f t="shared" si="82"/>
        <v>0</v>
      </c>
      <c r="Y156" s="406">
        <f t="shared" si="83"/>
        <v>0</v>
      </c>
      <c r="Z156" s="406">
        <f t="shared" si="84"/>
        <v>0</v>
      </c>
      <c r="AA156" s="407">
        <f t="shared" si="85"/>
        <v>0</v>
      </c>
      <c r="AB156" s="408">
        <f t="shared" si="86"/>
        <v>0</v>
      </c>
      <c r="AC156" s="406">
        <f t="shared" si="87"/>
        <v>0</v>
      </c>
      <c r="AD156" s="406">
        <f t="shared" si="88"/>
        <v>0</v>
      </c>
      <c r="AE156" s="407">
        <f t="shared" si="89"/>
        <v>0</v>
      </c>
      <c r="AF156" s="48">
        <v>0</v>
      </c>
      <c r="AG156" s="48">
        <v>0</v>
      </c>
    </row>
    <row r="157" spans="1:33" ht="15" hidden="1" customHeight="1" thickBot="1" x14ac:dyDescent="0.3">
      <c r="B157" s="50"/>
      <c r="C157" s="2"/>
      <c r="D157" s="748" t="s">
        <v>408</v>
      </c>
      <c r="E157" s="748"/>
      <c r="F157" s="70">
        <v>0</v>
      </c>
      <c r="G157" s="70">
        <f t="shared" si="101"/>
        <v>0</v>
      </c>
      <c r="H157" s="251">
        <f t="shared" si="102"/>
        <v>0</v>
      </c>
      <c r="I157" s="40"/>
      <c r="J157" s="40"/>
      <c r="K157" s="40"/>
      <c r="L157" s="40"/>
      <c r="M157" s="1"/>
      <c r="N157" s="72"/>
      <c r="O157" s="72"/>
      <c r="P157" s="72"/>
      <c r="Q157" s="72"/>
      <c r="R157" s="72"/>
      <c r="S157" s="67"/>
      <c r="T157" s="404">
        <f t="shared" si="78"/>
        <v>0</v>
      </c>
      <c r="U157" s="405">
        <f t="shared" si="79"/>
        <v>0</v>
      </c>
      <c r="V157" s="406">
        <f t="shared" si="80"/>
        <v>0</v>
      </c>
      <c r="W157" s="406">
        <f t="shared" si="81"/>
        <v>0</v>
      </c>
      <c r="X157" s="405">
        <f t="shared" si="82"/>
        <v>0</v>
      </c>
      <c r="Y157" s="406">
        <f t="shared" si="83"/>
        <v>0</v>
      </c>
      <c r="Z157" s="406">
        <f t="shared" si="84"/>
        <v>0</v>
      </c>
      <c r="AA157" s="407">
        <f t="shared" si="85"/>
        <v>0</v>
      </c>
      <c r="AB157" s="408">
        <f t="shared" si="86"/>
        <v>0</v>
      </c>
      <c r="AC157" s="406">
        <f t="shared" si="87"/>
        <v>0</v>
      </c>
      <c r="AD157" s="406">
        <f t="shared" si="88"/>
        <v>0</v>
      </c>
      <c r="AE157" s="407">
        <f t="shared" si="89"/>
        <v>0</v>
      </c>
      <c r="AF157" s="48">
        <v>0</v>
      </c>
      <c r="AG157" s="48">
        <v>0</v>
      </c>
    </row>
    <row r="158" spans="1:33" s="39" customFormat="1" ht="15" hidden="1" customHeight="1" thickBot="1" x14ac:dyDescent="0.3">
      <c r="A158" s="110" t="s">
        <v>52</v>
      </c>
      <c r="B158" s="93" t="s">
        <v>742</v>
      </c>
      <c r="C158" s="775" t="s">
        <v>409</v>
      </c>
      <c r="D158" s="776"/>
      <c r="E158" s="776"/>
      <c r="F158" s="71">
        <v>0</v>
      </c>
      <c r="G158" s="71">
        <f t="shared" si="101"/>
        <v>0</v>
      </c>
      <c r="H158" s="250">
        <f t="shared" si="102"/>
        <v>0</v>
      </c>
      <c r="I158" s="97"/>
      <c r="J158" s="97"/>
      <c r="K158" s="97"/>
      <c r="L158" s="97"/>
      <c r="M158" s="95"/>
      <c r="N158" s="98"/>
      <c r="O158" s="98"/>
      <c r="P158" s="98"/>
      <c r="Q158" s="98"/>
      <c r="R158" s="98"/>
      <c r="S158" s="96"/>
      <c r="T158" s="404">
        <f t="shared" si="78"/>
        <v>0</v>
      </c>
      <c r="U158" s="405">
        <f t="shared" si="79"/>
        <v>0</v>
      </c>
      <c r="V158" s="406">
        <f t="shared" si="80"/>
        <v>0</v>
      </c>
      <c r="W158" s="406">
        <f t="shared" si="81"/>
        <v>0</v>
      </c>
      <c r="X158" s="405">
        <f t="shared" si="82"/>
        <v>0</v>
      </c>
      <c r="Y158" s="406">
        <f t="shared" si="83"/>
        <v>0</v>
      </c>
      <c r="Z158" s="406">
        <f t="shared" si="84"/>
        <v>0</v>
      </c>
      <c r="AA158" s="407">
        <f t="shared" si="85"/>
        <v>0</v>
      </c>
      <c r="AB158" s="408">
        <f t="shared" si="86"/>
        <v>0</v>
      </c>
      <c r="AC158" s="406">
        <f t="shared" si="87"/>
        <v>0</v>
      </c>
      <c r="AD158" s="406">
        <f t="shared" si="88"/>
        <v>0</v>
      </c>
      <c r="AE158" s="407">
        <f t="shared" si="89"/>
        <v>0</v>
      </c>
      <c r="AF158" s="48">
        <v>0</v>
      </c>
      <c r="AG158" s="48">
        <v>0</v>
      </c>
    </row>
    <row r="159" spans="1:33" s="39" customFormat="1" ht="15" hidden="1" customHeight="1" thickBot="1" x14ac:dyDescent="0.3">
      <c r="A159" s="110" t="s">
        <v>53</v>
      </c>
      <c r="B159" s="93" t="s">
        <v>743</v>
      </c>
      <c r="C159" s="775" t="s">
        <v>410</v>
      </c>
      <c r="D159" s="776"/>
      <c r="E159" s="776"/>
      <c r="F159" s="71">
        <v>0</v>
      </c>
      <c r="G159" s="71">
        <f t="shared" si="101"/>
        <v>0</v>
      </c>
      <c r="H159" s="250">
        <f t="shared" si="102"/>
        <v>0</v>
      </c>
      <c r="I159" s="97"/>
      <c r="J159" s="97"/>
      <c r="K159" s="97"/>
      <c r="L159" s="97"/>
      <c r="M159" s="95"/>
      <c r="N159" s="98"/>
      <c r="O159" s="98"/>
      <c r="P159" s="98"/>
      <c r="Q159" s="98"/>
      <c r="R159" s="98"/>
      <c r="S159" s="96"/>
      <c r="T159" s="404">
        <f t="shared" si="78"/>
        <v>0</v>
      </c>
      <c r="U159" s="405">
        <f t="shared" si="79"/>
        <v>0</v>
      </c>
      <c r="V159" s="406">
        <f t="shared" si="80"/>
        <v>0</v>
      </c>
      <c r="W159" s="406">
        <f t="shared" si="81"/>
        <v>0</v>
      </c>
      <c r="X159" s="405">
        <f t="shared" si="82"/>
        <v>0</v>
      </c>
      <c r="Y159" s="406">
        <f t="shared" si="83"/>
        <v>0</v>
      </c>
      <c r="Z159" s="406">
        <f t="shared" si="84"/>
        <v>0</v>
      </c>
      <c r="AA159" s="407">
        <f t="shared" si="85"/>
        <v>0</v>
      </c>
      <c r="AB159" s="408">
        <f t="shared" si="86"/>
        <v>0</v>
      </c>
      <c r="AC159" s="406">
        <f t="shared" si="87"/>
        <v>0</v>
      </c>
      <c r="AD159" s="406">
        <f t="shared" si="88"/>
        <v>0</v>
      </c>
      <c r="AE159" s="407">
        <f t="shared" si="89"/>
        <v>0</v>
      </c>
      <c r="AF159" s="48">
        <v>0</v>
      </c>
      <c r="AG159" s="48">
        <v>0</v>
      </c>
    </row>
    <row r="160" spans="1:33" s="39" customFormat="1" ht="15" hidden="1" customHeight="1" thickBot="1" x14ac:dyDescent="0.3">
      <c r="A160" s="110" t="s">
        <v>54</v>
      </c>
      <c r="B160" s="93" t="s">
        <v>744</v>
      </c>
      <c r="C160" s="775" t="s">
        <v>914</v>
      </c>
      <c r="D160" s="776"/>
      <c r="E160" s="776"/>
      <c r="F160" s="71">
        <v>0</v>
      </c>
      <c r="G160" s="71">
        <f t="shared" si="101"/>
        <v>0</v>
      </c>
      <c r="H160" s="250">
        <f t="shared" si="102"/>
        <v>0</v>
      </c>
      <c r="I160" s="97"/>
      <c r="J160" s="97"/>
      <c r="K160" s="97"/>
      <c r="L160" s="97"/>
      <c r="M160" s="95"/>
      <c r="N160" s="98"/>
      <c r="O160" s="98"/>
      <c r="P160" s="98"/>
      <c r="Q160" s="98"/>
      <c r="R160" s="98"/>
      <c r="S160" s="96"/>
      <c r="T160" s="404">
        <f t="shared" si="78"/>
        <v>0</v>
      </c>
      <c r="U160" s="405">
        <f t="shared" si="79"/>
        <v>0</v>
      </c>
      <c r="V160" s="406">
        <f t="shared" si="80"/>
        <v>0</v>
      </c>
      <c r="W160" s="406">
        <f t="shared" si="81"/>
        <v>0</v>
      </c>
      <c r="X160" s="405">
        <f t="shared" si="82"/>
        <v>0</v>
      </c>
      <c r="Y160" s="406">
        <f t="shared" si="83"/>
        <v>0</v>
      </c>
      <c r="Z160" s="406">
        <f t="shared" si="84"/>
        <v>0</v>
      </c>
      <c r="AA160" s="407">
        <f t="shared" si="85"/>
        <v>0</v>
      </c>
      <c r="AB160" s="408">
        <f t="shared" si="86"/>
        <v>0</v>
      </c>
      <c r="AC160" s="406">
        <f t="shared" si="87"/>
        <v>0</v>
      </c>
      <c r="AD160" s="406">
        <f t="shared" si="88"/>
        <v>0</v>
      </c>
      <c r="AE160" s="407">
        <f t="shared" si="89"/>
        <v>0</v>
      </c>
      <c r="AF160" s="48">
        <v>0</v>
      </c>
      <c r="AG160" s="48">
        <v>0</v>
      </c>
    </row>
    <row r="161" spans="1:33" s="39" customFormat="1" ht="15.75" thickBot="1" x14ac:dyDescent="0.3">
      <c r="A161" s="110"/>
      <c r="B161" s="93" t="s">
        <v>915</v>
      </c>
      <c r="C161" s="775" t="s">
        <v>916</v>
      </c>
      <c r="D161" s="776"/>
      <c r="E161" s="776"/>
      <c r="F161" s="611"/>
      <c r="G161" s="611">
        <f>SUM(G163)</f>
        <v>0</v>
      </c>
      <c r="H161" s="253">
        <f>SUM(H163)</f>
        <v>3828</v>
      </c>
      <c r="I161" s="97">
        <f t="shared" ref="I161:R161" si="103">I162+I163</f>
        <v>3828</v>
      </c>
      <c r="J161" s="97">
        <f t="shared" si="103"/>
        <v>0</v>
      </c>
      <c r="K161" s="97">
        <f t="shared" si="103"/>
        <v>0</v>
      </c>
      <c r="L161" s="97">
        <f t="shared" si="103"/>
        <v>0</v>
      </c>
      <c r="M161" s="95">
        <f t="shared" si="103"/>
        <v>0</v>
      </c>
      <c r="N161" s="98"/>
      <c r="O161" s="98"/>
      <c r="P161" s="98"/>
      <c r="Q161" s="98"/>
      <c r="R161" s="98">
        <f t="shared" si="103"/>
        <v>0</v>
      </c>
      <c r="S161" s="96"/>
      <c r="T161" s="404">
        <f>SUM(T162:T163)</f>
        <v>209</v>
      </c>
      <c r="U161" s="404">
        <f t="shared" ref="U161:AE161" si="104">SUM(U162:U163)</f>
        <v>0</v>
      </c>
      <c r="V161" s="404">
        <f t="shared" si="104"/>
        <v>0</v>
      </c>
      <c r="W161" s="404">
        <f t="shared" si="104"/>
        <v>171</v>
      </c>
      <c r="X161" s="404">
        <f t="shared" si="104"/>
        <v>303</v>
      </c>
      <c r="Y161" s="404">
        <f t="shared" si="104"/>
        <v>0</v>
      </c>
      <c r="Z161" s="404">
        <f t="shared" si="104"/>
        <v>1382</v>
      </c>
      <c r="AA161" s="404">
        <f t="shared" si="104"/>
        <v>0</v>
      </c>
      <c r="AB161" s="404">
        <f t="shared" si="104"/>
        <v>1763</v>
      </c>
      <c r="AC161" s="404">
        <f t="shared" si="104"/>
        <v>0</v>
      </c>
      <c r="AD161" s="404">
        <f t="shared" si="104"/>
        <v>0</v>
      </c>
      <c r="AE161" s="404">
        <f t="shared" si="104"/>
        <v>0</v>
      </c>
      <c r="AF161" s="48">
        <f>SUM(T161:AE161)</f>
        <v>3828</v>
      </c>
      <c r="AG161" s="48">
        <v>0</v>
      </c>
    </row>
    <row r="162" spans="1:33" s="166" customFormat="1" ht="15" customHeight="1" thickBot="1" x14ac:dyDescent="0.3">
      <c r="A162" s="110" t="s">
        <v>917</v>
      </c>
      <c r="B162" s="151" t="s">
        <v>918</v>
      </c>
      <c r="C162" s="179"/>
      <c r="D162" s="178" t="s">
        <v>919</v>
      </c>
      <c r="E162" s="178"/>
      <c r="F162" s="163"/>
      <c r="G162" s="163">
        <f t="shared" si="101"/>
        <v>0</v>
      </c>
      <c r="H162" s="248">
        <f>SUM(U162:AF162)</f>
        <v>0</v>
      </c>
      <c r="I162" s="154"/>
      <c r="J162" s="154"/>
      <c r="K162" s="154"/>
      <c r="L162" s="154"/>
      <c r="M162" s="155"/>
      <c r="N162" s="156"/>
      <c r="O162" s="156"/>
      <c r="P162" s="156"/>
      <c r="Q162" s="156"/>
      <c r="R162" s="156"/>
      <c r="S162" s="162"/>
      <c r="T162" s="404">
        <f t="shared" si="78"/>
        <v>0</v>
      </c>
      <c r="U162" s="405">
        <f t="shared" si="79"/>
        <v>0</v>
      </c>
      <c r="V162" s="406">
        <f t="shared" si="80"/>
        <v>0</v>
      </c>
      <c r="W162" s="406">
        <f t="shared" si="81"/>
        <v>0</v>
      </c>
      <c r="X162" s="405">
        <f t="shared" si="82"/>
        <v>0</v>
      </c>
      <c r="Y162" s="406">
        <f t="shared" si="83"/>
        <v>0</v>
      </c>
      <c r="Z162" s="406">
        <f t="shared" si="84"/>
        <v>0</v>
      </c>
      <c r="AA162" s="407">
        <f t="shared" si="85"/>
        <v>0</v>
      </c>
      <c r="AB162" s="408">
        <f t="shared" si="86"/>
        <v>0</v>
      </c>
      <c r="AC162" s="406">
        <f t="shared" si="87"/>
        <v>0</v>
      </c>
      <c r="AD162" s="406">
        <f t="shared" si="88"/>
        <v>0</v>
      </c>
      <c r="AE162" s="407">
        <f t="shared" si="89"/>
        <v>0</v>
      </c>
      <c r="AF162" s="48">
        <v>0</v>
      </c>
      <c r="AG162" s="48">
        <v>0</v>
      </c>
    </row>
    <row r="163" spans="1:33" s="166" customFormat="1" ht="15.75" thickBot="1" x14ac:dyDescent="0.3">
      <c r="A163" s="110" t="s">
        <v>827</v>
      </c>
      <c r="B163" s="151" t="s">
        <v>858</v>
      </c>
      <c r="C163" s="164"/>
      <c r="D163" s="197" t="s">
        <v>828</v>
      </c>
      <c r="E163" s="197"/>
      <c r="F163" s="163"/>
      <c r="G163" s="163">
        <f>SUM(G166)</f>
        <v>0</v>
      </c>
      <c r="H163" s="248">
        <f>SUM(H166)</f>
        <v>3828</v>
      </c>
      <c r="I163" s="154">
        <f t="shared" ref="I163:R163" si="105">I164+I165+I166</f>
        <v>3828</v>
      </c>
      <c r="J163" s="154">
        <f t="shared" si="105"/>
        <v>0</v>
      </c>
      <c r="K163" s="154">
        <f t="shared" si="105"/>
        <v>0</v>
      </c>
      <c r="L163" s="154">
        <f t="shared" si="105"/>
        <v>0</v>
      </c>
      <c r="M163" s="155">
        <f t="shared" si="105"/>
        <v>0</v>
      </c>
      <c r="N163" s="156"/>
      <c r="O163" s="156"/>
      <c r="P163" s="156"/>
      <c r="Q163" s="156"/>
      <c r="R163" s="156">
        <f t="shared" si="105"/>
        <v>0</v>
      </c>
      <c r="S163" s="162"/>
      <c r="T163" s="404">
        <f>SUM(T164:T166)</f>
        <v>209</v>
      </c>
      <c r="U163" s="404">
        <f t="shared" ref="U163:AE163" si="106">SUM(U164:U166)</f>
        <v>0</v>
      </c>
      <c r="V163" s="404">
        <f t="shared" si="106"/>
        <v>0</v>
      </c>
      <c r="W163" s="404">
        <f t="shared" si="106"/>
        <v>171</v>
      </c>
      <c r="X163" s="404">
        <f t="shared" si="106"/>
        <v>303</v>
      </c>
      <c r="Y163" s="404">
        <f t="shared" si="106"/>
        <v>0</v>
      </c>
      <c r="Z163" s="404">
        <f t="shared" si="106"/>
        <v>1382</v>
      </c>
      <c r="AA163" s="404">
        <f t="shared" si="106"/>
        <v>0</v>
      </c>
      <c r="AB163" s="404">
        <f t="shared" si="106"/>
        <v>1763</v>
      </c>
      <c r="AC163" s="404">
        <f t="shared" si="106"/>
        <v>0</v>
      </c>
      <c r="AD163" s="404">
        <f t="shared" si="106"/>
        <v>0</v>
      </c>
      <c r="AE163" s="404">
        <f t="shared" si="106"/>
        <v>0</v>
      </c>
      <c r="AF163" s="48">
        <f>SUM(T163:AE163)</f>
        <v>3828</v>
      </c>
      <c r="AG163" s="48">
        <v>0</v>
      </c>
    </row>
    <row r="164" spans="1:33" ht="15" customHeight="1" thickBot="1" x14ac:dyDescent="0.3">
      <c r="B164" s="50"/>
      <c r="C164" s="2"/>
      <c r="D164" s="175"/>
      <c r="E164" s="175" t="s">
        <v>829</v>
      </c>
      <c r="F164" s="70"/>
      <c r="G164" s="70">
        <f t="shared" si="101"/>
        <v>0</v>
      </c>
      <c r="H164" s="251">
        <f>SUM(U164:AF164)</f>
        <v>0</v>
      </c>
      <c r="I164" s="40"/>
      <c r="J164" s="40"/>
      <c r="K164" s="40"/>
      <c r="L164" s="40"/>
      <c r="M164" s="1"/>
      <c r="N164" s="72"/>
      <c r="O164" s="72"/>
      <c r="P164" s="72"/>
      <c r="Q164" s="72"/>
      <c r="R164" s="72"/>
      <c r="S164" s="67"/>
      <c r="T164" s="404">
        <f t="shared" si="78"/>
        <v>0</v>
      </c>
      <c r="U164" s="405">
        <f t="shared" si="79"/>
        <v>0</v>
      </c>
      <c r="V164" s="406">
        <f t="shared" si="80"/>
        <v>0</v>
      </c>
      <c r="W164" s="406">
        <f t="shared" si="81"/>
        <v>0</v>
      </c>
      <c r="X164" s="405">
        <f t="shared" si="82"/>
        <v>0</v>
      </c>
      <c r="Y164" s="406">
        <f t="shared" si="83"/>
        <v>0</v>
      </c>
      <c r="Z164" s="406">
        <f t="shared" si="84"/>
        <v>0</v>
      </c>
      <c r="AA164" s="407">
        <f t="shared" si="85"/>
        <v>0</v>
      </c>
      <c r="AB164" s="408">
        <f t="shared" si="86"/>
        <v>0</v>
      </c>
      <c r="AC164" s="406">
        <f t="shared" si="87"/>
        <v>0</v>
      </c>
      <c r="AD164" s="406">
        <f t="shared" si="88"/>
        <v>0</v>
      </c>
      <c r="AE164" s="407">
        <f t="shared" si="89"/>
        <v>0</v>
      </c>
      <c r="AF164" s="48">
        <v>0</v>
      </c>
      <c r="AG164" s="48">
        <v>0</v>
      </c>
    </row>
    <row r="165" spans="1:33" ht="15" customHeight="1" thickBot="1" x14ac:dyDescent="0.3">
      <c r="B165" s="50"/>
      <c r="C165" s="2"/>
      <c r="D165" s="175"/>
      <c r="E165" s="175" t="s">
        <v>336</v>
      </c>
      <c r="F165" s="70"/>
      <c r="G165" s="70">
        <f t="shared" si="101"/>
        <v>0</v>
      </c>
      <c r="H165" s="251">
        <f>SUM(U165:AF165)</f>
        <v>0</v>
      </c>
      <c r="I165" s="40"/>
      <c r="J165" s="40"/>
      <c r="K165" s="40"/>
      <c r="L165" s="40"/>
      <c r="M165" s="1"/>
      <c r="N165" s="72"/>
      <c r="O165" s="72"/>
      <c r="P165" s="72"/>
      <c r="Q165" s="72"/>
      <c r="R165" s="72"/>
      <c r="S165" s="67"/>
      <c r="T165" s="404">
        <f t="shared" si="78"/>
        <v>0</v>
      </c>
      <c r="U165" s="405">
        <f t="shared" si="79"/>
        <v>0</v>
      </c>
      <c r="V165" s="406">
        <f t="shared" si="80"/>
        <v>0</v>
      </c>
      <c r="W165" s="406">
        <f t="shared" si="81"/>
        <v>0</v>
      </c>
      <c r="X165" s="405">
        <f t="shared" si="82"/>
        <v>0</v>
      </c>
      <c r="Y165" s="406">
        <f t="shared" si="83"/>
        <v>0</v>
      </c>
      <c r="Z165" s="406">
        <f t="shared" si="84"/>
        <v>0</v>
      </c>
      <c r="AA165" s="407">
        <f t="shared" si="85"/>
        <v>0</v>
      </c>
      <c r="AB165" s="408">
        <f t="shared" si="86"/>
        <v>0</v>
      </c>
      <c r="AC165" s="406">
        <f t="shared" si="87"/>
        <v>0</v>
      </c>
      <c r="AD165" s="406">
        <f t="shared" si="88"/>
        <v>0</v>
      </c>
      <c r="AE165" s="407">
        <f t="shared" si="89"/>
        <v>0</v>
      </c>
      <c r="AF165" s="48">
        <v>0</v>
      </c>
      <c r="AG165" s="48">
        <v>0</v>
      </c>
    </row>
    <row r="166" spans="1:33" ht="15.75" thickBot="1" x14ac:dyDescent="0.3">
      <c r="B166" s="50"/>
      <c r="C166" s="2"/>
      <c r="D166" s="175"/>
      <c r="E166" s="175" t="s">
        <v>830</v>
      </c>
      <c r="F166" s="70"/>
      <c r="G166" s="70">
        <v>0</v>
      </c>
      <c r="H166" s="251">
        <v>3828</v>
      </c>
      <c r="I166" s="40">
        <v>3828</v>
      </c>
      <c r="J166" s="40"/>
      <c r="K166" s="40"/>
      <c r="L166" s="40"/>
      <c r="M166" s="1"/>
      <c r="N166" s="72"/>
      <c r="O166" s="72"/>
      <c r="P166" s="72"/>
      <c r="Q166" s="72"/>
      <c r="R166" s="72"/>
      <c r="S166" s="67"/>
      <c r="T166" s="404">
        <v>209</v>
      </c>
      <c r="U166" s="405">
        <v>0</v>
      </c>
      <c r="V166" s="406">
        <v>0</v>
      </c>
      <c r="W166" s="406">
        <v>171</v>
      </c>
      <c r="X166" s="405">
        <v>303</v>
      </c>
      <c r="Y166" s="406">
        <v>0</v>
      </c>
      <c r="Z166" s="406">
        <v>1382</v>
      </c>
      <c r="AA166" s="407">
        <v>0</v>
      </c>
      <c r="AB166" s="408">
        <v>1763</v>
      </c>
      <c r="AC166" s="406">
        <v>0</v>
      </c>
      <c r="AD166" s="406">
        <v>0</v>
      </c>
      <c r="AE166" s="407">
        <v>0</v>
      </c>
      <c r="AF166" s="48">
        <f>SUM(T166:AE166)</f>
        <v>3828</v>
      </c>
      <c r="AG166" s="48">
        <v>0</v>
      </c>
    </row>
    <row r="167" spans="1:33" s="39" customFormat="1" ht="15" hidden="1" customHeight="1" thickBot="1" x14ac:dyDescent="0.3">
      <c r="A167" s="110"/>
      <c r="B167" s="93" t="s">
        <v>745</v>
      </c>
      <c r="C167" s="775" t="s">
        <v>920</v>
      </c>
      <c r="D167" s="776"/>
      <c r="E167" s="776"/>
      <c r="F167" s="71">
        <v>0</v>
      </c>
      <c r="G167" s="71">
        <f t="shared" si="101"/>
        <v>0</v>
      </c>
      <c r="H167" s="250">
        <f>SUM(U167:AF167)</f>
        <v>0</v>
      </c>
      <c r="I167" s="97">
        <f t="shared" ref="I167:R167" si="107">I168+I169</f>
        <v>0</v>
      </c>
      <c r="J167" s="97">
        <f t="shared" si="107"/>
        <v>0</v>
      </c>
      <c r="K167" s="97">
        <f t="shared" si="107"/>
        <v>0</v>
      </c>
      <c r="L167" s="97">
        <f t="shared" si="107"/>
        <v>0</v>
      </c>
      <c r="M167" s="95">
        <f t="shared" si="107"/>
        <v>0</v>
      </c>
      <c r="N167" s="98"/>
      <c r="O167" s="98"/>
      <c r="P167" s="98"/>
      <c r="Q167" s="98"/>
      <c r="R167" s="98">
        <f t="shared" si="107"/>
        <v>0</v>
      </c>
      <c r="S167" s="96"/>
      <c r="T167" s="404">
        <f t="shared" si="78"/>
        <v>0</v>
      </c>
      <c r="U167" s="405">
        <f t="shared" si="79"/>
        <v>0</v>
      </c>
      <c r="V167" s="406">
        <f t="shared" si="80"/>
        <v>0</v>
      </c>
      <c r="W167" s="406">
        <f t="shared" si="81"/>
        <v>0</v>
      </c>
      <c r="X167" s="405">
        <f t="shared" si="82"/>
        <v>0</v>
      </c>
      <c r="Y167" s="406">
        <f t="shared" si="83"/>
        <v>0</v>
      </c>
      <c r="Z167" s="406">
        <f t="shared" si="84"/>
        <v>0</v>
      </c>
      <c r="AA167" s="407">
        <f t="shared" si="85"/>
        <v>0</v>
      </c>
      <c r="AB167" s="408">
        <f t="shared" si="86"/>
        <v>0</v>
      </c>
      <c r="AC167" s="406">
        <f t="shared" si="87"/>
        <v>0</v>
      </c>
      <c r="AD167" s="406">
        <f t="shared" si="88"/>
        <v>0</v>
      </c>
      <c r="AE167" s="407">
        <f t="shared" si="89"/>
        <v>0</v>
      </c>
      <c r="AF167" s="48">
        <v>0</v>
      </c>
      <c r="AG167" s="48">
        <v>0</v>
      </c>
    </row>
    <row r="168" spans="1:33" s="166" customFormat="1" ht="15" hidden="1" customHeight="1" thickBot="1" x14ac:dyDescent="0.3">
      <c r="A168" s="110" t="s">
        <v>924</v>
      </c>
      <c r="B168" s="151" t="s">
        <v>922</v>
      </c>
      <c r="C168" s="160"/>
      <c r="D168" s="777" t="s">
        <v>921</v>
      </c>
      <c r="E168" s="777"/>
      <c r="F168" s="163">
        <v>0</v>
      </c>
      <c r="G168" s="163">
        <f t="shared" si="101"/>
        <v>0</v>
      </c>
      <c r="H168" s="248">
        <f>SUM(U168:AF168)</f>
        <v>0</v>
      </c>
      <c r="I168" s="154"/>
      <c r="J168" s="154"/>
      <c r="K168" s="154"/>
      <c r="L168" s="154"/>
      <c r="M168" s="155"/>
      <c r="N168" s="156"/>
      <c r="O168" s="156"/>
      <c r="P168" s="156"/>
      <c r="Q168" s="156"/>
      <c r="R168" s="156"/>
      <c r="S168" s="162"/>
      <c r="T168" s="404">
        <f t="shared" si="78"/>
        <v>0</v>
      </c>
      <c r="U168" s="405">
        <f t="shared" si="79"/>
        <v>0</v>
      </c>
      <c r="V168" s="406">
        <f t="shared" si="80"/>
        <v>0</v>
      </c>
      <c r="W168" s="406">
        <f t="shared" si="81"/>
        <v>0</v>
      </c>
      <c r="X168" s="405">
        <f t="shared" si="82"/>
        <v>0</v>
      </c>
      <c r="Y168" s="406">
        <f t="shared" si="83"/>
        <v>0</v>
      </c>
      <c r="Z168" s="406">
        <f t="shared" si="84"/>
        <v>0</v>
      </c>
      <c r="AA168" s="407">
        <f t="shared" si="85"/>
        <v>0</v>
      </c>
      <c r="AB168" s="408">
        <f t="shared" si="86"/>
        <v>0</v>
      </c>
      <c r="AC168" s="406">
        <f t="shared" si="87"/>
        <v>0</v>
      </c>
      <c r="AD168" s="406">
        <f t="shared" si="88"/>
        <v>0</v>
      </c>
      <c r="AE168" s="407">
        <f t="shared" si="89"/>
        <v>0</v>
      </c>
      <c r="AF168" s="48">
        <v>0</v>
      </c>
      <c r="AG168" s="48">
        <v>0</v>
      </c>
    </row>
    <row r="169" spans="1:33" s="166" customFormat="1" ht="15" hidden="1" customHeight="1" thickBot="1" x14ac:dyDescent="0.3">
      <c r="A169" s="110" t="s">
        <v>831</v>
      </c>
      <c r="B169" s="151" t="s">
        <v>923</v>
      </c>
      <c r="C169" s="160"/>
      <c r="D169" s="777" t="s">
        <v>832</v>
      </c>
      <c r="E169" s="777"/>
      <c r="F169" s="163">
        <v>0</v>
      </c>
      <c r="G169" s="163">
        <f t="shared" si="101"/>
        <v>0</v>
      </c>
      <c r="H169" s="248">
        <f>SUM(U169:AF169)</f>
        <v>0</v>
      </c>
      <c r="I169" s="154"/>
      <c r="J169" s="154"/>
      <c r="K169" s="154"/>
      <c r="L169" s="154"/>
      <c r="M169" s="155"/>
      <c r="N169" s="156"/>
      <c r="O169" s="156"/>
      <c r="P169" s="156"/>
      <c r="Q169" s="156"/>
      <c r="R169" s="156"/>
      <c r="S169" s="162"/>
      <c r="T169" s="404">
        <f t="shared" si="78"/>
        <v>0</v>
      </c>
      <c r="U169" s="405">
        <f t="shared" si="79"/>
        <v>0</v>
      </c>
      <c r="V169" s="406">
        <f t="shared" si="80"/>
        <v>0</v>
      </c>
      <c r="W169" s="406">
        <f t="shared" si="81"/>
        <v>0</v>
      </c>
      <c r="X169" s="405">
        <f t="shared" si="82"/>
        <v>0</v>
      </c>
      <c r="Y169" s="406">
        <f t="shared" si="83"/>
        <v>0</v>
      </c>
      <c r="Z169" s="406">
        <f t="shared" si="84"/>
        <v>0</v>
      </c>
      <c r="AA169" s="407">
        <f t="shared" si="85"/>
        <v>0</v>
      </c>
      <c r="AB169" s="408">
        <f t="shared" si="86"/>
        <v>0</v>
      </c>
      <c r="AC169" s="406">
        <f t="shared" si="87"/>
        <v>0</v>
      </c>
      <c r="AD169" s="406">
        <f t="shared" si="88"/>
        <v>0</v>
      </c>
      <c r="AE169" s="407">
        <f t="shared" si="89"/>
        <v>0</v>
      </c>
      <c r="AF169" s="48">
        <v>0</v>
      </c>
      <c r="AG169" s="48">
        <v>0</v>
      </c>
    </row>
    <row r="170" spans="1:33" s="39" customFormat="1" ht="15" hidden="1" customHeight="1" thickBot="1" x14ac:dyDescent="0.3">
      <c r="A170" s="110" t="s">
        <v>55</v>
      </c>
      <c r="B170" s="93" t="s">
        <v>746</v>
      </c>
      <c r="C170" s="775" t="s">
        <v>925</v>
      </c>
      <c r="D170" s="776"/>
      <c r="E170" s="776"/>
      <c r="F170" s="71">
        <v>0</v>
      </c>
      <c r="G170" s="71">
        <f t="shared" si="101"/>
        <v>0</v>
      </c>
      <c r="H170" s="250">
        <f>SUM(U170:AF170)</f>
        <v>0</v>
      </c>
      <c r="I170" s="97"/>
      <c r="J170" s="97"/>
      <c r="K170" s="97"/>
      <c r="L170" s="97"/>
      <c r="M170" s="95"/>
      <c r="N170" s="98"/>
      <c r="O170" s="98"/>
      <c r="P170" s="98"/>
      <c r="Q170" s="98"/>
      <c r="R170" s="98"/>
      <c r="S170" s="96"/>
      <c r="T170" s="404">
        <f t="shared" si="78"/>
        <v>0</v>
      </c>
      <c r="U170" s="405">
        <f t="shared" si="79"/>
        <v>0</v>
      </c>
      <c r="V170" s="406">
        <f t="shared" si="80"/>
        <v>0</v>
      </c>
      <c r="W170" s="406">
        <f t="shared" si="81"/>
        <v>0</v>
      </c>
      <c r="X170" s="405">
        <f t="shared" si="82"/>
        <v>0</v>
      </c>
      <c r="Y170" s="406">
        <f t="shared" si="83"/>
        <v>0</v>
      </c>
      <c r="Z170" s="406">
        <f t="shared" si="84"/>
        <v>0</v>
      </c>
      <c r="AA170" s="407">
        <f t="shared" si="85"/>
        <v>0</v>
      </c>
      <c r="AB170" s="408">
        <f t="shared" si="86"/>
        <v>0</v>
      </c>
      <c r="AC170" s="406">
        <f t="shared" si="87"/>
        <v>0</v>
      </c>
      <c r="AD170" s="406">
        <f t="shared" si="88"/>
        <v>0</v>
      </c>
      <c r="AE170" s="407">
        <f t="shared" si="89"/>
        <v>0</v>
      </c>
      <c r="AF170" s="48">
        <v>0</v>
      </c>
      <c r="AG170" s="48">
        <v>0</v>
      </c>
    </row>
    <row r="171" spans="1:33" s="39" customFormat="1" ht="15.75" thickBot="1" x14ac:dyDescent="0.3">
      <c r="A171" s="110" t="s">
        <v>56</v>
      </c>
      <c r="B171" s="93" t="s">
        <v>747</v>
      </c>
      <c r="C171" s="775" t="s">
        <v>57</v>
      </c>
      <c r="D171" s="776"/>
      <c r="E171" s="776"/>
      <c r="F171" s="611"/>
      <c r="G171" s="611">
        <f>SUM(G172:G174)</f>
        <v>0</v>
      </c>
      <c r="H171" s="253">
        <f>SUM(H172:H174)</f>
        <v>2775</v>
      </c>
      <c r="I171" s="97">
        <f>I172+I173+I174</f>
        <v>2775</v>
      </c>
      <c r="J171" s="97">
        <f t="shared" ref="J171:R171" si="108">J172+J173+J174</f>
        <v>0</v>
      </c>
      <c r="K171" s="97">
        <f t="shared" si="108"/>
        <v>0</v>
      </c>
      <c r="L171" s="97">
        <f t="shared" si="108"/>
        <v>0</v>
      </c>
      <c r="M171" s="95">
        <f>M172+M173+M174</f>
        <v>0</v>
      </c>
      <c r="N171" s="98"/>
      <c r="O171" s="98"/>
      <c r="P171" s="98"/>
      <c r="Q171" s="98"/>
      <c r="R171" s="98">
        <f t="shared" si="108"/>
        <v>0</v>
      </c>
      <c r="S171" s="96"/>
      <c r="T171" s="404">
        <f>SUM(T172:T174)</f>
        <v>47</v>
      </c>
      <c r="U171" s="404">
        <f>SUM(U172:U174)</f>
        <v>144</v>
      </c>
      <c r="V171" s="404">
        <f>SUM(V172:V174)</f>
        <v>799</v>
      </c>
      <c r="W171" s="404">
        <f t="shared" ref="W171:AE171" si="109">SUM(W172:W174)</f>
        <v>0</v>
      </c>
      <c r="X171" s="404">
        <f t="shared" si="109"/>
        <v>0</v>
      </c>
      <c r="Y171" s="404">
        <f t="shared" si="109"/>
        <v>94</v>
      </c>
      <c r="Z171" s="404">
        <f t="shared" si="109"/>
        <v>219</v>
      </c>
      <c r="AA171" s="404">
        <f t="shared" si="109"/>
        <v>1472</v>
      </c>
      <c r="AB171" s="404">
        <f t="shared" si="109"/>
        <v>0</v>
      </c>
      <c r="AC171" s="404">
        <f t="shared" si="109"/>
        <v>0</v>
      </c>
      <c r="AD171" s="404">
        <f t="shared" si="109"/>
        <v>0</v>
      </c>
      <c r="AE171" s="404">
        <f t="shared" si="109"/>
        <v>0</v>
      </c>
      <c r="AF171" s="48">
        <f>SUM(T171:AE171)</f>
        <v>2775</v>
      </c>
      <c r="AG171" s="48">
        <v>0</v>
      </c>
    </row>
    <row r="172" spans="1:33" ht="15" customHeight="1" thickBot="1" x14ac:dyDescent="0.3">
      <c r="B172" s="50"/>
      <c r="C172" s="2"/>
      <c r="D172" s="748" t="s">
        <v>411</v>
      </c>
      <c r="E172" s="748"/>
      <c r="F172" s="70"/>
      <c r="G172" s="70">
        <v>0</v>
      </c>
      <c r="H172" s="251">
        <v>0</v>
      </c>
      <c r="I172" s="40">
        <v>0</v>
      </c>
      <c r="J172" s="40"/>
      <c r="K172" s="40"/>
      <c r="L172" s="40"/>
      <c r="M172" s="1"/>
      <c r="N172" s="72"/>
      <c r="O172" s="72"/>
      <c r="P172" s="72"/>
      <c r="Q172" s="72"/>
      <c r="R172" s="72"/>
      <c r="S172" s="67"/>
      <c r="T172" s="404">
        <f t="shared" si="78"/>
        <v>0</v>
      </c>
      <c r="U172" s="405">
        <f t="shared" si="79"/>
        <v>0</v>
      </c>
      <c r="V172" s="406">
        <f t="shared" si="80"/>
        <v>0</v>
      </c>
      <c r="W172" s="406">
        <f t="shared" si="81"/>
        <v>0</v>
      </c>
      <c r="X172" s="405">
        <f t="shared" si="82"/>
        <v>0</v>
      </c>
      <c r="Y172" s="406">
        <f t="shared" si="83"/>
        <v>0</v>
      </c>
      <c r="Z172" s="406">
        <f t="shared" si="84"/>
        <v>0</v>
      </c>
      <c r="AA172" s="407">
        <f t="shared" si="85"/>
        <v>0</v>
      </c>
      <c r="AB172" s="408">
        <f t="shared" si="86"/>
        <v>0</v>
      </c>
      <c r="AC172" s="406">
        <f t="shared" si="87"/>
        <v>0</v>
      </c>
      <c r="AD172" s="406">
        <f t="shared" si="88"/>
        <v>0</v>
      </c>
      <c r="AE172" s="407">
        <f t="shared" si="89"/>
        <v>0</v>
      </c>
      <c r="AF172" s="48">
        <v>0</v>
      </c>
      <c r="AG172" s="48">
        <v>0</v>
      </c>
    </row>
    <row r="173" spans="1:33" ht="15" customHeight="1" thickBot="1" x14ac:dyDescent="0.3">
      <c r="B173" s="50"/>
      <c r="C173" s="2"/>
      <c r="D173" s="748" t="s">
        <v>337</v>
      </c>
      <c r="E173" s="748"/>
      <c r="F173" s="70"/>
      <c r="G173" s="70">
        <v>0</v>
      </c>
      <c r="H173" s="251">
        <v>0</v>
      </c>
      <c r="I173" s="40">
        <f>G173</f>
        <v>0</v>
      </c>
      <c r="J173" s="40"/>
      <c r="K173" s="40"/>
      <c r="L173" s="40"/>
      <c r="M173" s="1"/>
      <c r="N173" s="72"/>
      <c r="O173" s="72"/>
      <c r="P173" s="72"/>
      <c r="Q173" s="72"/>
      <c r="R173" s="72"/>
      <c r="S173" s="67"/>
      <c r="T173" s="404">
        <f t="shared" si="78"/>
        <v>0</v>
      </c>
      <c r="U173" s="405">
        <f t="shared" si="79"/>
        <v>0</v>
      </c>
      <c r="V173" s="406">
        <f t="shared" si="80"/>
        <v>0</v>
      </c>
      <c r="W173" s="406">
        <f t="shared" si="81"/>
        <v>0</v>
      </c>
      <c r="X173" s="405">
        <f t="shared" si="82"/>
        <v>0</v>
      </c>
      <c r="Y173" s="406">
        <f t="shared" si="83"/>
        <v>0</v>
      </c>
      <c r="Z173" s="406">
        <f t="shared" si="84"/>
        <v>0</v>
      </c>
      <c r="AA173" s="407">
        <f t="shared" si="85"/>
        <v>0</v>
      </c>
      <c r="AB173" s="408">
        <f t="shared" si="86"/>
        <v>0</v>
      </c>
      <c r="AC173" s="406">
        <f t="shared" si="87"/>
        <v>0</v>
      </c>
      <c r="AD173" s="406">
        <f t="shared" si="88"/>
        <v>0</v>
      </c>
      <c r="AE173" s="407">
        <f t="shared" si="89"/>
        <v>0</v>
      </c>
      <c r="AF173" s="48">
        <v>0</v>
      </c>
      <c r="AG173" s="48">
        <v>0</v>
      </c>
    </row>
    <row r="174" spans="1:33" ht="15.75" thickBot="1" x14ac:dyDescent="0.3">
      <c r="B174" s="50"/>
      <c r="C174" s="2"/>
      <c r="D174" s="777" t="s">
        <v>338</v>
      </c>
      <c r="E174" s="780"/>
      <c r="F174" s="163"/>
      <c r="G174" s="163">
        <f>SUM(G175:G177)</f>
        <v>0</v>
      </c>
      <c r="H174" s="248">
        <f>SUM(H175:H177)</f>
        <v>2775</v>
      </c>
      <c r="I174" s="154">
        <f>SUM(I175:I177)</f>
        <v>2775</v>
      </c>
      <c r="J174" s="40"/>
      <c r="K174" s="40"/>
      <c r="L174" s="40"/>
      <c r="M174" s="1">
        <f>M175+M176+M177</f>
        <v>0</v>
      </c>
      <c r="N174" s="72"/>
      <c r="O174" s="72"/>
      <c r="P174" s="72"/>
      <c r="Q174" s="72"/>
      <c r="R174" s="72"/>
      <c r="S174" s="67"/>
      <c r="T174" s="404">
        <f>SUM(T175:T177)</f>
        <v>47</v>
      </c>
      <c r="U174" s="404">
        <f>SUM(U175:U177)</f>
        <v>144</v>
      </c>
      <c r="V174" s="404">
        <f>SUM(V175:V177)</f>
        <v>799</v>
      </c>
      <c r="W174" s="404">
        <f t="shared" ref="W174:AE174" si="110">SUM(W175:W177)</f>
        <v>0</v>
      </c>
      <c r="X174" s="404">
        <f t="shared" si="110"/>
        <v>0</v>
      </c>
      <c r="Y174" s="404">
        <f t="shared" si="110"/>
        <v>94</v>
      </c>
      <c r="Z174" s="404">
        <f t="shared" si="110"/>
        <v>219</v>
      </c>
      <c r="AA174" s="404">
        <f t="shared" si="110"/>
        <v>1472</v>
      </c>
      <c r="AB174" s="404">
        <f t="shared" si="110"/>
        <v>0</v>
      </c>
      <c r="AC174" s="404">
        <f t="shared" si="110"/>
        <v>0</v>
      </c>
      <c r="AD174" s="404">
        <f t="shared" si="110"/>
        <v>0</v>
      </c>
      <c r="AE174" s="404">
        <f t="shared" si="110"/>
        <v>0</v>
      </c>
      <c r="AF174" s="48">
        <f>SUM(T174:AE174)</f>
        <v>2775</v>
      </c>
      <c r="AG174" s="48">
        <v>0</v>
      </c>
    </row>
    <row r="175" spans="1:33" ht="15.75" thickBot="1" x14ac:dyDescent="0.3">
      <c r="B175" s="50"/>
      <c r="C175" s="2"/>
      <c r="D175" s="147"/>
      <c r="E175" s="294" t="s">
        <v>1012</v>
      </c>
      <c r="F175" s="295"/>
      <c r="G175" s="70">
        <v>0</v>
      </c>
      <c r="H175" s="353">
        <v>2775</v>
      </c>
      <c r="I175" s="1">
        <v>2775</v>
      </c>
      <c r="J175" s="40"/>
      <c r="K175" s="40"/>
      <c r="L175" s="40"/>
      <c r="M175" s="1"/>
      <c r="N175" s="72"/>
      <c r="O175" s="72"/>
      <c r="P175" s="72"/>
      <c r="Q175" s="72"/>
      <c r="R175" s="72"/>
      <c r="S175" s="67"/>
      <c r="T175" s="404">
        <v>47</v>
      </c>
      <c r="U175" s="405">
        <v>144</v>
      </c>
      <c r="V175" s="406">
        <v>799</v>
      </c>
      <c r="W175" s="406">
        <v>0</v>
      </c>
      <c r="X175" s="405">
        <v>0</v>
      </c>
      <c r="Y175" s="406">
        <v>94</v>
      </c>
      <c r="Z175" s="406">
        <v>219</v>
      </c>
      <c r="AA175" s="407">
        <v>1472</v>
      </c>
      <c r="AB175" s="408">
        <v>0</v>
      </c>
      <c r="AC175" s="406">
        <v>0</v>
      </c>
      <c r="AD175" s="406">
        <v>0</v>
      </c>
      <c r="AE175" s="407">
        <v>0</v>
      </c>
      <c r="AF175" s="558">
        <f>SUM(T175:AE175)</f>
        <v>2775</v>
      </c>
      <c r="AG175" s="48">
        <v>0</v>
      </c>
    </row>
    <row r="176" spans="1:33" ht="15.75" thickBot="1" x14ac:dyDescent="0.3">
      <c r="B176" s="50"/>
      <c r="C176" s="2"/>
      <c r="D176" s="147"/>
      <c r="E176" s="294" t="s">
        <v>1014</v>
      </c>
      <c r="F176" s="70"/>
      <c r="G176" s="70">
        <f>SUM(T176:AE176)</f>
        <v>0</v>
      </c>
      <c r="H176" s="251">
        <f>SUM(U176:AF176)</f>
        <v>0</v>
      </c>
      <c r="I176" s="40">
        <f>G176</f>
        <v>0</v>
      </c>
      <c r="J176" s="40"/>
      <c r="K176" s="40"/>
      <c r="L176" s="40"/>
      <c r="M176" s="1"/>
      <c r="N176" s="72"/>
      <c r="O176" s="72"/>
      <c r="P176" s="72"/>
      <c r="Q176" s="72"/>
      <c r="R176" s="72"/>
      <c r="S176" s="67"/>
      <c r="T176" s="404">
        <f t="shared" si="78"/>
        <v>0</v>
      </c>
      <c r="U176" s="405">
        <f t="shared" si="79"/>
        <v>0</v>
      </c>
      <c r="V176" s="406">
        <f t="shared" si="80"/>
        <v>0</v>
      </c>
      <c r="W176" s="406">
        <f t="shared" si="81"/>
        <v>0</v>
      </c>
      <c r="X176" s="405">
        <f t="shared" si="82"/>
        <v>0</v>
      </c>
      <c r="Y176" s="406">
        <f t="shared" si="83"/>
        <v>0</v>
      </c>
      <c r="Z176" s="406">
        <f t="shared" si="84"/>
        <v>0</v>
      </c>
      <c r="AA176" s="407">
        <f t="shared" si="85"/>
        <v>0</v>
      </c>
      <c r="AB176" s="408">
        <f t="shared" si="86"/>
        <v>0</v>
      </c>
      <c r="AC176" s="406">
        <f t="shared" si="87"/>
        <v>0</v>
      </c>
      <c r="AD176" s="406">
        <f t="shared" si="88"/>
        <v>0</v>
      </c>
      <c r="AE176" s="407">
        <f t="shared" si="89"/>
        <v>0</v>
      </c>
      <c r="AF176" s="48">
        <v>0</v>
      </c>
      <c r="AG176" s="48">
        <v>0</v>
      </c>
    </row>
    <row r="177" spans="1:33" ht="15.75" thickBot="1" x14ac:dyDescent="0.3">
      <c r="B177" s="291"/>
      <c r="C177" s="292"/>
      <c r="D177" s="293"/>
      <c r="E177" s="296" t="s">
        <v>1013</v>
      </c>
      <c r="F177" s="298"/>
      <c r="G177" s="298">
        <v>0</v>
      </c>
      <c r="H177" s="255">
        <v>0</v>
      </c>
      <c r="I177" s="232">
        <f>G177</f>
        <v>0</v>
      </c>
      <c r="J177" s="232"/>
      <c r="K177" s="232"/>
      <c r="L177" s="232"/>
      <c r="M177" s="230"/>
      <c r="N177" s="231"/>
      <c r="O177" s="231"/>
      <c r="P177" s="231"/>
      <c r="Q177" s="231"/>
      <c r="R177" s="231"/>
      <c r="S177" s="297"/>
      <c r="T177" s="404">
        <f t="shared" si="78"/>
        <v>0</v>
      </c>
      <c r="U177" s="405">
        <f t="shared" si="79"/>
        <v>0</v>
      </c>
      <c r="V177" s="406">
        <f t="shared" si="80"/>
        <v>0</v>
      </c>
      <c r="W177" s="406">
        <f t="shared" si="81"/>
        <v>0</v>
      </c>
      <c r="X177" s="405">
        <f t="shared" si="82"/>
        <v>0</v>
      </c>
      <c r="Y177" s="406">
        <f t="shared" si="83"/>
        <v>0</v>
      </c>
      <c r="Z177" s="406">
        <f t="shared" si="84"/>
        <v>0</v>
      </c>
      <c r="AA177" s="407">
        <f t="shared" si="85"/>
        <v>0</v>
      </c>
      <c r="AB177" s="408">
        <f t="shared" si="86"/>
        <v>0</v>
      </c>
      <c r="AC177" s="406">
        <f t="shared" si="87"/>
        <v>0</v>
      </c>
      <c r="AD177" s="406">
        <f t="shared" si="88"/>
        <v>0</v>
      </c>
      <c r="AE177" s="407">
        <f t="shared" si="89"/>
        <v>0</v>
      </c>
      <c r="AF177" s="48">
        <v>0</v>
      </c>
      <c r="AG177" s="48">
        <v>0</v>
      </c>
    </row>
    <row r="178" spans="1:33" ht="15.75" thickBot="1" x14ac:dyDescent="0.3">
      <c r="B178" s="89" t="s">
        <v>58</v>
      </c>
      <c r="C178" s="759" t="s">
        <v>59</v>
      </c>
      <c r="D178" s="769"/>
      <c r="E178" s="769"/>
      <c r="F178" s="609"/>
      <c r="G178" s="609">
        <f>G179+G180</f>
        <v>1250000</v>
      </c>
      <c r="H178" s="613">
        <f>H179+H180</f>
        <v>1250000</v>
      </c>
      <c r="I178" s="79">
        <f t="shared" ref="I178:R178" si="111">I179+I180+I183+I184+I187</f>
        <v>0</v>
      </c>
      <c r="J178" s="79">
        <f t="shared" si="111"/>
        <v>0</v>
      </c>
      <c r="K178" s="79">
        <f>K179+K180+K183+K184+K187</f>
        <v>1250000</v>
      </c>
      <c r="L178" s="79">
        <f t="shared" si="111"/>
        <v>0</v>
      </c>
      <c r="M178" s="77">
        <f t="shared" si="111"/>
        <v>0</v>
      </c>
      <c r="N178" s="80"/>
      <c r="O178" s="80"/>
      <c r="P178" s="80"/>
      <c r="Q178" s="80"/>
      <c r="R178" s="80">
        <f t="shared" si="111"/>
        <v>0</v>
      </c>
      <c r="S178" s="78"/>
      <c r="T178" s="404">
        <f t="shared" si="78"/>
        <v>125000</v>
      </c>
      <c r="U178" s="405">
        <f t="shared" si="79"/>
        <v>125000</v>
      </c>
      <c r="V178" s="406">
        <f t="shared" si="80"/>
        <v>125000</v>
      </c>
      <c r="W178" s="406">
        <f t="shared" si="81"/>
        <v>125000</v>
      </c>
      <c r="X178" s="405">
        <f t="shared" si="82"/>
        <v>125000</v>
      </c>
      <c r="Y178" s="406">
        <f t="shared" si="83"/>
        <v>125000</v>
      </c>
      <c r="Z178" s="406">
        <f t="shared" si="84"/>
        <v>125000</v>
      </c>
      <c r="AA178" s="407">
        <f t="shared" si="85"/>
        <v>125000</v>
      </c>
      <c r="AB178" s="408">
        <f t="shared" si="86"/>
        <v>62500</v>
      </c>
      <c r="AC178" s="406">
        <f t="shared" si="87"/>
        <v>62500</v>
      </c>
      <c r="AD178" s="406">
        <f t="shared" si="88"/>
        <v>62500</v>
      </c>
      <c r="AE178" s="407">
        <f t="shared" si="89"/>
        <v>62500</v>
      </c>
      <c r="AF178" s="48">
        <v>1250000</v>
      </c>
      <c r="AG178" s="48">
        <v>1250000</v>
      </c>
    </row>
    <row r="179" spans="1:33" s="17" customFormat="1" ht="15" customHeight="1" thickBot="1" x14ac:dyDescent="0.3">
      <c r="A179" s="110" t="s">
        <v>60</v>
      </c>
      <c r="B179" s="100" t="s">
        <v>748</v>
      </c>
      <c r="C179" s="760" t="s">
        <v>412</v>
      </c>
      <c r="D179" s="761"/>
      <c r="E179" s="761"/>
      <c r="F179" s="606"/>
      <c r="G179" s="606">
        <v>0</v>
      </c>
      <c r="H179" s="249">
        <v>0</v>
      </c>
      <c r="I179" s="86"/>
      <c r="J179" s="86"/>
      <c r="K179" s="86"/>
      <c r="L179" s="86"/>
      <c r="M179" s="84"/>
      <c r="N179" s="87"/>
      <c r="O179" s="87"/>
      <c r="P179" s="87"/>
      <c r="Q179" s="87"/>
      <c r="R179" s="87"/>
      <c r="S179" s="85"/>
      <c r="T179" s="404">
        <f t="shared" si="78"/>
        <v>0</v>
      </c>
      <c r="U179" s="405">
        <f t="shared" si="79"/>
        <v>0</v>
      </c>
      <c r="V179" s="406">
        <f t="shared" si="80"/>
        <v>0</v>
      </c>
      <c r="W179" s="406">
        <f t="shared" si="81"/>
        <v>0</v>
      </c>
      <c r="X179" s="405">
        <f t="shared" si="82"/>
        <v>0</v>
      </c>
      <c r="Y179" s="406">
        <f t="shared" si="83"/>
        <v>0</v>
      </c>
      <c r="Z179" s="406">
        <f t="shared" si="84"/>
        <v>0</v>
      </c>
      <c r="AA179" s="407">
        <f t="shared" si="85"/>
        <v>0</v>
      </c>
      <c r="AB179" s="408">
        <f t="shared" si="86"/>
        <v>0</v>
      </c>
      <c r="AC179" s="406">
        <f t="shared" si="87"/>
        <v>0</v>
      </c>
      <c r="AD179" s="406">
        <f t="shared" si="88"/>
        <v>0</v>
      </c>
      <c r="AE179" s="407">
        <f t="shared" si="89"/>
        <v>0</v>
      </c>
      <c r="AF179" s="48">
        <v>0</v>
      </c>
      <c r="AG179" s="48">
        <v>0</v>
      </c>
    </row>
    <row r="180" spans="1:33" s="17" customFormat="1" ht="15" customHeight="1" thickBot="1" x14ac:dyDescent="0.3">
      <c r="A180" s="110" t="s">
        <v>61</v>
      </c>
      <c r="B180" s="82" t="s">
        <v>749</v>
      </c>
      <c r="C180" s="762" t="s">
        <v>62</v>
      </c>
      <c r="D180" s="763"/>
      <c r="E180" s="763"/>
      <c r="F180" s="606"/>
      <c r="G180" s="606">
        <f>SUM(G181:G182)</f>
        <v>1250000</v>
      </c>
      <c r="H180" s="249">
        <f>SUM(H181:H182)</f>
        <v>1250000</v>
      </c>
      <c r="I180" s="86">
        <f t="shared" ref="I180:R180" si="112">I181+I182</f>
        <v>0</v>
      </c>
      <c r="J180" s="86">
        <f t="shared" si="112"/>
        <v>0</v>
      </c>
      <c r="K180" s="86">
        <f>K181+K182</f>
        <v>1250000</v>
      </c>
      <c r="L180" s="86">
        <f t="shared" si="112"/>
        <v>0</v>
      </c>
      <c r="M180" s="84">
        <f t="shared" si="112"/>
        <v>0</v>
      </c>
      <c r="N180" s="87"/>
      <c r="O180" s="87"/>
      <c r="P180" s="87"/>
      <c r="Q180" s="87"/>
      <c r="R180" s="87">
        <f t="shared" si="112"/>
        <v>0</v>
      </c>
      <c r="S180" s="85"/>
      <c r="T180" s="404">
        <f t="shared" si="78"/>
        <v>125000</v>
      </c>
      <c r="U180" s="405">
        <f t="shared" si="79"/>
        <v>125000</v>
      </c>
      <c r="V180" s="406">
        <f t="shared" si="80"/>
        <v>125000</v>
      </c>
      <c r="W180" s="406">
        <f t="shared" si="81"/>
        <v>125000</v>
      </c>
      <c r="X180" s="405">
        <f t="shared" si="82"/>
        <v>125000</v>
      </c>
      <c r="Y180" s="406">
        <f t="shared" si="83"/>
        <v>125000</v>
      </c>
      <c r="Z180" s="406">
        <f t="shared" si="84"/>
        <v>125000</v>
      </c>
      <c r="AA180" s="407">
        <f t="shared" si="85"/>
        <v>125000</v>
      </c>
      <c r="AB180" s="408">
        <f t="shared" si="86"/>
        <v>62500</v>
      </c>
      <c r="AC180" s="406">
        <f t="shared" si="87"/>
        <v>62500</v>
      </c>
      <c r="AD180" s="406">
        <f t="shared" si="88"/>
        <v>62500</v>
      </c>
      <c r="AE180" s="407">
        <f t="shared" si="89"/>
        <v>62500</v>
      </c>
      <c r="AF180" s="48">
        <v>1250000</v>
      </c>
      <c r="AG180" s="48">
        <v>1250000</v>
      </c>
    </row>
    <row r="181" spans="1:33" ht="15" customHeight="1" thickBot="1" x14ac:dyDescent="0.3">
      <c r="B181" s="50"/>
      <c r="C181" s="2"/>
      <c r="D181" s="748" t="s">
        <v>339</v>
      </c>
      <c r="E181" s="748"/>
      <c r="F181" s="70"/>
      <c r="G181" s="70">
        <f t="shared" si="101"/>
        <v>0</v>
      </c>
      <c r="H181" s="251">
        <f>SUM(U181:AF181)</f>
        <v>0</v>
      </c>
      <c r="I181" s="40"/>
      <c r="J181" s="40"/>
      <c r="K181" s="40">
        <f>G181</f>
        <v>0</v>
      </c>
      <c r="L181" s="40"/>
      <c r="M181" s="1"/>
      <c r="N181" s="72"/>
      <c r="O181" s="72"/>
      <c r="P181" s="72"/>
      <c r="Q181" s="72"/>
      <c r="R181" s="72"/>
      <c r="S181" s="67"/>
      <c r="T181" s="404">
        <f t="shared" si="78"/>
        <v>0</v>
      </c>
      <c r="U181" s="405">
        <f t="shared" si="79"/>
        <v>0</v>
      </c>
      <c r="V181" s="406">
        <f t="shared" si="80"/>
        <v>0</v>
      </c>
      <c r="W181" s="406">
        <f t="shared" si="81"/>
        <v>0</v>
      </c>
      <c r="X181" s="405">
        <f t="shared" si="82"/>
        <v>0</v>
      </c>
      <c r="Y181" s="406">
        <f t="shared" si="83"/>
        <v>0</v>
      </c>
      <c r="Z181" s="406">
        <f t="shared" si="84"/>
        <v>0</v>
      </c>
      <c r="AA181" s="407">
        <f t="shared" si="85"/>
        <v>0</v>
      </c>
      <c r="AB181" s="408">
        <f t="shared" si="86"/>
        <v>0</v>
      </c>
      <c r="AC181" s="406">
        <f t="shared" si="87"/>
        <v>0</v>
      </c>
      <c r="AD181" s="406">
        <f t="shared" si="88"/>
        <v>0</v>
      </c>
      <c r="AE181" s="407">
        <f t="shared" si="89"/>
        <v>0</v>
      </c>
      <c r="AF181" s="48">
        <v>0</v>
      </c>
      <c r="AG181" s="48">
        <v>0</v>
      </c>
    </row>
    <row r="182" spans="1:33" ht="15" customHeight="1" thickBot="1" x14ac:dyDescent="0.3">
      <c r="B182" s="50"/>
      <c r="C182" s="2"/>
      <c r="D182" s="748" t="s">
        <v>340</v>
      </c>
      <c r="E182" s="748"/>
      <c r="F182" s="70"/>
      <c r="G182" s="70">
        <v>1250000</v>
      </c>
      <c r="H182" s="255">
        <v>1250000</v>
      </c>
      <c r="I182" s="40"/>
      <c r="J182" s="40"/>
      <c r="K182" s="40">
        <f>G182</f>
        <v>1250000</v>
      </c>
      <c r="L182" s="40"/>
      <c r="M182" s="1"/>
      <c r="N182" s="72"/>
      <c r="O182" s="72"/>
      <c r="P182" s="72"/>
      <c r="Q182" s="72"/>
      <c r="R182" s="72"/>
      <c r="S182" s="67"/>
      <c r="T182" s="404">
        <v>0</v>
      </c>
      <c r="U182" s="405">
        <v>0</v>
      </c>
      <c r="V182" s="406">
        <v>0</v>
      </c>
      <c r="W182" s="406">
        <v>0</v>
      </c>
      <c r="X182" s="405">
        <v>0</v>
      </c>
      <c r="Y182" s="406">
        <v>650000</v>
      </c>
      <c r="Z182" s="406">
        <v>0</v>
      </c>
      <c r="AA182" s="407">
        <v>600000</v>
      </c>
      <c r="AB182" s="408">
        <v>0</v>
      </c>
      <c r="AC182" s="406">
        <v>0</v>
      </c>
      <c r="AD182" s="406">
        <v>0</v>
      </c>
      <c r="AE182" s="407">
        <v>0</v>
      </c>
      <c r="AF182" s="558">
        <f>SUM(T182:AE182)</f>
        <v>1250000</v>
      </c>
      <c r="AG182" s="48">
        <v>1250000</v>
      </c>
    </row>
    <row r="183" spans="1:33" s="17" customFormat="1" ht="15" hidden="1" customHeight="1" thickBot="1" x14ac:dyDescent="0.3">
      <c r="A183" s="110" t="s">
        <v>63</v>
      </c>
      <c r="B183" s="82" t="s">
        <v>750</v>
      </c>
      <c r="C183" s="767" t="s">
        <v>413</v>
      </c>
      <c r="D183" s="768"/>
      <c r="E183" s="768"/>
      <c r="F183" s="301">
        <v>0</v>
      </c>
      <c r="G183" s="301">
        <f t="shared" si="101"/>
        <v>0</v>
      </c>
      <c r="H183" s="379">
        <f t="shared" ref="H183:H213" si="113">SUM(U183:AF183)</f>
        <v>0</v>
      </c>
      <c r="I183" s="83"/>
      <c r="J183" s="86"/>
      <c r="K183" s="86"/>
      <c r="L183" s="86"/>
      <c r="M183" s="84"/>
      <c r="N183" s="87"/>
      <c r="O183" s="87"/>
      <c r="P183" s="87"/>
      <c r="Q183" s="87"/>
      <c r="R183" s="87"/>
      <c r="S183" s="85"/>
      <c r="T183" s="404">
        <f t="shared" si="78"/>
        <v>0</v>
      </c>
      <c r="U183" s="405">
        <f t="shared" si="79"/>
        <v>0</v>
      </c>
      <c r="V183" s="406">
        <f t="shared" si="80"/>
        <v>0</v>
      </c>
      <c r="W183" s="406">
        <f t="shared" si="81"/>
        <v>0</v>
      </c>
      <c r="X183" s="405">
        <f t="shared" si="82"/>
        <v>0</v>
      </c>
      <c r="Y183" s="406">
        <f t="shared" si="83"/>
        <v>0</v>
      </c>
      <c r="Z183" s="406">
        <f t="shared" si="84"/>
        <v>0</v>
      </c>
      <c r="AA183" s="407">
        <f t="shared" si="85"/>
        <v>0</v>
      </c>
      <c r="AB183" s="408">
        <f t="shared" si="86"/>
        <v>0</v>
      </c>
      <c r="AC183" s="406">
        <f t="shared" si="87"/>
        <v>0</v>
      </c>
      <c r="AD183" s="406">
        <f t="shared" si="88"/>
        <v>0</v>
      </c>
      <c r="AE183" s="407">
        <f t="shared" si="89"/>
        <v>0</v>
      </c>
      <c r="AF183" s="48">
        <v>0</v>
      </c>
      <c r="AG183" s="48">
        <v>0</v>
      </c>
    </row>
    <row r="184" spans="1:33" s="17" customFormat="1" ht="15" hidden="1" customHeight="1" thickBot="1" x14ac:dyDescent="0.3">
      <c r="A184" s="110" t="s">
        <v>64</v>
      </c>
      <c r="B184" s="82" t="s">
        <v>751</v>
      </c>
      <c r="C184" s="767" t="s">
        <v>65</v>
      </c>
      <c r="D184" s="768"/>
      <c r="E184" s="768"/>
      <c r="F184" s="301">
        <v>0</v>
      </c>
      <c r="G184" s="301">
        <f t="shared" si="101"/>
        <v>0</v>
      </c>
      <c r="H184" s="301">
        <f t="shared" si="113"/>
        <v>0</v>
      </c>
      <c r="I184" s="83">
        <f t="shared" ref="I184:R184" si="114">I185+I186</f>
        <v>0</v>
      </c>
      <c r="J184" s="86">
        <f t="shared" si="114"/>
        <v>0</v>
      </c>
      <c r="K184" s="86">
        <f t="shared" si="114"/>
        <v>0</v>
      </c>
      <c r="L184" s="86">
        <f t="shared" si="114"/>
        <v>0</v>
      </c>
      <c r="M184" s="84">
        <f t="shared" si="114"/>
        <v>0</v>
      </c>
      <c r="N184" s="87"/>
      <c r="O184" s="87"/>
      <c r="P184" s="87"/>
      <c r="Q184" s="87"/>
      <c r="R184" s="87">
        <f t="shared" si="114"/>
        <v>0</v>
      </c>
      <c r="S184" s="85"/>
      <c r="T184" s="404">
        <f t="shared" si="78"/>
        <v>0</v>
      </c>
      <c r="U184" s="405">
        <f t="shared" si="79"/>
        <v>0</v>
      </c>
      <c r="V184" s="406">
        <f t="shared" si="80"/>
        <v>0</v>
      </c>
      <c r="W184" s="406">
        <f t="shared" si="81"/>
        <v>0</v>
      </c>
      <c r="X184" s="405">
        <f t="shared" si="82"/>
        <v>0</v>
      </c>
      <c r="Y184" s="406">
        <f t="shared" si="83"/>
        <v>0</v>
      </c>
      <c r="Z184" s="406">
        <f t="shared" si="84"/>
        <v>0</v>
      </c>
      <c r="AA184" s="407">
        <f t="shared" si="85"/>
        <v>0</v>
      </c>
      <c r="AB184" s="408">
        <f t="shared" si="86"/>
        <v>0</v>
      </c>
      <c r="AC184" s="406">
        <f t="shared" si="87"/>
        <v>0</v>
      </c>
      <c r="AD184" s="406">
        <f t="shared" si="88"/>
        <v>0</v>
      </c>
      <c r="AE184" s="407">
        <f t="shared" si="89"/>
        <v>0</v>
      </c>
      <c r="AF184" s="48">
        <v>0</v>
      </c>
      <c r="AG184" s="48">
        <v>0</v>
      </c>
    </row>
    <row r="185" spans="1:33" ht="15" hidden="1" customHeight="1" thickBot="1" x14ac:dyDescent="0.3">
      <c r="B185" s="50"/>
      <c r="C185" s="2"/>
      <c r="D185" s="748" t="s">
        <v>341</v>
      </c>
      <c r="E185" s="748"/>
      <c r="F185" s="70">
        <v>0</v>
      </c>
      <c r="G185" s="70">
        <f t="shared" si="101"/>
        <v>0</v>
      </c>
      <c r="H185" s="70">
        <f t="shared" si="113"/>
        <v>0</v>
      </c>
      <c r="I185" s="66"/>
      <c r="J185" s="40"/>
      <c r="K185" s="40"/>
      <c r="L185" s="40"/>
      <c r="M185" s="1"/>
      <c r="N185" s="72"/>
      <c r="O185" s="72"/>
      <c r="P185" s="72"/>
      <c r="Q185" s="72"/>
      <c r="R185" s="72"/>
      <c r="S185" s="67"/>
      <c r="T185" s="404">
        <f t="shared" si="78"/>
        <v>0</v>
      </c>
      <c r="U185" s="405">
        <f t="shared" si="79"/>
        <v>0</v>
      </c>
      <c r="V185" s="406">
        <f t="shared" si="80"/>
        <v>0</v>
      </c>
      <c r="W185" s="406">
        <f t="shared" si="81"/>
        <v>0</v>
      </c>
      <c r="X185" s="405">
        <f t="shared" si="82"/>
        <v>0</v>
      </c>
      <c r="Y185" s="406">
        <f t="shared" si="83"/>
        <v>0</v>
      </c>
      <c r="Z185" s="406">
        <f t="shared" si="84"/>
        <v>0</v>
      </c>
      <c r="AA185" s="407">
        <f t="shared" si="85"/>
        <v>0</v>
      </c>
      <c r="AB185" s="408">
        <f t="shared" si="86"/>
        <v>0</v>
      </c>
      <c r="AC185" s="406">
        <f t="shared" si="87"/>
        <v>0</v>
      </c>
      <c r="AD185" s="406">
        <f t="shared" si="88"/>
        <v>0</v>
      </c>
      <c r="AE185" s="407">
        <f t="shared" si="89"/>
        <v>0</v>
      </c>
      <c r="AF185" s="48">
        <v>0</v>
      </c>
      <c r="AG185" s="48">
        <v>0</v>
      </c>
    </row>
    <row r="186" spans="1:33" ht="15" hidden="1" customHeight="1" thickBot="1" x14ac:dyDescent="0.3">
      <c r="B186" s="50"/>
      <c r="C186" s="2"/>
      <c r="D186" s="748" t="s">
        <v>342</v>
      </c>
      <c r="E186" s="748"/>
      <c r="F186" s="70">
        <v>0</v>
      </c>
      <c r="G186" s="70">
        <f t="shared" si="101"/>
        <v>0</v>
      </c>
      <c r="H186" s="70">
        <f t="shared" si="113"/>
        <v>0</v>
      </c>
      <c r="I186" s="66"/>
      <c r="J186" s="40"/>
      <c r="K186" s="40"/>
      <c r="L186" s="40"/>
      <c r="M186" s="1"/>
      <c r="N186" s="72"/>
      <c r="O186" s="72"/>
      <c r="P186" s="72"/>
      <c r="Q186" s="72"/>
      <c r="R186" s="72"/>
      <c r="S186" s="67"/>
      <c r="T186" s="404">
        <f t="shared" si="78"/>
        <v>0</v>
      </c>
      <c r="U186" s="405">
        <f t="shared" si="79"/>
        <v>0</v>
      </c>
      <c r="V186" s="406">
        <f t="shared" si="80"/>
        <v>0</v>
      </c>
      <c r="W186" s="406">
        <f t="shared" si="81"/>
        <v>0</v>
      </c>
      <c r="X186" s="405">
        <f t="shared" si="82"/>
        <v>0</v>
      </c>
      <c r="Y186" s="406">
        <f t="shared" si="83"/>
        <v>0</v>
      </c>
      <c r="Z186" s="406">
        <f t="shared" si="84"/>
        <v>0</v>
      </c>
      <c r="AA186" s="407">
        <f t="shared" si="85"/>
        <v>0</v>
      </c>
      <c r="AB186" s="408">
        <f t="shared" si="86"/>
        <v>0</v>
      </c>
      <c r="AC186" s="406">
        <f t="shared" si="87"/>
        <v>0</v>
      </c>
      <c r="AD186" s="406">
        <f t="shared" si="88"/>
        <v>0</v>
      </c>
      <c r="AE186" s="407">
        <f t="shared" si="89"/>
        <v>0</v>
      </c>
      <c r="AF186" s="48">
        <v>0</v>
      </c>
      <c r="AG186" s="48">
        <v>0</v>
      </c>
    </row>
    <row r="187" spans="1:33" s="17" customFormat="1" ht="15.75" hidden="1" customHeight="1" thickBot="1" x14ac:dyDescent="0.3">
      <c r="A187" s="110" t="s">
        <v>66</v>
      </c>
      <c r="B187" s="109" t="s">
        <v>752</v>
      </c>
      <c r="C187" s="778" t="s">
        <v>414</v>
      </c>
      <c r="D187" s="779"/>
      <c r="E187" s="779"/>
      <c r="F187" s="301">
        <v>0</v>
      </c>
      <c r="G187" s="301">
        <f t="shared" si="101"/>
        <v>0</v>
      </c>
      <c r="H187" s="301">
        <f t="shared" si="113"/>
        <v>0</v>
      </c>
      <c r="I187" s="83"/>
      <c r="J187" s="86"/>
      <c r="K187" s="86"/>
      <c r="L187" s="86"/>
      <c r="M187" s="84"/>
      <c r="N187" s="87"/>
      <c r="O187" s="87"/>
      <c r="P187" s="87"/>
      <c r="Q187" s="87"/>
      <c r="R187" s="87"/>
      <c r="S187" s="85"/>
      <c r="T187" s="404">
        <f t="shared" si="78"/>
        <v>0</v>
      </c>
      <c r="U187" s="405">
        <f t="shared" si="79"/>
        <v>0</v>
      </c>
      <c r="V187" s="406">
        <f t="shared" si="80"/>
        <v>0</v>
      </c>
      <c r="W187" s="406">
        <f t="shared" si="81"/>
        <v>0</v>
      </c>
      <c r="X187" s="405">
        <f t="shared" si="82"/>
        <v>0</v>
      </c>
      <c r="Y187" s="406">
        <f t="shared" si="83"/>
        <v>0</v>
      </c>
      <c r="Z187" s="406">
        <f t="shared" si="84"/>
        <v>0</v>
      </c>
      <c r="AA187" s="407">
        <f t="shared" si="85"/>
        <v>0</v>
      </c>
      <c r="AB187" s="408">
        <f t="shared" si="86"/>
        <v>0</v>
      </c>
      <c r="AC187" s="406">
        <f t="shared" si="87"/>
        <v>0</v>
      </c>
      <c r="AD187" s="406">
        <f t="shared" si="88"/>
        <v>0</v>
      </c>
      <c r="AE187" s="407">
        <f t="shared" si="89"/>
        <v>0</v>
      </c>
      <c r="AF187" s="48">
        <v>0</v>
      </c>
      <c r="AG187" s="48">
        <v>0</v>
      </c>
    </row>
    <row r="188" spans="1:33" ht="15.75" customHeight="1" thickBot="1" x14ac:dyDescent="0.3">
      <c r="B188" s="89" t="s">
        <v>67</v>
      </c>
      <c r="C188" s="759" t="s">
        <v>68</v>
      </c>
      <c r="D188" s="769"/>
      <c r="E188" s="769"/>
      <c r="F188" s="609"/>
      <c r="G188" s="609">
        <f t="shared" si="101"/>
        <v>0</v>
      </c>
      <c r="H188" s="609">
        <f t="shared" si="113"/>
        <v>0</v>
      </c>
      <c r="I188" s="76">
        <f t="shared" ref="I188:R188" si="115">I189+I190+I191+I192+I202</f>
        <v>0</v>
      </c>
      <c r="J188" s="79">
        <f t="shared" si="115"/>
        <v>0</v>
      </c>
      <c r="K188" s="79">
        <f t="shared" si="115"/>
        <v>0</v>
      </c>
      <c r="L188" s="79">
        <f t="shared" si="115"/>
        <v>0</v>
      </c>
      <c r="M188" s="77">
        <f t="shared" si="115"/>
        <v>0</v>
      </c>
      <c r="N188" s="80"/>
      <c r="O188" s="80"/>
      <c r="P188" s="80"/>
      <c r="Q188" s="80"/>
      <c r="R188" s="80">
        <f t="shared" si="115"/>
        <v>0</v>
      </c>
      <c r="S188" s="78"/>
      <c r="T188" s="404">
        <f t="shared" si="78"/>
        <v>0</v>
      </c>
      <c r="U188" s="405">
        <f t="shared" si="79"/>
        <v>0</v>
      </c>
      <c r="V188" s="406">
        <f t="shared" si="80"/>
        <v>0</v>
      </c>
      <c r="W188" s="406">
        <f t="shared" si="81"/>
        <v>0</v>
      </c>
      <c r="X188" s="405">
        <f t="shared" si="82"/>
        <v>0</v>
      </c>
      <c r="Y188" s="406">
        <f t="shared" si="83"/>
        <v>0</v>
      </c>
      <c r="Z188" s="406">
        <f t="shared" si="84"/>
        <v>0</v>
      </c>
      <c r="AA188" s="407">
        <f t="shared" si="85"/>
        <v>0</v>
      </c>
      <c r="AB188" s="408">
        <f t="shared" si="86"/>
        <v>0</v>
      </c>
      <c r="AC188" s="406">
        <f t="shared" si="87"/>
        <v>0</v>
      </c>
      <c r="AD188" s="406">
        <f t="shared" si="88"/>
        <v>0</v>
      </c>
      <c r="AE188" s="407">
        <f t="shared" si="89"/>
        <v>0</v>
      </c>
      <c r="AF188" s="48">
        <v>0</v>
      </c>
      <c r="AG188" s="48">
        <v>0</v>
      </c>
    </row>
    <row r="189" spans="1:33" s="17" customFormat="1" ht="25.5" hidden="1" customHeight="1" thickBot="1" x14ac:dyDescent="0.3">
      <c r="A189" s="110" t="s">
        <v>69</v>
      </c>
      <c r="B189" s="82" t="s">
        <v>753</v>
      </c>
      <c r="C189" s="764" t="s">
        <v>415</v>
      </c>
      <c r="D189" s="765"/>
      <c r="E189" s="765"/>
      <c r="F189" s="604">
        <v>0</v>
      </c>
      <c r="G189" s="604">
        <f t="shared" si="101"/>
        <v>0</v>
      </c>
      <c r="H189" s="604">
        <f t="shared" si="113"/>
        <v>0</v>
      </c>
      <c r="I189" s="83"/>
      <c r="J189" s="86"/>
      <c r="K189" s="86"/>
      <c r="L189" s="86"/>
      <c r="M189" s="84"/>
      <c r="N189" s="87"/>
      <c r="O189" s="87"/>
      <c r="P189" s="87"/>
      <c r="Q189" s="87"/>
      <c r="R189" s="87"/>
      <c r="S189" s="85"/>
      <c r="T189" s="404">
        <f t="shared" si="78"/>
        <v>0</v>
      </c>
      <c r="U189" s="405">
        <f t="shared" si="79"/>
        <v>0</v>
      </c>
      <c r="V189" s="406">
        <f t="shared" si="80"/>
        <v>0</v>
      </c>
      <c r="W189" s="406">
        <f t="shared" si="81"/>
        <v>0</v>
      </c>
      <c r="X189" s="405">
        <f t="shared" si="82"/>
        <v>0</v>
      </c>
      <c r="Y189" s="406">
        <f t="shared" si="83"/>
        <v>0</v>
      </c>
      <c r="Z189" s="406">
        <f t="shared" si="84"/>
        <v>0</v>
      </c>
      <c r="AA189" s="407">
        <f t="shared" si="85"/>
        <v>0</v>
      </c>
      <c r="AB189" s="408">
        <f t="shared" si="86"/>
        <v>0</v>
      </c>
      <c r="AC189" s="406">
        <f t="shared" si="87"/>
        <v>0</v>
      </c>
      <c r="AD189" s="406">
        <f t="shared" si="88"/>
        <v>0</v>
      </c>
      <c r="AE189" s="407">
        <f t="shared" si="89"/>
        <v>0</v>
      </c>
      <c r="AF189" s="48">
        <v>0</v>
      </c>
      <c r="AG189" s="48">
        <v>0</v>
      </c>
    </row>
    <row r="190" spans="1:33" s="17" customFormat="1" ht="25.5" hidden="1" customHeight="1" thickBot="1" x14ac:dyDescent="0.3">
      <c r="A190" s="110" t="s">
        <v>70</v>
      </c>
      <c r="B190" s="82" t="s">
        <v>754</v>
      </c>
      <c r="C190" s="764" t="s">
        <v>71</v>
      </c>
      <c r="D190" s="765"/>
      <c r="E190" s="765"/>
      <c r="F190" s="604">
        <v>0</v>
      </c>
      <c r="G190" s="604">
        <f t="shared" si="101"/>
        <v>0</v>
      </c>
      <c r="H190" s="604">
        <f t="shared" si="113"/>
        <v>0</v>
      </c>
      <c r="I190" s="83"/>
      <c r="J190" s="86"/>
      <c r="K190" s="86"/>
      <c r="L190" s="86"/>
      <c r="M190" s="84"/>
      <c r="N190" s="87"/>
      <c r="O190" s="87"/>
      <c r="P190" s="87"/>
      <c r="Q190" s="87"/>
      <c r="R190" s="87"/>
      <c r="S190" s="85"/>
      <c r="T190" s="404">
        <f t="shared" si="78"/>
        <v>0</v>
      </c>
      <c r="U190" s="405">
        <f t="shared" si="79"/>
        <v>0</v>
      </c>
      <c r="V190" s="406">
        <f t="shared" si="80"/>
        <v>0</v>
      </c>
      <c r="W190" s="406">
        <f t="shared" si="81"/>
        <v>0</v>
      </c>
      <c r="X190" s="405">
        <f t="shared" si="82"/>
        <v>0</v>
      </c>
      <c r="Y190" s="406">
        <f t="shared" si="83"/>
        <v>0</v>
      </c>
      <c r="Z190" s="406">
        <f t="shared" si="84"/>
        <v>0</v>
      </c>
      <c r="AA190" s="407">
        <f t="shared" si="85"/>
        <v>0</v>
      </c>
      <c r="AB190" s="408">
        <f t="shared" si="86"/>
        <v>0</v>
      </c>
      <c r="AC190" s="406">
        <f t="shared" si="87"/>
        <v>0</v>
      </c>
      <c r="AD190" s="406">
        <f t="shared" si="88"/>
        <v>0</v>
      </c>
      <c r="AE190" s="407">
        <f t="shared" si="89"/>
        <v>0</v>
      </c>
      <c r="AF190" s="48">
        <v>0</v>
      </c>
      <c r="AG190" s="48">
        <v>0</v>
      </c>
    </row>
    <row r="191" spans="1:33" s="17" customFormat="1" ht="25.5" hidden="1" customHeight="1" thickBot="1" x14ac:dyDescent="0.3">
      <c r="A191" s="110" t="s">
        <v>72</v>
      </c>
      <c r="B191" s="82" t="s">
        <v>755</v>
      </c>
      <c r="C191" s="764" t="s">
        <v>73</v>
      </c>
      <c r="D191" s="765"/>
      <c r="E191" s="765"/>
      <c r="F191" s="604">
        <v>0</v>
      </c>
      <c r="G191" s="604">
        <f t="shared" si="101"/>
        <v>0</v>
      </c>
      <c r="H191" s="604">
        <f t="shared" si="113"/>
        <v>0</v>
      </c>
      <c r="I191" s="83"/>
      <c r="J191" s="86"/>
      <c r="K191" s="86"/>
      <c r="L191" s="86"/>
      <c r="M191" s="84"/>
      <c r="N191" s="87"/>
      <c r="O191" s="87"/>
      <c r="P191" s="87"/>
      <c r="Q191" s="87"/>
      <c r="R191" s="87"/>
      <c r="S191" s="85"/>
      <c r="T191" s="404">
        <f t="shared" si="78"/>
        <v>0</v>
      </c>
      <c r="U191" s="405">
        <f t="shared" si="79"/>
        <v>0</v>
      </c>
      <c r="V191" s="406">
        <f t="shared" si="80"/>
        <v>0</v>
      </c>
      <c r="W191" s="406">
        <f t="shared" si="81"/>
        <v>0</v>
      </c>
      <c r="X191" s="405">
        <f t="shared" si="82"/>
        <v>0</v>
      </c>
      <c r="Y191" s="406">
        <f t="shared" si="83"/>
        <v>0</v>
      </c>
      <c r="Z191" s="406">
        <f t="shared" si="84"/>
        <v>0</v>
      </c>
      <c r="AA191" s="407">
        <f t="shared" si="85"/>
        <v>0</v>
      </c>
      <c r="AB191" s="408">
        <f t="shared" si="86"/>
        <v>0</v>
      </c>
      <c r="AC191" s="406">
        <f t="shared" si="87"/>
        <v>0</v>
      </c>
      <c r="AD191" s="406">
        <f t="shared" si="88"/>
        <v>0</v>
      </c>
      <c r="AE191" s="407">
        <f t="shared" si="89"/>
        <v>0</v>
      </c>
      <c r="AF191" s="48">
        <v>0</v>
      </c>
      <c r="AG191" s="48">
        <v>0</v>
      </c>
    </row>
    <row r="192" spans="1:33" s="17" customFormat="1" ht="25.5" hidden="1" customHeight="1" thickBot="1" x14ac:dyDescent="0.3">
      <c r="A192" s="110" t="s">
        <v>74</v>
      </c>
      <c r="B192" s="82" t="s">
        <v>756</v>
      </c>
      <c r="C192" s="764" t="s">
        <v>603</v>
      </c>
      <c r="D192" s="765"/>
      <c r="E192" s="765"/>
      <c r="F192" s="604">
        <v>0</v>
      </c>
      <c r="G192" s="604">
        <f t="shared" si="101"/>
        <v>0</v>
      </c>
      <c r="H192" s="604">
        <f t="shared" si="113"/>
        <v>0</v>
      </c>
      <c r="I192" s="83">
        <f t="shared" ref="I192:R192" si="116">I193+I194+I195+I196+I197+I198+I199+I200+I201</f>
        <v>0</v>
      </c>
      <c r="J192" s="86">
        <f t="shared" si="116"/>
        <v>0</v>
      </c>
      <c r="K192" s="86">
        <f t="shared" si="116"/>
        <v>0</v>
      </c>
      <c r="L192" s="86">
        <f t="shared" si="116"/>
        <v>0</v>
      </c>
      <c r="M192" s="84">
        <f t="shared" si="116"/>
        <v>0</v>
      </c>
      <c r="N192" s="87"/>
      <c r="O192" s="87"/>
      <c r="P192" s="87"/>
      <c r="Q192" s="87"/>
      <c r="R192" s="87">
        <f t="shared" si="116"/>
        <v>0</v>
      </c>
      <c r="S192" s="85"/>
      <c r="T192" s="404">
        <f t="shared" si="78"/>
        <v>0</v>
      </c>
      <c r="U192" s="405">
        <f t="shared" si="79"/>
        <v>0</v>
      </c>
      <c r="V192" s="406">
        <f t="shared" si="80"/>
        <v>0</v>
      </c>
      <c r="W192" s="406">
        <f t="shared" si="81"/>
        <v>0</v>
      </c>
      <c r="X192" s="405">
        <f t="shared" si="82"/>
        <v>0</v>
      </c>
      <c r="Y192" s="406">
        <f t="shared" si="83"/>
        <v>0</v>
      </c>
      <c r="Z192" s="406">
        <f t="shared" si="84"/>
        <v>0</v>
      </c>
      <c r="AA192" s="407">
        <f t="shared" si="85"/>
        <v>0</v>
      </c>
      <c r="AB192" s="408">
        <f t="shared" si="86"/>
        <v>0</v>
      </c>
      <c r="AC192" s="406">
        <f t="shared" si="87"/>
        <v>0</v>
      </c>
      <c r="AD192" s="406">
        <f t="shared" si="88"/>
        <v>0</v>
      </c>
      <c r="AE192" s="407">
        <f t="shared" si="89"/>
        <v>0</v>
      </c>
      <c r="AF192" s="48">
        <v>0</v>
      </c>
      <c r="AG192" s="48">
        <v>0</v>
      </c>
    </row>
    <row r="193" spans="1:33" ht="15" hidden="1" customHeight="1" thickBot="1" x14ac:dyDescent="0.3">
      <c r="B193" s="50"/>
      <c r="C193" s="2"/>
      <c r="D193" s="748" t="s">
        <v>416</v>
      </c>
      <c r="E193" s="748"/>
      <c r="F193" s="605">
        <v>0</v>
      </c>
      <c r="G193" s="605">
        <f>SUM(T193:AE193)</f>
        <v>0</v>
      </c>
      <c r="H193" s="605">
        <f t="shared" si="113"/>
        <v>0</v>
      </c>
      <c r="I193" s="66"/>
      <c r="J193" s="40"/>
      <c r="K193" s="40"/>
      <c r="L193" s="40"/>
      <c r="M193" s="1"/>
      <c r="N193" s="72"/>
      <c r="O193" s="72"/>
      <c r="P193" s="72"/>
      <c r="Q193" s="72"/>
      <c r="R193" s="72"/>
      <c r="S193" s="67"/>
      <c r="T193" s="404">
        <f t="shared" si="78"/>
        <v>0</v>
      </c>
      <c r="U193" s="405">
        <f t="shared" si="79"/>
        <v>0</v>
      </c>
      <c r="V193" s="406">
        <f t="shared" si="80"/>
        <v>0</v>
      </c>
      <c r="W193" s="406">
        <f t="shared" si="81"/>
        <v>0</v>
      </c>
      <c r="X193" s="405">
        <f t="shared" si="82"/>
        <v>0</v>
      </c>
      <c r="Y193" s="406">
        <f t="shared" si="83"/>
        <v>0</v>
      </c>
      <c r="Z193" s="406">
        <f t="shared" si="84"/>
        <v>0</v>
      </c>
      <c r="AA193" s="407">
        <f t="shared" si="85"/>
        <v>0</v>
      </c>
      <c r="AB193" s="408">
        <f t="shared" si="86"/>
        <v>0</v>
      </c>
      <c r="AC193" s="406">
        <f t="shared" si="87"/>
        <v>0</v>
      </c>
      <c r="AD193" s="406">
        <f t="shared" si="88"/>
        <v>0</v>
      </c>
      <c r="AE193" s="407">
        <f t="shared" si="89"/>
        <v>0</v>
      </c>
      <c r="AF193" s="48">
        <v>0</v>
      </c>
      <c r="AG193" s="48">
        <v>0</v>
      </c>
    </row>
    <row r="194" spans="1:33" ht="15" hidden="1" customHeight="1" thickBot="1" x14ac:dyDescent="0.3">
      <c r="B194" s="50"/>
      <c r="C194" s="2"/>
      <c r="D194" s="748" t="s">
        <v>418</v>
      </c>
      <c r="E194" s="748"/>
      <c r="F194" s="605">
        <v>0</v>
      </c>
      <c r="G194" s="605">
        <f t="shared" si="101"/>
        <v>0</v>
      </c>
      <c r="H194" s="605">
        <f t="shared" si="113"/>
        <v>0</v>
      </c>
      <c r="I194" s="66"/>
      <c r="J194" s="40"/>
      <c r="K194" s="40"/>
      <c r="L194" s="40"/>
      <c r="M194" s="1"/>
      <c r="N194" s="72"/>
      <c r="O194" s="72"/>
      <c r="P194" s="72"/>
      <c r="Q194" s="72"/>
      <c r="R194" s="72"/>
      <c r="S194" s="67"/>
      <c r="T194" s="404">
        <f t="shared" si="78"/>
        <v>0</v>
      </c>
      <c r="U194" s="405">
        <f t="shared" si="79"/>
        <v>0</v>
      </c>
      <c r="V194" s="406">
        <f t="shared" si="80"/>
        <v>0</v>
      </c>
      <c r="W194" s="406">
        <f t="shared" si="81"/>
        <v>0</v>
      </c>
      <c r="X194" s="405">
        <f t="shared" si="82"/>
        <v>0</v>
      </c>
      <c r="Y194" s="406">
        <f t="shared" si="83"/>
        <v>0</v>
      </c>
      <c r="Z194" s="406">
        <f t="shared" si="84"/>
        <v>0</v>
      </c>
      <c r="AA194" s="407">
        <f t="shared" si="85"/>
        <v>0</v>
      </c>
      <c r="AB194" s="408">
        <f t="shared" si="86"/>
        <v>0</v>
      </c>
      <c r="AC194" s="406">
        <f t="shared" si="87"/>
        <v>0</v>
      </c>
      <c r="AD194" s="406">
        <f t="shared" si="88"/>
        <v>0</v>
      </c>
      <c r="AE194" s="407">
        <f t="shared" si="89"/>
        <v>0</v>
      </c>
      <c r="AF194" s="48">
        <v>0</v>
      </c>
      <c r="AG194" s="48">
        <v>0</v>
      </c>
    </row>
    <row r="195" spans="1:33" ht="15" hidden="1" customHeight="1" thickBot="1" x14ac:dyDescent="0.3">
      <c r="B195" s="50"/>
      <c r="C195" s="2"/>
      <c r="D195" s="748" t="s">
        <v>419</v>
      </c>
      <c r="E195" s="748"/>
      <c r="F195" s="605">
        <v>0</v>
      </c>
      <c r="G195" s="605">
        <f t="shared" si="101"/>
        <v>0</v>
      </c>
      <c r="H195" s="605">
        <f t="shared" si="113"/>
        <v>0</v>
      </c>
      <c r="I195" s="66"/>
      <c r="J195" s="40"/>
      <c r="K195" s="40"/>
      <c r="L195" s="40"/>
      <c r="M195" s="1"/>
      <c r="N195" s="72"/>
      <c r="O195" s="72"/>
      <c r="P195" s="72"/>
      <c r="Q195" s="72"/>
      <c r="R195" s="72"/>
      <c r="S195" s="67"/>
      <c r="T195" s="404">
        <f t="shared" si="78"/>
        <v>0</v>
      </c>
      <c r="U195" s="405">
        <f t="shared" si="79"/>
        <v>0</v>
      </c>
      <c r="V195" s="406">
        <f t="shared" si="80"/>
        <v>0</v>
      </c>
      <c r="W195" s="406">
        <f t="shared" si="81"/>
        <v>0</v>
      </c>
      <c r="X195" s="405">
        <f t="shared" si="82"/>
        <v>0</v>
      </c>
      <c r="Y195" s="406">
        <f t="shared" si="83"/>
        <v>0</v>
      </c>
      <c r="Z195" s="406">
        <f t="shared" si="84"/>
        <v>0</v>
      </c>
      <c r="AA195" s="407">
        <f t="shared" si="85"/>
        <v>0</v>
      </c>
      <c r="AB195" s="408">
        <f t="shared" si="86"/>
        <v>0</v>
      </c>
      <c r="AC195" s="406">
        <f t="shared" si="87"/>
        <v>0</v>
      </c>
      <c r="AD195" s="406">
        <f t="shared" si="88"/>
        <v>0</v>
      </c>
      <c r="AE195" s="407">
        <f t="shared" si="89"/>
        <v>0</v>
      </c>
      <c r="AF195" s="48">
        <v>0</v>
      </c>
      <c r="AG195" s="48">
        <v>0</v>
      </c>
    </row>
    <row r="196" spans="1:33" ht="15" hidden="1" customHeight="1" thickBot="1" x14ac:dyDescent="0.3">
      <c r="B196" s="50"/>
      <c r="C196" s="2"/>
      <c r="D196" s="748" t="s">
        <v>417</v>
      </c>
      <c r="E196" s="748"/>
      <c r="F196" s="605">
        <v>0</v>
      </c>
      <c r="G196" s="605">
        <f t="shared" si="101"/>
        <v>0</v>
      </c>
      <c r="H196" s="605">
        <f t="shared" si="113"/>
        <v>0</v>
      </c>
      <c r="I196" s="66"/>
      <c r="J196" s="40"/>
      <c r="K196" s="40"/>
      <c r="L196" s="40"/>
      <c r="M196" s="1"/>
      <c r="N196" s="72"/>
      <c r="O196" s="72"/>
      <c r="P196" s="72"/>
      <c r="Q196" s="72"/>
      <c r="R196" s="72"/>
      <c r="S196" s="67"/>
      <c r="T196" s="404">
        <f t="shared" si="78"/>
        <v>0</v>
      </c>
      <c r="U196" s="405">
        <f t="shared" si="79"/>
        <v>0</v>
      </c>
      <c r="V196" s="406">
        <f t="shared" si="80"/>
        <v>0</v>
      </c>
      <c r="W196" s="406">
        <f t="shared" si="81"/>
        <v>0</v>
      </c>
      <c r="X196" s="405">
        <f t="shared" si="82"/>
        <v>0</v>
      </c>
      <c r="Y196" s="406">
        <f t="shared" si="83"/>
        <v>0</v>
      </c>
      <c r="Z196" s="406">
        <f t="shared" si="84"/>
        <v>0</v>
      </c>
      <c r="AA196" s="407">
        <f t="shared" si="85"/>
        <v>0</v>
      </c>
      <c r="AB196" s="408">
        <f t="shared" si="86"/>
        <v>0</v>
      </c>
      <c r="AC196" s="406">
        <f t="shared" si="87"/>
        <v>0</v>
      </c>
      <c r="AD196" s="406">
        <f t="shared" si="88"/>
        <v>0</v>
      </c>
      <c r="AE196" s="407">
        <f t="shared" si="89"/>
        <v>0</v>
      </c>
      <c r="AF196" s="48">
        <v>0</v>
      </c>
      <c r="AG196" s="48">
        <v>0</v>
      </c>
    </row>
    <row r="197" spans="1:33" ht="15" hidden="1" customHeight="1" thickBot="1" x14ac:dyDescent="0.3">
      <c r="B197" s="50"/>
      <c r="C197" s="2"/>
      <c r="D197" s="748" t="s">
        <v>420</v>
      </c>
      <c r="E197" s="748"/>
      <c r="F197" s="605">
        <v>0</v>
      </c>
      <c r="G197" s="605">
        <f t="shared" si="101"/>
        <v>0</v>
      </c>
      <c r="H197" s="605">
        <f t="shared" si="113"/>
        <v>0</v>
      </c>
      <c r="I197" s="66"/>
      <c r="J197" s="40"/>
      <c r="K197" s="40"/>
      <c r="L197" s="40"/>
      <c r="M197" s="1"/>
      <c r="N197" s="72"/>
      <c r="O197" s="72"/>
      <c r="P197" s="72"/>
      <c r="Q197" s="72"/>
      <c r="R197" s="72"/>
      <c r="S197" s="67"/>
      <c r="T197" s="404">
        <f t="shared" si="78"/>
        <v>0</v>
      </c>
      <c r="U197" s="405">
        <f t="shared" si="79"/>
        <v>0</v>
      </c>
      <c r="V197" s="406">
        <f t="shared" si="80"/>
        <v>0</v>
      </c>
      <c r="W197" s="406">
        <f t="shared" si="81"/>
        <v>0</v>
      </c>
      <c r="X197" s="405">
        <f t="shared" si="82"/>
        <v>0</v>
      </c>
      <c r="Y197" s="406">
        <f t="shared" si="83"/>
        <v>0</v>
      </c>
      <c r="Z197" s="406">
        <f t="shared" si="84"/>
        <v>0</v>
      </c>
      <c r="AA197" s="407">
        <f t="shared" si="85"/>
        <v>0</v>
      </c>
      <c r="AB197" s="408">
        <f t="shared" si="86"/>
        <v>0</v>
      </c>
      <c r="AC197" s="406">
        <f t="shared" si="87"/>
        <v>0</v>
      </c>
      <c r="AD197" s="406">
        <f t="shared" si="88"/>
        <v>0</v>
      </c>
      <c r="AE197" s="407">
        <f t="shared" si="89"/>
        <v>0</v>
      </c>
      <c r="AF197" s="48">
        <v>0</v>
      </c>
      <c r="AG197" s="48">
        <v>0</v>
      </c>
    </row>
    <row r="198" spans="1:33" ht="25.5" hidden="1" customHeight="1" thickBot="1" x14ac:dyDescent="0.3">
      <c r="B198" s="50"/>
      <c r="C198" s="2"/>
      <c r="D198" s="749" t="s">
        <v>491</v>
      </c>
      <c r="E198" s="749"/>
      <c r="F198" s="605">
        <v>0</v>
      </c>
      <c r="G198" s="605">
        <f t="shared" si="101"/>
        <v>0</v>
      </c>
      <c r="H198" s="605">
        <f t="shared" si="113"/>
        <v>0</v>
      </c>
      <c r="I198" s="66"/>
      <c r="J198" s="40"/>
      <c r="K198" s="40"/>
      <c r="L198" s="40"/>
      <c r="M198" s="1"/>
      <c r="N198" s="72"/>
      <c r="O198" s="72"/>
      <c r="P198" s="72"/>
      <c r="Q198" s="72"/>
      <c r="R198" s="72"/>
      <c r="S198" s="67"/>
      <c r="T198" s="404">
        <f t="shared" si="78"/>
        <v>0</v>
      </c>
      <c r="U198" s="405">
        <f t="shared" si="79"/>
        <v>0</v>
      </c>
      <c r="V198" s="406">
        <f t="shared" si="80"/>
        <v>0</v>
      </c>
      <c r="W198" s="406">
        <f t="shared" si="81"/>
        <v>0</v>
      </c>
      <c r="X198" s="405">
        <f t="shared" si="82"/>
        <v>0</v>
      </c>
      <c r="Y198" s="406">
        <f t="shared" si="83"/>
        <v>0</v>
      </c>
      <c r="Z198" s="406">
        <f t="shared" si="84"/>
        <v>0</v>
      </c>
      <c r="AA198" s="407">
        <f t="shared" si="85"/>
        <v>0</v>
      </c>
      <c r="AB198" s="408">
        <f t="shared" si="86"/>
        <v>0</v>
      </c>
      <c r="AC198" s="406">
        <f t="shared" si="87"/>
        <v>0</v>
      </c>
      <c r="AD198" s="406">
        <f t="shared" si="88"/>
        <v>0</v>
      </c>
      <c r="AE198" s="407">
        <f t="shared" si="89"/>
        <v>0</v>
      </c>
      <c r="AF198" s="48">
        <v>0</v>
      </c>
      <c r="AG198" s="48">
        <v>0</v>
      </c>
    </row>
    <row r="199" spans="1:33" ht="25.5" hidden="1" customHeight="1" thickBot="1" x14ac:dyDescent="0.3">
      <c r="B199" s="50"/>
      <c r="C199" s="2"/>
      <c r="D199" s="749" t="s">
        <v>492</v>
      </c>
      <c r="E199" s="749"/>
      <c r="F199" s="605">
        <v>0</v>
      </c>
      <c r="G199" s="605">
        <f t="shared" si="101"/>
        <v>0</v>
      </c>
      <c r="H199" s="605">
        <f t="shared" si="113"/>
        <v>0</v>
      </c>
      <c r="I199" s="66"/>
      <c r="J199" s="40"/>
      <c r="K199" s="40"/>
      <c r="L199" s="40"/>
      <c r="M199" s="1"/>
      <c r="N199" s="72"/>
      <c r="O199" s="72"/>
      <c r="P199" s="72"/>
      <c r="Q199" s="72"/>
      <c r="R199" s="72"/>
      <c r="S199" s="67"/>
      <c r="T199" s="404">
        <f t="shared" si="78"/>
        <v>0</v>
      </c>
      <c r="U199" s="405">
        <f t="shared" si="79"/>
        <v>0</v>
      </c>
      <c r="V199" s="406">
        <f t="shared" si="80"/>
        <v>0</v>
      </c>
      <c r="W199" s="406">
        <f t="shared" si="81"/>
        <v>0</v>
      </c>
      <c r="X199" s="405">
        <f t="shared" si="82"/>
        <v>0</v>
      </c>
      <c r="Y199" s="406">
        <f t="shared" si="83"/>
        <v>0</v>
      </c>
      <c r="Z199" s="406">
        <f t="shared" si="84"/>
        <v>0</v>
      </c>
      <c r="AA199" s="407">
        <f t="shared" si="85"/>
        <v>0</v>
      </c>
      <c r="AB199" s="408">
        <f t="shared" si="86"/>
        <v>0</v>
      </c>
      <c r="AC199" s="406">
        <f t="shared" si="87"/>
        <v>0</v>
      </c>
      <c r="AD199" s="406">
        <f t="shared" si="88"/>
        <v>0</v>
      </c>
      <c r="AE199" s="407">
        <f t="shared" si="89"/>
        <v>0</v>
      </c>
      <c r="AF199" s="48">
        <v>0</v>
      </c>
      <c r="AG199" s="48">
        <v>0</v>
      </c>
    </row>
    <row r="200" spans="1:33" ht="15" hidden="1" customHeight="1" thickBot="1" x14ac:dyDescent="0.3">
      <c r="B200" s="50"/>
      <c r="C200" s="2"/>
      <c r="D200" s="748" t="s">
        <v>421</v>
      </c>
      <c r="E200" s="748"/>
      <c r="F200" s="605">
        <v>0</v>
      </c>
      <c r="G200" s="605">
        <f t="shared" si="101"/>
        <v>0</v>
      </c>
      <c r="H200" s="605">
        <f t="shared" si="113"/>
        <v>0</v>
      </c>
      <c r="I200" s="66"/>
      <c r="J200" s="40"/>
      <c r="K200" s="40"/>
      <c r="L200" s="40"/>
      <c r="M200" s="1"/>
      <c r="N200" s="72"/>
      <c r="O200" s="72"/>
      <c r="P200" s="72"/>
      <c r="Q200" s="72"/>
      <c r="R200" s="72"/>
      <c r="S200" s="67"/>
      <c r="T200" s="404">
        <f t="shared" ref="T200:AE253" si="117">SUM(AF200*0.1)</f>
        <v>0</v>
      </c>
      <c r="U200" s="405">
        <f t="shared" ref="U200:U263" si="118">SUM(AF200*0.1)</f>
        <v>0</v>
      </c>
      <c r="V200" s="406">
        <f t="shared" ref="V200:V263" si="119">SUM(AF200*0.1)</f>
        <v>0</v>
      </c>
      <c r="W200" s="406">
        <f t="shared" ref="W200:W263" si="120">SUM(AF200*0.1)</f>
        <v>0</v>
      </c>
      <c r="X200" s="405">
        <f t="shared" ref="X200:X263" si="121">SUM(AF200*0.1)</f>
        <v>0</v>
      </c>
      <c r="Y200" s="406">
        <f t="shared" ref="Y200:Y263" si="122">SUM(AF200*0.1)</f>
        <v>0</v>
      </c>
      <c r="Z200" s="406">
        <f t="shared" ref="Z200:Z263" si="123">SUM(AF200*0.1)</f>
        <v>0</v>
      </c>
      <c r="AA200" s="407">
        <f t="shared" ref="AA200:AA263" si="124">SUM(AF200*0.1)</f>
        <v>0</v>
      </c>
      <c r="AB200" s="408">
        <f t="shared" ref="AB200:AB263" si="125">SUM(AF200*0.05)</f>
        <v>0</v>
      </c>
      <c r="AC200" s="406">
        <f t="shared" ref="AC200:AC253" si="126">SUM(AF200*0.05)</f>
        <v>0</v>
      </c>
      <c r="AD200" s="406">
        <f t="shared" ref="AD200:AD263" si="127">SUM(AF200*0.05)</f>
        <v>0</v>
      </c>
      <c r="AE200" s="407">
        <f t="shared" ref="AE200:AE263" si="128">SUM(AF200*0.05)</f>
        <v>0</v>
      </c>
      <c r="AF200" s="48">
        <v>0</v>
      </c>
      <c r="AG200" s="48">
        <v>0</v>
      </c>
    </row>
    <row r="201" spans="1:33" ht="26.25" hidden="1" customHeight="1" thickBot="1" x14ac:dyDescent="0.3">
      <c r="B201" s="50"/>
      <c r="C201" s="2"/>
      <c r="D201" s="749" t="s">
        <v>493</v>
      </c>
      <c r="E201" s="749"/>
      <c r="F201" s="605">
        <v>0</v>
      </c>
      <c r="G201" s="605">
        <f t="shared" si="101"/>
        <v>0</v>
      </c>
      <c r="H201" s="605">
        <f t="shared" si="113"/>
        <v>0</v>
      </c>
      <c r="I201" s="66"/>
      <c r="J201" s="40"/>
      <c r="K201" s="40"/>
      <c r="L201" s="40"/>
      <c r="M201" s="1"/>
      <c r="N201" s="72"/>
      <c r="O201" s="72"/>
      <c r="P201" s="72"/>
      <c r="Q201" s="72"/>
      <c r="R201" s="72"/>
      <c r="S201" s="67"/>
      <c r="T201" s="404">
        <f t="shared" si="117"/>
        <v>0</v>
      </c>
      <c r="U201" s="405">
        <f t="shared" si="118"/>
        <v>0</v>
      </c>
      <c r="V201" s="406">
        <f t="shared" si="119"/>
        <v>0</v>
      </c>
      <c r="W201" s="406">
        <f t="shared" si="120"/>
        <v>0</v>
      </c>
      <c r="X201" s="405">
        <f t="shared" si="121"/>
        <v>0</v>
      </c>
      <c r="Y201" s="406">
        <f t="shared" si="122"/>
        <v>0</v>
      </c>
      <c r="Z201" s="406">
        <f t="shared" si="123"/>
        <v>0</v>
      </c>
      <c r="AA201" s="407">
        <f t="shared" si="124"/>
        <v>0</v>
      </c>
      <c r="AB201" s="408">
        <f t="shared" si="125"/>
        <v>0</v>
      </c>
      <c r="AC201" s="406">
        <f t="shared" si="126"/>
        <v>0</v>
      </c>
      <c r="AD201" s="406">
        <f t="shared" si="127"/>
        <v>0</v>
      </c>
      <c r="AE201" s="407">
        <f t="shared" si="128"/>
        <v>0</v>
      </c>
      <c r="AF201" s="48">
        <v>0</v>
      </c>
      <c r="AG201" s="48">
        <v>0</v>
      </c>
    </row>
    <row r="202" spans="1:33" s="17" customFormat="1" ht="15" hidden="1" customHeight="1" thickBot="1" x14ac:dyDescent="0.3">
      <c r="A202" s="110" t="s">
        <v>75</v>
      </c>
      <c r="B202" s="82" t="s">
        <v>757</v>
      </c>
      <c r="C202" s="767" t="s">
        <v>76</v>
      </c>
      <c r="D202" s="768"/>
      <c r="E202" s="768"/>
      <c r="F202" s="604">
        <v>0</v>
      </c>
      <c r="G202" s="604">
        <f t="shared" si="101"/>
        <v>0</v>
      </c>
      <c r="H202" s="604">
        <f t="shared" si="113"/>
        <v>0</v>
      </c>
      <c r="I202" s="83">
        <f t="shared" ref="I202:R202" si="129">I203+I204+I205+I206+I207+I208+I209+I210+I211+I212+I213</f>
        <v>0</v>
      </c>
      <c r="J202" s="86">
        <f t="shared" si="129"/>
        <v>0</v>
      </c>
      <c r="K202" s="86">
        <f t="shared" si="129"/>
        <v>0</v>
      </c>
      <c r="L202" s="86">
        <f t="shared" si="129"/>
        <v>0</v>
      </c>
      <c r="M202" s="84">
        <f t="shared" si="129"/>
        <v>0</v>
      </c>
      <c r="N202" s="87"/>
      <c r="O202" s="87"/>
      <c r="P202" s="87"/>
      <c r="Q202" s="87"/>
      <c r="R202" s="87">
        <f t="shared" si="129"/>
        <v>0</v>
      </c>
      <c r="S202" s="85"/>
      <c r="T202" s="404">
        <f t="shared" si="117"/>
        <v>0</v>
      </c>
      <c r="U202" s="405">
        <f t="shared" si="118"/>
        <v>0</v>
      </c>
      <c r="V202" s="406">
        <f t="shared" si="119"/>
        <v>0</v>
      </c>
      <c r="W202" s="406">
        <f t="shared" si="120"/>
        <v>0</v>
      </c>
      <c r="X202" s="405">
        <f t="shared" si="121"/>
        <v>0</v>
      </c>
      <c r="Y202" s="406">
        <f t="shared" si="122"/>
        <v>0</v>
      </c>
      <c r="Z202" s="406">
        <f t="shared" si="123"/>
        <v>0</v>
      </c>
      <c r="AA202" s="407">
        <f t="shared" si="124"/>
        <v>0</v>
      </c>
      <c r="AB202" s="408">
        <f t="shared" si="125"/>
        <v>0</v>
      </c>
      <c r="AC202" s="406">
        <f t="shared" si="126"/>
        <v>0</v>
      </c>
      <c r="AD202" s="406">
        <f t="shared" si="127"/>
        <v>0</v>
      </c>
      <c r="AE202" s="407">
        <f t="shared" si="128"/>
        <v>0</v>
      </c>
      <c r="AF202" s="48">
        <v>0</v>
      </c>
      <c r="AG202" s="48">
        <v>0</v>
      </c>
    </row>
    <row r="203" spans="1:33" ht="15" hidden="1" customHeight="1" thickBot="1" x14ac:dyDescent="0.3">
      <c r="B203" s="50"/>
      <c r="C203" s="2"/>
      <c r="D203" s="748" t="s">
        <v>422</v>
      </c>
      <c r="E203" s="748"/>
      <c r="F203" s="605">
        <v>0</v>
      </c>
      <c r="G203" s="605">
        <f t="shared" si="101"/>
        <v>0</v>
      </c>
      <c r="H203" s="605">
        <f t="shared" si="113"/>
        <v>0</v>
      </c>
      <c r="I203" s="66"/>
      <c r="J203" s="40"/>
      <c r="K203" s="40"/>
      <c r="L203" s="40"/>
      <c r="M203" s="1"/>
      <c r="N203" s="72"/>
      <c r="O203" s="72"/>
      <c r="P203" s="72"/>
      <c r="Q203" s="72"/>
      <c r="R203" s="72"/>
      <c r="S203" s="67"/>
      <c r="T203" s="404">
        <f t="shared" si="117"/>
        <v>0</v>
      </c>
      <c r="U203" s="405">
        <f t="shared" si="118"/>
        <v>0</v>
      </c>
      <c r="V203" s="406">
        <f t="shared" si="119"/>
        <v>0</v>
      </c>
      <c r="W203" s="406">
        <f t="shared" si="120"/>
        <v>0</v>
      </c>
      <c r="X203" s="405">
        <f t="shared" si="121"/>
        <v>0</v>
      </c>
      <c r="Y203" s="406">
        <f t="shared" si="122"/>
        <v>0</v>
      </c>
      <c r="Z203" s="406">
        <f t="shared" si="123"/>
        <v>0</v>
      </c>
      <c r="AA203" s="407">
        <f t="shared" si="124"/>
        <v>0</v>
      </c>
      <c r="AB203" s="408">
        <f t="shared" si="125"/>
        <v>0</v>
      </c>
      <c r="AC203" s="406">
        <f t="shared" si="126"/>
        <v>0</v>
      </c>
      <c r="AD203" s="406">
        <f t="shared" si="127"/>
        <v>0</v>
      </c>
      <c r="AE203" s="407">
        <f t="shared" si="128"/>
        <v>0</v>
      </c>
      <c r="AF203" s="48">
        <v>0</v>
      </c>
      <c r="AG203" s="48">
        <v>0</v>
      </c>
    </row>
    <row r="204" spans="1:33" ht="15" hidden="1" customHeight="1" thickBot="1" x14ac:dyDescent="0.3">
      <c r="B204" s="50"/>
      <c r="C204" s="2"/>
      <c r="D204" s="748" t="s">
        <v>425</v>
      </c>
      <c r="E204" s="748"/>
      <c r="F204" s="605">
        <v>0</v>
      </c>
      <c r="G204" s="605">
        <f t="shared" si="101"/>
        <v>0</v>
      </c>
      <c r="H204" s="605">
        <f t="shared" si="113"/>
        <v>0</v>
      </c>
      <c r="I204" s="66"/>
      <c r="J204" s="40"/>
      <c r="K204" s="40"/>
      <c r="L204" s="40"/>
      <c r="M204" s="1"/>
      <c r="N204" s="72"/>
      <c r="O204" s="72"/>
      <c r="P204" s="72"/>
      <c r="Q204" s="72"/>
      <c r="R204" s="72"/>
      <c r="S204" s="67"/>
      <c r="T204" s="404">
        <f t="shared" si="117"/>
        <v>0</v>
      </c>
      <c r="U204" s="405">
        <f t="shared" si="118"/>
        <v>0</v>
      </c>
      <c r="V204" s="406">
        <f t="shared" si="119"/>
        <v>0</v>
      </c>
      <c r="W204" s="406">
        <f t="shared" si="120"/>
        <v>0</v>
      </c>
      <c r="X204" s="405">
        <f t="shared" si="121"/>
        <v>0</v>
      </c>
      <c r="Y204" s="406">
        <f t="shared" si="122"/>
        <v>0</v>
      </c>
      <c r="Z204" s="406">
        <f t="shared" si="123"/>
        <v>0</v>
      </c>
      <c r="AA204" s="407">
        <f t="shared" si="124"/>
        <v>0</v>
      </c>
      <c r="AB204" s="408">
        <f t="shared" si="125"/>
        <v>0</v>
      </c>
      <c r="AC204" s="406">
        <f t="shared" si="126"/>
        <v>0</v>
      </c>
      <c r="AD204" s="406">
        <f t="shared" si="127"/>
        <v>0</v>
      </c>
      <c r="AE204" s="407">
        <f t="shared" si="128"/>
        <v>0</v>
      </c>
      <c r="AF204" s="48">
        <v>0</v>
      </c>
      <c r="AG204" s="48">
        <v>0</v>
      </c>
    </row>
    <row r="205" spans="1:33" ht="15" hidden="1" customHeight="1" thickBot="1" x14ac:dyDescent="0.3">
      <c r="B205" s="50"/>
      <c r="C205" s="2"/>
      <c r="D205" s="748" t="s">
        <v>426</v>
      </c>
      <c r="E205" s="748"/>
      <c r="F205" s="605">
        <v>0</v>
      </c>
      <c r="G205" s="605">
        <f t="shared" si="101"/>
        <v>0</v>
      </c>
      <c r="H205" s="605">
        <f t="shared" si="113"/>
        <v>0</v>
      </c>
      <c r="I205" s="66"/>
      <c r="J205" s="40"/>
      <c r="K205" s="40"/>
      <c r="L205" s="40"/>
      <c r="M205" s="1"/>
      <c r="N205" s="72"/>
      <c r="O205" s="72"/>
      <c r="P205" s="72"/>
      <c r="Q205" s="72"/>
      <c r="R205" s="72"/>
      <c r="S205" s="67"/>
      <c r="T205" s="404">
        <f t="shared" si="117"/>
        <v>0</v>
      </c>
      <c r="U205" s="405">
        <f t="shared" si="118"/>
        <v>0</v>
      </c>
      <c r="V205" s="406">
        <f t="shared" si="119"/>
        <v>0</v>
      </c>
      <c r="W205" s="406">
        <f t="shared" si="120"/>
        <v>0</v>
      </c>
      <c r="X205" s="405">
        <f t="shared" si="121"/>
        <v>0</v>
      </c>
      <c r="Y205" s="406">
        <f t="shared" si="122"/>
        <v>0</v>
      </c>
      <c r="Z205" s="406">
        <f t="shared" si="123"/>
        <v>0</v>
      </c>
      <c r="AA205" s="407">
        <f t="shared" si="124"/>
        <v>0</v>
      </c>
      <c r="AB205" s="408">
        <f t="shared" si="125"/>
        <v>0</v>
      </c>
      <c r="AC205" s="406">
        <f t="shared" si="126"/>
        <v>0</v>
      </c>
      <c r="AD205" s="406">
        <f t="shared" si="127"/>
        <v>0</v>
      </c>
      <c r="AE205" s="407">
        <f t="shared" si="128"/>
        <v>0</v>
      </c>
      <c r="AF205" s="48">
        <v>0</v>
      </c>
      <c r="AG205" s="48">
        <v>0</v>
      </c>
    </row>
    <row r="206" spans="1:33" ht="15" hidden="1" customHeight="1" thickBot="1" x14ac:dyDescent="0.3">
      <c r="B206" s="50"/>
      <c r="C206" s="2"/>
      <c r="D206" s="748" t="s">
        <v>423</v>
      </c>
      <c r="E206" s="748"/>
      <c r="F206" s="605">
        <v>0</v>
      </c>
      <c r="G206" s="605">
        <f t="shared" si="101"/>
        <v>0</v>
      </c>
      <c r="H206" s="605">
        <f t="shared" si="113"/>
        <v>0</v>
      </c>
      <c r="I206" s="66"/>
      <c r="J206" s="40"/>
      <c r="K206" s="40"/>
      <c r="L206" s="40"/>
      <c r="M206" s="1"/>
      <c r="N206" s="72"/>
      <c r="O206" s="72"/>
      <c r="P206" s="72"/>
      <c r="Q206" s="72"/>
      <c r="R206" s="72"/>
      <c r="S206" s="67"/>
      <c r="T206" s="404">
        <f t="shared" si="117"/>
        <v>0</v>
      </c>
      <c r="U206" s="405">
        <f t="shared" si="118"/>
        <v>0</v>
      </c>
      <c r="V206" s="406">
        <f t="shared" si="119"/>
        <v>0</v>
      </c>
      <c r="W206" s="406">
        <f t="shared" si="120"/>
        <v>0</v>
      </c>
      <c r="X206" s="405">
        <f t="shared" si="121"/>
        <v>0</v>
      </c>
      <c r="Y206" s="406">
        <f t="shared" si="122"/>
        <v>0</v>
      </c>
      <c r="Z206" s="406">
        <f t="shared" si="123"/>
        <v>0</v>
      </c>
      <c r="AA206" s="407">
        <f t="shared" si="124"/>
        <v>0</v>
      </c>
      <c r="AB206" s="408">
        <f t="shared" si="125"/>
        <v>0</v>
      </c>
      <c r="AC206" s="406">
        <f t="shared" si="126"/>
        <v>0</v>
      </c>
      <c r="AD206" s="406">
        <f t="shared" si="127"/>
        <v>0</v>
      </c>
      <c r="AE206" s="407">
        <f t="shared" si="128"/>
        <v>0</v>
      </c>
      <c r="AF206" s="48">
        <v>0</v>
      </c>
      <c r="AG206" s="48">
        <v>0</v>
      </c>
    </row>
    <row r="207" spans="1:33" ht="15" hidden="1" customHeight="1" thickBot="1" x14ac:dyDescent="0.3">
      <c r="B207" s="50"/>
      <c r="C207" s="2"/>
      <c r="D207" s="748" t="s">
        <v>427</v>
      </c>
      <c r="E207" s="748"/>
      <c r="F207" s="605">
        <v>0</v>
      </c>
      <c r="G207" s="605">
        <f t="shared" si="101"/>
        <v>0</v>
      </c>
      <c r="H207" s="605">
        <f t="shared" si="113"/>
        <v>0</v>
      </c>
      <c r="I207" s="66"/>
      <c r="J207" s="40"/>
      <c r="K207" s="40"/>
      <c r="L207" s="40"/>
      <c r="M207" s="1"/>
      <c r="N207" s="72"/>
      <c r="O207" s="72"/>
      <c r="P207" s="72"/>
      <c r="Q207" s="72"/>
      <c r="R207" s="72"/>
      <c r="S207" s="67"/>
      <c r="T207" s="404">
        <f t="shared" si="117"/>
        <v>0</v>
      </c>
      <c r="U207" s="405">
        <f t="shared" si="118"/>
        <v>0</v>
      </c>
      <c r="V207" s="406">
        <f t="shared" si="119"/>
        <v>0</v>
      </c>
      <c r="W207" s="406">
        <f t="shared" si="120"/>
        <v>0</v>
      </c>
      <c r="X207" s="405">
        <f t="shared" si="121"/>
        <v>0</v>
      </c>
      <c r="Y207" s="406">
        <f t="shared" si="122"/>
        <v>0</v>
      </c>
      <c r="Z207" s="406">
        <f t="shared" si="123"/>
        <v>0</v>
      </c>
      <c r="AA207" s="407">
        <f t="shared" si="124"/>
        <v>0</v>
      </c>
      <c r="AB207" s="408">
        <f t="shared" si="125"/>
        <v>0</v>
      </c>
      <c r="AC207" s="406">
        <f t="shared" si="126"/>
        <v>0</v>
      </c>
      <c r="AD207" s="406">
        <f t="shared" si="127"/>
        <v>0</v>
      </c>
      <c r="AE207" s="407">
        <f t="shared" si="128"/>
        <v>0</v>
      </c>
      <c r="AF207" s="48">
        <v>0</v>
      </c>
      <c r="AG207" s="48">
        <v>0</v>
      </c>
    </row>
    <row r="208" spans="1:33" ht="25.5" hidden="1" customHeight="1" thickBot="1" x14ac:dyDescent="0.3">
      <c r="B208" s="50"/>
      <c r="C208" s="2"/>
      <c r="D208" s="749" t="s">
        <v>494</v>
      </c>
      <c r="E208" s="749"/>
      <c r="F208" s="605">
        <v>0</v>
      </c>
      <c r="G208" s="605">
        <f t="shared" ref="G208:G271" si="130">SUM(T208:AE208)</f>
        <v>0</v>
      </c>
      <c r="H208" s="605">
        <f t="shared" si="113"/>
        <v>0</v>
      </c>
      <c r="I208" s="66"/>
      <c r="J208" s="40"/>
      <c r="K208" s="40"/>
      <c r="L208" s="40"/>
      <c r="M208" s="1"/>
      <c r="N208" s="72"/>
      <c r="O208" s="72"/>
      <c r="P208" s="72"/>
      <c r="Q208" s="72"/>
      <c r="R208" s="72"/>
      <c r="S208" s="67"/>
      <c r="T208" s="404">
        <f t="shared" si="117"/>
        <v>0</v>
      </c>
      <c r="U208" s="405">
        <f t="shared" si="118"/>
        <v>0</v>
      </c>
      <c r="V208" s="406">
        <f t="shared" si="119"/>
        <v>0</v>
      </c>
      <c r="W208" s="406">
        <f t="shared" si="120"/>
        <v>0</v>
      </c>
      <c r="X208" s="405">
        <f t="shared" si="121"/>
        <v>0</v>
      </c>
      <c r="Y208" s="406">
        <f t="shared" si="122"/>
        <v>0</v>
      </c>
      <c r="Z208" s="406">
        <f t="shared" si="123"/>
        <v>0</v>
      </c>
      <c r="AA208" s="407">
        <f t="shared" si="124"/>
        <v>0</v>
      </c>
      <c r="AB208" s="408">
        <f t="shared" si="125"/>
        <v>0</v>
      </c>
      <c r="AC208" s="406">
        <f t="shared" si="126"/>
        <v>0</v>
      </c>
      <c r="AD208" s="406">
        <f t="shared" si="127"/>
        <v>0</v>
      </c>
      <c r="AE208" s="407">
        <f t="shared" si="128"/>
        <v>0</v>
      </c>
      <c r="AF208" s="48">
        <v>0</v>
      </c>
      <c r="AG208" s="48">
        <v>0</v>
      </c>
    </row>
    <row r="209" spans="1:33" ht="25.5" hidden="1" customHeight="1" thickBot="1" x14ac:dyDescent="0.3">
      <c r="B209" s="50"/>
      <c r="C209" s="2"/>
      <c r="D209" s="749" t="s">
        <v>495</v>
      </c>
      <c r="E209" s="749"/>
      <c r="F209" s="605">
        <v>0</v>
      </c>
      <c r="G209" s="605">
        <f t="shared" si="130"/>
        <v>0</v>
      </c>
      <c r="H209" s="605">
        <f t="shared" si="113"/>
        <v>0</v>
      </c>
      <c r="I209" s="66"/>
      <c r="J209" s="40"/>
      <c r="K209" s="40"/>
      <c r="L209" s="40"/>
      <c r="M209" s="1"/>
      <c r="N209" s="72"/>
      <c r="O209" s="72"/>
      <c r="P209" s="72"/>
      <c r="Q209" s="72"/>
      <c r="R209" s="72"/>
      <c r="S209" s="67"/>
      <c r="T209" s="404">
        <f t="shared" si="117"/>
        <v>0</v>
      </c>
      <c r="U209" s="405">
        <f t="shared" si="118"/>
        <v>0</v>
      </c>
      <c r="V209" s="406">
        <f t="shared" si="119"/>
        <v>0</v>
      </c>
      <c r="W209" s="406">
        <f t="shared" si="120"/>
        <v>0</v>
      </c>
      <c r="X209" s="405">
        <f t="shared" si="121"/>
        <v>0</v>
      </c>
      <c r="Y209" s="406">
        <f t="shared" si="122"/>
        <v>0</v>
      </c>
      <c r="Z209" s="406">
        <f t="shared" si="123"/>
        <v>0</v>
      </c>
      <c r="AA209" s="407">
        <f t="shared" si="124"/>
        <v>0</v>
      </c>
      <c r="AB209" s="408">
        <f t="shared" si="125"/>
        <v>0</v>
      </c>
      <c r="AC209" s="406">
        <f t="shared" si="126"/>
        <v>0</v>
      </c>
      <c r="AD209" s="406">
        <f t="shared" si="127"/>
        <v>0</v>
      </c>
      <c r="AE209" s="407">
        <f t="shared" si="128"/>
        <v>0</v>
      </c>
      <c r="AF209" s="48">
        <v>0</v>
      </c>
      <c r="AG209" s="48">
        <v>0</v>
      </c>
    </row>
    <row r="210" spans="1:33" ht="15" hidden="1" customHeight="1" thickBot="1" x14ac:dyDescent="0.3">
      <c r="B210" s="50"/>
      <c r="C210" s="2"/>
      <c r="D210" s="748" t="s">
        <v>428</v>
      </c>
      <c r="E210" s="748"/>
      <c r="F210" s="605">
        <v>0</v>
      </c>
      <c r="G210" s="605">
        <f t="shared" si="130"/>
        <v>0</v>
      </c>
      <c r="H210" s="605">
        <f t="shared" si="113"/>
        <v>0</v>
      </c>
      <c r="I210" s="66"/>
      <c r="J210" s="40"/>
      <c r="K210" s="40"/>
      <c r="L210" s="40"/>
      <c r="M210" s="1"/>
      <c r="N210" s="72"/>
      <c r="O210" s="72"/>
      <c r="P210" s="72"/>
      <c r="Q210" s="72"/>
      <c r="R210" s="72"/>
      <c r="S210" s="67"/>
      <c r="T210" s="404">
        <f t="shared" si="117"/>
        <v>0</v>
      </c>
      <c r="U210" s="405">
        <f t="shared" si="118"/>
        <v>0</v>
      </c>
      <c r="V210" s="406">
        <f t="shared" si="119"/>
        <v>0</v>
      </c>
      <c r="W210" s="406">
        <f t="shared" si="120"/>
        <v>0</v>
      </c>
      <c r="X210" s="405">
        <f t="shared" si="121"/>
        <v>0</v>
      </c>
      <c r="Y210" s="406">
        <f t="shared" si="122"/>
        <v>0</v>
      </c>
      <c r="Z210" s="406">
        <f t="shared" si="123"/>
        <v>0</v>
      </c>
      <c r="AA210" s="407">
        <f t="shared" si="124"/>
        <v>0</v>
      </c>
      <c r="AB210" s="408">
        <f t="shared" si="125"/>
        <v>0</v>
      </c>
      <c r="AC210" s="406">
        <f t="shared" si="126"/>
        <v>0</v>
      </c>
      <c r="AD210" s="406">
        <f t="shared" si="127"/>
        <v>0</v>
      </c>
      <c r="AE210" s="407">
        <f t="shared" si="128"/>
        <v>0</v>
      </c>
      <c r="AF210" s="48">
        <v>0</v>
      </c>
      <c r="AG210" s="48">
        <v>0</v>
      </c>
    </row>
    <row r="211" spans="1:33" ht="15" hidden="1" customHeight="1" thickBot="1" x14ac:dyDescent="0.3">
      <c r="B211" s="50"/>
      <c r="C211" s="2"/>
      <c r="D211" s="748" t="s">
        <v>424</v>
      </c>
      <c r="E211" s="748"/>
      <c r="F211" s="605">
        <v>0</v>
      </c>
      <c r="G211" s="605">
        <f t="shared" si="130"/>
        <v>0</v>
      </c>
      <c r="H211" s="605">
        <f t="shared" si="113"/>
        <v>0</v>
      </c>
      <c r="I211" s="66"/>
      <c r="J211" s="40"/>
      <c r="K211" s="40"/>
      <c r="L211" s="40"/>
      <c r="M211" s="1"/>
      <c r="N211" s="72"/>
      <c r="O211" s="72"/>
      <c r="P211" s="72"/>
      <c r="Q211" s="72"/>
      <c r="R211" s="72"/>
      <c r="S211" s="67"/>
      <c r="T211" s="404">
        <f t="shared" si="117"/>
        <v>0</v>
      </c>
      <c r="U211" s="405">
        <f t="shared" si="118"/>
        <v>0</v>
      </c>
      <c r="V211" s="406">
        <f t="shared" si="119"/>
        <v>0</v>
      </c>
      <c r="W211" s="406">
        <f t="shared" si="120"/>
        <v>0</v>
      </c>
      <c r="X211" s="405">
        <f t="shared" si="121"/>
        <v>0</v>
      </c>
      <c r="Y211" s="406">
        <f t="shared" si="122"/>
        <v>0</v>
      </c>
      <c r="Z211" s="406">
        <f t="shared" si="123"/>
        <v>0</v>
      </c>
      <c r="AA211" s="407">
        <f t="shared" si="124"/>
        <v>0</v>
      </c>
      <c r="AB211" s="408">
        <f t="shared" si="125"/>
        <v>0</v>
      </c>
      <c r="AC211" s="406">
        <f t="shared" si="126"/>
        <v>0</v>
      </c>
      <c r="AD211" s="406">
        <f t="shared" si="127"/>
        <v>0</v>
      </c>
      <c r="AE211" s="407">
        <f t="shared" si="128"/>
        <v>0</v>
      </c>
      <c r="AF211" s="48">
        <v>0</v>
      </c>
      <c r="AG211" s="48">
        <v>0</v>
      </c>
    </row>
    <row r="212" spans="1:33" ht="25.5" hidden="1" customHeight="1" thickBot="1" x14ac:dyDescent="0.3">
      <c r="B212" s="50"/>
      <c r="C212" s="2"/>
      <c r="D212" s="749" t="s">
        <v>496</v>
      </c>
      <c r="E212" s="749"/>
      <c r="F212" s="605">
        <v>0</v>
      </c>
      <c r="G212" s="605">
        <f t="shared" si="130"/>
        <v>0</v>
      </c>
      <c r="H212" s="605">
        <f t="shared" si="113"/>
        <v>0</v>
      </c>
      <c r="I212" s="66"/>
      <c r="J212" s="40"/>
      <c r="K212" s="40"/>
      <c r="L212" s="40"/>
      <c r="M212" s="1"/>
      <c r="N212" s="72"/>
      <c r="O212" s="72"/>
      <c r="P212" s="72"/>
      <c r="Q212" s="72"/>
      <c r="R212" s="72"/>
      <c r="S212" s="67"/>
      <c r="T212" s="404">
        <f t="shared" si="117"/>
        <v>0</v>
      </c>
      <c r="U212" s="405">
        <f t="shared" si="118"/>
        <v>0</v>
      </c>
      <c r="V212" s="406">
        <f t="shared" si="119"/>
        <v>0</v>
      </c>
      <c r="W212" s="406">
        <f t="shared" si="120"/>
        <v>0</v>
      </c>
      <c r="X212" s="405">
        <f t="shared" si="121"/>
        <v>0</v>
      </c>
      <c r="Y212" s="406">
        <f t="shared" si="122"/>
        <v>0</v>
      </c>
      <c r="Z212" s="406">
        <f t="shared" si="123"/>
        <v>0</v>
      </c>
      <c r="AA212" s="407">
        <f t="shared" si="124"/>
        <v>0</v>
      </c>
      <c r="AB212" s="408">
        <f t="shared" si="125"/>
        <v>0</v>
      </c>
      <c r="AC212" s="406">
        <f t="shared" si="126"/>
        <v>0</v>
      </c>
      <c r="AD212" s="406">
        <f t="shared" si="127"/>
        <v>0</v>
      </c>
      <c r="AE212" s="407">
        <f t="shared" si="128"/>
        <v>0</v>
      </c>
      <c r="AF212" s="48">
        <v>0</v>
      </c>
      <c r="AG212" s="48">
        <v>0</v>
      </c>
    </row>
    <row r="213" spans="1:33" ht="15.75" hidden="1" customHeight="1" thickBot="1" x14ac:dyDescent="0.3">
      <c r="B213" s="51"/>
      <c r="C213" s="19"/>
      <c r="D213" s="770" t="s">
        <v>497</v>
      </c>
      <c r="E213" s="770"/>
      <c r="F213" s="605">
        <v>0</v>
      </c>
      <c r="G213" s="605">
        <f t="shared" si="130"/>
        <v>0</v>
      </c>
      <c r="H213" s="605">
        <f t="shared" si="113"/>
        <v>0</v>
      </c>
      <c r="I213" s="66"/>
      <c r="J213" s="40"/>
      <c r="K213" s="40"/>
      <c r="L213" s="40"/>
      <c r="M213" s="1"/>
      <c r="N213" s="72"/>
      <c r="O213" s="72"/>
      <c r="P213" s="72"/>
      <c r="Q213" s="72"/>
      <c r="R213" s="72"/>
      <c r="S213" s="67"/>
      <c r="T213" s="404">
        <f t="shared" si="117"/>
        <v>0</v>
      </c>
      <c r="U213" s="405">
        <f t="shared" si="118"/>
        <v>0</v>
      </c>
      <c r="V213" s="406">
        <f t="shared" si="119"/>
        <v>0</v>
      </c>
      <c r="W213" s="406">
        <f t="shared" si="120"/>
        <v>0</v>
      </c>
      <c r="X213" s="405">
        <f t="shared" si="121"/>
        <v>0</v>
      </c>
      <c r="Y213" s="406">
        <f t="shared" si="122"/>
        <v>0</v>
      </c>
      <c r="Z213" s="406">
        <f t="shared" si="123"/>
        <v>0</v>
      </c>
      <c r="AA213" s="407">
        <f t="shared" si="124"/>
        <v>0</v>
      </c>
      <c r="AB213" s="408">
        <f t="shared" si="125"/>
        <v>0</v>
      </c>
      <c r="AC213" s="406">
        <f t="shared" si="126"/>
        <v>0</v>
      </c>
      <c r="AD213" s="406">
        <f t="shared" si="127"/>
        <v>0</v>
      </c>
      <c r="AE213" s="407">
        <f t="shared" si="128"/>
        <v>0</v>
      </c>
      <c r="AF213" s="48">
        <v>0</v>
      </c>
      <c r="AG213" s="48">
        <v>0</v>
      </c>
    </row>
    <row r="214" spans="1:33" ht="15.75" thickBot="1" x14ac:dyDescent="0.3">
      <c r="B214" s="89" t="s">
        <v>77</v>
      </c>
      <c r="C214" s="759" t="s">
        <v>78</v>
      </c>
      <c r="D214" s="769"/>
      <c r="E214" s="769"/>
      <c r="F214" s="609"/>
      <c r="G214" s="609">
        <f>SUM(G228)</f>
        <v>0</v>
      </c>
      <c r="H214" s="609">
        <f>SUM(H228)</f>
        <v>0</v>
      </c>
      <c r="I214" s="76">
        <f t="shared" ref="I214:R214" si="131">I215+I216+I217+I218+I228</f>
        <v>0</v>
      </c>
      <c r="J214" s="79">
        <f t="shared" si="131"/>
        <v>0</v>
      </c>
      <c r="K214" s="79">
        <f t="shared" si="131"/>
        <v>0</v>
      </c>
      <c r="L214" s="79">
        <f t="shared" si="131"/>
        <v>0</v>
      </c>
      <c r="M214" s="77">
        <f t="shared" si="131"/>
        <v>0</v>
      </c>
      <c r="N214" s="80"/>
      <c r="O214" s="80"/>
      <c r="P214" s="80">
        <f>P228</f>
        <v>0</v>
      </c>
      <c r="Q214" s="80"/>
      <c r="R214" s="80">
        <f t="shared" si="131"/>
        <v>0</v>
      </c>
      <c r="S214" s="78"/>
      <c r="T214" s="404">
        <f t="shared" si="117"/>
        <v>0</v>
      </c>
      <c r="U214" s="405">
        <f t="shared" si="118"/>
        <v>0</v>
      </c>
      <c r="V214" s="406">
        <f t="shared" si="119"/>
        <v>0</v>
      </c>
      <c r="W214" s="406">
        <f t="shared" si="120"/>
        <v>0</v>
      </c>
      <c r="X214" s="405">
        <f t="shared" si="121"/>
        <v>0</v>
      </c>
      <c r="Y214" s="406">
        <f t="shared" si="122"/>
        <v>0</v>
      </c>
      <c r="Z214" s="406">
        <f t="shared" si="123"/>
        <v>0</v>
      </c>
      <c r="AA214" s="407">
        <f t="shared" si="124"/>
        <v>0</v>
      </c>
      <c r="AB214" s="408">
        <f t="shared" si="125"/>
        <v>0</v>
      </c>
      <c r="AC214" s="406">
        <f t="shared" si="126"/>
        <v>0</v>
      </c>
      <c r="AD214" s="406">
        <f t="shared" si="127"/>
        <v>0</v>
      </c>
      <c r="AE214" s="407">
        <f t="shared" si="128"/>
        <v>0</v>
      </c>
      <c r="AF214" s="48">
        <v>0</v>
      </c>
      <c r="AG214" s="48">
        <v>0</v>
      </c>
    </row>
    <row r="215" spans="1:33" s="17" customFormat="1" ht="25.5" hidden="1" customHeight="1" thickBot="1" x14ac:dyDescent="0.3">
      <c r="A215" s="110" t="s">
        <v>79</v>
      </c>
      <c r="B215" s="100" t="s">
        <v>758</v>
      </c>
      <c r="C215" s="781" t="s">
        <v>80</v>
      </c>
      <c r="D215" s="782"/>
      <c r="E215" s="782"/>
      <c r="F215" s="301">
        <v>0</v>
      </c>
      <c r="G215" s="301">
        <f t="shared" si="130"/>
        <v>0</v>
      </c>
      <c r="H215" s="301">
        <f t="shared" ref="H215:H227" si="132">SUM(U215:AF215)</f>
        <v>0</v>
      </c>
      <c r="I215" s="83"/>
      <c r="J215" s="86"/>
      <c r="K215" s="86"/>
      <c r="L215" s="86"/>
      <c r="M215" s="84"/>
      <c r="N215" s="87"/>
      <c r="O215" s="87"/>
      <c r="P215" s="87"/>
      <c r="Q215" s="87"/>
      <c r="R215" s="87"/>
      <c r="S215" s="85"/>
      <c r="T215" s="404">
        <f t="shared" si="117"/>
        <v>0</v>
      </c>
      <c r="U215" s="405">
        <f t="shared" si="118"/>
        <v>0</v>
      </c>
      <c r="V215" s="406">
        <f t="shared" si="119"/>
        <v>0</v>
      </c>
      <c r="W215" s="406">
        <f t="shared" si="120"/>
        <v>0</v>
      </c>
      <c r="X215" s="405">
        <f t="shared" si="121"/>
        <v>0</v>
      </c>
      <c r="Y215" s="406">
        <f t="shared" si="122"/>
        <v>0</v>
      </c>
      <c r="Z215" s="406">
        <f t="shared" si="123"/>
        <v>0</v>
      </c>
      <c r="AA215" s="407">
        <f t="shared" si="124"/>
        <v>0</v>
      </c>
      <c r="AB215" s="408">
        <f t="shared" si="125"/>
        <v>0</v>
      </c>
      <c r="AC215" s="406">
        <f t="shared" si="126"/>
        <v>0</v>
      </c>
      <c r="AD215" s="406">
        <f t="shared" si="127"/>
        <v>0</v>
      </c>
      <c r="AE215" s="407">
        <f t="shared" si="128"/>
        <v>0</v>
      </c>
      <c r="AF215" s="48">
        <v>0</v>
      </c>
      <c r="AG215" s="48">
        <v>0</v>
      </c>
    </row>
    <row r="216" spans="1:33" s="17" customFormat="1" ht="15" hidden="1" customHeight="1" thickBot="1" x14ac:dyDescent="0.3">
      <c r="A216" s="110" t="s">
        <v>81</v>
      </c>
      <c r="B216" s="82" t="s">
        <v>759</v>
      </c>
      <c r="C216" s="762" t="s">
        <v>926</v>
      </c>
      <c r="D216" s="763"/>
      <c r="E216" s="763"/>
      <c r="F216" s="301">
        <v>0</v>
      </c>
      <c r="G216" s="301">
        <f t="shared" si="130"/>
        <v>0</v>
      </c>
      <c r="H216" s="301">
        <f t="shared" si="132"/>
        <v>0</v>
      </c>
      <c r="I216" s="83"/>
      <c r="J216" s="86"/>
      <c r="K216" s="86"/>
      <c r="L216" s="86"/>
      <c r="M216" s="84"/>
      <c r="N216" s="87"/>
      <c r="O216" s="87"/>
      <c r="P216" s="87"/>
      <c r="Q216" s="87"/>
      <c r="R216" s="87"/>
      <c r="S216" s="85"/>
      <c r="T216" s="404">
        <f t="shared" si="117"/>
        <v>0</v>
      </c>
      <c r="U216" s="405">
        <f t="shared" si="118"/>
        <v>0</v>
      </c>
      <c r="V216" s="406">
        <f t="shared" si="119"/>
        <v>0</v>
      </c>
      <c r="W216" s="406">
        <f t="shared" si="120"/>
        <v>0</v>
      </c>
      <c r="X216" s="405">
        <f t="shared" si="121"/>
        <v>0</v>
      </c>
      <c r="Y216" s="406">
        <f t="shared" si="122"/>
        <v>0</v>
      </c>
      <c r="Z216" s="406">
        <f t="shared" si="123"/>
        <v>0</v>
      </c>
      <c r="AA216" s="407">
        <f t="shared" si="124"/>
        <v>0</v>
      </c>
      <c r="AB216" s="408">
        <f t="shared" si="125"/>
        <v>0</v>
      </c>
      <c r="AC216" s="406">
        <f t="shared" si="126"/>
        <v>0</v>
      </c>
      <c r="AD216" s="406">
        <f t="shared" si="127"/>
        <v>0</v>
      </c>
      <c r="AE216" s="407">
        <f t="shared" si="128"/>
        <v>0</v>
      </c>
      <c r="AF216" s="48">
        <v>0</v>
      </c>
      <c r="AG216" s="48">
        <v>0</v>
      </c>
    </row>
    <row r="217" spans="1:33" s="17" customFormat="1" ht="25.5" hidden="1" customHeight="1" thickBot="1" x14ac:dyDescent="0.3">
      <c r="A217" s="110" t="s">
        <v>82</v>
      </c>
      <c r="B217" s="82" t="s">
        <v>760</v>
      </c>
      <c r="C217" s="764" t="s">
        <v>927</v>
      </c>
      <c r="D217" s="765"/>
      <c r="E217" s="765"/>
      <c r="F217" s="301">
        <v>0</v>
      </c>
      <c r="G217" s="301">
        <f t="shared" si="130"/>
        <v>0</v>
      </c>
      <c r="H217" s="301">
        <f t="shared" si="132"/>
        <v>0</v>
      </c>
      <c r="I217" s="83"/>
      <c r="J217" s="86"/>
      <c r="K217" s="86"/>
      <c r="L217" s="86"/>
      <c r="M217" s="84"/>
      <c r="N217" s="87"/>
      <c r="O217" s="87"/>
      <c r="P217" s="87"/>
      <c r="Q217" s="87"/>
      <c r="R217" s="87"/>
      <c r="S217" s="85"/>
      <c r="T217" s="404">
        <f t="shared" si="117"/>
        <v>0</v>
      </c>
      <c r="U217" s="405">
        <f t="shared" si="118"/>
        <v>0</v>
      </c>
      <c r="V217" s="406">
        <f t="shared" si="119"/>
        <v>0</v>
      </c>
      <c r="W217" s="406">
        <f t="shared" si="120"/>
        <v>0</v>
      </c>
      <c r="X217" s="405">
        <f t="shared" si="121"/>
        <v>0</v>
      </c>
      <c r="Y217" s="406">
        <f t="shared" si="122"/>
        <v>0</v>
      </c>
      <c r="Z217" s="406">
        <f t="shared" si="123"/>
        <v>0</v>
      </c>
      <c r="AA217" s="407">
        <f t="shared" si="124"/>
        <v>0</v>
      </c>
      <c r="AB217" s="408">
        <f t="shared" si="125"/>
        <v>0</v>
      </c>
      <c r="AC217" s="406">
        <f t="shared" si="126"/>
        <v>0</v>
      </c>
      <c r="AD217" s="406">
        <f t="shared" si="127"/>
        <v>0</v>
      </c>
      <c r="AE217" s="407">
        <f t="shared" si="128"/>
        <v>0</v>
      </c>
      <c r="AF217" s="48">
        <v>0</v>
      </c>
      <c r="AG217" s="48">
        <v>0</v>
      </c>
    </row>
    <row r="218" spans="1:33" s="17" customFormat="1" ht="25.5" hidden="1" customHeight="1" thickBot="1" x14ac:dyDescent="0.3">
      <c r="A218" s="110" t="s">
        <v>83</v>
      </c>
      <c r="B218" s="82" t="s">
        <v>761</v>
      </c>
      <c r="C218" s="764" t="s">
        <v>84</v>
      </c>
      <c r="D218" s="765"/>
      <c r="E218" s="765"/>
      <c r="F218" s="301">
        <v>0</v>
      </c>
      <c r="G218" s="301">
        <f t="shared" si="130"/>
        <v>0</v>
      </c>
      <c r="H218" s="301">
        <f t="shared" si="132"/>
        <v>0</v>
      </c>
      <c r="I218" s="83">
        <f t="shared" ref="I218:R218" si="133">I219+I220+I221+I222+I223+I224+I225+I226+I227</f>
        <v>0</v>
      </c>
      <c r="J218" s="86">
        <f t="shared" si="133"/>
        <v>0</v>
      </c>
      <c r="K218" s="86">
        <f t="shared" si="133"/>
        <v>0</v>
      </c>
      <c r="L218" s="86">
        <f t="shared" si="133"/>
        <v>0</v>
      </c>
      <c r="M218" s="84">
        <f t="shared" si="133"/>
        <v>0</v>
      </c>
      <c r="N218" s="87"/>
      <c r="O218" s="87"/>
      <c r="P218" s="87"/>
      <c r="Q218" s="87"/>
      <c r="R218" s="87">
        <f t="shared" si="133"/>
        <v>0</v>
      </c>
      <c r="S218" s="85"/>
      <c r="T218" s="404">
        <f t="shared" si="117"/>
        <v>0</v>
      </c>
      <c r="U218" s="405">
        <f t="shared" si="118"/>
        <v>0</v>
      </c>
      <c r="V218" s="406">
        <f t="shared" si="119"/>
        <v>0</v>
      </c>
      <c r="W218" s="406">
        <f t="shared" si="120"/>
        <v>0</v>
      </c>
      <c r="X218" s="405">
        <f t="shared" si="121"/>
        <v>0</v>
      </c>
      <c r="Y218" s="406">
        <f t="shared" si="122"/>
        <v>0</v>
      </c>
      <c r="Z218" s="406">
        <f t="shared" si="123"/>
        <v>0</v>
      </c>
      <c r="AA218" s="407">
        <f t="shared" si="124"/>
        <v>0</v>
      </c>
      <c r="AB218" s="408">
        <f t="shared" si="125"/>
        <v>0</v>
      </c>
      <c r="AC218" s="406">
        <f t="shared" si="126"/>
        <v>0</v>
      </c>
      <c r="AD218" s="406">
        <f t="shared" si="127"/>
        <v>0</v>
      </c>
      <c r="AE218" s="407">
        <f t="shared" si="128"/>
        <v>0</v>
      </c>
      <c r="AF218" s="48">
        <v>0</v>
      </c>
      <c r="AG218" s="48">
        <v>0</v>
      </c>
    </row>
    <row r="219" spans="1:33" ht="15" hidden="1" customHeight="1" thickBot="1" x14ac:dyDescent="0.3">
      <c r="B219" s="50"/>
      <c r="C219" s="2"/>
      <c r="D219" s="748" t="s">
        <v>429</v>
      </c>
      <c r="E219" s="748"/>
      <c r="F219" s="70">
        <v>0</v>
      </c>
      <c r="G219" s="70">
        <f t="shared" si="130"/>
        <v>0</v>
      </c>
      <c r="H219" s="70">
        <f t="shared" si="132"/>
        <v>0</v>
      </c>
      <c r="I219" s="66"/>
      <c r="J219" s="40"/>
      <c r="K219" s="40"/>
      <c r="L219" s="40"/>
      <c r="M219" s="1"/>
      <c r="N219" s="72"/>
      <c r="O219" s="72"/>
      <c r="P219" s="72"/>
      <c r="Q219" s="72"/>
      <c r="R219" s="72"/>
      <c r="S219" s="67"/>
      <c r="T219" s="404">
        <f t="shared" si="117"/>
        <v>0</v>
      </c>
      <c r="U219" s="405">
        <f t="shared" si="118"/>
        <v>0</v>
      </c>
      <c r="V219" s="406">
        <f t="shared" si="119"/>
        <v>0</v>
      </c>
      <c r="W219" s="406">
        <f t="shared" si="120"/>
        <v>0</v>
      </c>
      <c r="X219" s="405">
        <f t="shared" si="121"/>
        <v>0</v>
      </c>
      <c r="Y219" s="406">
        <f t="shared" si="122"/>
        <v>0</v>
      </c>
      <c r="Z219" s="406">
        <f t="shared" si="123"/>
        <v>0</v>
      </c>
      <c r="AA219" s="407">
        <f t="shared" si="124"/>
        <v>0</v>
      </c>
      <c r="AB219" s="408">
        <f t="shared" si="125"/>
        <v>0</v>
      </c>
      <c r="AC219" s="406">
        <f t="shared" si="126"/>
        <v>0</v>
      </c>
      <c r="AD219" s="406">
        <f t="shared" si="127"/>
        <v>0</v>
      </c>
      <c r="AE219" s="407">
        <f t="shared" si="128"/>
        <v>0</v>
      </c>
      <c r="AF219" s="48">
        <v>0</v>
      </c>
      <c r="AG219" s="48">
        <v>0</v>
      </c>
    </row>
    <row r="220" spans="1:33" ht="15" hidden="1" customHeight="1" thickBot="1" x14ac:dyDescent="0.3">
      <c r="B220" s="50"/>
      <c r="C220" s="2"/>
      <c r="D220" s="748" t="s">
        <v>431</v>
      </c>
      <c r="E220" s="748"/>
      <c r="F220" s="70">
        <v>0</v>
      </c>
      <c r="G220" s="70">
        <f t="shared" si="130"/>
        <v>0</v>
      </c>
      <c r="H220" s="70">
        <f t="shared" si="132"/>
        <v>0</v>
      </c>
      <c r="I220" s="66"/>
      <c r="J220" s="40"/>
      <c r="K220" s="40"/>
      <c r="L220" s="40"/>
      <c r="M220" s="1"/>
      <c r="N220" s="72"/>
      <c r="O220" s="72"/>
      <c r="P220" s="72"/>
      <c r="Q220" s="72"/>
      <c r="R220" s="72"/>
      <c r="S220" s="67"/>
      <c r="T220" s="404">
        <f t="shared" si="117"/>
        <v>0</v>
      </c>
      <c r="U220" s="405">
        <f t="shared" si="118"/>
        <v>0</v>
      </c>
      <c r="V220" s="406">
        <f t="shared" si="119"/>
        <v>0</v>
      </c>
      <c r="W220" s="406">
        <f t="shared" si="120"/>
        <v>0</v>
      </c>
      <c r="X220" s="405">
        <f t="shared" si="121"/>
        <v>0</v>
      </c>
      <c r="Y220" s="406">
        <f t="shared" si="122"/>
        <v>0</v>
      </c>
      <c r="Z220" s="406">
        <f t="shared" si="123"/>
        <v>0</v>
      </c>
      <c r="AA220" s="407">
        <f t="shared" si="124"/>
        <v>0</v>
      </c>
      <c r="AB220" s="408">
        <f t="shared" si="125"/>
        <v>0</v>
      </c>
      <c r="AC220" s="406">
        <f t="shared" si="126"/>
        <v>0</v>
      </c>
      <c r="AD220" s="406">
        <f t="shared" si="127"/>
        <v>0</v>
      </c>
      <c r="AE220" s="407">
        <f t="shared" si="128"/>
        <v>0</v>
      </c>
      <c r="AF220" s="48">
        <v>0</v>
      </c>
      <c r="AG220" s="48">
        <v>0</v>
      </c>
    </row>
    <row r="221" spans="1:33" ht="15" hidden="1" customHeight="1" thickBot="1" x14ac:dyDescent="0.3">
      <c r="B221" s="50"/>
      <c r="C221" s="2"/>
      <c r="D221" s="748" t="s">
        <v>432</v>
      </c>
      <c r="E221" s="748"/>
      <c r="F221" s="70">
        <v>0</v>
      </c>
      <c r="G221" s="70">
        <f t="shared" si="130"/>
        <v>0</v>
      </c>
      <c r="H221" s="70">
        <f t="shared" si="132"/>
        <v>0</v>
      </c>
      <c r="I221" s="66"/>
      <c r="J221" s="40"/>
      <c r="K221" s="40"/>
      <c r="L221" s="40"/>
      <c r="M221" s="1"/>
      <c r="N221" s="72"/>
      <c r="O221" s="72"/>
      <c r="P221" s="72"/>
      <c r="Q221" s="72"/>
      <c r="R221" s="72"/>
      <c r="S221" s="67"/>
      <c r="T221" s="404">
        <f t="shared" si="117"/>
        <v>0</v>
      </c>
      <c r="U221" s="405">
        <f t="shared" si="118"/>
        <v>0</v>
      </c>
      <c r="V221" s="406">
        <f t="shared" si="119"/>
        <v>0</v>
      </c>
      <c r="W221" s="406">
        <f t="shared" si="120"/>
        <v>0</v>
      </c>
      <c r="X221" s="405">
        <f t="shared" si="121"/>
        <v>0</v>
      </c>
      <c r="Y221" s="406">
        <f t="shared" si="122"/>
        <v>0</v>
      </c>
      <c r="Z221" s="406">
        <f t="shared" si="123"/>
        <v>0</v>
      </c>
      <c r="AA221" s="407">
        <f t="shared" si="124"/>
        <v>0</v>
      </c>
      <c r="AB221" s="408">
        <f t="shared" si="125"/>
        <v>0</v>
      </c>
      <c r="AC221" s="406">
        <f t="shared" si="126"/>
        <v>0</v>
      </c>
      <c r="AD221" s="406">
        <f t="shared" si="127"/>
        <v>0</v>
      </c>
      <c r="AE221" s="407">
        <f t="shared" si="128"/>
        <v>0</v>
      </c>
      <c r="AF221" s="48">
        <v>0</v>
      </c>
      <c r="AG221" s="48">
        <v>0</v>
      </c>
    </row>
    <row r="222" spans="1:33" ht="15" hidden="1" customHeight="1" thickBot="1" x14ac:dyDescent="0.3">
      <c r="B222" s="50"/>
      <c r="C222" s="2"/>
      <c r="D222" s="748" t="s">
        <v>430</v>
      </c>
      <c r="E222" s="748"/>
      <c r="F222" s="70">
        <v>0</v>
      </c>
      <c r="G222" s="70">
        <f t="shared" si="130"/>
        <v>0</v>
      </c>
      <c r="H222" s="70">
        <f t="shared" si="132"/>
        <v>0</v>
      </c>
      <c r="I222" s="66"/>
      <c r="J222" s="40"/>
      <c r="K222" s="40"/>
      <c r="L222" s="40"/>
      <c r="M222" s="1"/>
      <c r="N222" s="72"/>
      <c r="O222" s="72"/>
      <c r="P222" s="72"/>
      <c r="Q222" s="72"/>
      <c r="R222" s="72"/>
      <c r="S222" s="67"/>
      <c r="T222" s="404">
        <f t="shared" si="117"/>
        <v>0</v>
      </c>
      <c r="U222" s="405">
        <f t="shared" si="118"/>
        <v>0</v>
      </c>
      <c r="V222" s="406">
        <f t="shared" si="119"/>
        <v>0</v>
      </c>
      <c r="W222" s="406">
        <f t="shared" si="120"/>
        <v>0</v>
      </c>
      <c r="X222" s="405">
        <f t="shared" si="121"/>
        <v>0</v>
      </c>
      <c r="Y222" s="406">
        <f t="shared" si="122"/>
        <v>0</v>
      </c>
      <c r="Z222" s="406">
        <f t="shared" si="123"/>
        <v>0</v>
      </c>
      <c r="AA222" s="407">
        <f t="shared" si="124"/>
        <v>0</v>
      </c>
      <c r="AB222" s="408">
        <f t="shared" si="125"/>
        <v>0</v>
      </c>
      <c r="AC222" s="406">
        <f t="shared" si="126"/>
        <v>0</v>
      </c>
      <c r="AD222" s="406">
        <f t="shared" si="127"/>
        <v>0</v>
      </c>
      <c r="AE222" s="407">
        <f t="shared" si="128"/>
        <v>0</v>
      </c>
      <c r="AF222" s="48">
        <v>0</v>
      </c>
      <c r="AG222" s="48">
        <v>0</v>
      </c>
    </row>
    <row r="223" spans="1:33" ht="15" hidden="1" customHeight="1" thickBot="1" x14ac:dyDescent="0.3">
      <c r="B223" s="50"/>
      <c r="C223" s="2"/>
      <c r="D223" s="748" t="s">
        <v>433</v>
      </c>
      <c r="E223" s="748"/>
      <c r="F223" s="70">
        <v>0</v>
      </c>
      <c r="G223" s="70">
        <f t="shared" si="130"/>
        <v>0</v>
      </c>
      <c r="H223" s="70">
        <f t="shared" si="132"/>
        <v>0</v>
      </c>
      <c r="I223" s="66"/>
      <c r="J223" s="40"/>
      <c r="K223" s="40"/>
      <c r="L223" s="40"/>
      <c r="M223" s="1"/>
      <c r="N223" s="72"/>
      <c r="O223" s="72"/>
      <c r="P223" s="72"/>
      <c r="Q223" s="72"/>
      <c r="R223" s="72"/>
      <c r="S223" s="67"/>
      <c r="T223" s="404">
        <f t="shared" si="117"/>
        <v>0</v>
      </c>
      <c r="U223" s="405">
        <f t="shared" si="118"/>
        <v>0</v>
      </c>
      <c r="V223" s="406">
        <f t="shared" si="119"/>
        <v>0</v>
      </c>
      <c r="W223" s="406">
        <f t="shared" si="120"/>
        <v>0</v>
      </c>
      <c r="X223" s="405">
        <f t="shared" si="121"/>
        <v>0</v>
      </c>
      <c r="Y223" s="406">
        <f t="shared" si="122"/>
        <v>0</v>
      </c>
      <c r="Z223" s="406">
        <f t="shared" si="123"/>
        <v>0</v>
      </c>
      <c r="AA223" s="407">
        <f t="shared" si="124"/>
        <v>0</v>
      </c>
      <c r="AB223" s="408">
        <f t="shared" si="125"/>
        <v>0</v>
      </c>
      <c r="AC223" s="406">
        <f t="shared" si="126"/>
        <v>0</v>
      </c>
      <c r="AD223" s="406">
        <f t="shared" si="127"/>
        <v>0</v>
      </c>
      <c r="AE223" s="407">
        <f t="shared" si="128"/>
        <v>0</v>
      </c>
      <c r="AF223" s="48">
        <v>0</v>
      </c>
      <c r="AG223" s="48">
        <v>0</v>
      </c>
    </row>
    <row r="224" spans="1:33" ht="25.5" hidden="1" customHeight="1" thickBot="1" x14ac:dyDescent="0.3">
      <c r="B224" s="50"/>
      <c r="C224" s="2"/>
      <c r="D224" s="749" t="s">
        <v>498</v>
      </c>
      <c r="E224" s="749"/>
      <c r="F224" s="70">
        <v>0</v>
      </c>
      <c r="G224" s="70">
        <f t="shared" si="130"/>
        <v>0</v>
      </c>
      <c r="H224" s="70">
        <f t="shared" si="132"/>
        <v>0</v>
      </c>
      <c r="I224" s="66"/>
      <c r="J224" s="40"/>
      <c r="K224" s="40"/>
      <c r="L224" s="40"/>
      <c r="M224" s="1"/>
      <c r="N224" s="72"/>
      <c r="O224" s="72"/>
      <c r="P224" s="72"/>
      <c r="Q224" s="72"/>
      <c r="R224" s="72"/>
      <c r="S224" s="67"/>
      <c r="T224" s="404">
        <f t="shared" si="117"/>
        <v>0</v>
      </c>
      <c r="U224" s="405">
        <f t="shared" si="118"/>
        <v>0</v>
      </c>
      <c r="V224" s="406">
        <f t="shared" si="119"/>
        <v>0</v>
      </c>
      <c r="W224" s="406">
        <f t="shared" si="120"/>
        <v>0</v>
      </c>
      <c r="X224" s="405">
        <f t="shared" si="121"/>
        <v>0</v>
      </c>
      <c r="Y224" s="406">
        <f t="shared" si="122"/>
        <v>0</v>
      </c>
      <c r="Z224" s="406">
        <f t="shared" si="123"/>
        <v>0</v>
      </c>
      <c r="AA224" s="407">
        <f t="shared" si="124"/>
        <v>0</v>
      </c>
      <c r="AB224" s="408">
        <f t="shared" si="125"/>
        <v>0</v>
      </c>
      <c r="AC224" s="406">
        <f t="shared" si="126"/>
        <v>0</v>
      </c>
      <c r="AD224" s="406">
        <f t="shared" si="127"/>
        <v>0</v>
      </c>
      <c r="AE224" s="407">
        <f t="shared" si="128"/>
        <v>0</v>
      </c>
      <c r="AF224" s="48">
        <v>0</v>
      </c>
      <c r="AG224" s="48">
        <v>0</v>
      </c>
    </row>
    <row r="225" spans="1:33" ht="25.5" hidden="1" customHeight="1" thickBot="1" x14ac:dyDescent="0.3">
      <c r="B225" s="50"/>
      <c r="C225" s="2"/>
      <c r="D225" s="749" t="s">
        <v>499</v>
      </c>
      <c r="E225" s="749"/>
      <c r="F225" s="70">
        <v>0</v>
      </c>
      <c r="G225" s="70">
        <f t="shared" si="130"/>
        <v>0</v>
      </c>
      <c r="H225" s="70">
        <f t="shared" si="132"/>
        <v>0</v>
      </c>
      <c r="I225" s="66"/>
      <c r="J225" s="40"/>
      <c r="K225" s="40"/>
      <c r="L225" s="40"/>
      <c r="M225" s="1"/>
      <c r="N225" s="72"/>
      <c r="O225" s="72"/>
      <c r="P225" s="72"/>
      <c r="Q225" s="72"/>
      <c r="R225" s="72"/>
      <c r="S225" s="67"/>
      <c r="T225" s="404">
        <f t="shared" si="117"/>
        <v>0</v>
      </c>
      <c r="U225" s="405">
        <f t="shared" si="118"/>
        <v>0</v>
      </c>
      <c r="V225" s="406">
        <f t="shared" si="119"/>
        <v>0</v>
      </c>
      <c r="W225" s="406">
        <f t="shared" si="120"/>
        <v>0</v>
      </c>
      <c r="X225" s="405">
        <f t="shared" si="121"/>
        <v>0</v>
      </c>
      <c r="Y225" s="406">
        <f t="shared" si="122"/>
        <v>0</v>
      </c>
      <c r="Z225" s="406">
        <f t="shared" si="123"/>
        <v>0</v>
      </c>
      <c r="AA225" s="407">
        <f t="shared" si="124"/>
        <v>0</v>
      </c>
      <c r="AB225" s="408">
        <f t="shared" si="125"/>
        <v>0</v>
      </c>
      <c r="AC225" s="406">
        <f t="shared" si="126"/>
        <v>0</v>
      </c>
      <c r="AD225" s="406">
        <f t="shared" si="127"/>
        <v>0</v>
      </c>
      <c r="AE225" s="407">
        <f t="shared" si="128"/>
        <v>0</v>
      </c>
      <c r="AF225" s="48">
        <v>0</v>
      </c>
      <c r="AG225" s="48">
        <v>0</v>
      </c>
    </row>
    <row r="226" spans="1:33" ht="15" hidden="1" customHeight="1" thickBot="1" x14ac:dyDescent="0.3">
      <c r="B226" s="50"/>
      <c r="C226" s="2"/>
      <c r="D226" s="748" t="s">
        <v>434</v>
      </c>
      <c r="E226" s="748"/>
      <c r="F226" s="70">
        <v>0</v>
      </c>
      <c r="G226" s="70">
        <f t="shared" si="130"/>
        <v>0</v>
      </c>
      <c r="H226" s="70">
        <f t="shared" si="132"/>
        <v>0</v>
      </c>
      <c r="I226" s="66"/>
      <c r="J226" s="40"/>
      <c r="K226" s="40"/>
      <c r="L226" s="40"/>
      <c r="M226" s="1"/>
      <c r="N226" s="72"/>
      <c r="O226" s="72"/>
      <c r="P226" s="72"/>
      <c r="Q226" s="72"/>
      <c r="R226" s="72"/>
      <c r="S226" s="67"/>
      <c r="T226" s="404">
        <f t="shared" si="117"/>
        <v>0</v>
      </c>
      <c r="U226" s="405">
        <f t="shared" si="118"/>
        <v>0</v>
      </c>
      <c r="V226" s="406">
        <f t="shared" si="119"/>
        <v>0</v>
      </c>
      <c r="W226" s="406">
        <f t="shared" si="120"/>
        <v>0</v>
      </c>
      <c r="X226" s="405">
        <f t="shared" si="121"/>
        <v>0</v>
      </c>
      <c r="Y226" s="406">
        <f t="shared" si="122"/>
        <v>0</v>
      </c>
      <c r="Z226" s="406">
        <f t="shared" si="123"/>
        <v>0</v>
      </c>
      <c r="AA226" s="407">
        <f t="shared" si="124"/>
        <v>0</v>
      </c>
      <c r="AB226" s="408">
        <f t="shared" si="125"/>
        <v>0</v>
      </c>
      <c r="AC226" s="406">
        <f t="shared" si="126"/>
        <v>0</v>
      </c>
      <c r="AD226" s="406">
        <f t="shared" si="127"/>
        <v>0</v>
      </c>
      <c r="AE226" s="407">
        <f t="shared" si="128"/>
        <v>0</v>
      </c>
      <c r="AF226" s="48">
        <v>0</v>
      </c>
      <c r="AG226" s="48">
        <v>0</v>
      </c>
    </row>
    <row r="227" spans="1:33" ht="15" hidden="1" customHeight="1" thickBot="1" x14ac:dyDescent="0.3">
      <c r="B227" s="50"/>
      <c r="C227" s="2"/>
      <c r="D227" s="748" t="s">
        <v>500</v>
      </c>
      <c r="E227" s="748"/>
      <c r="F227" s="70">
        <v>0</v>
      </c>
      <c r="G227" s="70">
        <f t="shared" si="130"/>
        <v>0</v>
      </c>
      <c r="H227" s="70">
        <f t="shared" si="132"/>
        <v>0</v>
      </c>
      <c r="I227" s="66"/>
      <c r="J227" s="40"/>
      <c r="K227" s="40"/>
      <c r="L227" s="40"/>
      <c r="M227" s="1"/>
      <c r="N227" s="72"/>
      <c r="O227" s="72"/>
      <c r="P227" s="72"/>
      <c r="Q227" s="72"/>
      <c r="R227" s="72"/>
      <c r="S227" s="67"/>
      <c r="T227" s="404">
        <f t="shared" si="117"/>
        <v>0</v>
      </c>
      <c r="U227" s="405">
        <f t="shared" si="118"/>
        <v>0</v>
      </c>
      <c r="V227" s="406">
        <f t="shared" si="119"/>
        <v>0</v>
      </c>
      <c r="W227" s="406">
        <f t="shared" si="120"/>
        <v>0</v>
      </c>
      <c r="X227" s="405">
        <f t="shared" si="121"/>
        <v>0</v>
      </c>
      <c r="Y227" s="406">
        <f t="shared" si="122"/>
        <v>0</v>
      </c>
      <c r="Z227" s="406">
        <f t="shared" si="123"/>
        <v>0</v>
      </c>
      <c r="AA227" s="407">
        <f t="shared" si="124"/>
        <v>0</v>
      </c>
      <c r="AB227" s="408">
        <f t="shared" si="125"/>
        <v>0</v>
      </c>
      <c r="AC227" s="406">
        <f t="shared" si="126"/>
        <v>0</v>
      </c>
      <c r="AD227" s="406">
        <f t="shared" si="127"/>
        <v>0</v>
      </c>
      <c r="AE227" s="407">
        <f t="shared" si="128"/>
        <v>0</v>
      </c>
      <c r="AF227" s="48">
        <v>0</v>
      </c>
      <c r="AG227" s="48">
        <v>0</v>
      </c>
    </row>
    <row r="228" spans="1:33" s="17" customFormat="1" ht="15" hidden="1" customHeight="1" thickBot="1" x14ac:dyDescent="0.3">
      <c r="A228" s="110" t="s">
        <v>85</v>
      </c>
      <c r="B228" s="82" t="s">
        <v>762</v>
      </c>
      <c r="C228" s="767" t="s">
        <v>86</v>
      </c>
      <c r="D228" s="768"/>
      <c r="E228" s="768"/>
      <c r="F228" s="301"/>
      <c r="G228" s="301">
        <f>SUM(G232)</f>
        <v>0</v>
      </c>
      <c r="H228" s="301">
        <f>SUM(H232)</f>
        <v>0</v>
      </c>
      <c r="I228" s="83">
        <f t="shared" ref="I228:R228" si="134">I229+I230+I231+I232+I233+I234+I235+I236+I237+I238+I239</f>
        <v>0</v>
      </c>
      <c r="J228" s="86">
        <f t="shared" si="134"/>
        <v>0</v>
      </c>
      <c r="K228" s="86">
        <f t="shared" si="134"/>
        <v>0</v>
      </c>
      <c r="L228" s="86">
        <f t="shared" si="134"/>
        <v>0</v>
      </c>
      <c r="M228" s="84">
        <f>M229+M230+M231+M232+M233+M234+M235+M236+M237+M238+M239</f>
        <v>0</v>
      </c>
      <c r="N228" s="87"/>
      <c r="O228" s="87"/>
      <c r="P228" s="87">
        <f>P232</f>
        <v>0</v>
      </c>
      <c r="Q228" s="87"/>
      <c r="R228" s="87">
        <f t="shared" si="134"/>
        <v>0</v>
      </c>
      <c r="S228" s="85"/>
      <c r="T228" s="404">
        <f t="shared" si="117"/>
        <v>0</v>
      </c>
      <c r="U228" s="405">
        <f t="shared" si="118"/>
        <v>0</v>
      </c>
      <c r="V228" s="406">
        <f t="shared" si="119"/>
        <v>0</v>
      </c>
      <c r="W228" s="406">
        <f t="shared" si="120"/>
        <v>0</v>
      </c>
      <c r="X228" s="405">
        <f t="shared" si="121"/>
        <v>0</v>
      </c>
      <c r="Y228" s="406">
        <f t="shared" si="122"/>
        <v>0</v>
      </c>
      <c r="Z228" s="406">
        <f t="shared" si="123"/>
        <v>0</v>
      </c>
      <c r="AA228" s="407">
        <f t="shared" si="124"/>
        <v>0</v>
      </c>
      <c r="AB228" s="408">
        <f t="shared" si="125"/>
        <v>0</v>
      </c>
      <c r="AC228" s="406">
        <f t="shared" si="126"/>
        <v>0</v>
      </c>
      <c r="AD228" s="406">
        <f t="shared" si="127"/>
        <v>0</v>
      </c>
      <c r="AE228" s="407">
        <f t="shared" si="128"/>
        <v>0</v>
      </c>
      <c r="AF228" s="48">
        <v>0</v>
      </c>
      <c r="AG228" s="48">
        <v>0</v>
      </c>
    </row>
    <row r="229" spans="1:33" ht="15" hidden="1" customHeight="1" thickBot="1" x14ac:dyDescent="0.3">
      <c r="B229" s="50"/>
      <c r="C229" s="2"/>
      <c r="D229" s="748" t="s">
        <v>435</v>
      </c>
      <c r="E229" s="748"/>
      <c r="F229" s="70">
        <v>0</v>
      </c>
      <c r="G229" s="70">
        <f t="shared" si="130"/>
        <v>0</v>
      </c>
      <c r="H229" s="70">
        <f>SUM(U229:AF229)</f>
        <v>0</v>
      </c>
      <c r="I229" s="66"/>
      <c r="J229" s="40"/>
      <c r="K229" s="40"/>
      <c r="L229" s="40"/>
      <c r="M229" s="1"/>
      <c r="N229" s="72"/>
      <c r="O229" s="72"/>
      <c r="P229" s="72"/>
      <c r="Q229" s="72"/>
      <c r="R229" s="72"/>
      <c r="S229" s="67"/>
      <c r="T229" s="404">
        <f t="shared" si="117"/>
        <v>0</v>
      </c>
      <c r="U229" s="405">
        <f t="shared" si="118"/>
        <v>0</v>
      </c>
      <c r="V229" s="406">
        <f t="shared" si="119"/>
        <v>0</v>
      </c>
      <c r="W229" s="406">
        <f t="shared" si="120"/>
        <v>0</v>
      </c>
      <c r="X229" s="405">
        <f t="shared" si="121"/>
        <v>0</v>
      </c>
      <c r="Y229" s="406">
        <f t="shared" si="122"/>
        <v>0</v>
      </c>
      <c r="Z229" s="406">
        <f t="shared" si="123"/>
        <v>0</v>
      </c>
      <c r="AA229" s="407">
        <f t="shared" si="124"/>
        <v>0</v>
      </c>
      <c r="AB229" s="408">
        <f t="shared" si="125"/>
        <v>0</v>
      </c>
      <c r="AC229" s="406">
        <f t="shared" si="126"/>
        <v>0</v>
      </c>
      <c r="AD229" s="406">
        <f t="shared" si="127"/>
        <v>0</v>
      </c>
      <c r="AE229" s="407">
        <f t="shared" si="128"/>
        <v>0</v>
      </c>
      <c r="AF229" s="48">
        <v>0</v>
      </c>
      <c r="AG229" s="48">
        <v>0</v>
      </c>
    </row>
    <row r="230" spans="1:33" ht="15" hidden="1" customHeight="1" thickBot="1" x14ac:dyDescent="0.3">
      <c r="B230" s="50"/>
      <c r="C230" s="2"/>
      <c r="D230" s="748" t="s">
        <v>438</v>
      </c>
      <c r="E230" s="748"/>
      <c r="F230" s="70">
        <v>0</v>
      </c>
      <c r="G230" s="70">
        <f t="shared" si="130"/>
        <v>0</v>
      </c>
      <c r="H230" s="70">
        <f>SUM(U230:AF230)</f>
        <v>0</v>
      </c>
      <c r="I230" s="66"/>
      <c r="J230" s="40"/>
      <c r="K230" s="40"/>
      <c r="L230" s="40"/>
      <c r="M230" s="1"/>
      <c r="N230" s="72"/>
      <c r="O230" s="72"/>
      <c r="P230" s="72"/>
      <c r="Q230" s="72"/>
      <c r="R230" s="72"/>
      <c r="S230" s="67"/>
      <c r="T230" s="404">
        <f t="shared" si="117"/>
        <v>0</v>
      </c>
      <c r="U230" s="405">
        <f t="shared" si="118"/>
        <v>0</v>
      </c>
      <c r="V230" s="406">
        <f t="shared" si="119"/>
        <v>0</v>
      </c>
      <c r="W230" s="406">
        <f t="shared" si="120"/>
        <v>0</v>
      </c>
      <c r="X230" s="405">
        <f t="shared" si="121"/>
        <v>0</v>
      </c>
      <c r="Y230" s="406">
        <f t="shared" si="122"/>
        <v>0</v>
      </c>
      <c r="Z230" s="406">
        <f t="shared" si="123"/>
        <v>0</v>
      </c>
      <c r="AA230" s="407">
        <f t="shared" si="124"/>
        <v>0</v>
      </c>
      <c r="AB230" s="408">
        <f t="shared" si="125"/>
        <v>0</v>
      </c>
      <c r="AC230" s="406">
        <f t="shared" si="126"/>
        <v>0</v>
      </c>
      <c r="AD230" s="406">
        <f t="shared" si="127"/>
        <v>0</v>
      </c>
      <c r="AE230" s="407">
        <f t="shared" si="128"/>
        <v>0</v>
      </c>
      <c r="AF230" s="48">
        <v>0</v>
      </c>
      <c r="AG230" s="48">
        <v>0</v>
      </c>
    </row>
    <row r="231" spans="1:33" ht="15" hidden="1" customHeight="1" thickBot="1" x14ac:dyDescent="0.3">
      <c r="B231" s="50"/>
      <c r="C231" s="2"/>
      <c r="D231" s="748" t="s">
        <v>439</v>
      </c>
      <c r="E231" s="748"/>
      <c r="F231" s="70">
        <v>0</v>
      </c>
      <c r="G231" s="70">
        <f t="shared" si="130"/>
        <v>0</v>
      </c>
      <c r="H231" s="70">
        <f>SUM(U231:AF231)</f>
        <v>0</v>
      </c>
      <c r="I231" s="66"/>
      <c r="J231" s="40"/>
      <c r="K231" s="40"/>
      <c r="L231" s="40"/>
      <c r="M231" s="1"/>
      <c r="N231" s="72"/>
      <c r="O231" s="72"/>
      <c r="P231" s="72"/>
      <c r="Q231" s="72"/>
      <c r="R231" s="72"/>
      <c r="S231" s="67"/>
      <c r="T231" s="404">
        <f t="shared" si="117"/>
        <v>0</v>
      </c>
      <c r="U231" s="405">
        <f t="shared" si="118"/>
        <v>0</v>
      </c>
      <c r="V231" s="406">
        <f t="shared" si="119"/>
        <v>0</v>
      </c>
      <c r="W231" s="406">
        <f t="shared" si="120"/>
        <v>0</v>
      </c>
      <c r="X231" s="405">
        <f t="shared" si="121"/>
        <v>0</v>
      </c>
      <c r="Y231" s="406">
        <f t="shared" si="122"/>
        <v>0</v>
      </c>
      <c r="Z231" s="406">
        <f t="shared" si="123"/>
        <v>0</v>
      </c>
      <c r="AA231" s="407">
        <f t="shared" si="124"/>
        <v>0</v>
      </c>
      <c r="AB231" s="408">
        <f t="shared" si="125"/>
        <v>0</v>
      </c>
      <c r="AC231" s="406">
        <f t="shared" si="126"/>
        <v>0</v>
      </c>
      <c r="AD231" s="406">
        <f t="shared" si="127"/>
        <v>0</v>
      </c>
      <c r="AE231" s="407">
        <f t="shared" si="128"/>
        <v>0</v>
      </c>
      <c r="AF231" s="48">
        <v>0</v>
      </c>
      <c r="AG231" s="48">
        <v>0</v>
      </c>
    </row>
    <row r="232" spans="1:33" ht="15" customHeight="1" thickBot="1" x14ac:dyDescent="0.3">
      <c r="B232" s="50"/>
      <c r="C232" s="2"/>
      <c r="D232" s="748" t="s">
        <v>436</v>
      </c>
      <c r="E232" s="748"/>
      <c r="F232" s="70"/>
      <c r="G232" s="70">
        <v>0</v>
      </c>
      <c r="H232" s="70">
        <v>0</v>
      </c>
      <c r="I232" s="66"/>
      <c r="J232" s="40"/>
      <c r="K232" s="40"/>
      <c r="L232" s="40"/>
      <c r="M232" s="1"/>
      <c r="N232" s="72"/>
      <c r="O232" s="72"/>
      <c r="P232" s="72">
        <f>G232</f>
        <v>0</v>
      </c>
      <c r="Q232" s="72"/>
      <c r="R232" s="72"/>
      <c r="S232" s="67"/>
      <c r="T232" s="404">
        <f t="shared" si="117"/>
        <v>0</v>
      </c>
      <c r="U232" s="405">
        <f t="shared" si="118"/>
        <v>0</v>
      </c>
      <c r="V232" s="406">
        <f t="shared" si="119"/>
        <v>0</v>
      </c>
      <c r="W232" s="406">
        <f t="shared" si="120"/>
        <v>0</v>
      </c>
      <c r="X232" s="405">
        <f t="shared" si="121"/>
        <v>0</v>
      </c>
      <c r="Y232" s="406">
        <f t="shared" si="122"/>
        <v>0</v>
      </c>
      <c r="Z232" s="406">
        <f t="shared" si="123"/>
        <v>0</v>
      </c>
      <c r="AA232" s="407">
        <f t="shared" si="124"/>
        <v>0</v>
      </c>
      <c r="AB232" s="408">
        <f t="shared" si="125"/>
        <v>0</v>
      </c>
      <c r="AC232" s="406">
        <f t="shared" si="126"/>
        <v>0</v>
      </c>
      <c r="AD232" s="406">
        <f t="shared" si="127"/>
        <v>0</v>
      </c>
      <c r="AE232" s="407">
        <f t="shared" si="128"/>
        <v>0</v>
      </c>
      <c r="AF232" s="48">
        <v>0</v>
      </c>
      <c r="AG232" s="48">
        <v>0</v>
      </c>
    </row>
    <row r="233" spans="1:33" ht="15" hidden="1" customHeight="1" thickBot="1" x14ac:dyDescent="0.3">
      <c r="B233" s="50"/>
      <c r="C233" s="2"/>
      <c r="D233" s="748" t="s">
        <v>440</v>
      </c>
      <c r="E233" s="748"/>
      <c r="F233" s="70">
        <v>0</v>
      </c>
      <c r="G233" s="70">
        <f t="shared" si="130"/>
        <v>0</v>
      </c>
      <c r="H233" s="70">
        <f t="shared" ref="H233:H239" si="135">SUM(U233:AF233)</f>
        <v>0</v>
      </c>
      <c r="I233" s="66"/>
      <c r="J233" s="40"/>
      <c r="K233" s="40"/>
      <c r="L233" s="40"/>
      <c r="M233" s="1"/>
      <c r="N233" s="72"/>
      <c r="O233" s="72"/>
      <c r="P233" s="72"/>
      <c r="Q233" s="72"/>
      <c r="R233" s="72"/>
      <c r="S233" s="67"/>
      <c r="T233" s="404">
        <f t="shared" si="117"/>
        <v>0</v>
      </c>
      <c r="U233" s="405">
        <f t="shared" si="118"/>
        <v>0</v>
      </c>
      <c r="V233" s="406">
        <f t="shared" si="119"/>
        <v>0</v>
      </c>
      <c r="W233" s="406">
        <f t="shared" si="120"/>
        <v>0</v>
      </c>
      <c r="X233" s="405">
        <f t="shared" si="121"/>
        <v>0</v>
      </c>
      <c r="Y233" s="406">
        <f t="shared" si="122"/>
        <v>0</v>
      </c>
      <c r="Z233" s="406">
        <f t="shared" si="123"/>
        <v>0</v>
      </c>
      <c r="AA233" s="407">
        <f t="shared" si="124"/>
        <v>0</v>
      </c>
      <c r="AB233" s="408">
        <f t="shared" si="125"/>
        <v>0</v>
      </c>
      <c r="AC233" s="406">
        <f t="shared" si="126"/>
        <v>0</v>
      </c>
      <c r="AD233" s="406">
        <f t="shared" si="127"/>
        <v>0</v>
      </c>
      <c r="AE233" s="407">
        <f t="shared" si="128"/>
        <v>0</v>
      </c>
      <c r="AF233" s="48">
        <v>0</v>
      </c>
      <c r="AG233" s="48">
        <v>0</v>
      </c>
    </row>
    <row r="234" spans="1:33" ht="25.5" hidden="1" customHeight="1" thickBot="1" x14ac:dyDescent="0.3">
      <c r="B234" s="50"/>
      <c r="C234" s="2"/>
      <c r="D234" s="749" t="s">
        <v>501</v>
      </c>
      <c r="E234" s="749"/>
      <c r="F234" s="70">
        <v>0</v>
      </c>
      <c r="G234" s="70">
        <f t="shared" si="130"/>
        <v>0</v>
      </c>
      <c r="H234" s="70">
        <f t="shared" si="135"/>
        <v>0</v>
      </c>
      <c r="I234" s="66"/>
      <c r="J234" s="40"/>
      <c r="K234" s="40"/>
      <c r="L234" s="40"/>
      <c r="M234" s="1"/>
      <c r="N234" s="72"/>
      <c r="O234" s="72"/>
      <c r="P234" s="72"/>
      <c r="Q234" s="72"/>
      <c r="R234" s="72"/>
      <c r="S234" s="67"/>
      <c r="T234" s="404">
        <f t="shared" si="117"/>
        <v>0</v>
      </c>
      <c r="U234" s="405">
        <f t="shared" si="118"/>
        <v>0</v>
      </c>
      <c r="V234" s="406">
        <f t="shared" si="119"/>
        <v>0</v>
      </c>
      <c r="W234" s="406">
        <f t="shared" si="120"/>
        <v>0</v>
      </c>
      <c r="X234" s="405">
        <f t="shared" si="121"/>
        <v>0</v>
      </c>
      <c r="Y234" s="406">
        <f t="shared" si="122"/>
        <v>0</v>
      </c>
      <c r="Z234" s="406">
        <f t="shared" si="123"/>
        <v>0</v>
      </c>
      <c r="AA234" s="407">
        <f t="shared" si="124"/>
        <v>0</v>
      </c>
      <c r="AB234" s="408">
        <f t="shared" si="125"/>
        <v>0</v>
      </c>
      <c r="AC234" s="406">
        <f t="shared" si="126"/>
        <v>0</v>
      </c>
      <c r="AD234" s="406">
        <f t="shared" si="127"/>
        <v>0</v>
      </c>
      <c r="AE234" s="407">
        <f t="shared" si="128"/>
        <v>0</v>
      </c>
      <c r="AF234" s="48">
        <v>0</v>
      </c>
      <c r="AG234" s="48">
        <v>0</v>
      </c>
    </row>
    <row r="235" spans="1:33" ht="25.5" hidden="1" customHeight="1" thickBot="1" x14ac:dyDescent="0.3">
      <c r="B235" s="50"/>
      <c r="C235" s="2"/>
      <c r="D235" s="749" t="s">
        <v>502</v>
      </c>
      <c r="E235" s="749"/>
      <c r="F235" s="70">
        <v>0</v>
      </c>
      <c r="G235" s="70">
        <f t="shared" si="130"/>
        <v>0</v>
      </c>
      <c r="H235" s="70">
        <f t="shared" si="135"/>
        <v>0</v>
      </c>
      <c r="I235" s="66"/>
      <c r="J235" s="40"/>
      <c r="K235" s="40"/>
      <c r="L235" s="40"/>
      <c r="M235" s="1"/>
      <c r="N235" s="72"/>
      <c r="O235" s="72"/>
      <c r="P235" s="72"/>
      <c r="Q235" s="72"/>
      <c r="R235" s="72"/>
      <c r="S235" s="67"/>
      <c r="T235" s="404">
        <f t="shared" si="117"/>
        <v>0</v>
      </c>
      <c r="U235" s="405">
        <f t="shared" si="118"/>
        <v>0</v>
      </c>
      <c r="V235" s="406">
        <f t="shared" si="119"/>
        <v>0</v>
      </c>
      <c r="W235" s="406">
        <f t="shared" si="120"/>
        <v>0</v>
      </c>
      <c r="X235" s="405">
        <f t="shared" si="121"/>
        <v>0</v>
      </c>
      <c r="Y235" s="406">
        <f t="shared" si="122"/>
        <v>0</v>
      </c>
      <c r="Z235" s="406">
        <f t="shared" si="123"/>
        <v>0</v>
      </c>
      <c r="AA235" s="407">
        <f t="shared" si="124"/>
        <v>0</v>
      </c>
      <c r="AB235" s="408">
        <f t="shared" si="125"/>
        <v>0</v>
      </c>
      <c r="AC235" s="406">
        <f t="shared" si="126"/>
        <v>0</v>
      </c>
      <c r="AD235" s="406">
        <f t="shared" si="127"/>
        <v>0</v>
      </c>
      <c r="AE235" s="407">
        <f t="shared" si="128"/>
        <v>0</v>
      </c>
      <c r="AF235" s="48">
        <v>0</v>
      </c>
      <c r="AG235" s="48">
        <v>0</v>
      </c>
    </row>
    <row r="236" spans="1:33" ht="15" hidden="1" customHeight="1" thickBot="1" x14ac:dyDescent="0.3">
      <c r="B236" s="50"/>
      <c r="C236" s="2"/>
      <c r="D236" s="748" t="s">
        <v>441</v>
      </c>
      <c r="E236" s="748"/>
      <c r="F236" s="70">
        <v>0</v>
      </c>
      <c r="G236" s="70">
        <f t="shared" si="130"/>
        <v>0</v>
      </c>
      <c r="H236" s="70">
        <f t="shared" si="135"/>
        <v>0</v>
      </c>
      <c r="I236" s="66"/>
      <c r="J236" s="40"/>
      <c r="K236" s="40"/>
      <c r="L236" s="40"/>
      <c r="M236" s="1"/>
      <c r="N236" s="72"/>
      <c r="O236" s="72"/>
      <c r="P236" s="72"/>
      <c r="Q236" s="72"/>
      <c r="R236" s="72"/>
      <c r="S236" s="67"/>
      <c r="T236" s="404">
        <f t="shared" si="117"/>
        <v>0</v>
      </c>
      <c r="U236" s="405">
        <f t="shared" si="118"/>
        <v>0</v>
      </c>
      <c r="V236" s="406">
        <f t="shared" si="119"/>
        <v>0</v>
      </c>
      <c r="W236" s="406">
        <f t="shared" si="120"/>
        <v>0</v>
      </c>
      <c r="X236" s="405">
        <f t="shared" si="121"/>
        <v>0</v>
      </c>
      <c r="Y236" s="406">
        <f t="shared" si="122"/>
        <v>0</v>
      </c>
      <c r="Z236" s="406">
        <f t="shared" si="123"/>
        <v>0</v>
      </c>
      <c r="AA236" s="407">
        <f t="shared" si="124"/>
        <v>0</v>
      </c>
      <c r="AB236" s="408">
        <f t="shared" si="125"/>
        <v>0</v>
      </c>
      <c r="AC236" s="406">
        <f t="shared" si="126"/>
        <v>0</v>
      </c>
      <c r="AD236" s="406">
        <f t="shared" si="127"/>
        <v>0</v>
      </c>
      <c r="AE236" s="407">
        <f t="shared" si="128"/>
        <v>0</v>
      </c>
      <c r="AF236" s="48">
        <v>0</v>
      </c>
      <c r="AG236" s="48">
        <v>0</v>
      </c>
    </row>
    <row r="237" spans="1:33" ht="15" hidden="1" customHeight="1" thickBot="1" x14ac:dyDescent="0.3">
      <c r="B237" s="50"/>
      <c r="C237" s="2"/>
      <c r="D237" s="748" t="s">
        <v>437</v>
      </c>
      <c r="E237" s="748"/>
      <c r="F237" s="70">
        <v>0</v>
      </c>
      <c r="G237" s="70">
        <f t="shared" si="130"/>
        <v>0</v>
      </c>
      <c r="H237" s="70">
        <f t="shared" si="135"/>
        <v>0</v>
      </c>
      <c r="I237" s="66"/>
      <c r="J237" s="40"/>
      <c r="K237" s="40"/>
      <c r="L237" s="40"/>
      <c r="M237" s="1"/>
      <c r="N237" s="72"/>
      <c r="O237" s="72"/>
      <c r="P237" s="72"/>
      <c r="Q237" s="72"/>
      <c r="R237" s="72"/>
      <c r="S237" s="67"/>
      <c r="T237" s="404">
        <f t="shared" si="117"/>
        <v>0</v>
      </c>
      <c r="U237" s="405">
        <f t="shared" si="118"/>
        <v>0</v>
      </c>
      <c r="V237" s="406">
        <f t="shared" si="119"/>
        <v>0</v>
      </c>
      <c r="W237" s="406">
        <f t="shared" si="120"/>
        <v>0</v>
      </c>
      <c r="X237" s="405">
        <f t="shared" si="121"/>
        <v>0</v>
      </c>
      <c r="Y237" s="406">
        <f t="shared" si="122"/>
        <v>0</v>
      </c>
      <c r="Z237" s="406">
        <f t="shared" si="123"/>
        <v>0</v>
      </c>
      <c r="AA237" s="407">
        <f t="shared" si="124"/>
        <v>0</v>
      </c>
      <c r="AB237" s="408">
        <f t="shared" si="125"/>
        <v>0</v>
      </c>
      <c r="AC237" s="406">
        <f t="shared" si="126"/>
        <v>0</v>
      </c>
      <c r="AD237" s="406">
        <f t="shared" si="127"/>
        <v>0</v>
      </c>
      <c r="AE237" s="407">
        <f t="shared" si="128"/>
        <v>0</v>
      </c>
      <c r="AF237" s="48">
        <v>0</v>
      </c>
      <c r="AG237" s="48">
        <v>0</v>
      </c>
    </row>
    <row r="238" spans="1:33" ht="25.5" hidden="1" customHeight="1" thickBot="1" x14ac:dyDescent="0.3">
      <c r="B238" s="50"/>
      <c r="C238" s="2"/>
      <c r="D238" s="749" t="s">
        <v>503</v>
      </c>
      <c r="E238" s="749"/>
      <c r="F238" s="70">
        <v>0</v>
      </c>
      <c r="G238" s="70">
        <f>SUM(T238:AE238)</f>
        <v>0</v>
      </c>
      <c r="H238" s="70">
        <f t="shared" si="135"/>
        <v>0</v>
      </c>
      <c r="I238" s="66"/>
      <c r="J238" s="40"/>
      <c r="K238" s="40"/>
      <c r="L238" s="40"/>
      <c r="M238" s="1"/>
      <c r="N238" s="72"/>
      <c r="O238" s="72"/>
      <c r="P238" s="72"/>
      <c r="Q238" s="72"/>
      <c r="R238" s="72"/>
      <c r="S238" s="67"/>
      <c r="T238" s="404">
        <f t="shared" si="117"/>
        <v>0</v>
      </c>
      <c r="U238" s="405">
        <f t="shared" si="118"/>
        <v>0</v>
      </c>
      <c r="V238" s="406">
        <f t="shared" si="119"/>
        <v>0</v>
      </c>
      <c r="W238" s="406">
        <f t="shared" si="120"/>
        <v>0</v>
      </c>
      <c r="X238" s="405">
        <f t="shared" si="121"/>
        <v>0</v>
      </c>
      <c r="Y238" s="406">
        <f t="shared" si="122"/>
        <v>0</v>
      </c>
      <c r="Z238" s="406">
        <f t="shared" si="123"/>
        <v>0</v>
      </c>
      <c r="AA238" s="407">
        <f t="shared" si="124"/>
        <v>0</v>
      </c>
      <c r="AB238" s="408">
        <f t="shared" si="125"/>
        <v>0</v>
      </c>
      <c r="AC238" s="406">
        <f t="shared" si="126"/>
        <v>0</v>
      </c>
      <c r="AD238" s="406">
        <f t="shared" si="127"/>
        <v>0</v>
      </c>
      <c r="AE238" s="407">
        <f t="shared" si="128"/>
        <v>0</v>
      </c>
      <c r="AF238" s="48">
        <v>0</v>
      </c>
      <c r="AG238" s="48">
        <v>0</v>
      </c>
    </row>
    <row r="239" spans="1:33" ht="15.75" hidden="1" customHeight="1" thickBot="1" x14ac:dyDescent="0.3">
      <c r="B239" s="51"/>
      <c r="C239" s="19"/>
      <c r="D239" s="770" t="s">
        <v>504</v>
      </c>
      <c r="E239" s="770"/>
      <c r="F239" s="70">
        <v>0</v>
      </c>
      <c r="G239" s="70">
        <f t="shared" si="130"/>
        <v>0</v>
      </c>
      <c r="H239" s="70">
        <f t="shared" si="135"/>
        <v>0</v>
      </c>
      <c r="I239" s="66"/>
      <c r="J239" s="40"/>
      <c r="K239" s="40"/>
      <c r="L239" s="40"/>
      <c r="M239" s="1"/>
      <c r="N239" s="72"/>
      <c r="O239" s="72"/>
      <c r="P239" s="72"/>
      <c r="Q239" s="72"/>
      <c r="R239" s="72"/>
      <c r="S239" s="67"/>
      <c r="T239" s="404">
        <f t="shared" si="117"/>
        <v>0</v>
      </c>
      <c r="U239" s="405">
        <f t="shared" si="118"/>
        <v>0</v>
      </c>
      <c r="V239" s="406">
        <f t="shared" si="119"/>
        <v>0</v>
      </c>
      <c r="W239" s="406">
        <f t="shared" si="120"/>
        <v>0</v>
      </c>
      <c r="X239" s="405">
        <f t="shared" si="121"/>
        <v>0</v>
      </c>
      <c r="Y239" s="406">
        <f t="shared" si="122"/>
        <v>0</v>
      </c>
      <c r="Z239" s="406">
        <f t="shared" si="123"/>
        <v>0</v>
      </c>
      <c r="AA239" s="407">
        <f t="shared" si="124"/>
        <v>0</v>
      </c>
      <c r="AB239" s="408">
        <f t="shared" si="125"/>
        <v>0</v>
      </c>
      <c r="AC239" s="406">
        <f t="shared" si="126"/>
        <v>0</v>
      </c>
      <c r="AD239" s="406">
        <f t="shared" si="127"/>
        <v>0</v>
      </c>
      <c r="AE239" s="407">
        <f t="shared" si="128"/>
        <v>0</v>
      </c>
      <c r="AF239" s="48">
        <v>0</v>
      </c>
      <c r="AG239" s="48">
        <v>0</v>
      </c>
    </row>
    <row r="240" spans="1:33" ht="15.75" thickBot="1" x14ac:dyDescent="0.3">
      <c r="B240" s="89" t="s">
        <v>87</v>
      </c>
      <c r="C240" s="771" t="s">
        <v>88</v>
      </c>
      <c r="D240" s="772"/>
      <c r="E240" s="772"/>
      <c r="F240" s="609"/>
      <c r="G240" s="609">
        <f>SUM(G241)</f>
        <v>38854079</v>
      </c>
      <c r="H240" s="609">
        <f>SUM(H241)</f>
        <v>38205969</v>
      </c>
      <c r="I240" s="76">
        <f t="shared" ref="I240:R240" si="136">I241+I265+I271+I272</f>
        <v>0</v>
      </c>
      <c r="J240" s="79">
        <f t="shared" si="136"/>
        <v>0</v>
      </c>
      <c r="K240" s="79">
        <f t="shared" si="136"/>
        <v>0</v>
      </c>
      <c r="L240" s="79">
        <f t="shared" si="136"/>
        <v>0</v>
      </c>
      <c r="M240" s="77">
        <f t="shared" si="136"/>
        <v>38205969</v>
      </c>
      <c r="N240" s="80"/>
      <c r="O240" s="80"/>
      <c r="P240" s="80"/>
      <c r="Q240" s="80"/>
      <c r="R240" s="80">
        <f t="shared" si="136"/>
        <v>0</v>
      </c>
      <c r="S240" s="78">
        <f>S241</f>
        <v>0</v>
      </c>
      <c r="T240" s="404">
        <f>SUM(T241)</f>
        <v>0</v>
      </c>
      <c r="U240" s="404">
        <f t="shared" ref="U240:AE240" si="137">SUM(U241)</f>
        <v>0</v>
      </c>
      <c r="V240" s="404">
        <f t="shared" si="137"/>
        <v>0</v>
      </c>
      <c r="W240" s="404">
        <f t="shared" si="137"/>
        <v>38205969</v>
      </c>
      <c r="X240" s="404">
        <f t="shared" si="137"/>
        <v>0</v>
      </c>
      <c r="Y240" s="404">
        <f t="shared" si="137"/>
        <v>0</v>
      </c>
      <c r="Z240" s="404">
        <f t="shared" si="137"/>
        <v>0</v>
      </c>
      <c r="AA240" s="404">
        <f t="shared" si="137"/>
        <v>0</v>
      </c>
      <c r="AB240" s="404">
        <f t="shared" si="137"/>
        <v>0</v>
      </c>
      <c r="AC240" s="404">
        <f t="shared" si="137"/>
        <v>0</v>
      </c>
      <c r="AD240" s="404">
        <f t="shared" si="137"/>
        <v>0</v>
      </c>
      <c r="AE240" s="404">
        <f t="shared" si="137"/>
        <v>0</v>
      </c>
      <c r="AF240" s="48">
        <f>SUM(T240:AE240)</f>
        <v>38205969</v>
      </c>
      <c r="AG240" s="48">
        <v>38854079</v>
      </c>
    </row>
    <row r="241" spans="1:33" ht="15.75" thickBot="1" x14ac:dyDescent="0.3">
      <c r="B241" s="100" t="s">
        <v>763</v>
      </c>
      <c r="C241" s="791" t="s">
        <v>89</v>
      </c>
      <c r="D241" s="792"/>
      <c r="E241" s="792"/>
      <c r="F241" s="608"/>
      <c r="G241" s="608">
        <f>SUM(G242+G254)</f>
        <v>38854079</v>
      </c>
      <c r="H241" s="608">
        <f>SUM(H242+H254)</f>
        <v>38205969</v>
      </c>
      <c r="I241" s="101">
        <f t="shared" ref="I241:R241" si="138">I242+I246+I254+I257+I258+I259+I260+I261+I262</f>
        <v>0</v>
      </c>
      <c r="J241" s="104">
        <f t="shared" si="138"/>
        <v>0</v>
      </c>
      <c r="K241" s="104">
        <f t="shared" si="138"/>
        <v>0</v>
      </c>
      <c r="L241" s="104">
        <f t="shared" si="138"/>
        <v>0</v>
      </c>
      <c r="M241" s="102">
        <f t="shared" si="138"/>
        <v>38205969</v>
      </c>
      <c r="N241" s="105"/>
      <c r="O241" s="105"/>
      <c r="P241" s="105"/>
      <c r="Q241" s="105"/>
      <c r="R241" s="105">
        <f t="shared" si="138"/>
        <v>0</v>
      </c>
      <c r="S241" s="103">
        <f>S242</f>
        <v>0</v>
      </c>
      <c r="T241" s="404">
        <f t="shared" ref="T241:Y241" si="139">SUM(T254+T242)</f>
        <v>0</v>
      </c>
      <c r="U241" s="404">
        <f t="shared" si="139"/>
        <v>0</v>
      </c>
      <c r="V241" s="404">
        <f t="shared" si="139"/>
        <v>0</v>
      </c>
      <c r="W241" s="404">
        <f t="shared" si="139"/>
        <v>38205969</v>
      </c>
      <c r="X241" s="404">
        <f t="shared" si="139"/>
        <v>0</v>
      </c>
      <c r="Y241" s="404">
        <f t="shared" si="139"/>
        <v>0</v>
      </c>
      <c r="Z241" s="404">
        <f t="shared" ref="Z241:AE241" si="140">SUM(Z254+Z242)</f>
        <v>0</v>
      </c>
      <c r="AA241" s="404">
        <f t="shared" si="140"/>
        <v>0</v>
      </c>
      <c r="AB241" s="404">
        <f t="shared" si="140"/>
        <v>0</v>
      </c>
      <c r="AC241" s="404">
        <f t="shared" si="140"/>
        <v>0</v>
      </c>
      <c r="AD241" s="404">
        <f t="shared" si="140"/>
        <v>0</v>
      </c>
      <c r="AE241" s="404">
        <f t="shared" si="140"/>
        <v>0</v>
      </c>
      <c r="AF241" s="48">
        <f>SUM(T241:AE241)</f>
        <v>38205969</v>
      </c>
      <c r="AG241" s="48">
        <v>38854079</v>
      </c>
    </row>
    <row r="242" spans="1:33" s="17" customFormat="1" ht="15" customHeight="1" thickBot="1" x14ac:dyDescent="0.3">
      <c r="A242" s="110"/>
      <c r="B242" s="49" t="s">
        <v>764</v>
      </c>
      <c r="C242" s="789" t="s">
        <v>90</v>
      </c>
      <c r="D242" s="790"/>
      <c r="E242" s="790"/>
      <c r="F242" s="71"/>
      <c r="G242" s="71">
        <f>SUM(G245)</f>
        <v>0</v>
      </c>
      <c r="H242" s="71">
        <f>SUM(H245)</f>
        <v>0</v>
      </c>
      <c r="I242" s="68">
        <f t="shared" ref="I242:R242" si="141">I243+I244+I245</f>
        <v>0</v>
      </c>
      <c r="J242" s="41">
        <f t="shared" si="141"/>
        <v>0</v>
      </c>
      <c r="K242" s="41">
        <f t="shared" si="141"/>
        <v>0</v>
      </c>
      <c r="L242" s="41">
        <f t="shared" si="141"/>
        <v>0</v>
      </c>
      <c r="M242" s="13">
        <f t="shared" si="141"/>
        <v>0</v>
      </c>
      <c r="N242" s="73"/>
      <c r="O242" s="73"/>
      <c r="P242" s="73"/>
      <c r="Q242" s="73"/>
      <c r="R242" s="73">
        <f t="shared" si="141"/>
        <v>0</v>
      </c>
      <c r="S242" s="69">
        <f>G242</f>
        <v>0</v>
      </c>
      <c r="T242" s="404">
        <f t="shared" si="117"/>
        <v>0</v>
      </c>
      <c r="U242" s="404">
        <f t="shared" si="117"/>
        <v>0</v>
      </c>
      <c r="V242" s="404">
        <f t="shared" si="117"/>
        <v>0</v>
      </c>
      <c r="W242" s="404">
        <f t="shared" si="117"/>
        <v>0</v>
      </c>
      <c r="X242" s="404">
        <f t="shared" si="117"/>
        <v>0</v>
      </c>
      <c r="Y242" s="404">
        <f t="shared" si="117"/>
        <v>0</v>
      </c>
      <c r="Z242" s="404">
        <f t="shared" si="117"/>
        <v>0</v>
      </c>
      <c r="AA242" s="404">
        <f t="shared" si="117"/>
        <v>0</v>
      </c>
      <c r="AB242" s="404">
        <f t="shared" si="117"/>
        <v>0</v>
      </c>
      <c r="AC242" s="404">
        <f t="shared" si="117"/>
        <v>0</v>
      </c>
      <c r="AD242" s="404">
        <f t="shared" si="117"/>
        <v>0</v>
      </c>
      <c r="AE242" s="404">
        <f t="shared" si="117"/>
        <v>0</v>
      </c>
      <c r="AF242" s="48">
        <v>0</v>
      </c>
      <c r="AG242" s="48">
        <v>0</v>
      </c>
    </row>
    <row r="243" spans="1:33" s="166" customFormat="1" ht="15" hidden="1" customHeight="1" thickBot="1" x14ac:dyDescent="0.3">
      <c r="A243" s="110" t="s">
        <v>91</v>
      </c>
      <c r="B243" s="151" t="s">
        <v>766</v>
      </c>
      <c r="C243" s="164"/>
      <c r="D243" s="777" t="s">
        <v>952</v>
      </c>
      <c r="E243" s="777"/>
      <c r="F243" s="163">
        <v>0</v>
      </c>
      <c r="G243" s="163">
        <f t="shared" si="130"/>
        <v>0</v>
      </c>
      <c r="H243" s="163">
        <f>SUM(U243:AF243)</f>
        <v>0</v>
      </c>
      <c r="I243" s="161"/>
      <c r="J243" s="154"/>
      <c r="K243" s="154"/>
      <c r="L243" s="154"/>
      <c r="M243" s="155"/>
      <c r="N243" s="156"/>
      <c r="O243" s="156"/>
      <c r="P243" s="156"/>
      <c r="Q243" s="156"/>
      <c r="R243" s="156"/>
      <c r="S243" s="162"/>
      <c r="T243" s="404">
        <f t="shared" si="117"/>
        <v>0</v>
      </c>
      <c r="U243" s="405">
        <f t="shared" si="118"/>
        <v>0</v>
      </c>
      <c r="V243" s="406">
        <f t="shared" si="119"/>
        <v>0</v>
      </c>
      <c r="W243" s="406">
        <f t="shared" si="120"/>
        <v>0</v>
      </c>
      <c r="X243" s="405">
        <f t="shared" si="121"/>
        <v>0</v>
      </c>
      <c r="Y243" s="406">
        <f t="shared" si="122"/>
        <v>0</v>
      </c>
      <c r="Z243" s="406">
        <f t="shared" si="123"/>
        <v>0</v>
      </c>
      <c r="AA243" s="407">
        <f t="shared" si="124"/>
        <v>0</v>
      </c>
      <c r="AB243" s="408">
        <f t="shared" si="125"/>
        <v>0</v>
      </c>
      <c r="AC243" s="406">
        <f t="shared" si="126"/>
        <v>0</v>
      </c>
      <c r="AD243" s="406">
        <f t="shared" si="127"/>
        <v>0</v>
      </c>
      <c r="AE243" s="407">
        <f t="shared" si="128"/>
        <v>0</v>
      </c>
      <c r="AF243" s="48">
        <v>0</v>
      </c>
      <c r="AG243" s="48">
        <v>0</v>
      </c>
    </row>
    <row r="244" spans="1:33" s="166" customFormat="1" ht="15" hidden="1" customHeight="1" thickBot="1" x14ac:dyDescent="0.3">
      <c r="A244" s="110" t="s">
        <v>92</v>
      </c>
      <c r="B244" s="151" t="s">
        <v>767</v>
      </c>
      <c r="C244" s="164"/>
      <c r="D244" s="777" t="s">
        <v>953</v>
      </c>
      <c r="E244" s="777"/>
      <c r="F244" s="163">
        <v>0</v>
      </c>
      <c r="G244" s="163">
        <f t="shared" si="130"/>
        <v>0</v>
      </c>
      <c r="H244" s="163">
        <f>SUM(U244:AF244)</f>
        <v>0</v>
      </c>
      <c r="I244" s="161"/>
      <c r="J244" s="154"/>
      <c r="K244" s="154"/>
      <c r="L244" s="154"/>
      <c r="M244" s="155"/>
      <c r="N244" s="156"/>
      <c r="O244" s="156"/>
      <c r="P244" s="156"/>
      <c r="Q244" s="156"/>
      <c r="R244" s="156"/>
      <c r="S244" s="162"/>
      <c r="T244" s="404">
        <f t="shared" si="117"/>
        <v>0</v>
      </c>
      <c r="U244" s="405">
        <f t="shared" si="118"/>
        <v>0</v>
      </c>
      <c r="V244" s="406">
        <f t="shared" si="119"/>
        <v>0</v>
      </c>
      <c r="W244" s="406">
        <f t="shared" si="120"/>
        <v>0</v>
      </c>
      <c r="X244" s="405">
        <f t="shared" si="121"/>
        <v>0</v>
      </c>
      <c r="Y244" s="406">
        <f t="shared" si="122"/>
        <v>0</v>
      </c>
      <c r="Z244" s="406">
        <f t="shared" si="123"/>
        <v>0</v>
      </c>
      <c r="AA244" s="407">
        <f t="shared" si="124"/>
        <v>0</v>
      </c>
      <c r="AB244" s="408">
        <f t="shared" si="125"/>
        <v>0</v>
      </c>
      <c r="AC244" s="406">
        <f t="shared" si="126"/>
        <v>0</v>
      </c>
      <c r="AD244" s="406">
        <f t="shared" si="127"/>
        <v>0</v>
      </c>
      <c r="AE244" s="407">
        <f t="shared" si="128"/>
        <v>0</v>
      </c>
      <c r="AF244" s="48">
        <v>0</v>
      </c>
      <c r="AG244" s="48">
        <v>0</v>
      </c>
    </row>
    <row r="245" spans="1:33" s="166" customFormat="1" ht="18" customHeight="1" thickBot="1" x14ac:dyDescent="0.3">
      <c r="A245" s="110" t="s">
        <v>93</v>
      </c>
      <c r="B245" s="151" t="s">
        <v>768</v>
      </c>
      <c r="C245" s="164"/>
      <c r="D245" s="777" t="s">
        <v>954</v>
      </c>
      <c r="E245" s="777"/>
      <c r="F245" s="163"/>
      <c r="G245" s="163">
        <v>0</v>
      </c>
      <c r="H245" s="163">
        <v>0</v>
      </c>
      <c r="I245" s="161"/>
      <c r="J245" s="154"/>
      <c r="K245" s="154"/>
      <c r="L245" s="154"/>
      <c r="M245" s="155"/>
      <c r="N245" s="156"/>
      <c r="O245" s="156"/>
      <c r="P245" s="156"/>
      <c r="Q245" s="156"/>
      <c r="R245" s="156"/>
      <c r="S245" s="162">
        <f>G245</f>
        <v>0</v>
      </c>
      <c r="T245" s="404">
        <f t="shared" si="117"/>
        <v>0</v>
      </c>
      <c r="U245" s="405">
        <f t="shared" si="118"/>
        <v>0</v>
      </c>
      <c r="V245" s="406">
        <f t="shared" si="119"/>
        <v>0</v>
      </c>
      <c r="W245" s="406">
        <f t="shared" si="120"/>
        <v>0</v>
      </c>
      <c r="X245" s="405">
        <f t="shared" si="121"/>
        <v>0</v>
      </c>
      <c r="Y245" s="406">
        <f t="shared" si="122"/>
        <v>0</v>
      </c>
      <c r="Z245" s="406">
        <f t="shared" si="123"/>
        <v>0</v>
      </c>
      <c r="AA245" s="407">
        <f t="shared" si="124"/>
        <v>0</v>
      </c>
      <c r="AB245" s="408">
        <f t="shared" si="125"/>
        <v>0</v>
      </c>
      <c r="AC245" s="406">
        <f t="shared" si="126"/>
        <v>0</v>
      </c>
      <c r="AD245" s="406">
        <f t="shared" si="127"/>
        <v>0</v>
      </c>
      <c r="AE245" s="407">
        <f t="shared" si="128"/>
        <v>0</v>
      </c>
      <c r="AF245" s="48">
        <v>0</v>
      </c>
      <c r="AG245" s="48">
        <v>0</v>
      </c>
    </row>
    <row r="246" spans="1:33" s="17" customFormat="1" ht="15" hidden="1" customHeight="1" thickBot="1" x14ac:dyDescent="0.3">
      <c r="A246" s="110"/>
      <c r="B246" s="49" t="s">
        <v>769</v>
      </c>
      <c r="C246" s="789" t="s">
        <v>94</v>
      </c>
      <c r="D246" s="790"/>
      <c r="E246" s="790"/>
      <c r="F246" s="71">
        <v>0</v>
      </c>
      <c r="G246" s="71">
        <f t="shared" si="130"/>
        <v>0</v>
      </c>
      <c r="H246" s="71">
        <f t="shared" ref="H246:H253" si="142">SUM(U246:AF246)</f>
        <v>0</v>
      </c>
      <c r="I246" s="68">
        <f t="shared" ref="I246:R246" si="143">I247+I251+I252+I253</f>
        <v>0</v>
      </c>
      <c r="J246" s="41">
        <f t="shared" si="143"/>
        <v>0</v>
      </c>
      <c r="K246" s="41">
        <f t="shared" si="143"/>
        <v>0</v>
      </c>
      <c r="L246" s="41">
        <f t="shared" si="143"/>
        <v>0</v>
      </c>
      <c r="M246" s="13">
        <f t="shared" si="143"/>
        <v>0</v>
      </c>
      <c r="N246" s="73"/>
      <c r="O246" s="73"/>
      <c r="P246" s="73"/>
      <c r="Q246" s="73"/>
      <c r="R246" s="73">
        <f t="shared" si="143"/>
        <v>0</v>
      </c>
      <c r="S246" s="69"/>
      <c r="T246" s="404">
        <f t="shared" si="117"/>
        <v>0</v>
      </c>
      <c r="U246" s="405">
        <f t="shared" si="118"/>
        <v>0</v>
      </c>
      <c r="V246" s="406">
        <f t="shared" si="119"/>
        <v>0</v>
      </c>
      <c r="W246" s="406">
        <f t="shared" si="120"/>
        <v>0</v>
      </c>
      <c r="X246" s="405">
        <f t="shared" si="121"/>
        <v>0</v>
      </c>
      <c r="Y246" s="406">
        <f t="shared" si="122"/>
        <v>0</v>
      </c>
      <c r="Z246" s="406">
        <f t="shared" si="123"/>
        <v>0</v>
      </c>
      <c r="AA246" s="407">
        <f t="shared" si="124"/>
        <v>0</v>
      </c>
      <c r="AB246" s="408">
        <f t="shared" si="125"/>
        <v>0</v>
      </c>
      <c r="AC246" s="406">
        <f t="shared" si="126"/>
        <v>0</v>
      </c>
      <c r="AD246" s="406">
        <f t="shared" si="127"/>
        <v>0</v>
      </c>
      <c r="AE246" s="407">
        <f t="shared" si="128"/>
        <v>0</v>
      </c>
      <c r="AF246" s="48">
        <v>0</v>
      </c>
      <c r="AG246" s="48">
        <v>0</v>
      </c>
    </row>
    <row r="247" spans="1:33" s="166" customFormat="1" ht="15" hidden="1" customHeight="1" thickBot="1" x14ac:dyDescent="0.3">
      <c r="A247" s="110" t="s">
        <v>95</v>
      </c>
      <c r="B247" s="151" t="s">
        <v>770</v>
      </c>
      <c r="C247" s="164"/>
      <c r="D247" s="197" t="s">
        <v>96</v>
      </c>
      <c r="E247" s="197"/>
      <c r="F247" s="163">
        <v>0</v>
      </c>
      <c r="G247" s="163">
        <f t="shared" si="130"/>
        <v>0</v>
      </c>
      <c r="H247" s="163">
        <f t="shared" si="142"/>
        <v>0</v>
      </c>
      <c r="I247" s="161">
        <f t="shared" ref="I247:R247" si="144">I248+I249+I250</f>
        <v>0</v>
      </c>
      <c r="J247" s="154">
        <f t="shared" si="144"/>
        <v>0</v>
      </c>
      <c r="K247" s="154">
        <f t="shared" si="144"/>
        <v>0</v>
      </c>
      <c r="L247" s="154">
        <f t="shared" si="144"/>
        <v>0</v>
      </c>
      <c r="M247" s="155">
        <f t="shared" si="144"/>
        <v>0</v>
      </c>
      <c r="N247" s="156"/>
      <c r="O247" s="156"/>
      <c r="P247" s="156"/>
      <c r="Q247" s="156"/>
      <c r="R247" s="156">
        <f t="shared" si="144"/>
        <v>0</v>
      </c>
      <c r="S247" s="162"/>
      <c r="T247" s="404">
        <f t="shared" si="117"/>
        <v>0</v>
      </c>
      <c r="U247" s="405">
        <f t="shared" si="118"/>
        <v>0</v>
      </c>
      <c r="V247" s="406">
        <f t="shared" si="119"/>
        <v>0</v>
      </c>
      <c r="W247" s="406">
        <f t="shared" si="120"/>
        <v>0</v>
      </c>
      <c r="X247" s="405">
        <f t="shared" si="121"/>
        <v>0</v>
      </c>
      <c r="Y247" s="406">
        <f t="shared" si="122"/>
        <v>0</v>
      </c>
      <c r="Z247" s="406">
        <f t="shared" si="123"/>
        <v>0</v>
      </c>
      <c r="AA247" s="407">
        <f t="shared" si="124"/>
        <v>0</v>
      </c>
      <c r="AB247" s="408">
        <f t="shared" si="125"/>
        <v>0</v>
      </c>
      <c r="AC247" s="406">
        <f t="shared" si="126"/>
        <v>0</v>
      </c>
      <c r="AD247" s="406">
        <f t="shared" si="127"/>
        <v>0</v>
      </c>
      <c r="AE247" s="407">
        <f t="shared" si="128"/>
        <v>0</v>
      </c>
      <c r="AF247" s="48">
        <v>0</v>
      </c>
      <c r="AG247" s="48">
        <v>0</v>
      </c>
    </row>
    <row r="248" spans="1:33" ht="15" hidden="1" customHeight="1" thickBot="1" x14ac:dyDescent="0.3">
      <c r="B248" s="50"/>
      <c r="C248" s="2"/>
      <c r="D248" s="175"/>
      <c r="E248" s="175" t="s">
        <v>391</v>
      </c>
      <c r="F248" s="70">
        <v>0</v>
      </c>
      <c r="G248" s="70">
        <f t="shared" si="130"/>
        <v>0</v>
      </c>
      <c r="H248" s="70">
        <f t="shared" si="142"/>
        <v>0</v>
      </c>
      <c r="I248" s="66"/>
      <c r="J248" s="40"/>
      <c r="K248" s="40"/>
      <c r="L248" s="40"/>
      <c r="M248" s="1"/>
      <c r="N248" s="72"/>
      <c r="O248" s="72"/>
      <c r="P248" s="72"/>
      <c r="Q248" s="72"/>
      <c r="R248" s="72"/>
      <c r="S248" s="67"/>
      <c r="T248" s="404">
        <f t="shared" si="117"/>
        <v>0</v>
      </c>
      <c r="U248" s="405">
        <f t="shared" si="118"/>
        <v>0</v>
      </c>
      <c r="V248" s="406">
        <f t="shared" si="119"/>
        <v>0</v>
      </c>
      <c r="W248" s="406">
        <f t="shared" si="120"/>
        <v>0</v>
      </c>
      <c r="X248" s="405">
        <f t="shared" si="121"/>
        <v>0</v>
      </c>
      <c r="Y248" s="406">
        <f t="shared" si="122"/>
        <v>0</v>
      </c>
      <c r="Z248" s="406">
        <f t="shared" si="123"/>
        <v>0</v>
      </c>
      <c r="AA248" s="407">
        <f t="shared" si="124"/>
        <v>0</v>
      </c>
      <c r="AB248" s="408">
        <f t="shared" si="125"/>
        <v>0</v>
      </c>
      <c r="AC248" s="406">
        <f t="shared" si="126"/>
        <v>0</v>
      </c>
      <c r="AD248" s="406">
        <f t="shared" si="127"/>
        <v>0</v>
      </c>
      <c r="AE248" s="407">
        <f t="shared" si="128"/>
        <v>0</v>
      </c>
      <c r="AF248" s="48">
        <v>0</v>
      </c>
      <c r="AG248" s="48">
        <v>0</v>
      </c>
    </row>
    <row r="249" spans="1:33" ht="15" hidden="1" customHeight="1" thickBot="1" x14ac:dyDescent="0.3">
      <c r="B249" s="50"/>
      <c r="C249" s="2"/>
      <c r="D249" s="175"/>
      <c r="E249" s="175" t="s">
        <v>392</v>
      </c>
      <c r="F249" s="70">
        <v>0</v>
      </c>
      <c r="G249" s="70">
        <f t="shared" si="130"/>
        <v>0</v>
      </c>
      <c r="H249" s="70">
        <f t="shared" si="142"/>
        <v>0</v>
      </c>
      <c r="I249" s="66"/>
      <c r="J249" s="40"/>
      <c r="K249" s="40"/>
      <c r="L249" s="40"/>
      <c r="M249" s="1"/>
      <c r="N249" s="72"/>
      <c r="O249" s="72"/>
      <c r="P249" s="72"/>
      <c r="Q249" s="72"/>
      <c r="R249" s="72"/>
      <c r="S249" s="67"/>
      <c r="T249" s="404">
        <f t="shared" si="117"/>
        <v>0</v>
      </c>
      <c r="U249" s="405">
        <f t="shared" si="118"/>
        <v>0</v>
      </c>
      <c r="V249" s="406">
        <f t="shared" si="119"/>
        <v>0</v>
      </c>
      <c r="W249" s="406">
        <f t="shared" si="120"/>
        <v>0</v>
      </c>
      <c r="X249" s="405">
        <f t="shared" si="121"/>
        <v>0</v>
      </c>
      <c r="Y249" s="406">
        <f t="shared" si="122"/>
        <v>0</v>
      </c>
      <c r="Z249" s="406">
        <f t="shared" si="123"/>
        <v>0</v>
      </c>
      <c r="AA249" s="407">
        <f t="shared" si="124"/>
        <v>0</v>
      </c>
      <c r="AB249" s="408">
        <f t="shared" si="125"/>
        <v>0</v>
      </c>
      <c r="AC249" s="406">
        <f t="shared" si="126"/>
        <v>0</v>
      </c>
      <c r="AD249" s="406">
        <f t="shared" si="127"/>
        <v>0</v>
      </c>
      <c r="AE249" s="407">
        <f t="shared" si="128"/>
        <v>0</v>
      </c>
      <c r="AF249" s="48">
        <v>0</v>
      </c>
      <c r="AG249" s="48">
        <v>0</v>
      </c>
    </row>
    <row r="250" spans="1:33" ht="15" hidden="1" customHeight="1" thickBot="1" x14ac:dyDescent="0.3">
      <c r="B250" s="50"/>
      <c r="C250" s="2"/>
      <c r="D250" s="175"/>
      <c r="E250" s="175" t="s">
        <v>442</v>
      </c>
      <c r="F250" s="70">
        <v>0</v>
      </c>
      <c r="G250" s="70">
        <f t="shared" si="130"/>
        <v>0</v>
      </c>
      <c r="H250" s="70">
        <f t="shared" si="142"/>
        <v>0</v>
      </c>
      <c r="I250" s="66"/>
      <c r="J250" s="40"/>
      <c r="K250" s="40"/>
      <c r="L250" s="40"/>
      <c r="M250" s="1"/>
      <c r="N250" s="72"/>
      <c r="O250" s="72"/>
      <c r="P250" s="72"/>
      <c r="Q250" s="72"/>
      <c r="R250" s="72"/>
      <c r="S250" s="67"/>
      <c r="T250" s="404">
        <f t="shared" si="117"/>
        <v>0</v>
      </c>
      <c r="U250" s="405">
        <f t="shared" si="118"/>
        <v>0</v>
      </c>
      <c r="V250" s="406">
        <f t="shared" si="119"/>
        <v>0</v>
      </c>
      <c r="W250" s="406">
        <f t="shared" si="120"/>
        <v>0</v>
      </c>
      <c r="X250" s="405">
        <f t="shared" si="121"/>
        <v>0</v>
      </c>
      <c r="Y250" s="406">
        <f t="shared" si="122"/>
        <v>0</v>
      </c>
      <c r="Z250" s="406">
        <f t="shared" si="123"/>
        <v>0</v>
      </c>
      <c r="AA250" s="407">
        <f t="shared" si="124"/>
        <v>0</v>
      </c>
      <c r="AB250" s="408">
        <f t="shared" si="125"/>
        <v>0</v>
      </c>
      <c r="AC250" s="406">
        <f t="shared" si="126"/>
        <v>0</v>
      </c>
      <c r="AD250" s="406">
        <f t="shared" si="127"/>
        <v>0</v>
      </c>
      <c r="AE250" s="407">
        <f t="shared" si="128"/>
        <v>0</v>
      </c>
      <c r="AF250" s="48">
        <v>0</v>
      </c>
      <c r="AG250" s="48">
        <v>0</v>
      </c>
    </row>
    <row r="251" spans="1:33" s="166" customFormat="1" ht="15" hidden="1" customHeight="1" thickBot="1" x14ac:dyDescent="0.3">
      <c r="A251" s="110" t="s">
        <v>97</v>
      </c>
      <c r="B251" s="151" t="s">
        <v>771</v>
      </c>
      <c r="C251" s="164"/>
      <c r="D251" s="197" t="s">
        <v>98</v>
      </c>
      <c r="E251" s="197"/>
      <c r="F251" s="163">
        <v>0</v>
      </c>
      <c r="G251" s="163">
        <f t="shared" si="130"/>
        <v>0</v>
      </c>
      <c r="H251" s="163">
        <f t="shared" si="142"/>
        <v>0</v>
      </c>
      <c r="I251" s="161"/>
      <c r="J251" s="154"/>
      <c r="K251" s="154"/>
      <c r="L251" s="154"/>
      <c r="M251" s="155"/>
      <c r="N251" s="156"/>
      <c r="O251" s="156"/>
      <c r="P251" s="156"/>
      <c r="Q251" s="156"/>
      <c r="R251" s="156"/>
      <c r="S251" s="162"/>
      <c r="T251" s="404">
        <f t="shared" si="117"/>
        <v>0</v>
      </c>
      <c r="U251" s="405">
        <f t="shared" si="118"/>
        <v>0</v>
      </c>
      <c r="V251" s="406">
        <f t="shared" si="119"/>
        <v>0</v>
      </c>
      <c r="W251" s="406">
        <f t="shared" si="120"/>
        <v>0</v>
      </c>
      <c r="X251" s="405">
        <f t="shared" si="121"/>
        <v>0</v>
      </c>
      <c r="Y251" s="406">
        <f t="shared" si="122"/>
        <v>0</v>
      </c>
      <c r="Z251" s="406">
        <f t="shared" si="123"/>
        <v>0</v>
      </c>
      <c r="AA251" s="407">
        <f t="shared" si="124"/>
        <v>0</v>
      </c>
      <c r="AB251" s="408">
        <f t="shared" si="125"/>
        <v>0</v>
      </c>
      <c r="AC251" s="406">
        <f t="shared" si="126"/>
        <v>0</v>
      </c>
      <c r="AD251" s="406">
        <f t="shared" si="127"/>
        <v>0</v>
      </c>
      <c r="AE251" s="407">
        <f t="shared" si="128"/>
        <v>0</v>
      </c>
      <c r="AF251" s="48">
        <v>0</v>
      </c>
      <c r="AG251" s="48">
        <v>0</v>
      </c>
    </row>
    <row r="252" spans="1:33" s="166" customFormat="1" ht="15" hidden="1" customHeight="1" thickBot="1" x14ac:dyDescent="0.3">
      <c r="A252" s="110" t="s">
        <v>99</v>
      </c>
      <c r="B252" s="151" t="s">
        <v>772</v>
      </c>
      <c r="C252" s="164"/>
      <c r="D252" s="197" t="s">
        <v>100</v>
      </c>
      <c r="E252" s="197"/>
      <c r="F252" s="163">
        <v>0</v>
      </c>
      <c r="G252" s="163">
        <f t="shared" si="130"/>
        <v>0</v>
      </c>
      <c r="H252" s="163">
        <f t="shared" si="142"/>
        <v>0</v>
      </c>
      <c r="I252" s="161"/>
      <c r="J252" s="154"/>
      <c r="K252" s="154"/>
      <c r="L252" s="154"/>
      <c r="M252" s="155"/>
      <c r="N252" s="156"/>
      <c r="O252" s="156"/>
      <c r="P252" s="156"/>
      <c r="Q252" s="156"/>
      <c r="R252" s="156"/>
      <c r="S252" s="162"/>
      <c r="T252" s="404">
        <f t="shared" si="117"/>
        <v>0</v>
      </c>
      <c r="U252" s="405">
        <f t="shared" si="118"/>
        <v>0</v>
      </c>
      <c r="V252" s="406">
        <f t="shared" si="119"/>
        <v>0</v>
      </c>
      <c r="W252" s="406">
        <f t="shared" si="120"/>
        <v>0</v>
      </c>
      <c r="X252" s="405">
        <f t="shared" si="121"/>
        <v>0</v>
      </c>
      <c r="Y252" s="406">
        <f t="shared" si="122"/>
        <v>0</v>
      </c>
      <c r="Z252" s="406">
        <f t="shared" si="123"/>
        <v>0</v>
      </c>
      <c r="AA252" s="407">
        <f t="shared" si="124"/>
        <v>0</v>
      </c>
      <c r="AB252" s="408">
        <f t="shared" si="125"/>
        <v>0</v>
      </c>
      <c r="AC252" s="406">
        <f t="shared" si="126"/>
        <v>0</v>
      </c>
      <c r="AD252" s="406">
        <f t="shared" si="127"/>
        <v>0</v>
      </c>
      <c r="AE252" s="407">
        <f t="shared" si="128"/>
        <v>0</v>
      </c>
      <c r="AF252" s="48">
        <v>0</v>
      </c>
      <c r="AG252" s="48">
        <v>0</v>
      </c>
    </row>
    <row r="253" spans="1:33" s="166" customFormat="1" ht="15" hidden="1" customHeight="1" thickBot="1" x14ac:dyDescent="0.3">
      <c r="A253" s="110" t="s">
        <v>101</v>
      </c>
      <c r="B253" s="151" t="s">
        <v>773</v>
      </c>
      <c r="C253" s="164"/>
      <c r="D253" s="197" t="s">
        <v>102</v>
      </c>
      <c r="E253" s="197"/>
      <c r="F253" s="163">
        <v>0</v>
      </c>
      <c r="G253" s="163">
        <f t="shared" si="130"/>
        <v>0</v>
      </c>
      <c r="H253" s="163">
        <f t="shared" si="142"/>
        <v>0</v>
      </c>
      <c r="I253" s="161"/>
      <c r="J253" s="154"/>
      <c r="K253" s="154"/>
      <c r="L253" s="154"/>
      <c r="M253" s="155"/>
      <c r="N253" s="156"/>
      <c r="O253" s="156"/>
      <c r="P253" s="156"/>
      <c r="Q253" s="156"/>
      <c r="R253" s="156"/>
      <c r="S253" s="162"/>
      <c r="T253" s="404">
        <f t="shared" si="117"/>
        <v>0</v>
      </c>
      <c r="U253" s="405">
        <f t="shared" si="118"/>
        <v>0</v>
      </c>
      <c r="V253" s="406">
        <f t="shared" si="119"/>
        <v>0</v>
      </c>
      <c r="W253" s="406">
        <f t="shared" si="120"/>
        <v>0</v>
      </c>
      <c r="X253" s="405">
        <f t="shared" si="121"/>
        <v>0</v>
      </c>
      <c r="Y253" s="406">
        <f t="shared" si="122"/>
        <v>0</v>
      </c>
      <c r="Z253" s="406">
        <f t="shared" si="123"/>
        <v>0</v>
      </c>
      <c r="AA253" s="407">
        <f t="shared" si="124"/>
        <v>0</v>
      </c>
      <c r="AB253" s="408">
        <f t="shared" si="125"/>
        <v>0</v>
      </c>
      <c r="AC253" s="406">
        <f t="shared" si="126"/>
        <v>0</v>
      </c>
      <c r="AD253" s="406">
        <f t="shared" si="127"/>
        <v>0</v>
      </c>
      <c r="AE253" s="407">
        <f t="shared" si="128"/>
        <v>0</v>
      </c>
      <c r="AF253" s="48">
        <v>0</v>
      </c>
      <c r="AG253" s="48">
        <v>0</v>
      </c>
    </row>
    <row r="254" spans="1:33" s="17" customFormat="1" ht="15.75" thickBot="1" x14ac:dyDescent="0.3">
      <c r="A254" s="110"/>
      <c r="B254" s="49" t="s">
        <v>774</v>
      </c>
      <c r="C254" s="785" t="s">
        <v>103</v>
      </c>
      <c r="D254" s="786"/>
      <c r="E254" s="786"/>
      <c r="F254" s="71"/>
      <c r="G254" s="71">
        <f>SUM(G255)</f>
        <v>38854079</v>
      </c>
      <c r="H254" s="71">
        <f>SUM(H255)</f>
        <v>38205969</v>
      </c>
      <c r="I254" s="68">
        <f t="shared" ref="I254:R254" si="145">I255+I256</f>
        <v>0</v>
      </c>
      <c r="J254" s="41">
        <f t="shared" si="145"/>
        <v>0</v>
      </c>
      <c r="K254" s="41">
        <f t="shared" si="145"/>
        <v>0</v>
      </c>
      <c r="L254" s="41">
        <f t="shared" si="145"/>
        <v>0</v>
      </c>
      <c r="M254" s="13">
        <f>M255+M256</f>
        <v>38205969</v>
      </c>
      <c r="N254" s="73"/>
      <c r="O254" s="73"/>
      <c r="P254" s="73"/>
      <c r="Q254" s="73"/>
      <c r="R254" s="73">
        <f t="shared" si="145"/>
        <v>0</v>
      </c>
      <c r="S254" s="69"/>
      <c r="T254" s="404">
        <f t="shared" ref="T254:AE254" si="146">SUM(T255)</f>
        <v>0</v>
      </c>
      <c r="U254" s="404">
        <f t="shared" si="146"/>
        <v>0</v>
      </c>
      <c r="V254" s="404">
        <f t="shared" si="146"/>
        <v>0</v>
      </c>
      <c r="W254" s="404">
        <f t="shared" si="146"/>
        <v>38205969</v>
      </c>
      <c r="X254" s="404">
        <f t="shared" si="146"/>
        <v>0</v>
      </c>
      <c r="Y254" s="404">
        <f t="shared" si="146"/>
        <v>0</v>
      </c>
      <c r="Z254" s="404">
        <f t="shared" si="146"/>
        <v>0</v>
      </c>
      <c r="AA254" s="404">
        <f t="shared" si="146"/>
        <v>0</v>
      </c>
      <c r="AB254" s="404">
        <f t="shared" si="146"/>
        <v>0</v>
      </c>
      <c r="AC254" s="404">
        <f t="shared" si="146"/>
        <v>0</v>
      </c>
      <c r="AD254" s="404">
        <f t="shared" si="146"/>
        <v>0</v>
      </c>
      <c r="AE254" s="404">
        <f t="shared" si="146"/>
        <v>0</v>
      </c>
      <c r="AF254" s="48">
        <f>SUM(T254:AE254)</f>
        <v>38205969</v>
      </c>
      <c r="AG254" s="48">
        <v>38854079</v>
      </c>
    </row>
    <row r="255" spans="1:33" s="166" customFormat="1" ht="15.75" thickBot="1" x14ac:dyDescent="0.3">
      <c r="A255" s="110" t="s">
        <v>104</v>
      </c>
      <c r="B255" s="151" t="s">
        <v>775</v>
      </c>
      <c r="C255" s="164"/>
      <c r="D255" s="777" t="s">
        <v>765</v>
      </c>
      <c r="E255" s="777"/>
      <c r="F255" s="163"/>
      <c r="G255" s="383">
        <v>38854079</v>
      </c>
      <c r="H255" s="383">
        <v>38205969</v>
      </c>
      <c r="I255" s="161"/>
      <c r="J255" s="154"/>
      <c r="K255" s="154"/>
      <c r="L255" s="154"/>
      <c r="M255" s="155">
        <f>H255</f>
        <v>38205969</v>
      </c>
      <c r="N255" s="156"/>
      <c r="O255" s="156"/>
      <c r="P255" s="156"/>
      <c r="Q255" s="156"/>
      <c r="R255" s="156"/>
      <c r="S255" s="162"/>
      <c r="T255" s="404">
        <v>0</v>
      </c>
      <c r="U255" s="405">
        <v>0</v>
      </c>
      <c r="V255" s="406">
        <v>0</v>
      </c>
      <c r="W255" s="406">
        <v>38205969</v>
      </c>
      <c r="X255" s="405">
        <v>0</v>
      </c>
      <c r="Y255" s="406">
        <v>0</v>
      </c>
      <c r="Z255" s="406">
        <v>0</v>
      </c>
      <c r="AA255" s="407">
        <v>0</v>
      </c>
      <c r="AB255" s="408">
        <v>0</v>
      </c>
      <c r="AC255" s="406">
        <v>0</v>
      </c>
      <c r="AD255" s="406">
        <v>0</v>
      </c>
      <c r="AE255" s="407">
        <v>0</v>
      </c>
      <c r="AF255" s="48">
        <f>SUM(T255:AE255)</f>
        <v>38205969</v>
      </c>
      <c r="AG255" s="48">
        <v>38854079</v>
      </c>
    </row>
    <row r="256" spans="1:33" s="166" customFormat="1" ht="15.75" hidden="1" customHeight="1" thickBot="1" x14ac:dyDescent="0.3">
      <c r="A256" s="110" t="s">
        <v>105</v>
      </c>
      <c r="B256" s="151" t="s">
        <v>776</v>
      </c>
      <c r="C256" s="164"/>
      <c r="D256" s="777" t="s">
        <v>777</v>
      </c>
      <c r="E256" s="777"/>
      <c r="F256" s="163">
        <v>0</v>
      </c>
      <c r="G256" s="163">
        <f t="shared" si="130"/>
        <v>0</v>
      </c>
      <c r="H256" s="163">
        <f t="shared" ref="H256:H272" si="147">SUM(U256:AF256)</f>
        <v>0</v>
      </c>
      <c r="I256" s="161"/>
      <c r="J256" s="154"/>
      <c r="K256" s="154"/>
      <c r="L256" s="154"/>
      <c r="M256" s="155"/>
      <c r="N256" s="156"/>
      <c r="O256" s="156"/>
      <c r="P256" s="156"/>
      <c r="Q256" s="156"/>
      <c r="R256" s="156"/>
      <c r="S256" s="162"/>
      <c r="T256" s="409"/>
      <c r="U256" s="405">
        <f t="shared" si="118"/>
        <v>0</v>
      </c>
      <c r="V256" s="406">
        <f t="shared" si="119"/>
        <v>0</v>
      </c>
      <c r="W256" s="406">
        <f t="shared" si="120"/>
        <v>0</v>
      </c>
      <c r="X256" s="405">
        <f t="shared" si="121"/>
        <v>0</v>
      </c>
      <c r="Y256" s="406">
        <f t="shared" si="122"/>
        <v>0</v>
      </c>
      <c r="Z256" s="406">
        <f t="shared" si="123"/>
        <v>0</v>
      </c>
      <c r="AA256" s="407">
        <f t="shared" si="124"/>
        <v>0</v>
      </c>
      <c r="AB256" s="408">
        <f t="shared" si="125"/>
        <v>0</v>
      </c>
      <c r="AC256" s="410"/>
      <c r="AD256" s="406">
        <f t="shared" si="127"/>
        <v>0</v>
      </c>
      <c r="AE256" s="407">
        <f t="shared" si="128"/>
        <v>0</v>
      </c>
      <c r="AF256" s="48">
        <v>0</v>
      </c>
      <c r="AG256" s="48">
        <v>0</v>
      </c>
    </row>
    <row r="257" spans="1:33" s="39" customFormat="1" ht="15.75" hidden="1" customHeight="1" thickBot="1" x14ac:dyDescent="0.3">
      <c r="A257" s="110" t="s">
        <v>106</v>
      </c>
      <c r="B257" s="49" t="s">
        <v>778</v>
      </c>
      <c r="C257" s="785" t="s">
        <v>390</v>
      </c>
      <c r="D257" s="786"/>
      <c r="E257" s="786"/>
      <c r="F257" s="71">
        <v>0</v>
      </c>
      <c r="G257" s="71">
        <f t="shared" si="130"/>
        <v>0</v>
      </c>
      <c r="H257" s="71">
        <f t="shared" si="147"/>
        <v>0</v>
      </c>
      <c r="I257" s="68"/>
      <c r="J257" s="41"/>
      <c r="K257" s="41"/>
      <c r="L257" s="41"/>
      <c r="M257" s="13"/>
      <c r="N257" s="73"/>
      <c r="O257" s="73"/>
      <c r="P257" s="73"/>
      <c r="Q257" s="73"/>
      <c r="R257" s="73"/>
      <c r="S257" s="69"/>
      <c r="T257" s="411"/>
      <c r="U257" s="405">
        <f t="shared" si="118"/>
        <v>0</v>
      </c>
      <c r="V257" s="406">
        <f t="shared" si="119"/>
        <v>0</v>
      </c>
      <c r="W257" s="406">
        <f t="shared" si="120"/>
        <v>0</v>
      </c>
      <c r="X257" s="405">
        <f t="shared" si="121"/>
        <v>0</v>
      </c>
      <c r="Y257" s="406">
        <f t="shared" si="122"/>
        <v>0</v>
      </c>
      <c r="Z257" s="406">
        <f t="shared" si="123"/>
        <v>0</v>
      </c>
      <c r="AA257" s="407">
        <f t="shared" si="124"/>
        <v>0</v>
      </c>
      <c r="AB257" s="408">
        <f t="shared" si="125"/>
        <v>0</v>
      </c>
      <c r="AC257" s="412"/>
      <c r="AD257" s="406">
        <f t="shared" si="127"/>
        <v>0</v>
      </c>
      <c r="AE257" s="407">
        <f t="shared" si="128"/>
        <v>0</v>
      </c>
      <c r="AF257" s="48">
        <v>0</v>
      </c>
      <c r="AG257" s="48">
        <v>0</v>
      </c>
    </row>
    <row r="258" spans="1:33" s="39" customFormat="1" ht="15.75" hidden="1" customHeight="1" thickBot="1" x14ac:dyDescent="0.3">
      <c r="A258" s="110" t="s">
        <v>928</v>
      </c>
      <c r="B258" s="49" t="s">
        <v>929</v>
      </c>
      <c r="C258" s="785" t="s">
        <v>930</v>
      </c>
      <c r="D258" s="786"/>
      <c r="E258" s="786"/>
      <c r="F258" s="71">
        <v>0</v>
      </c>
      <c r="G258" s="71">
        <f t="shared" si="130"/>
        <v>0</v>
      </c>
      <c r="H258" s="71">
        <f t="shared" si="147"/>
        <v>0</v>
      </c>
      <c r="I258" s="68"/>
      <c r="J258" s="41"/>
      <c r="K258" s="41"/>
      <c r="L258" s="41"/>
      <c r="M258" s="13"/>
      <c r="N258" s="73"/>
      <c r="O258" s="73"/>
      <c r="P258" s="73"/>
      <c r="Q258" s="73"/>
      <c r="R258" s="73"/>
      <c r="S258" s="69"/>
      <c r="T258" s="411"/>
      <c r="U258" s="405">
        <f t="shared" si="118"/>
        <v>0</v>
      </c>
      <c r="V258" s="406">
        <f t="shared" si="119"/>
        <v>0</v>
      </c>
      <c r="W258" s="406">
        <f t="shared" si="120"/>
        <v>0</v>
      </c>
      <c r="X258" s="405">
        <f t="shared" si="121"/>
        <v>0</v>
      </c>
      <c r="Y258" s="406">
        <f t="shared" si="122"/>
        <v>0</v>
      </c>
      <c r="Z258" s="406">
        <f t="shared" si="123"/>
        <v>0</v>
      </c>
      <c r="AA258" s="407">
        <f t="shared" si="124"/>
        <v>0</v>
      </c>
      <c r="AB258" s="408">
        <f t="shared" si="125"/>
        <v>0</v>
      </c>
      <c r="AC258" s="412"/>
      <c r="AD258" s="406">
        <f t="shared" si="127"/>
        <v>0</v>
      </c>
      <c r="AE258" s="407">
        <f t="shared" si="128"/>
        <v>0</v>
      </c>
      <c r="AF258" s="48">
        <v>0</v>
      </c>
      <c r="AG258" s="48">
        <v>0</v>
      </c>
    </row>
    <row r="259" spans="1:33" s="39" customFormat="1" ht="15.75" hidden="1" customHeight="1" thickBot="1" x14ac:dyDescent="0.3">
      <c r="A259" s="110" t="s">
        <v>107</v>
      </c>
      <c r="B259" s="49" t="s">
        <v>779</v>
      </c>
      <c r="C259" s="785" t="s">
        <v>931</v>
      </c>
      <c r="D259" s="786"/>
      <c r="E259" s="786"/>
      <c r="F259" s="71">
        <v>0</v>
      </c>
      <c r="G259" s="71">
        <f t="shared" si="130"/>
        <v>0</v>
      </c>
      <c r="H259" s="71">
        <f t="shared" si="147"/>
        <v>0</v>
      </c>
      <c r="I259" s="68"/>
      <c r="J259" s="41"/>
      <c r="K259" s="41"/>
      <c r="L259" s="41"/>
      <c r="M259" s="13"/>
      <c r="N259" s="73"/>
      <c r="O259" s="73"/>
      <c r="P259" s="73"/>
      <c r="Q259" s="73"/>
      <c r="R259" s="73"/>
      <c r="S259" s="69"/>
      <c r="T259" s="411"/>
      <c r="U259" s="405">
        <f t="shared" si="118"/>
        <v>0</v>
      </c>
      <c r="V259" s="406">
        <f t="shared" si="119"/>
        <v>0</v>
      </c>
      <c r="W259" s="406">
        <f t="shared" si="120"/>
        <v>0</v>
      </c>
      <c r="X259" s="405">
        <f t="shared" si="121"/>
        <v>0</v>
      </c>
      <c r="Y259" s="406">
        <f t="shared" si="122"/>
        <v>0</v>
      </c>
      <c r="Z259" s="406">
        <f t="shared" si="123"/>
        <v>0</v>
      </c>
      <c r="AA259" s="407">
        <f t="shared" si="124"/>
        <v>0</v>
      </c>
      <c r="AB259" s="408">
        <f t="shared" si="125"/>
        <v>0</v>
      </c>
      <c r="AC259" s="412"/>
      <c r="AD259" s="406">
        <f t="shared" si="127"/>
        <v>0</v>
      </c>
      <c r="AE259" s="407">
        <f t="shared" si="128"/>
        <v>0</v>
      </c>
      <c r="AF259" s="48">
        <v>0</v>
      </c>
      <c r="AG259" s="48">
        <v>0</v>
      </c>
    </row>
    <row r="260" spans="1:33" s="39" customFormat="1" ht="15.75" hidden="1" customHeight="1" thickBot="1" x14ac:dyDescent="0.3">
      <c r="A260" s="110" t="s">
        <v>108</v>
      </c>
      <c r="B260" s="49" t="s">
        <v>780</v>
      </c>
      <c r="C260" s="785" t="s">
        <v>389</v>
      </c>
      <c r="D260" s="786"/>
      <c r="E260" s="786"/>
      <c r="F260" s="71">
        <v>0</v>
      </c>
      <c r="G260" s="71">
        <f t="shared" si="130"/>
        <v>0</v>
      </c>
      <c r="H260" s="71">
        <f t="shared" si="147"/>
        <v>0</v>
      </c>
      <c r="I260" s="68"/>
      <c r="J260" s="41"/>
      <c r="K260" s="41"/>
      <c r="L260" s="41"/>
      <c r="M260" s="13"/>
      <c r="N260" s="73"/>
      <c r="O260" s="73"/>
      <c r="P260" s="73"/>
      <c r="Q260" s="73"/>
      <c r="R260" s="73"/>
      <c r="S260" s="69"/>
      <c r="T260" s="411"/>
      <c r="U260" s="405">
        <f t="shared" si="118"/>
        <v>0</v>
      </c>
      <c r="V260" s="406">
        <f t="shared" si="119"/>
        <v>0</v>
      </c>
      <c r="W260" s="406">
        <f t="shared" si="120"/>
        <v>0</v>
      </c>
      <c r="X260" s="405">
        <f t="shared" si="121"/>
        <v>0</v>
      </c>
      <c r="Y260" s="406">
        <f t="shared" si="122"/>
        <v>0</v>
      </c>
      <c r="Z260" s="406">
        <f t="shared" si="123"/>
        <v>0</v>
      </c>
      <c r="AA260" s="407">
        <f t="shared" si="124"/>
        <v>0</v>
      </c>
      <c r="AB260" s="408">
        <f t="shared" si="125"/>
        <v>0</v>
      </c>
      <c r="AC260" s="412"/>
      <c r="AD260" s="406">
        <f t="shared" si="127"/>
        <v>0</v>
      </c>
      <c r="AE260" s="407">
        <f t="shared" si="128"/>
        <v>0</v>
      </c>
      <c r="AF260" s="48">
        <v>0</v>
      </c>
      <c r="AG260" s="48">
        <v>0</v>
      </c>
    </row>
    <row r="261" spans="1:33" s="39" customFormat="1" ht="15.75" hidden="1" customHeight="1" thickBot="1" x14ac:dyDescent="0.3">
      <c r="A261" s="110" t="s">
        <v>932</v>
      </c>
      <c r="B261" s="49" t="s">
        <v>933</v>
      </c>
      <c r="C261" s="785" t="s">
        <v>935</v>
      </c>
      <c r="D261" s="786"/>
      <c r="E261" s="786"/>
      <c r="F261" s="71">
        <v>0</v>
      </c>
      <c r="G261" s="71">
        <f t="shared" si="130"/>
        <v>0</v>
      </c>
      <c r="H261" s="71">
        <f t="shared" si="147"/>
        <v>0</v>
      </c>
      <c r="I261" s="68"/>
      <c r="J261" s="41"/>
      <c r="K261" s="41"/>
      <c r="L261" s="41"/>
      <c r="M261" s="13"/>
      <c r="N261" s="73"/>
      <c r="O261" s="73"/>
      <c r="P261" s="73"/>
      <c r="Q261" s="73"/>
      <c r="R261" s="73"/>
      <c r="S261" s="69"/>
      <c r="T261" s="411"/>
      <c r="U261" s="405">
        <f t="shared" si="118"/>
        <v>0</v>
      </c>
      <c r="V261" s="406">
        <f t="shared" si="119"/>
        <v>0</v>
      </c>
      <c r="W261" s="406">
        <f t="shared" si="120"/>
        <v>0</v>
      </c>
      <c r="X261" s="405">
        <f t="shared" si="121"/>
        <v>0</v>
      </c>
      <c r="Y261" s="406">
        <f t="shared" si="122"/>
        <v>0</v>
      </c>
      <c r="Z261" s="406">
        <f t="shared" si="123"/>
        <v>0</v>
      </c>
      <c r="AA261" s="407">
        <f t="shared" si="124"/>
        <v>0</v>
      </c>
      <c r="AB261" s="408">
        <f t="shared" si="125"/>
        <v>0</v>
      </c>
      <c r="AC261" s="412"/>
      <c r="AD261" s="406">
        <f t="shared" si="127"/>
        <v>0</v>
      </c>
      <c r="AE261" s="407">
        <f t="shared" si="128"/>
        <v>0</v>
      </c>
      <c r="AF261" s="48">
        <v>0</v>
      </c>
      <c r="AG261" s="48">
        <v>0</v>
      </c>
    </row>
    <row r="262" spans="1:33" s="39" customFormat="1" ht="15.75" hidden="1" customHeight="1" thickBot="1" x14ac:dyDescent="0.3">
      <c r="A262" s="110"/>
      <c r="B262" s="49" t="s">
        <v>934</v>
      </c>
      <c r="C262" s="785" t="s">
        <v>936</v>
      </c>
      <c r="D262" s="786"/>
      <c r="E262" s="786"/>
      <c r="F262" s="71">
        <v>0</v>
      </c>
      <c r="G262" s="71">
        <f t="shared" si="130"/>
        <v>0</v>
      </c>
      <c r="H262" s="71">
        <f t="shared" si="147"/>
        <v>0</v>
      </c>
      <c r="I262" s="68">
        <f t="shared" ref="I262:R262" si="148">I263+I264</f>
        <v>0</v>
      </c>
      <c r="J262" s="41">
        <f t="shared" si="148"/>
        <v>0</v>
      </c>
      <c r="K262" s="41">
        <f t="shared" si="148"/>
        <v>0</v>
      </c>
      <c r="L262" s="41">
        <f t="shared" si="148"/>
        <v>0</v>
      </c>
      <c r="M262" s="13">
        <f t="shared" si="148"/>
        <v>0</v>
      </c>
      <c r="N262" s="73"/>
      <c r="O262" s="73"/>
      <c r="P262" s="73"/>
      <c r="Q262" s="73"/>
      <c r="R262" s="73">
        <f t="shared" si="148"/>
        <v>0</v>
      </c>
      <c r="S262" s="69"/>
      <c r="T262" s="411">
        <f>T263+T264</f>
        <v>0</v>
      </c>
      <c r="U262" s="405">
        <f t="shared" si="118"/>
        <v>0</v>
      </c>
      <c r="V262" s="406">
        <f t="shared" si="119"/>
        <v>0</v>
      </c>
      <c r="W262" s="406">
        <f t="shared" si="120"/>
        <v>0</v>
      </c>
      <c r="X262" s="405">
        <f t="shared" si="121"/>
        <v>0</v>
      </c>
      <c r="Y262" s="406">
        <f t="shared" si="122"/>
        <v>0</v>
      </c>
      <c r="Z262" s="406">
        <f t="shared" si="123"/>
        <v>0</v>
      </c>
      <c r="AA262" s="407">
        <f t="shared" si="124"/>
        <v>0</v>
      </c>
      <c r="AB262" s="408">
        <f t="shared" si="125"/>
        <v>0</v>
      </c>
      <c r="AC262" s="412">
        <f t="shared" ref="AC262" si="149">AC263+AC264</f>
        <v>0</v>
      </c>
      <c r="AD262" s="406">
        <f t="shared" si="127"/>
        <v>0</v>
      </c>
      <c r="AE262" s="407">
        <f t="shared" si="128"/>
        <v>0</v>
      </c>
      <c r="AF262" s="48">
        <v>0</v>
      </c>
      <c r="AG262" s="48">
        <v>0</v>
      </c>
    </row>
    <row r="263" spans="1:33" s="166" customFormat="1" ht="15.75" hidden="1" customHeight="1" thickBot="1" x14ac:dyDescent="0.3">
      <c r="A263" s="110" t="s">
        <v>939</v>
      </c>
      <c r="B263" s="151" t="s">
        <v>941</v>
      </c>
      <c r="C263" s="164"/>
      <c r="D263" s="777" t="s">
        <v>937</v>
      </c>
      <c r="E263" s="777"/>
      <c r="F263" s="163">
        <v>0</v>
      </c>
      <c r="G263" s="163">
        <f t="shared" si="130"/>
        <v>0</v>
      </c>
      <c r="H263" s="163">
        <f t="shared" si="147"/>
        <v>0</v>
      </c>
      <c r="I263" s="161"/>
      <c r="J263" s="154"/>
      <c r="K263" s="154"/>
      <c r="L263" s="154"/>
      <c r="M263" s="155"/>
      <c r="N263" s="156"/>
      <c r="O263" s="156"/>
      <c r="P263" s="156"/>
      <c r="Q263" s="156"/>
      <c r="R263" s="156"/>
      <c r="S263" s="162"/>
      <c r="T263" s="409"/>
      <c r="U263" s="405">
        <f t="shared" si="118"/>
        <v>0</v>
      </c>
      <c r="V263" s="406">
        <f t="shared" si="119"/>
        <v>0</v>
      </c>
      <c r="W263" s="406">
        <f t="shared" si="120"/>
        <v>0</v>
      </c>
      <c r="X263" s="405">
        <f t="shared" si="121"/>
        <v>0</v>
      </c>
      <c r="Y263" s="406">
        <f t="shared" si="122"/>
        <v>0</v>
      </c>
      <c r="Z263" s="406">
        <f t="shared" si="123"/>
        <v>0</v>
      </c>
      <c r="AA263" s="407">
        <f t="shared" si="124"/>
        <v>0</v>
      </c>
      <c r="AB263" s="408">
        <f t="shared" si="125"/>
        <v>0</v>
      </c>
      <c r="AC263" s="410"/>
      <c r="AD263" s="406">
        <f t="shared" si="127"/>
        <v>0</v>
      </c>
      <c r="AE263" s="407">
        <f t="shared" si="128"/>
        <v>0</v>
      </c>
      <c r="AF263" s="48">
        <v>0</v>
      </c>
      <c r="AG263" s="48">
        <v>0</v>
      </c>
    </row>
    <row r="264" spans="1:33" s="166" customFormat="1" ht="15.75" hidden="1" customHeight="1" thickBot="1" x14ac:dyDescent="0.3">
      <c r="A264" s="110" t="s">
        <v>940</v>
      </c>
      <c r="B264" s="151" t="s">
        <v>942</v>
      </c>
      <c r="C264" s="164"/>
      <c r="D264" s="777" t="s">
        <v>938</v>
      </c>
      <c r="E264" s="777"/>
      <c r="F264" s="163">
        <v>0</v>
      </c>
      <c r="G264" s="163">
        <f t="shared" si="130"/>
        <v>0</v>
      </c>
      <c r="H264" s="163">
        <f t="shared" si="147"/>
        <v>0</v>
      </c>
      <c r="I264" s="161"/>
      <c r="J264" s="154"/>
      <c r="K264" s="154"/>
      <c r="L264" s="154"/>
      <c r="M264" s="155"/>
      <c r="N264" s="156"/>
      <c r="O264" s="156"/>
      <c r="P264" s="156"/>
      <c r="Q264" s="156"/>
      <c r="R264" s="156"/>
      <c r="S264" s="162"/>
      <c r="T264" s="409"/>
      <c r="U264" s="405">
        <f t="shared" ref="U264:U272" si="150">SUM(AF264*0.1)</f>
        <v>0</v>
      </c>
      <c r="V264" s="406">
        <f t="shared" ref="V264:V272" si="151">SUM(AF264*0.1)</f>
        <v>0</v>
      </c>
      <c r="W264" s="406">
        <f t="shared" ref="W264:W272" si="152">SUM(AF264*0.1)</f>
        <v>0</v>
      </c>
      <c r="X264" s="405">
        <f t="shared" ref="X264:X272" si="153">SUM(AF264*0.1)</f>
        <v>0</v>
      </c>
      <c r="Y264" s="406">
        <f t="shared" ref="Y264:Y272" si="154">SUM(AF264*0.1)</f>
        <v>0</v>
      </c>
      <c r="Z264" s="406">
        <f t="shared" ref="Z264:Z272" si="155">SUM(AF264*0.1)</f>
        <v>0</v>
      </c>
      <c r="AA264" s="407">
        <f t="shared" ref="AA264:AA272" si="156">SUM(AF264*0.1)</f>
        <v>0</v>
      </c>
      <c r="AB264" s="408">
        <f t="shared" ref="AB264:AB272" si="157">SUM(AF264*0.05)</f>
        <v>0</v>
      </c>
      <c r="AC264" s="410"/>
      <c r="AD264" s="406">
        <f t="shared" ref="AD264:AD272" si="158">SUM(AF264*0.05)</f>
        <v>0</v>
      </c>
      <c r="AE264" s="407">
        <f t="shared" ref="AE264:AE272" si="159">SUM(AF264*0.05)</f>
        <v>0</v>
      </c>
      <c r="AF264" s="48">
        <v>0</v>
      </c>
      <c r="AG264" s="48">
        <v>0</v>
      </c>
    </row>
    <row r="265" spans="1:33" ht="15.75" hidden="1" customHeight="1" thickBot="1" x14ac:dyDescent="0.3">
      <c r="B265" s="82" t="s">
        <v>781</v>
      </c>
      <c r="C265" s="762" t="s">
        <v>109</v>
      </c>
      <c r="D265" s="763"/>
      <c r="E265" s="763"/>
      <c r="F265" s="301">
        <v>0</v>
      </c>
      <c r="G265" s="301">
        <f t="shared" si="130"/>
        <v>0</v>
      </c>
      <c r="H265" s="301">
        <f t="shared" si="147"/>
        <v>0</v>
      </c>
      <c r="I265" s="83">
        <f t="shared" ref="I265:R265" si="160">I266+I267+I268+I269+I270</f>
        <v>0</v>
      </c>
      <c r="J265" s="86">
        <f t="shared" si="160"/>
        <v>0</v>
      </c>
      <c r="K265" s="86">
        <f t="shared" si="160"/>
        <v>0</v>
      </c>
      <c r="L265" s="86">
        <f t="shared" si="160"/>
        <v>0</v>
      </c>
      <c r="M265" s="84">
        <f t="shared" si="160"/>
        <v>0</v>
      </c>
      <c r="N265" s="87"/>
      <c r="O265" s="87"/>
      <c r="P265" s="87"/>
      <c r="Q265" s="87"/>
      <c r="R265" s="87">
        <f t="shared" si="160"/>
        <v>0</v>
      </c>
      <c r="S265" s="85"/>
      <c r="T265" s="413">
        <f>T266+T267+T268+T269+T270</f>
        <v>0</v>
      </c>
      <c r="U265" s="405">
        <f t="shared" si="150"/>
        <v>0</v>
      </c>
      <c r="V265" s="406">
        <f t="shared" si="151"/>
        <v>0</v>
      </c>
      <c r="W265" s="406">
        <f t="shared" si="152"/>
        <v>0</v>
      </c>
      <c r="X265" s="405">
        <f t="shared" si="153"/>
        <v>0</v>
      </c>
      <c r="Y265" s="406">
        <f t="shared" si="154"/>
        <v>0</v>
      </c>
      <c r="Z265" s="406">
        <f t="shared" si="155"/>
        <v>0</v>
      </c>
      <c r="AA265" s="407">
        <f t="shared" si="156"/>
        <v>0</v>
      </c>
      <c r="AB265" s="408">
        <f t="shared" si="157"/>
        <v>0</v>
      </c>
      <c r="AC265" s="414">
        <f t="shared" ref="AC265" si="161">AC266+AC267+AC268+AC269+AC270</f>
        <v>0</v>
      </c>
      <c r="AD265" s="406">
        <f t="shared" si="158"/>
        <v>0</v>
      </c>
      <c r="AE265" s="407">
        <f t="shared" si="159"/>
        <v>0</v>
      </c>
      <c r="AF265" s="48">
        <v>0</v>
      </c>
      <c r="AG265" s="48">
        <v>0</v>
      </c>
    </row>
    <row r="266" spans="1:33" s="39" customFormat="1" ht="15.75" hidden="1" customHeight="1" thickBot="1" x14ac:dyDescent="0.3">
      <c r="A266" s="110" t="s">
        <v>110</v>
      </c>
      <c r="B266" s="49" t="s">
        <v>782</v>
      </c>
      <c r="C266" s="785" t="s">
        <v>943</v>
      </c>
      <c r="D266" s="786"/>
      <c r="E266" s="786"/>
      <c r="F266" s="71">
        <v>0</v>
      </c>
      <c r="G266" s="71">
        <f t="shared" si="130"/>
        <v>0</v>
      </c>
      <c r="H266" s="71">
        <f t="shared" si="147"/>
        <v>0</v>
      </c>
      <c r="I266" s="68"/>
      <c r="J266" s="41"/>
      <c r="K266" s="41"/>
      <c r="L266" s="41"/>
      <c r="M266" s="13"/>
      <c r="N266" s="73"/>
      <c r="O266" s="73"/>
      <c r="P266" s="73"/>
      <c r="Q266" s="73"/>
      <c r="R266" s="73"/>
      <c r="S266" s="69"/>
      <c r="T266" s="411"/>
      <c r="U266" s="405">
        <f t="shared" si="150"/>
        <v>0</v>
      </c>
      <c r="V266" s="406">
        <f t="shared" si="151"/>
        <v>0</v>
      </c>
      <c r="W266" s="406">
        <f t="shared" si="152"/>
        <v>0</v>
      </c>
      <c r="X266" s="405">
        <f t="shared" si="153"/>
        <v>0</v>
      </c>
      <c r="Y266" s="406">
        <f t="shared" si="154"/>
        <v>0</v>
      </c>
      <c r="Z266" s="406">
        <f t="shared" si="155"/>
        <v>0</v>
      </c>
      <c r="AA266" s="407">
        <f t="shared" si="156"/>
        <v>0</v>
      </c>
      <c r="AB266" s="408">
        <f t="shared" si="157"/>
        <v>0</v>
      </c>
      <c r="AC266" s="412"/>
      <c r="AD266" s="406">
        <f t="shared" si="158"/>
        <v>0</v>
      </c>
      <c r="AE266" s="407">
        <f t="shared" si="159"/>
        <v>0</v>
      </c>
      <c r="AF266" s="48">
        <v>0</v>
      </c>
      <c r="AG266" s="48">
        <v>0</v>
      </c>
    </row>
    <row r="267" spans="1:33" s="39" customFormat="1" ht="15.75" hidden="1" customHeight="1" thickBot="1" x14ac:dyDescent="0.3">
      <c r="A267" s="110" t="s">
        <v>111</v>
      </c>
      <c r="B267" s="49" t="s">
        <v>783</v>
      </c>
      <c r="C267" s="785" t="s">
        <v>944</v>
      </c>
      <c r="D267" s="786"/>
      <c r="E267" s="786"/>
      <c r="F267" s="71">
        <v>0</v>
      </c>
      <c r="G267" s="71">
        <f t="shared" si="130"/>
        <v>0</v>
      </c>
      <c r="H267" s="71">
        <f t="shared" si="147"/>
        <v>0</v>
      </c>
      <c r="I267" s="68"/>
      <c r="J267" s="41"/>
      <c r="K267" s="41"/>
      <c r="L267" s="41"/>
      <c r="M267" s="13"/>
      <c r="N267" s="73"/>
      <c r="O267" s="73"/>
      <c r="P267" s="73"/>
      <c r="Q267" s="73"/>
      <c r="R267" s="73"/>
      <c r="S267" s="69"/>
      <c r="T267" s="411"/>
      <c r="U267" s="405">
        <f t="shared" si="150"/>
        <v>0</v>
      </c>
      <c r="V267" s="406">
        <f t="shared" si="151"/>
        <v>0</v>
      </c>
      <c r="W267" s="406">
        <f t="shared" si="152"/>
        <v>0</v>
      </c>
      <c r="X267" s="405">
        <f t="shared" si="153"/>
        <v>0</v>
      </c>
      <c r="Y267" s="406">
        <f t="shared" si="154"/>
        <v>0</v>
      </c>
      <c r="Z267" s="406">
        <f t="shared" si="155"/>
        <v>0</v>
      </c>
      <c r="AA267" s="407">
        <f t="shared" si="156"/>
        <v>0</v>
      </c>
      <c r="AB267" s="408">
        <f t="shared" si="157"/>
        <v>0</v>
      </c>
      <c r="AC267" s="412"/>
      <c r="AD267" s="406">
        <f t="shared" si="158"/>
        <v>0</v>
      </c>
      <c r="AE267" s="407">
        <f t="shared" si="159"/>
        <v>0</v>
      </c>
      <c r="AF267" s="48">
        <v>0</v>
      </c>
      <c r="AG267" s="48">
        <v>0</v>
      </c>
    </row>
    <row r="268" spans="1:33" s="39" customFormat="1" ht="15.75" hidden="1" customHeight="1" thickBot="1" x14ac:dyDescent="0.3">
      <c r="A268" s="110" t="s">
        <v>112</v>
      </c>
      <c r="B268" s="49" t="s">
        <v>784</v>
      </c>
      <c r="C268" s="785" t="s">
        <v>388</v>
      </c>
      <c r="D268" s="786"/>
      <c r="E268" s="786"/>
      <c r="F268" s="71">
        <v>0</v>
      </c>
      <c r="G268" s="71">
        <f t="shared" si="130"/>
        <v>0</v>
      </c>
      <c r="H268" s="71">
        <f t="shared" si="147"/>
        <v>0</v>
      </c>
      <c r="I268" s="68"/>
      <c r="J268" s="41"/>
      <c r="K268" s="41"/>
      <c r="L268" s="41"/>
      <c r="M268" s="13"/>
      <c r="N268" s="73"/>
      <c r="O268" s="73"/>
      <c r="P268" s="73"/>
      <c r="Q268" s="73"/>
      <c r="R268" s="73"/>
      <c r="S268" s="69"/>
      <c r="T268" s="411"/>
      <c r="U268" s="405">
        <f t="shared" si="150"/>
        <v>0</v>
      </c>
      <c r="V268" s="406">
        <f t="shared" si="151"/>
        <v>0</v>
      </c>
      <c r="W268" s="406">
        <f t="shared" si="152"/>
        <v>0</v>
      </c>
      <c r="X268" s="405">
        <f t="shared" si="153"/>
        <v>0</v>
      </c>
      <c r="Y268" s="406">
        <f t="shared" si="154"/>
        <v>0</v>
      </c>
      <c r="Z268" s="406">
        <f t="shared" si="155"/>
        <v>0</v>
      </c>
      <c r="AA268" s="407">
        <f t="shared" si="156"/>
        <v>0</v>
      </c>
      <c r="AB268" s="408">
        <f t="shared" si="157"/>
        <v>0</v>
      </c>
      <c r="AC268" s="412"/>
      <c r="AD268" s="406">
        <f t="shared" si="158"/>
        <v>0</v>
      </c>
      <c r="AE268" s="407">
        <f t="shared" si="159"/>
        <v>0</v>
      </c>
      <c r="AF268" s="48">
        <v>0</v>
      </c>
      <c r="AG268" s="48">
        <v>0</v>
      </c>
    </row>
    <row r="269" spans="1:33" s="39" customFormat="1" ht="25.5" hidden="1" customHeight="1" thickBot="1" x14ac:dyDescent="0.3">
      <c r="A269" s="110" t="s">
        <v>113</v>
      </c>
      <c r="B269" s="49" t="s">
        <v>785</v>
      </c>
      <c r="C269" s="787" t="s">
        <v>945</v>
      </c>
      <c r="D269" s="788"/>
      <c r="E269" s="788"/>
      <c r="F269" s="71">
        <v>0</v>
      </c>
      <c r="G269" s="71">
        <f>SUM(T269:AE269)</f>
        <v>0</v>
      </c>
      <c r="H269" s="71">
        <f t="shared" si="147"/>
        <v>0</v>
      </c>
      <c r="I269" s="68"/>
      <c r="J269" s="41"/>
      <c r="K269" s="41"/>
      <c r="L269" s="41"/>
      <c r="M269" s="13"/>
      <c r="N269" s="73"/>
      <c r="O269" s="73"/>
      <c r="P269" s="73"/>
      <c r="Q269" s="73"/>
      <c r="R269" s="73"/>
      <c r="S269" s="69"/>
      <c r="T269" s="411"/>
      <c r="U269" s="405">
        <f t="shared" si="150"/>
        <v>0</v>
      </c>
      <c r="V269" s="406">
        <f t="shared" si="151"/>
        <v>0</v>
      </c>
      <c r="W269" s="406">
        <f t="shared" si="152"/>
        <v>0</v>
      </c>
      <c r="X269" s="405">
        <f t="shared" si="153"/>
        <v>0</v>
      </c>
      <c r="Y269" s="406">
        <f t="shared" si="154"/>
        <v>0</v>
      </c>
      <c r="Z269" s="406">
        <f t="shared" si="155"/>
        <v>0</v>
      </c>
      <c r="AA269" s="407">
        <f t="shared" si="156"/>
        <v>0</v>
      </c>
      <c r="AB269" s="408">
        <f t="shared" si="157"/>
        <v>0</v>
      </c>
      <c r="AC269" s="412"/>
      <c r="AD269" s="406">
        <f t="shared" si="158"/>
        <v>0</v>
      </c>
      <c r="AE269" s="407">
        <f t="shared" si="159"/>
        <v>0</v>
      </c>
      <c r="AF269" s="48">
        <v>0</v>
      </c>
      <c r="AG269" s="48">
        <v>0</v>
      </c>
    </row>
    <row r="270" spans="1:33" s="39" customFormat="1" ht="15.75" hidden="1" customHeight="1" thickBot="1" x14ac:dyDescent="0.3">
      <c r="A270" s="110" t="s">
        <v>114</v>
      </c>
      <c r="B270" s="49" t="s">
        <v>786</v>
      </c>
      <c r="C270" s="785" t="s">
        <v>946</v>
      </c>
      <c r="D270" s="786"/>
      <c r="E270" s="786"/>
      <c r="F270" s="71">
        <v>0</v>
      </c>
      <c r="G270" s="71">
        <f t="shared" si="130"/>
        <v>0</v>
      </c>
      <c r="H270" s="71">
        <f t="shared" si="147"/>
        <v>0</v>
      </c>
      <c r="I270" s="68"/>
      <c r="J270" s="41"/>
      <c r="K270" s="41"/>
      <c r="L270" s="41"/>
      <c r="M270" s="13"/>
      <c r="N270" s="73"/>
      <c r="O270" s="73"/>
      <c r="P270" s="73"/>
      <c r="Q270" s="73"/>
      <c r="R270" s="73"/>
      <c r="S270" s="69"/>
      <c r="T270" s="411"/>
      <c r="U270" s="405">
        <f t="shared" si="150"/>
        <v>0</v>
      </c>
      <c r="V270" s="406">
        <f t="shared" si="151"/>
        <v>0</v>
      </c>
      <c r="W270" s="406">
        <f t="shared" si="152"/>
        <v>0</v>
      </c>
      <c r="X270" s="405">
        <f t="shared" si="153"/>
        <v>0</v>
      </c>
      <c r="Y270" s="406">
        <f t="shared" si="154"/>
        <v>0</v>
      </c>
      <c r="Z270" s="406">
        <f t="shared" si="155"/>
        <v>0</v>
      </c>
      <c r="AA270" s="407">
        <f t="shared" si="156"/>
        <v>0</v>
      </c>
      <c r="AB270" s="408">
        <f t="shared" si="157"/>
        <v>0</v>
      </c>
      <c r="AC270" s="412"/>
      <c r="AD270" s="406">
        <f t="shared" si="158"/>
        <v>0</v>
      </c>
      <c r="AE270" s="407">
        <f t="shared" si="159"/>
        <v>0</v>
      </c>
      <c r="AF270" s="48">
        <v>0</v>
      </c>
      <c r="AG270" s="48">
        <v>0</v>
      </c>
    </row>
    <row r="271" spans="1:33" s="17" customFormat="1" ht="15.75" hidden="1" customHeight="1" thickBot="1" x14ac:dyDescent="0.3">
      <c r="A271" s="110" t="s">
        <v>115</v>
      </c>
      <c r="B271" s="109" t="s">
        <v>787</v>
      </c>
      <c r="C271" s="778" t="s">
        <v>116</v>
      </c>
      <c r="D271" s="779"/>
      <c r="E271" s="779"/>
      <c r="F271" s="301">
        <v>0</v>
      </c>
      <c r="G271" s="301">
        <f t="shared" si="130"/>
        <v>0</v>
      </c>
      <c r="H271" s="301">
        <f t="shared" si="147"/>
        <v>0</v>
      </c>
      <c r="I271" s="83"/>
      <c r="J271" s="86"/>
      <c r="K271" s="86"/>
      <c r="L271" s="86"/>
      <c r="M271" s="84"/>
      <c r="N271" s="87"/>
      <c r="O271" s="87"/>
      <c r="P271" s="87"/>
      <c r="Q271" s="87"/>
      <c r="R271" s="87"/>
      <c r="S271" s="85"/>
      <c r="T271" s="413"/>
      <c r="U271" s="405">
        <f t="shared" si="150"/>
        <v>0</v>
      </c>
      <c r="V271" s="406">
        <f t="shared" si="151"/>
        <v>0</v>
      </c>
      <c r="W271" s="406">
        <f t="shared" si="152"/>
        <v>0</v>
      </c>
      <c r="X271" s="405">
        <f t="shared" si="153"/>
        <v>0</v>
      </c>
      <c r="Y271" s="406">
        <f t="shared" si="154"/>
        <v>0</v>
      </c>
      <c r="Z271" s="406">
        <f t="shared" si="155"/>
        <v>0</v>
      </c>
      <c r="AA271" s="407">
        <f t="shared" si="156"/>
        <v>0</v>
      </c>
      <c r="AB271" s="408">
        <f t="shared" si="157"/>
        <v>0</v>
      </c>
      <c r="AC271" s="414"/>
      <c r="AD271" s="406">
        <f t="shared" si="158"/>
        <v>0</v>
      </c>
      <c r="AE271" s="407">
        <f t="shared" si="159"/>
        <v>0</v>
      </c>
      <c r="AF271" s="48">
        <v>0</v>
      </c>
      <c r="AG271" s="48">
        <v>0</v>
      </c>
    </row>
    <row r="272" spans="1:33" s="17" customFormat="1" ht="15.75" hidden="1" customHeight="1" thickBot="1" x14ac:dyDescent="0.3">
      <c r="A272" s="110" t="s">
        <v>947</v>
      </c>
      <c r="B272" s="109" t="s">
        <v>948</v>
      </c>
      <c r="C272" s="778" t="s">
        <v>949</v>
      </c>
      <c r="D272" s="779"/>
      <c r="E272" s="779"/>
      <c r="F272" s="301">
        <v>0</v>
      </c>
      <c r="G272" s="301">
        <f>SUM(T272:AE272)</f>
        <v>0</v>
      </c>
      <c r="H272" s="301">
        <f t="shared" si="147"/>
        <v>0</v>
      </c>
      <c r="I272" s="83"/>
      <c r="J272" s="86"/>
      <c r="K272" s="86"/>
      <c r="L272" s="86"/>
      <c r="M272" s="84"/>
      <c r="N272" s="87"/>
      <c r="O272" s="87"/>
      <c r="P272" s="87"/>
      <c r="Q272" s="87"/>
      <c r="R272" s="87"/>
      <c r="S272" s="85"/>
      <c r="T272" s="413"/>
      <c r="U272" s="405">
        <f t="shared" si="150"/>
        <v>0</v>
      </c>
      <c r="V272" s="406">
        <f t="shared" si="151"/>
        <v>0</v>
      </c>
      <c r="W272" s="406">
        <f t="shared" si="152"/>
        <v>0</v>
      </c>
      <c r="X272" s="405">
        <f t="shared" si="153"/>
        <v>0</v>
      </c>
      <c r="Y272" s="406">
        <f t="shared" si="154"/>
        <v>0</v>
      </c>
      <c r="Z272" s="406">
        <f t="shared" si="155"/>
        <v>0</v>
      </c>
      <c r="AA272" s="407">
        <f t="shared" si="156"/>
        <v>0</v>
      </c>
      <c r="AB272" s="408">
        <f t="shared" si="157"/>
        <v>0</v>
      </c>
      <c r="AC272" s="414"/>
      <c r="AD272" s="406">
        <f t="shared" si="158"/>
        <v>0</v>
      </c>
      <c r="AE272" s="407">
        <f t="shared" si="159"/>
        <v>0</v>
      </c>
      <c r="AF272" s="48">
        <v>0</v>
      </c>
      <c r="AG272" s="48">
        <v>0</v>
      </c>
    </row>
    <row r="273" spans="1:33" s="52" customFormat="1" ht="16.5" thickBot="1" x14ac:dyDescent="0.3">
      <c r="A273" s="111"/>
      <c r="B273" s="783" t="s">
        <v>117</v>
      </c>
      <c r="C273" s="784"/>
      <c r="D273" s="784"/>
      <c r="E273" s="784"/>
      <c r="F273" s="614"/>
      <c r="G273" s="614">
        <f>G240+G214+G188+G178+G132+G97+G60+G5</f>
        <v>140608700</v>
      </c>
      <c r="H273" s="614">
        <f>H240+H214+H188+H178+H132+H97+H60+H5</f>
        <v>161288419</v>
      </c>
      <c r="I273" s="90">
        <f t="shared" ref="I273:AE273" si="162">I5+I60+I97+I132+I178+I188+I214+I240</f>
        <v>596223</v>
      </c>
      <c r="J273" s="92">
        <f t="shared" si="162"/>
        <v>0</v>
      </c>
      <c r="K273" s="92">
        <f t="shared" si="162"/>
        <v>2015136</v>
      </c>
      <c r="L273" s="92">
        <f t="shared" si="162"/>
        <v>31199176</v>
      </c>
      <c r="M273" s="91">
        <f t="shared" si="162"/>
        <v>38205969</v>
      </c>
      <c r="N273" s="91">
        <f>SUM(N240+N214+N188+N178+N132+N97+N60+N5)</f>
        <v>59163079</v>
      </c>
      <c r="O273" s="91">
        <f>SUM(O240+O232+O214+O188+O178+O132+O97+O60+O5)</f>
        <v>17042678</v>
      </c>
      <c r="P273" s="91">
        <f t="shared" si="162"/>
        <v>0</v>
      </c>
      <c r="Q273" s="312">
        <f>SUM(Q240+Q214+Q188+Q178+Q132+Q97+Q60+Q5)</f>
        <v>19500</v>
      </c>
      <c r="R273" s="312">
        <f t="shared" si="162"/>
        <v>13046658</v>
      </c>
      <c r="S273" s="312">
        <f t="shared" si="162"/>
        <v>0</v>
      </c>
      <c r="T273" s="415">
        <f t="shared" si="162"/>
        <v>2095163</v>
      </c>
      <c r="U273" s="415">
        <f t="shared" si="162"/>
        <v>2755588</v>
      </c>
      <c r="V273" s="415">
        <f t="shared" si="162"/>
        <v>4989169</v>
      </c>
      <c r="W273" s="415">
        <f t="shared" si="162"/>
        <v>41577405</v>
      </c>
      <c r="X273" s="415">
        <f t="shared" si="162"/>
        <v>3959357</v>
      </c>
      <c r="Y273" s="415">
        <f t="shared" si="162"/>
        <v>2095044</v>
      </c>
      <c r="Z273" s="415">
        <f t="shared" si="162"/>
        <v>5065087</v>
      </c>
      <c r="AA273" s="415">
        <f t="shared" si="162"/>
        <v>11649965</v>
      </c>
      <c r="AB273" s="415">
        <f t="shared" si="162"/>
        <v>5450208</v>
      </c>
      <c r="AC273" s="415">
        <f t="shared" si="162"/>
        <v>15592896</v>
      </c>
      <c r="AD273" s="415">
        <f t="shared" si="162"/>
        <v>2216393</v>
      </c>
      <c r="AE273" s="415">
        <f t="shared" si="162"/>
        <v>63842144</v>
      </c>
      <c r="AF273" s="48">
        <f>SUM(T273:AE273)</f>
        <v>161288419</v>
      </c>
      <c r="AG273" s="48">
        <v>140608700</v>
      </c>
    </row>
    <row r="274" spans="1:33" x14ac:dyDescent="0.25">
      <c r="A274" s="112"/>
      <c r="B274" s="26"/>
      <c r="C274" s="27"/>
      <c r="D274" s="27"/>
      <c r="E274" s="23"/>
      <c r="F274" s="23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416"/>
      <c r="U274" s="416"/>
      <c r="V274" s="416"/>
      <c r="W274" s="416"/>
      <c r="X274" s="416"/>
      <c r="Y274" s="416"/>
      <c r="Z274" s="416"/>
      <c r="AA274" s="416"/>
      <c r="AB274" s="416"/>
      <c r="AC274" s="416"/>
      <c r="AD274" s="416"/>
      <c r="AE274" s="416"/>
      <c r="AF274" s="14"/>
      <c r="AG274" s="14"/>
    </row>
    <row r="275" spans="1:33" hidden="1" x14ac:dyDescent="0.25">
      <c r="A275" s="112"/>
      <c r="B275" s="26"/>
      <c r="C275" s="23"/>
      <c r="D275" s="23"/>
      <c r="E275" s="27"/>
      <c r="F275" s="27"/>
      <c r="G275" s="14"/>
      <c r="H275" s="14">
        <f>SUM(G273-H273)</f>
        <v>-20679719</v>
      </c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>
        <f>SUM(I273:S273)</f>
        <v>161288419</v>
      </c>
      <c r="T275" s="416"/>
      <c r="U275" s="416"/>
      <c r="V275" s="416"/>
      <c r="W275" s="416"/>
      <c r="X275" s="416"/>
      <c r="Y275" s="416"/>
      <c r="Z275" s="416"/>
      <c r="AA275" s="416"/>
      <c r="AB275" s="416"/>
      <c r="AC275" s="416"/>
      <c r="AD275" s="416"/>
      <c r="AE275" s="416"/>
      <c r="AF275" s="14"/>
      <c r="AG275" s="14"/>
    </row>
    <row r="276" spans="1:33" hidden="1" x14ac:dyDescent="0.25">
      <c r="A276" s="112"/>
      <c r="B276" s="26"/>
      <c r="C276" s="23"/>
      <c r="D276" s="23"/>
      <c r="E276" s="27"/>
      <c r="F276" s="27"/>
      <c r="G276" s="14">
        <f>SUM(G273-Kiadások!L256)</f>
        <v>0</v>
      </c>
      <c r="H276" s="14">
        <f>SUM(H273-Kiadások!M256)</f>
        <v>156355608</v>
      </c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</row>
    <row r="277" spans="1:33" hidden="1" x14ac:dyDescent="0.25">
      <c r="A277" s="112"/>
      <c r="B277" s="26"/>
      <c r="C277" s="23"/>
      <c r="D277" s="23"/>
      <c r="E277" s="27"/>
      <c r="F277" s="27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</row>
    <row r="278" spans="1:33" x14ac:dyDescent="0.25">
      <c r="A278" s="112"/>
      <c r="B278" s="26"/>
      <c r="C278" s="23"/>
      <c r="D278" s="23"/>
      <c r="E278" s="27"/>
      <c r="F278" s="27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</row>
    <row r="279" spans="1:33" x14ac:dyDescent="0.25">
      <c r="A279" s="112"/>
      <c r="B279" s="26"/>
      <c r="C279" s="23"/>
      <c r="D279" s="23"/>
      <c r="E279" s="27"/>
      <c r="F279" s="27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</row>
    <row r="280" spans="1:33" x14ac:dyDescent="0.25">
      <c r="A280" s="112"/>
      <c r="B280" s="26"/>
      <c r="C280" s="23"/>
      <c r="D280" s="23"/>
      <c r="E280" s="27"/>
      <c r="F280" s="27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</row>
    <row r="281" spans="1:33" x14ac:dyDescent="0.25">
      <c r="A281" s="112"/>
      <c r="B281" s="26"/>
      <c r="C281" s="23"/>
      <c r="D281" s="23"/>
      <c r="E281" s="27"/>
      <c r="F281" s="27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</row>
    <row r="282" spans="1:33" x14ac:dyDescent="0.25">
      <c r="A282" s="112"/>
      <c r="B282" s="26"/>
      <c r="C282" s="23"/>
      <c r="D282" s="23"/>
      <c r="E282" s="27"/>
      <c r="F282" s="27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</row>
    <row r="283" spans="1:33" x14ac:dyDescent="0.25">
      <c r="A283" s="112"/>
      <c r="B283" s="26"/>
      <c r="C283" s="23"/>
      <c r="D283" s="23"/>
      <c r="E283" s="27"/>
      <c r="F283" s="27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</row>
    <row r="284" spans="1:33" x14ac:dyDescent="0.25">
      <c r="A284" s="112"/>
      <c r="B284" s="26"/>
      <c r="C284" s="23"/>
      <c r="D284" s="23"/>
      <c r="E284" s="27"/>
      <c r="F284" s="27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</row>
    <row r="285" spans="1:33" x14ac:dyDescent="0.25">
      <c r="A285" s="112"/>
      <c r="B285" s="26"/>
      <c r="C285" s="27"/>
      <c r="D285" s="27"/>
      <c r="E285" s="23"/>
      <c r="F285" s="23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</row>
    <row r="286" spans="1:33" x14ac:dyDescent="0.25">
      <c r="A286" s="112"/>
      <c r="B286" s="26"/>
      <c r="C286" s="23"/>
      <c r="D286" s="23"/>
      <c r="E286" s="27"/>
      <c r="F286" s="27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</row>
    <row r="287" spans="1:33" x14ac:dyDescent="0.25">
      <c r="A287" s="112"/>
      <c r="B287" s="26"/>
      <c r="C287" s="23"/>
      <c r="D287" s="23"/>
      <c r="E287" s="27"/>
      <c r="F287" s="27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</row>
    <row r="288" spans="1:33" x14ac:dyDescent="0.25">
      <c r="A288" s="112"/>
      <c r="B288" s="26"/>
      <c r="C288" s="23"/>
      <c r="D288" s="23"/>
      <c r="E288" s="27"/>
      <c r="F288" s="27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</row>
    <row r="289" spans="1:33" x14ac:dyDescent="0.25">
      <c r="A289" s="112"/>
      <c r="B289" s="26"/>
      <c r="C289" s="23"/>
      <c r="D289" s="23"/>
      <c r="E289" s="27"/>
      <c r="F289" s="27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</row>
    <row r="290" spans="1:33" x14ac:dyDescent="0.25">
      <c r="B290" s="26"/>
      <c r="C290" s="23"/>
      <c r="D290" s="23"/>
      <c r="E290" s="27"/>
      <c r="F290" s="27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</row>
    <row r="291" spans="1:33" s="12" customFormat="1" x14ac:dyDescent="0.25">
      <c r="A291" s="113"/>
      <c r="B291" s="26"/>
      <c r="C291" s="23"/>
      <c r="D291" s="23"/>
      <c r="E291" s="27"/>
      <c r="F291" s="27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</row>
    <row r="292" spans="1:33" s="12" customFormat="1" x14ac:dyDescent="0.25">
      <c r="A292" s="113"/>
      <c r="B292" s="26"/>
      <c r="C292" s="23"/>
      <c r="D292" s="23"/>
      <c r="E292" s="27"/>
      <c r="F292" s="27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</row>
    <row r="293" spans="1:33" s="12" customFormat="1" x14ac:dyDescent="0.25">
      <c r="A293" s="113"/>
      <c r="B293" s="26"/>
      <c r="C293" s="23"/>
      <c r="D293" s="23"/>
      <c r="E293" s="27"/>
      <c r="F293" s="27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</row>
    <row r="294" spans="1:33" s="12" customFormat="1" x14ac:dyDescent="0.25">
      <c r="A294" s="113"/>
      <c r="B294" s="26"/>
      <c r="C294" s="23"/>
      <c r="D294" s="23"/>
      <c r="E294" s="27"/>
      <c r="F294" s="27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</row>
    <row r="295" spans="1:33" s="12" customFormat="1" x14ac:dyDescent="0.25">
      <c r="A295" s="113"/>
      <c r="B295" s="26"/>
      <c r="C295" s="23"/>
      <c r="D295" s="23"/>
      <c r="E295" s="27"/>
      <c r="F295" s="27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</row>
    <row r="296" spans="1:33" s="12" customFormat="1" x14ac:dyDescent="0.25">
      <c r="A296" s="113"/>
      <c r="B296" s="26"/>
      <c r="C296" s="27"/>
      <c r="D296" s="27"/>
      <c r="E296" s="23"/>
      <c r="F296" s="23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</row>
    <row r="297" spans="1:33" s="12" customFormat="1" x14ac:dyDescent="0.25">
      <c r="A297" s="113"/>
      <c r="B297" s="26"/>
      <c r="C297" s="23"/>
      <c r="D297" s="23"/>
      <c r="E297" s="27"/>
      <c r="F297" s="27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</row>
    <row r="298" spans="1:33" s="12" customFormat="1" x14ac:dyDescent="0.25">
      <c r="A298" s="113"/>
      <c r="B298" s="26"/>
      <c r="C298" s="23"/>
      <c r="D298" s="23"/>
      <c r="E298" s="27"/>
      <c r="F298" s="27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</row>
    <row r="299" spans="1:33" s="12" customFormat="1" x14ac:dyDescent="0.25">
      <c r="A299" s="113"/>
      <c r="B299" s="26"/>
      <c r="C299" s="23"/>
      <c r="D299" s="23"/>
      <c r="E299" s="27"/>
      <c r="F299" s="27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</row>
    <row r="300" spans="1:33" s="12" customFormat="1" x14ac:dyDescent="0.25">
      <c r="A300" s="113"/>
      <c r="B300" s="26"/>
      <c r="C300" s="23"/>
      <c r="D300" s="23"/>
      <c r="E300" s="27"/>
      <c r="F300" s="27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</row>
    <row r="301" spans="1:33" s="12" customFormat="1" x14ac:dyDescent="0.25">
      <c r="A301" s="113"/>
      <c r="B301" s="26"/>
      <c r="C301" s="23"/>
      <c r="D301" s="23"/>
      <c r="E301" s="27"/>
      <c r="F301" s="27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</row>
    <row r="302" spans="1:33" s="12" customFormat="1" x14ac:dyDescent="0.25">
      <c r="A302" s="113"/>
      <c r="B302" s="26"/>
      <c r="C302" s="23"/>
      <c r="D302" s="23"/>
      <c r="E302" s="27"/>
      <c r="F302" s="27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</row>
    <row r="303" spans="1:33" s="12" customFormat="1" x14ac:dyDescent="0.25">
      <c r="A303" s="113"/>
      <c r="B303" s="26"/>
      <c r="C303" s="23"/>
      <c r="D303" s="23"/>
      <c r="E303" s="27"/>
      <c r="F303" s="27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</row>
    <row r="304" spans="1:33" s="12" customFormat="1" x14ac:dyDescent="0.25">
      <c r="A304" s="113"/>
      <c r="B304" s="26"/>
      <c r="C304" s="23"/>
      <c r="D304" s="23"/>
      <c r="E304" s="27"/>
      <c r="F304" s="27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</row>
    <row r="305" spans="1:33" s="12" customFormat="1" x14ac:dyDescent="0.25">
      <c r="A305" s="113"/>
      <c r="B305" s="26"/>
      <c r="C305" s="23"/>
      <c r="D305" s="23"/>
      <c r="E305" s="27"/>
      <c r="F305" s="27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</row>
    <row r="306" spans="1:33" s="12" customFormat="1" x14ac:dyDescent="0.25">
      <c r="A306" s="113"/>
      <c r="B306" s="26"/>
      <c r="C306" s="23"/>
      <c r="D306" s="23"/>
      <c r="E306" s="27"/>
      <c r="F306" s="27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</row>
    <row r="307" spans="1:33" x14ac:dyDescent="0.25">
      <c r="B307" s="28"/>
      <c r="C307" s="22"/>
      <c r="D307" s="22"/>
      <c r="E307" s="27"/>
      <c r="F307" s="27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</row>
    <row r="308" spans="1:33" x14ac:dyDescent="0.25">
      <c r="B308" s="29"/>
      <c r="C308" s="25"/>
      <c r="D308" s="25"/>
      <c r="E308" s="23"/>
      <c r="F308" s="23"/>
    </row>
    <row r="309" spans="1:33" x14ac:dyDescent="0.25">
      <c r="B309" s="26"/>
      <c r="C309" s="23"/>
      <c r="D309" s="23"/>
      <c r="E309" s="27"/>
      <c r="F309" s="27"/>
    </row>
    <row r="310" spans="1:33" x14ac:dyDescent="0.25">
      <c r="B310" s="26"/>
      <c r="C310" s="27"/>
      <c r="D310" s="27"/>
      <c r="E310" s="23"/>
      <c r="F310" s="23"/>
    </row>
    <row r="311" spans="1:33" x14ac:dyDescent="0.25">
      <c r="B311" s="26"/>
      <c r="C311" s="23"/>
      <c r="D311" s="23"/>
      <c r="E311" s="27"/>
      <c r="F311" s="27"/>
    </row>
    <row r="312" spans="1:33" x14ac:dyDescent="0.25">
      <c r="B312" s="26"/>
      <c r="C312" s="23"/>
      <c r="D312" s="23"/>
      <c r="E312" s="27"/>
      <c r="F312" s="27"/>
    </row>
    <row r="313" spans="1:33" x14ac:dyDescent="0.25">
      <c r="B313" s="26"/>
      <c r="C313" s="23"/>
      <c r="D313" s="23"/>
      <c r="E313" s="27"/>
      <c r="F313" s="27"/>
    </row>
    <row r="314" spans="1:33" x14ac:dyDescent="0.25">
      <c r="B314" s="26"/>
      <c r="C314" s="23"/>
      <c r="D314" s="23"/>
      <c r="E314" s="27"/>
      <c r="F314" s="27"/>
    </row>
    <row r="315" spans="1:33" x14ac:dyDescent="0.25">
      <c r="B315" s="26"/>
      <c r="C315" s="27"/>
      <c r="D315" s="27"/>
      <c r="E315" s="23"/>
      <c r="F315" s="23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</row>
    <row r="316" spans="1:33" x14ac:dyDescent="0.25">
      <c r="B316" s="26"/>
      <c r="C316" s="23"/>
      <c r="D316" s="23"/>
      <c r="E316" s="27"/>
      <c r="F316" s="27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</row>
    <row r="317" spans="1:33" x14ac:dyDescent="0.25">
      <c r="B317" s="26"/>
      <c r="C317" s="23"/>
      <c r="D317" s="23"/>
      <c r="E317" s="27"/>
      <c r="F317" s="27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</row>
    <row r="318" spans="1:33" x14ac:dyDescent="0.25">
      <c r="B318" s="26"/>
      <c r="C318" s="27"/>
      <c r="D318" s="27"/>
      <c r="E318" s="23"/>
      <c r="F318" s="23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</row>
    <row r="319" spans="1:33" x14ac:dyDescent="0.25">
      <c r="B319" s="26"/>
      <c r="C319" s="27"/>
      <c r="D319" s="27"/>
      <c r="E319" s="23"/>
      <c r="F319" s="23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</row>
    <row r="320" spans="1:33" x14ac:dyDescent="0.25">
      <c r="B320" s="26"/>
      <c r="C320" s="23"/>
      <c r="D320" s="23"/>
      <c r="E320" s="27"/>
      <c r="F320" s="27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</row>
    <row r="321" spans="1:33" x14ac:dyDescent="0.25">
      <c r="B321" s="26"/>
      <c r="C321" s="23"/>
      <c r="D321" s="23"/>
      <c r="E321" s="27"/>
      <c r="F321" s="27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</row>
    <row r="322" spans="1:33" x14ac:dyDescent="0.25">
      <c r="A322" s="112"/>
      <c r="B322" s="26"/>
      <c r="C322" s="23"/>
      <c r="D322" s="23"/>
      <c r="E322" s="27"/>
      <c r="F322" s="27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</row>
    <row r="323" spans="1:33" x14ac:dyDescent="0.25">
      <c r="A323" s="112"/>
      <c r="B323" s="26"/>
      <c r="C323" s="27"/>
      <c r="D323" s="27"/>
      <c r="E323" s="23"/>
      <c r="F323" s="23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</row>
    <row r="324" spans="1:33" x14ac:dyDescent="0.25">
      <c r="A324" s="112"/>
      <c r="B324" s="26"/>
      <c r="C324" s="23"/>
      <c r="D324" s="23"/>
      <c r="E324" s="27"/>
      <c r="F324" s="27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</row>
    <row r="325" spans="1:33" x14ac:dyDescent="0.25">
      <c r="A325" s="112"/>
      <c r="B325" s="26"/>
      <c r="C325" s="23"/>
      <c r="D325" s="23"/>
      <c r="E325" s="27"/>
      <c r="F325" s="27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</row>
    <row r="326" spans="1:33" x14ac:dyDescent="0.25">
      <c r="A326" s="112"/>
      <c r="B326" s="26"/>
      <c r="C326" s="23"/>
      <c r="D326" s="23"/>
      <c r="E326" s="27"/>
      <c r="F326" s="27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</row>
    <row r="327" spans="1:33" x14ac:dyDescent="0.25">
      <c r="A327" s="112"/>
      <c r="B327" s="26"/>
      <c r="C327" s="23"/>
      <c r="D327" s="23"/>
      <c r="E327" s="27"/>
      <c r="F327" s="27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</row>
    <row r="328" spans="1:33" x14ac:dyDescent="0.25">
      <c r="A328" s="112"/>
      <c r="B328" s="26"/>
      <c r="C328" s="23"/>
      <c r="D328" s="23"/>
      <c r="E328" s="27"/>
      <c r="F328" s="27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</row>
    <row r="329" spans="1:33" x14ac:dyDescent="0.25">
      <c r="A329" s="112"/>
      <c r="B329" s="26"/>
      <c r="C329" s="23"/>
      <c r="D329" s="23"/>
      <c r="E329" s="27"/>
      <c r="F329" s="27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</row>
    <row r="330" spans="1:33" x14ac:dyDescent="0.25">
      <c r="A330" s="112"/>
      <c r="B330" s="26"/>
      <c r="C330" s="23"/>
      <c r="D330" s="23"/>
      <c r="E330" s="27"/>
      <c r="F330" s="27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</row>
    <row r="331" spans="1:33" x14ac:dyDescent="0.25">
      <c r="A331" s="112"/>
      <c r="B331" s="26"/>
      <c r="C331" s="23"/>
      <c r="D331" s="23"/>
      <c r="E331" s="27"/>
      <c r="F331" s="27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</row>
    <row r="332" spans="1:33" x14ac:dyDescent="0.25">
      <c r="A332" s="112"/>
      <c r="B332" s="26"/>
      <c r="C332" s="23"/>
      <c r="D332" s="23"/>
      <c r="E332" s="27"/>
      <c r="F332" s="27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</row>
    <row r="333" spans="1:33" x14ac:dyDescent="0.25">
      <c r="A333" s="112"/>
      <c r="B333" s="26"/>
      <c r="C333" s="23"/>
      <c r="D333" s="23"/>
      <c r="E333" s="27"/>
      <c r="F333" s="27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</row>
    <row r="334" spans="1:33" x14ac:dyDescent="0.25">
      <c r="A334" s="112"/>
      <c r="B334" s="28"/>
      <c r="C334" s="22"/>
      <c r="D334" s="22"/>
      <c r="E334" s="23"/>
      <c r="F334" s="23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</row>
    <row r="335" spans="1:33" x14ac:dyDescent="0.25">
      <c r="A335" s="112"/>
      <c r="B335" s="26"/>
      <c r="C335" s="27"/>
      <c r="D335" s="27"/>
      <c r="E335" s="23"/>
      <c r="F335" s="23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</row>
    <row r="336" spans="1:33" x14ac:dyDescent="0.25">
      <c r="A336" s="112"/>
      <c r="B336" s="26"/>
      <c r="C336" s="27"/>
      <c r="D336" s="27"/>
      <c r="E336" s="23"/>
      <c r="F336" s="23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</row>
    <row r="337" spans="1:33" x14ac:dyDescent="0.25">
      <c r="A337" s="112"/>
      <c r="B337" s="26"/>
      <c r="C337" s="23"/>
      <c r="D337" s="23"/>
      <c r="E337" s="27"/>
      <c r="F337" s="27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</row>
    <row r="338" spans="1:33" x14ac:dyDescent="0.25">
      <c r="A338" s="112"/>
      <c r="B338" s="26"/>
      <c r="C338" s="23"/>
      <c r="D338" s="23"/>
      <c r="E338" s="27"/>
      <c r="F338" s="27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</row>
    <row r="339" spans="1:33" x14ac:dyDescent="0.25">
      <c r="A339" s="112"/>
      <c r="B339" s="26"/>
      <c r="C339" s="23"/>
      <c r="D339" s="23"/>
      <c r="E339" s="27"/>
      <c r="F339" s="27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</row>
    <row r="340" spans="1:33" x14ac:dyDescent="0.25">
      <c r="A340" s="112"/>
      <c r="B340" s="26"/>
      <c r="C340" s="27"/>
      <c r="D340" s="27"/>
      <c r="E340" s="23"/>
      <c r="F340" s="23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</row>
    <row r="341" spans="1:33" x14ac:dyDescent="0.25">
      <c r="A341" s="112"/>
      <c r="B341" s="26"/>
      <c r="C341" s="23"/>
      <c r="D341" s="23"/>
      <c r="E341" s="27"/>
      <c r="F341" s="27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</row>
    <row r="342" spans="1:33" x14ac:dyDescent="0.25">
      <c r="A342" s="112"/>
      <c r="B342" s="26"/>
      <c r="C342" s="23"/>
      <c r="D342" s="23"/>
      <c r="E342" s="27"/>
      <c r="F342" s="27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</row>
    <row r="343" spans="1:33" x14ac:dyDescent="0.25">
      <c r="A343" s="112"/>
      <c r="B343" s="26"/>
      <c r="C343" s="27"/>
      <c r="D343" s="27"/>
      <c r="E343" s="23"/>
      <c r="F343" s="23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</row>
    <row r="344" spans="1:33" x14ac:dyDescent="0.25">
      <c r="A344" s="112"/>
      <c r="B344" s="26"/>
      <c r="C344" s="23"/>
      <c r="D344" s="23"/>
      <c r="E344" s="27"/>
      <c r="F344" s="27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</row>
    <row r="345" spans="1:33" x14ac:dyDescent="0.25">
      <c r="A345" s="112"/>
      <c r="B345" s="26"/>
      <c r="C345" s="23"/>
      <c r="D345" s="23"/>
      <c r="E345" s="27"/>
      <c r="F345" s="27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</row>
    <row r="346" spans="1:33" x14ac:dyDescent="0.25">
      <c r="A346" s="112"/>
      <c r="B346" s="26"/>
      <c r="C346" s="23"/>
      <c r="D346" s="23"/>
      <c r="E346" s="27"/>
      <c r="F346" s="27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</row>
    <row r="347" spans="1:33" x14ac:dyDescent="0.25">
      <c r="A347" s="112"/>
      <c r="B347" s="26"/>
      <c r="C347" s="23"/>
      <c r="D347" s="23"/>
      <c r="E347" s="27"/>
      <c r="F347" s="27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</row>
    <row r="348" spans="1:33" x14ac:dyDescent="0.25">
      <c r="A348" s="112"/>
      <c r="B348" s="26"/>
      <c r="C348" s="23"/>
      <c r="D348" s="23"/>
      <c r="E348" s="27"/>
      <c r="F348" s="27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</row>
    <row r="349" spans="1:33" x14ac:dyDescent="0.25">
      <c r="A349" s="112"/>
      <c r="B349" s="26"/>
      <c r="C349" s="23"/>
      <c r="D349" s="23"/>
      <c r="E349" s="27"/>
      <c r="F349" s="27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</row>
    <row r="350" spans="1:33" x14ac:dyDescent="0.25">
      <c r="A350" s="112"/>
      <c r="B350" s="26"/>
      <c r="C350" s="23"/>
      <c r="D350" s="23"/>
      <c r="E350" s="27"/>
      <c r="F350" s="27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</row>
    <row r="351" spans="1:33" x14ac:dyDescent="0.25">
      <c r="A351" s="112"/>
      <c r="B351" s="26"/>
      <c r="C351" s="27"/>
      <c r="D351" s="27"/>
      <c r="E351" s="23"/>
      <c r="F351" s="23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</row>
    <row r="352" spans="1:33" x14ac:dyDescent="0.25">
      <c r="A352" s="112"/>
      <c r="B352" s="26"/>
      <c r="C352" s="27"/>
      <c r="D352" s="27"/>
      <c r="E352" s="23"/>
      <c r="F352" s="23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</row>
    <row r="353" spans="1:33" x14ac:dyDescent="0.25">
      <c r="A353" s="112"/>
      <c r="B353" s="26"/>
      <c r="C353" s="27"/>
      <c r="D353" s="27"/>
      <c r="E353" s="23"/>
      <c r="F353" s="23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</row>
    <row r="354" spans="1:33" x14ac:dyDescent="0.25">
      <c r="A354" s="112"/>
      <c r="B354" s="26"/>
      <c r="C354" s="27"/>
      <c r="D354" s="27"/>
      <c r="E354" s="23"/>
      <c r="F354" s="23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</row>
    <row r="355" spans="1:33" x14ac:dyDescent="0.25">
      <c r="A355" s="112"/>
      <c r="B355" s="26"/>
      <c r="C355" s="23"/>
      <c r="D355" s="23"/>
      <c r="E355" s="27"/>
      <c r="F355" s="27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</row>
    <row r="356" spans="1:33" x14ac:dyDescent="0.25">
      <c r="A356" s="112"/>
      <c r="B356" s="26"/>
      <c r="C356" s="23"/>
      <c r="D356" s="23"/>
      <c r="E356" s="27"/>
      <c r="F356" s="27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</row>
    <row r="357" spans="1:33" x14ac:dyDescent="0.25">
      <c r="A357" s="112"/>
      <c r="B357" s="26"/>
      <c r="C357" s="23"/>
      <c r="D357" s="23"/>
      <c r="E357" s="27"/>
      <c r="F357" s="27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</row>
    <row r="358" spans="1:33" x14ac:dyDescent="0.25">
      <c r="A358" s="112"/>
      <c r="B358" s="26"/>
      <c r="C358" s="23"/>
      <c r="D358" s="23"/>
      <c r="E358" s="27"/>
      <c r="F358" s="27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</row>
    <row r="359" spans="1:33" x14ac:dyDescent="0.25">
      <c r="A359" s="112"/>
      <c r="B359" s="26"/>
      <c r="C359" s="27"/>
      <c r="D359" s="27"/>
      <c r="E359" s="23"/>
      <c r="F359" s="23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</row>
    <row r="360" spans="1:33" x14ac:dyDescent="0.25">
      <c r="A360" s="112"/>
      <c r="B360" s="26"/>
      <c r="C360" s="23"/>
      <c r="D360" s="23"/>
      <c r="E360" s="27"/>
      <c r="F360" s="27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</row>
    <row r="361" spans="1:33" x14ac:dyDescent="0.25">
      <c r="A361" s="112"/>
      <c r="B361" s="26"/>
      <c r="C361" s="23"/>
      <c r="D361" s="23"/>
      <c r="E361" s="27"/>
      <c r="F361" s="27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</row>
    <row r="362" spans="1:33" x14ac:dyDescent="0.25">
      <c r="A362" s="112"/>
      <c r="B362" s="26"/>
      <c r="C362" s="23"/>
      <c r="D362" s="23"/>
      <c r="E362" s="27"/>
      <c r="F362" s="27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</row>
    <row r="363" spans="1:33" x14ac:dyDescent="0.25">
      <c r="A363" s="112"/>
      <c r="B363" s="26"/>
      <c r="C363" s="23"/>
      <c r="D363" s="23"/>
      <c r="E363" s="27"/>
      <c r="F363" s="27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</row>
    <row r="364" spans="1:33" x14ac:dyDescent="0.25">
      <c r="A364" s="112"/>
      <c r="B364" s="26"/>
      <c r="C364" s="23"/>
      <c r="D364" s="23"/>
      <c r="E364" s="27"/>
      <c r="F364" s="27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</row>
    <row r="365" spans="1:33" x14ac:dyDescent="0.25">
      <c r="A365" s="112"/>
      <c r="B365" s="26"/>
      <c r="C365" s="27"/>
      <c r="D365" s="27"/>
      <c r="E365" s="23"/>
      <c r="F365" s="23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</row>
    <row r="366" spans="1:33" x14ac:dyDescent="0.25">
      <c r="A366" s="112"/>
      <c r="B366" s="26"/>
      <c r="C366" s="27"/>
      <c r="D366" s="27"/>
      <c r="E366" s="23"/>
      <c r="F366" s="23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</row>
    <row r="367" spans="1:33" x14ac:dyDescent="0.25">
      <c r="A367" s="112"/>
      <c r="B367" s="26"/>
      <c r="C367" s="23"/>
      <c r="D367" s="23"/>
      <c r="E367" s="27"/>
      <c r="F367" s="27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</row>
    <row r="368" spans="1:33" x14ac:dyDescent="0.25">
      <c r="A368" s="112"/>
      <c r="B368" s="26"/>
      <c r="C368" s="23"/>
      <c r="D368" s="23"/>
      <c r="E368" s="27"/>
      <c r="F368" s="27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</row>
    <row r="369" spans="1:33" x14ac:dyDescent="0.25">
      <c r="A369" s="112"/>
      <c r="B369" s="26"/>
      <c r="C369" s="23"/>
      <c r="D369" s="23"/>
      <c r="E369" s="27"/>
      <c r="F369" s="27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</row>
    <row r="370" spans="1:33" x14ac:dyDescent="0.25">
      <c r="A370" s="112"/>
      <c r="B370" s="28"/>
      <c r="C370" s="22"/>
      <c r="D370" s="22"/>
      <c r="E370" s="23"/>
      <c r="F370" s="23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</row>
    <row r="371" spans="1:33" x14ac:dyDescent="0.25">
      <c r="A371" s="112"/>
      <c r="B371" s="26"/>
      <c r="C371" s="27"/>
      <c r="D371" s="27"/>
      <c r="E371" s="23"/>
      <c r="F371" s="23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</row>
    <row r="372" spans="1:33" x14ac:dyDescent="0.25">
      <c r="A372" s="112"/>
      <c r="B372" s="26"/>
      <c r="C372" s="27"/>
      <c r="D372" s="27"/>
      <c r="E372" s="23"/>
      <c r="F372" s="23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</row>
    <row r="373" spans="1:33" x14ac:dyDescent="0.25">
      <c r="A373" s="112"/>
      <c r="B373" s="26"/>
      <c r="C373" s="23"/>
      <c r="D373" s="23"/>
      <c r="E373" s="27"/>
      <c r="F373" s="27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</row>
    <row r="374" spans="1:33" x14ac:dyDescent="0.25">
      <c r="A374" s="112"/>
      <c r="B374" s="26"/>
      <c r="C374" s="23"/>
      <c r="D374" s="23"/>
      <c r="E374" s="27"/>
      <c r="F374" s="27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</row>
    <row r="375" spans="1:33" x14ac:dyDescent="0.25">
      <c r="A375" s="112"/>
      <c r="B375" s="26"/>
      <c r="C375" s="27"/>
      <c r="D375" s="27"/>
      <c r="E375" s="23"/>
      <c r="F375" s="23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</row>
    <row r="376" spans="1:33" x14ac:dyDescent="0.25">
      <c r="A376" s="112"/>
      <c r="B376" s="26"/>
      <c r="C376" s="27"/>
      <c r="D376" s="27"/>
      <c r="E376" s="23"/>
      <c r="F376" s="23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</row>
    <row r="377" spans="1:33" x14ac:dyDescent="0.25">
      <c r="A377" s="112"/>
      <c r="B377" s="26"/>
      <c r="C377" s="23"/>
      <c r="D377" s="23"/>
      <c r="E377" s="27"/>
      <c r="F377" s="27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</row>
    <row r="378" spans="1:33" x14ac:dyDescent="0.25">
      <c r="A378" s="112"/>
      <c r="B378" s="26"/>
      <c r="C378" s="23"/>
      <c r="D378" s="23"/>
      <c r="E378" s="27"/>
      <c r="F378" s="27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</row>
    <row r="379" spans="1:33" x14ac:dyDescent="0.25">
      <c r="A379" s="112"/>
      <c r="B379" s="26"/>
      <c r="C379" s="27"/>
      <c r="D379" s="27"/>
      <c r="E379" s="23"/>
      <c r="F379" s="23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</row>
    <row r="380" spans="1:33" x14ac:dyDescent="0.25">
      <c r="A380" s="112"/>
      <c r="B380" s="28"/>
      <c r="C380" s="22"/>
      <c r="D380" s="22"/>
      <c r="E380" s="23"/>
      <c r="F380" s="23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</row>
    <row r="381" spans="1:33" x14ac:dyDescent="0.25">
      <c r="A381" s="112"/>
      <c r="B381" s="26"/>
      <c r="C381" s="27"/>
      <c r="D381" s="27"/>
      <c r="E381" s="23"/>
      <c r="F381" s="23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</row>
    <row r="382" spans="1:33" x14ac:dyDescent="0.25">
      <c r="A382" s="112"/>
      <c r="B382" s="26"/>
      <c r="C382" s="27"/>
      <c r="D382" s="27"/>
      <c r="E382" s="23"/>
      <c r="F382" s="23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</row>
    <row r="383" spans="1:33" x14ac:dyDescent="0.25">
      <c r="A383" s="112"/>
      <c r="B383" s="26"/>
      <c r="C383" s="27"/>
      <c r="D383" s="27"/>
      <c r="E383" s="23"/>
      <c r="F383" s="23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</row>
    <row r="384" spans="1:33" x14ac:dyDescent="0.25">
      <c r="A384" s="112"/>
      <c r="B384" s="26"/>
      <c r="C384" s="27"/>
      <c r="D384" s="27"/>
      <c r="E384" s="23"/>
      <c r="F384" s="23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</row>
    <row r="385" spans="1:33" x14ac:dyDescent="0.25">
      <c r="A385" s="112"/>
      <c r="B385" s="26"/>
      <c r="C385" s="23"/>
      <c r="D385" s="23"/>
      <c r="E385" s="27"/>
      <c r="F385" s="27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</row>
    <row r="386" spans="1:33" x14ac:dyDescent="0.25">
      <c r="A386" s="112"/>
      <c r="B386" s="26"/>
      <c r="C386" s="23"/>
      <c r="D386" s="23"/>
      <c r="E386" s="27"/>
      <c r="F386" s="27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</row>
    <row r="387" spans="1:33" x14ac:dyDescent="0.25">
      <c r="A387" s="112"/>
      <c r="B387" s="26"/>
      <c r="C387" s="23"/>
      <c r="D387" s="23"/>
      <c r="E387" s="27"/>
      <c r="F387" s="27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</row>
    <row r="388" spans="1:33" x14ac:dyDescent="0.25">
      <c r="A388" s="112"/>
      <c r="B388" s="26"/>
      <c r="C388" s="23"/>
      <c r="D388" s="23"/>
      <c r="E388" s="27"/>
      <c r="F388" s="27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</row>
    <row r="389" spans="1:33" x14ac:dyDescent="0.25">
      <c r="A389" s="112"/>
      <c r="B389" s="26"/>
      <c r="C389" s="23"/>
      <c r="D389" s="23"/>
      <c r="E389" s="27"/>
      <c r="F389" s="27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</row>
    <row r="390" spans="1:33" x14ac:dyDescent="0.25">
      <c r="A390" s="112"/>
      <c r="B390" s="26"/>
      <c r="C390" s="23"/>
      <c r="D390" s="23"/>
      <c r="E390" s="27"/>
      <c r="F390" s="27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</row>
    <row r="391" spans="1:33" x14ac:dyDescent="0.25">
      <c r="A391" s="112"/>
      <c r="B391" s="26"/>
      <c r="C391" s="23"/>
      <c r="D391" s="23"/>
      <c r="E391" s="27"/>
      <c r="F391" s="27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</row>
    <row r="392" spans="1:33" x14ac:dyDescent="0.25">
      <c r="A392" s="112"/>
      <c r="B392" s="26"/>
      <c r="C392" s="23"/>
      <c r="D392" s="23"/>
      <c r="E392" s="27"/>
      <c r="F392" s="27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</row>
    <row r="393" spans="1:33" x14ac:dyDescent="0.25">
      <c r="A393" s="112"/>
      <c r="B393" s="26"/>
      <c r="C393" s="23"/>
      <c r="D393" s="23"/>
      <c r="E393" s="27"/>
      <c r="F393" s="27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</row>
    <row r="394" spans="1:33" x14ac:dyDescent="0.25">
      <c r="A394" s="112"/>
      <c r="B394" s="26"/>
      <c r="C394" s="27"/>
      <c r="D394" s="27"/>
      <c r="E394" s="23"/>
      <c r="F394" s="23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</row>
    <row r="395" spans="1:33" x14ac:dyDescent="0.25">
      <c r="A395" s="112"/>
      <c r="B395" s="26"/>
      <c r="C395" s="23"/>
      <c r="D395" s="23"/>
      <c r="E395" s="27"/>
      <c r="F395" s="27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</row>
    <row r="396" spans="1:33" x14ac:dyDescent="0.25">
      <c r="A396" s="112"/>
      <c r="B396" s="26"/>
      <c r="C396" s="23"/>
      <c r="D396" s="23"/>
      <c r="E396" s="27"/>
      <c r="F396" s="27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</row>
    <row r="397" spans="1:33" x14ac:dyDescent="0.25">
      <c r="A397" s="112"/>
      <c r="B397" s="26"/>
      <c r="C397" s="23"/>
      <c r="D397" s="23"/>
      <c r="E397" s="27"/>
      <c r="F397" s="27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</row>
    <row r="398" spans="1:33" x14ac:dyDescent="0.25">
      <c r="A398" s="112"/>
      <c r="B398" s="26"/>
      <c r="C398" s="23"/>
      <c r="D398" s="23"/>
      <c r="E398" s="27"/>
      <c r="F398" s="27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</row>
    <row r="399" spans="1:33" x14ac:dyDescent="0.25">
      <c r="A399" s="112"/>
      <c r="B399" s="26"/>
      <c r="C399" s="23"/>
      <c r="D399" s="23"/>
      <c r="E399" s="27"/>
      <c r="F399" s="27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</row>
    <row r="400" spans="1:33" x14ac:dyDescent="0.25">
      <c r="A400" s="112"/>
      <c r="B400" s="26"/>
      <c r="C400" s="23"/>
      <c r="D400" s="23"/>
      <c r="E400" s="27"/>
      <c r="F400" s="27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</row>
    <row r="401" spans="1:33" x14ac:dyDescent="0.25">
      <c r="A401" s="112"/>
      <c r="B401" s="26"/>
      <c r="C401" s="23"/>
      <c r="D401" s="23"/>
      <c r="E401" s="27"/>
      <c r="F401" s="27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</row>
    <row r="402" spans="1:33" x14ac:dyDescent="0.25">
      <c r="A402" s="112"/>
      <c r="B402" s="26"/>
      <c r="C402" s="23"/>
      <c r="D402" s="23"/>
      <c r="E402" s="27"/>
      <c r="F402" s="27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</row>
    <row r="403" spans="1:33" x14ac:dyDescent="0.25">
      <c r="A403" s="112"/>
      <c r="B403" s="26"/>
      <c r="C403" s="23"/>
      <c r="D403" s="23"/>
      <c r="E403" s="27"/>
      <c r="F403" s="27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</row>
    <row r="404" spans="1:33" x14ac:dyDescent="0.25">
      <c r="A404" s="112"/>
      <c r="B404" s="26"/>
      <c r="C404" s="23"/>
      <c r="D404" s="23"/>
      <c r="E404" s="27"/>
      <c r="F404" s="27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</row>
    <row r="405" spans="1:33" x14ac:dyDescent="0.25">
      <c r="A405" s="112"/>
      <c r="B405" s="26"/>
      <c r="C405" s="23"/>
      <c r="D405" s="23"/>
      <c r="E405" s="27"/>
      <c r="F405" s="27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</row>
    <row r="406" spans="1:33" x14ac:dyDescent="0.25">
      <c r="A406" s="112"/>
      <c r="B406" s="28"/>
      <c r="C406" s="22"/>
      <c r="D406" s="22"/>
      <c r="E406" s="23"/>
      <c r="F406" s="23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</row>
    <row r="407" spans="1:33" x14ac:dyDescent="0.25">
      <c r="A407" s="112"/>
      <c r="B407" s="26"/>
      <c r="C407" s="27"/>
      <c r="D407" s="27"/>
      <c r="E407" s="23"/>
      <c r="F407" s="23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</row>
    <row r="408" spans="1:33" x14ac:dyDescent="0.25">
      <c r="A408" s="112"/>
      <c r="B408" s="26"/>
      <c r="C408" s="27"/>
      <c r="D408" s="27"/>
      <c r="E408" s="23"/>
      <c r="F408" s="23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</row>
    <row r="409" spans="1:33" x14ac:dyDescent="0.25">
      <c r="A409" s="112"/>
      <c r="B409" s="26"/>
      <c r="C409" s="27"/>
      <c r="D409" s="27"/>
      <c r="E409" s="23"/>
      <c r="F409" s="23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</row>
    <row r="410" spans="1:33" x14ac:dyDescent="0.25">
      <c r="A410" s="112"/>
      <c r="B410" s="26"/>
      <c r="C410" s="27"/>
      <c r="D410" s="27"/>
      <c r="E410" s="23"/>
      <c r="F410" s="23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</row>
    <row r="411" spans="1:33" x14ac:dyDescent="0.25">
      <c r="A411" s="112"/>
      <c r="B411" s="26"/>
      <c r="C411" s="23"/>
      <c r="D411" s="23"/>
      <c r="E411" s="27"/>
      <c r="F411" s="27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</row>
    <row r="412" spans="1:33" x14ac:dyDescent="0.25">
      <c r="A412" s="112"/>
      <c r="B412" s="26"/>
      <c r="C412" s="23"/>
      <c r="D412" s="23"/>
      <c r="E412" s="27"/>
      <c r="F412" s="27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</row>
    <row r="413" spans="1:33" x14ac:dyDescent="0.25">
      <c r="A413" s="112"/>
      <c r="B413" s="26"/>
      <c r="C413" s="23"/>
      <c r="D413" s="23"/>
      <c r="E413" s="27"/>
      <c r="F413" s="27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</row>
    <row r="414" spans="1:33" x14ac:dyDescent="0.25">
      <c r="A414" s="112"/>
      <c r="B414" s="26"/>
      <c r="C414" s="23"/>
      <c r="D414" s="23"/>
      <c r="E414" s="27"/>
      <c r="F414" s="27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</row>
    <row r="415" spans="1:33" x14ac:dyDescent="0.25">
      <c r="A415" s="112"/>
      <c r="B415" s="26"/>
      <c r="C415" s="23"/>
      <c r="D415" s="23"/>
      <c r="E415" s="27"/>
      <c r="F415" s="27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</row>
    <row r="416" spans="1:33" x14ac:dyDescent="0.25">
      <c r="A416" s="112"/>
      <c r="B416" s="26"/>
      <c r="C416" s="23"/>
      <c r="D416" s="23"/>
      <c r="E416" s="27"/>
      <c r="F416" s="27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</row>
    <row r="417" spans="1:33" x14ac:dyDescent="0.25">
      <c r="A417" s="112"/>
      <c r="B417" s="26"/>
      <c r="C417" s="23"/>
      <c r="D417" s="23"/>
      <c r="E417" s="27"/>
      <c r="F417" s="27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</row>
    <row r="418" spans="1:33" x14ac:dyDescent="0.25">
      <c r="A418" s="112"/>
      <c r="B418" s="26"/>
      <c r="C418" s="23"/>
      <c r="D418" s="23"/>
      <c r="E418" s="27"/>
      <c r="F418" s="27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</row>
    <row r="419" spans="1:33" x14ac:dyDescent="0.25">
      <c r="A419" s="112"/>
      <c r="B419" s="26"/>
      <c r="C419" s="23"/>
      <c r="D419" s="23"/>
      <c r="E419" s="27"/>
      <c r="F419" s="27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</row>
    <row r="420" spans="1:33" x14ac:dyDescent="0.25">
      <c r="A420" s="112"/>
      <c r="B420" s="26"/>
      <c r="C420" s="27"/>
      <c r="D420" s="27"/>
      <c r="E420" s="23"/>
      <c r="F420" s="23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</row>
    <row r="421" spans="1:33" x14ac:dyDescent="0.25">
      <c r="A421" s="112"/>
      <c r="B421" s="26"/>
      <c r="C421" s="23"/>
      <c r="D421" s="23"/>
      <c r="E421" s="27"/>
      <c r="F421" s="27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</row>
    <row r="422" spans="1:33" x14ac:dyDescent="0.25">
      <c r="A422" s="112"/>
      <c r="B422" s="26"/>
      <c r="C422" s="23"/>
      <c r="D422" s="23"/>
      <c r="E422" s="27"/>
      <c r="F422" s="27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</row>
    <row r="423" spans="1:33" x14ac:dyDescent="0.25">
      <c r="A423" s="112"/>
      <c r="B423" s="26"/>
      <c r="C423" s="23"/>
      <c r="D423" s="23"/>
      <c r="E423" s="27"/>
      <c r="F423" s="27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</row>
    <row r="424" spans="1:33" x14ac:dyDescent="0.25">
      <c r="A424" s="112"/>
      <c r="B424" s="26"/>
      <c r="C424" s="23"/>
      <c r="D424" s="23"/>
      <c r="E424" s="27"/>
      <c r="F424" s="27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</row>
    <row r="425" spans="1:33" x14ac:dyDescent="0.25">
      <c r="A425" s="112"/>
      <c r="B425" s="26"/>
      <c r="C425" s="23"/>
      <c r="D425" s="23"/>
      <c r="E425" s="27"/>
      <c r="F425" s="27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</row>
    <row r="426" spans="1:33" x14ac:dyDescent="0.25">
      <c r="A426" s="112"/>
      <c r="B426" s="26"/>
      <c r="C426" s="23"/>
      <c r="D426" s="23"/>
      <c r="E426" s="27"/>
      <c r="F426" s="27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</row>
    <row r="427" spans="1:33" x14ac:dyDescent="0.25">
      <c r="A427" s="112"/>
      <c r="B427" s="26"/>
      <c r="C427" s="23"/>
      <c r="D427" s="23"/>
      <c r="E427" s="27"/>
      <c r="F427" s="27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</row>
    <row r="428" spans="1:33" x14ac:dyDescent="0.25">
      <c r="A428" s="112"/>
      <c r="B428" s="26"/>
      <c r="C428" s="23"/>
      <c r="D428" s="23"/>
      <c r="E428" s="27"/>
      <c r="F428" s="27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</row>
    <row r="429" spans="1:33" x14ac:dyDescent="0.25">
      <c r="A429" s="112"/>
      <c r="B429" s="26"/>
      <c r="C429" s="23"/>
      <c r="D429" s="23"/>
      <c r="E429" s="27"/>
      <c r="F429" s="27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</row>
    <row r="430" spans="1:33" x14ac:dyDescent="0.25">
      <c r="A430" s="112"/>
      <c r="B430" s="26"/>
      <c r="C430" s="23"/>
      <c r="D430" s="23"/>
      <c r="E430" s="27"/>
      <c r="F430" s="27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</row>
    <row r="431" spans="1:33" x14ac:dyDescent="0.25">
      <c r="A431" s="112"/>
      <c r="B431" s="26"/>
      <c r="C431" s="23"/>
      <c r="D431" s="23"/>
      <c r="E431" s="27"/>
      <c r="F431" s="27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</row>
    <row r="432" spans="1:33" x14ac:dyDescent="0.25">
      <c r="A432" s="112"/>
      <c r="B432" s="28"/>
      <c r="C432" s="22"/>
      <c r="D432" s="22"/>
      <c r="E432" s="23"/>
      <c r="F432" s="23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</row>
    <row r="433" spans="1:33" x14ac:dyDescent="0.25">
      <c r="A433" s="112"/>
      <c r="B433" s="31"/>
      <c r="C433" s="32"/>
      <c r="D433" s="32"/>
      <c r="E433" s="23"/>
      <c r="F433" s="23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</row>
    <row r="434" spans="1:33" x14ac:dyDescent="0.25">
      <c r="A434" s="112"/>
      <c r="B434" s="33"/>
      <c r="C434" s="34"/>
      <c r="D434" s="34"/>
      <c r="E434" s="35"/>
      <c r="F434" s="35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</row>
    <row r="435" spans="1:33" x14ac:dyDescent="0.25">
      <c r="A435" s="112"/>
      <c r="B435" s="18"/>
      <c r="C435" s="36"/>
      <c r="D435" s="36"/>
      <c r="E435" s="23"/>
      <c r="F435" s="23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</row>
    <row r="436" spans="1:33" x14ac:dyDescent="0.25">
      <c r="A436" s="112"/>
      <c r="B436" s="18"/>
      <c r="C436" s="36"/>
      <c r="D436" s="36"/>
      <c r="E436" s="23"/>
      <c r="F436" s="23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</row>
    <row r="437" spans="1:33" x14ac:dyDescent="0.25">
      <c r="A437" s="112"/>
      <c r="B437" s="18"/>
      <c r="C437" s="36"/>
      <c r="D437" s="36"/>
      <c r="E437" s="23"/>
      <c r="F437" s="23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</row>
    <row r="438" spans="1:33" x14ac:dyDescent="0.25">
      <c r="A438" s="112"/>
      <c r="B438" s="33"/>
      <c r="C438" s="34"/>
      <c r="D438" s="34"/>
      <c r="E438" s="35"/>
      <c r="F438" s="35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</row>
    <row r="439" spans="1:33" x14ac:dyDescent="0.25">
      <c r="A439" s="112"/>
      <c r="B439" s="18"/>
      <c r="C439" s="36"/>
      <c r="D439" s="36"/>
      <c r="E439" s="23"/>
      <c r="F439" s="23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</row>
    <row r="440" spans="1:33" x14ac:dyDescent="0.25">
      <c r="A440" s="112"/>
      <c r="B440" s="18"/>
      <c r="C440" s="23"/>
      <c r="D440" s="23"/>
      <c r="E440" s="36"/>
      <c r="F440" s="36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</row>
    <row r="441" spans="1:33" x14ac:dyDescent="0.25">
      <c r="A441" s="112"/>
      <c r="B441" s="18"/>
      <c r="C441" s="23"/>
      <c r="D441" s="23"/>
      <c r="E441" s="36"/>
      <c r="F441" s="36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</row>
    <row r="442" spans="1:33" x14ac:dyDescent="0.25">
      <c r="A442" s="112"/>
      <c r="B442" s="18"/>
      <c r="C442" s="23"/>
      <c r="D442" s="23"/>
      <c r="E442" s="36"/>
      <c r="F442" s="36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</row>
    <row r="443" spans="1:33" x14ac:dyDescent="0.25">
      <c r="A443" s="112"/>
      <c r="B443" s="18"/>
      <c r="C443" s="23"/>
      <c r="D443" s="23"/>
      <c r="E443" s="36"/>
      <c r="F443" s="36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</row>
    <row r="444" spans="1:33" x14ac:dyDescent="0.25">
      <c r="A444" s="112"/>
      <c r="B444" s="18"/>
      <c r="C444" s="23"/>
      <c r="D444" s="23"/>
      <c r="E444" s="36"/>
      <c r="F444" s="36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</row>
    <row r="445" spans="1:33" x14ac:dyDescent="0.25">
      <c r="A445" s="112"/>
      <c r="B445" s="18"/>
      <c r="C445" s="23"/>
      <c r="D445" s="23"/>
      <c r="E445" s="36"/>
      <c r="F445" s="36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</row>
    <row r="446" spans="1:33" x14ac:dyDescent="0.25">
      <c r="A446" s="112"/>
      <c r="B446" s="33"/>
      <c r="C446" s="34"/>
      <c r="D446" s="34"/>
      <c r="E446" s="35"/>
      <c r="F446" s="35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</row>
    <row r="447" spans="1:33" x14ac:dyDescent="0.25">
      <c r="A447" s="112"/>
      <c r="B447" s="18"/>
      <c r="C447" s="36"/>
      <c r="D447" s="36"/>
      <c r="E447" s="23"/>
      <c r="F447" s="23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</row>
    <row r="448" spans="1:33" x14ac:dyDescent="0.25">
      <c r="A448" s="112"/>
      <c r="B448" s="18"/>
      <c r="C448" s="36"/>
      <c r="D448" s="36"/>
      <c r="E448" s="23"/>
      <c r="F448" s="23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</row>
    <row r="449" spans="1:33" x14ac:dyDescent="0.25">
      <c r="A449" s="112"/>
      <c r="B449" s="18"/>
      <c r="C449" s="36"/>
      <c r="D449" s="36"/>
      <c r="E449" s="23"/>
      <c r="F449" s="23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</row>
    <row r="450" spans="1:33" x14ac:dyDescent="0.25">
      <c r="B450" s="18"/>
      <c r="C450" s="36"/>
      <c r="D450" s="36"/>
      <c r="E450" s="23"/>
      <c r="F450" s="23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</row>
    <row r="451" spans="1:33" s="12" customFormat="1" x14ac:dyDescent="0.25">
      <c r="A451" s="113"/>
      <c r="B451" s="18"/>
      <c r="C451" s="36"/>
      <c r="D451" s="36"/>
      <c r="E451" s="23"/>
      <c r="F451" s="23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</row>
    <row r="452" spans="1:33" s="12" customFormat="1" x14ac:dyDescent="0.25">
      <c r="A452" s="113"/>
      <c r="B452" s="31"/>
      <c r="C452" s="32"/>
      <c r="D452" s="32"/>
      <c r="E452" s="23"/>
      <c r="F452" s="23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</row>
    <row r="453" spans="1:33" s="12" customFormat="1" x14ac:dyDescent="0.25">
      <c r="A453" s="113"/>
      <c r="B453" s="18"/>
      <c r="C453" s="36"/>
      <c r="D453" s="36"/>
      <c r="E453" s="23"/>
      <c r="F453" s="23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</row>
    <row r="454" spans="1:33" s="12" customFormat="1" x14ac:dyDescent="0.25">
      <c r="A454" s="113"/>
      <c r="B454" s="18"/>
      <c r="C454" s="36"/>
      <c r="D454" s="36"/>
      <c r="E454" s="23"/>
      <c r="F454" s="23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</row>
    <row r="455" spans="1:33" s="12" customFormat="1" x14ac:dyDescent="0.25">
      <c r="A455" s="113"/>
      <c r="B455" s="18"/>
      <c r="C455" s="36"/>
      <c r="D455" s="36"/>
      <c r="E455" s="23"/>
      <c r="F455" s="23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</row>
    <row r="456" spans="1:33" s="12" customFormat="1" x14ac:dyDescent="0.25">
      <c r="A456" s="113"/>
      <c r="B456" s="18"/>
      <c r="C456" s="36"/>
      <c r="D456" s="36"/>
      <c r="E456" s="23"/>
      <c r="F456" s="23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</row>
    <row r="457" spans="1:33" s="12" customFormat="1" x14ac:dyDescent="0.25">
      <c r="A457" s="113"/>
      <c r="B457" s="18"/>
      <c r="C457" s="36"/>
      <c r="D457" s="36"/>
      <c r="E457" s="23"/>
      <c r="F457" s="23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</row>
    <row r="458" spans="1:33" s="12" customFormat="1" x14ac:dyDescent="0.25">
      <c r="A458" s="113"/>
      <c r="B458" s="18"/>
      <c r="C458" s="36"/>
      <c r="D458" s="36"/>
      <c r="E458" s="23"/>
      <c r="F458" s="23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</row>
  </sheetData>
  <mergeCells count="236">
    <mergeCell ref="D230:E230"/>
    <mergeCell ref="D231:E231"/>
    <mergeCell ref="D232:E232"/>
    <mergeCell ref="D233:E233"/>
    <mergeCell ref="D234:E234"/>
    <mergeCell ref="D235:E235"/>
    <mergeCell ref="D224:E224"/>
    <mergeCell ref="D225:E225"/>
    <mergeCell ref="D226:E226"/>
    <mergeCell ref="D227:E227"/>
    <mergeCell ref="C228:E228"/>
    <mergeCell ref="D229:E229"/>
    <mergeCell ref="C242:E242"/>
    <mergeCell ref="D243:E243"/>
    <mergeCell ref="D244:E244"/>
    <mergeCell ref="D245:E245"/>
    <mergeCell ref="C246:E246"/>
    <mergeCell ref="D236:E236"/>
    <mergeCell ref="D237:E237"/>
    <mergeCell ref="D238:E238"/>
    <mergeCell ref="D239:E239"/>
    <mergeCell ref="C240:E240"/>
    <mergeCell ref="C241:E241"/>
    <mergeCell ref="C272:E272"/>
    <mergeCell ref="B273:E273"/>
    <mergeCell ref="C265:E265"/>
    <mergeCell ref="C266:E266"/>
    <mergeCell ref="C267:E267"/>
    <mergeCell ref="C268:E268"/>
    <mergeCell ref="C269:E269"/>
    <mergeCell ref="C270:E270"/>
    <mergeCell ref="C254:E254"/>
    <mergeCell ref="D255:E255"/>
    <mergeCell ref="D256:E256"/>
    <mergeCell ref="C257:E257"/>
    <mergeCell ref="C259:E259"/>
    <mergeCell ref="C262:E262"/>
    <mergeCell ref="C258:E258"/>
    <mergeCell ref="C260:E260"/>
    <mergeCell ref="C261:E261"/>
    <mergeCell ref="D263:E263"/>
    <mergeCell ref="D264:E264"/>
    <mergeCell ref="C271:E271"/>
    <mergeCell ref="C218:E218"/>
    <mergeCell ref="D219:E219"/>
    <mergeCell ref="D220:E220"/>
    <mergeCell ref="D221:E221"/>
    <mergeCell ref="D222:E222"/>
    <mergeCell ref="D223:E223"/>
    <mergeCell ref="D212:E212"/>
    <mergeCell ref="D213:E213"/>
    <mergeCell ref="C214:E214"/>
    <mergeCell ref="C215:E215"/>
    <mergeCell ref="C216:E216"/>
    <mergeCell ref="C217:E217"/>
    <mergeCell ref="D206:E206"/>
    <mergeCell ref="D207:E207"/>
    <mergeCell ref="D208:E208"/>
    <mergeCell ref="D209:E209"/>
    <mergeCell ref="D210:E210"/>
    <mergeCell ref="D211:E211"/>
    <mergeCell ref="D200:E200"/>
    <mergeCell ref="D201:E201"/>
    <mergeCell ref="C202:E202"/>
    <mergeCell ref="D203:E203"/>
    <mergeCell ref="D204:E204"/>
    <mergeCell ref="D205:E205"/>
    <mergeCell ref="D194:E194"/>
    <mergeCell ref="D195:E195"/>
    <mergeCell ref="D196:E196"/>
    <mergeCell ref="D197:E197"/>
    <mergeCell ref="D198:E198"/>
    <mergeCell ref="D199:E199"/>
    <mergeCell ref="C189:E189"/>
    <mergeCell ref="C190:E190"/>
    <mergeCell ref="C191:E191"/>
    <mergeCell ref="C192:E192"/>
    <mergeCell ref="D193:E193"/>
    <mergeCell ref="C188:E188"/>
    <mergeCell ref="D182:E182"/>
    <mergeCell ref="C183:E183"/>
    <mergeCell ref="C184:E184"/>
    <mergeCell ref="D185:E185"/>
    <mergeCell ref="D186:E186"/>
    <mergeCell ref="C187:E187"/>
    <mergeCell ref="D174:E174"/>
    <mergeCell ref="C178:E178"/>
    <mergeCell ref="C179:E179"/>
    <mergeCell ref="C180:E180"/>
    <mergeCell ref="D181:E181"/>
    <mergeCell ref="C167:E167"/>
    <mergeCell ref="D168:E168"/>
    <mergeCell ref="D169:E169"/>
    <mergeCell ref="D157:E157"/>
    <mergeCell ref="C158:E158"/>
    <mergeCell ref="C159:E159"/>
    <mergeCell ref="C160:E160"/>
    <mergeCell ref="C161:E161"/>
    <mergeCell ref="D173:E173"/>
    <mergeCell ref="C170:E170"/>
    <mergeCell ref="C171:E171"/>
    <mergeCell ref="D172:E172"/>
    <mergeCell ref="D151:E151"/>
    <mergeCell ref="D152:E152"/>
    <mergeCell ref="D153:E153"/>
    <mergeCell ref="D154:E154"/>
    <mergeCell ref="D155:E155"/>
    <mergeCell ref="D156:E156"/>
    <mergeCell ref="D136:E136"/>
    <mergeCell ref="D137:E137"/>
    <mergeCell ref="C142:E142"/>
    <mergeCell ref="D143:E143"/>
    <mergeCell ref="D146:E146"/>
    <mergeCell ref="C150:E150"/>
    <mergeCell ref="D135:E135"/>
    <mergeCell ref="D122:E122"/>
    <mergeCell ref="D123:E123"/>
    <mergeCell ref="D124:E124"/>
    <mergeCell ref="D125:E125"/>
    <mergeCell ref="D126:E126"/>
    <mergeCell ref="D127:E127"/>
    <mergeCell ref="D129:E129"/>
    <mergeCell ref="D130:E130"/>
    <mergeCell ref="C119:E119"/>
    <mergeCell ref="D120:E120"/>
    <mergeCell ref="D121:E121"/>
    <mergeCell ref="C108:E108"/>
    <mergeCell ref="D128:E128"/>
    <mergeCell ref="D131:E131"/>
    <mergeCell ref="C132:E132"/>
    <mergeCell ref="C133:E133"/>
    <mergeCell ref="C134:E134"/>
    <mergeCell ref="D110:E110"/>
    <mergeCell ref="D111:E111"/>
    <mergeCell ref="C103:E103"/>
    <mergeCell ref="D104:E104"/>
    <mergeCell ref="D105:E105"/>
    <mergeCell ref="D106:E106"/>
    <mergeCell ref="D107:E107"/>
    <mergeCell ref="D93:E93"/>
    <mergeCell ref="D94:E94"/>
    <mergeCell ref="D95:E95"/>
    <mergeCell ref="D96:E96"/>
    <mergeCell ref="C97:E97"/>
    <mergeCell ref="C98:E98"/>
    <mergeCell ref="C102:E102"/>
    <mergeCell ref="C101:E101"/>
    <mergeCell ref="D86:E86"/>
    <mergeCell ref="D87:E87"/>
    <mergeCell ref="D89:E89"/>
    <mergeCell ref="D90:E90"/>
    <mergeCell ref="D91:E91"/>
    <mergeCell ref="D92:E92"/>
    <mergeCell ref="D80:E80"/>
    <mergeCell ref="D81:E81"/>
    <mergeCell ref="D82:E82"/>
    <mergeCell ref="D83:E83"/>
    <mergeCell ref="D84:E84"/>
    <mergeCell ref="C85:E85"/>
    <mergeCell ref="D88:E88"/>
    <mergeCell ref="D79:E79"/>
    <mergeCell ref="D68:E68"/>
    <mergeCell ref="D69:E69"/>
    <mergeCell ref="D70:E70"/>
    <mergeCell ref="D71:E71"/>
    <mergeCell ref="D72:E72"/>
    <mergeCell ref="D73:E73"/>
    <mergeCell ref="C63:E63"/>
    <mergeCell ref="D64:E64"/>
    <mergeCell ref="D65:E65"/>
    <mergeCell ref="D52:E52"/>
    <mergeCell ref="D53:E53"/>
    <mergeCell ref="D54:E54"/>
    <mergeCell ref="C74:E74"/>
    <mergeCell ref="C62:E62"/>
    <mergeCell ref="D75:E75"/>
    <mergeCell ref="D76:E76"/>
    <mergeCell ref="D77:E77"/>
    <mergeCell ref="D78:E78"/>
    <mergeCell ref="D66:E66"/>
    <mergeCell ref="D67:E67"/>
    <mergeCell ref="D56:E56"/>
    <mergeCell ref="D57:E57"/>
    <mergeCell ref="D58:E58"/>
    <mergeCell ref="D59:E59"/>
    <mergeCell ref="C60:E60"/>
    <mergeCell ref="C61:E61"/>
    <mergeCell ref="D55:E55"/>
    <mergeCell ref="D43:E43"/>
    <mergeCell ref="D50:E50"/>
    <mergeCell ref="D51:E51"/>
    <mergeCell ref="C5:E5"/>
    <mergeCell ref="C6:E6"/>
    <mergeCell ref="D44:E44"/>
    <mergeCell ref="D45:E45"/>
    <mergeCell ref="D46:E46"/>
    <mergeCell ref="D47:E47"/>
    <mergeCell ref="D48:E48"/>
    <mergeCell ref="C49:E49"/>
    <mergeCell ref="C26:E26"/>
    <mergeCell ref="C27:E27"/>
    <mergeCell ref="D28:E28"/>
    <mergeCell ref="D29:E29"/>
    <mergeCell ref="D30:E30"/>
    <mergeCell ref="D31:E31"/>
    <mergeCell ref="C25:E25"/>
    <mergeCell ref="D39:E39"/>
    <mergeCell ref="D40:E40"/>
    <mergeCell ref="D41:E41"/>
    <mergeCell ref="D42:E42"/>
    <mergeCell ref="C38:E38"/>
    <mergeCell ref="D32:E32"/>
    <mergeCell ref="D33:E33"/>
    <mergeCell ref="D34:E34"/>
    <mergeCell ref="D35:E35"/>
    <mergeCell ref="D36:E36"/>
    <mergeCell ref="D37:E37"/>
    <mergeCell ref="G2:G4"/>
    <mergeCell ref="I3:I4"/>
    <mergeCell ref="J3:J4"/>
    <mergeCell ref="K3:K4"/>
    <mergeCell ref="F2:F4"/>
    <mergeCell ref="H2:H4"/>
    <mergeCell ref="AB2:AE3"/>
    <mergeCell ref="R3:R4"/>
    <mergeCell ref="L3:L4"/>
    <mergeCell ref="M3:M4"/>
    <mergeCell ref="P3:P4"/>
    <mergeCell ref="C20:E20"/>
    <mergeCell ref="B2:E4"/>
    <mergeCell ref="I2:S2"/>
    <mergeCell ref="S3:S4"/>
    <mergeCell ref="T2:AA3"/>
    <mergeCell ref="O3:O4"/>
    <mergeCell ref="N3:N4"/>
    <mergeCell ref="Q3:Q4"/>
  </mergeCells>
  <pageMargins left="0.23622047244094491" right="0.23622047244094491" top="0.74803149606299213" bottom="0.74803149606299213" header="0.31496062992125984" footer="0.31496062992125984"/>
  <pageSetup paperSize="8" scale="35" orientation="landscape" r:id="rId1"/>
  <headerFooter>
    <oddHeader>&amp;C&amp;"Times New Roman,Félkövér"&amp;12Újbarok Községi Önkormányzat bevételei - 2019. év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XFD720"/>
  <sheetViews>
    <sheetView topLeftCell="B1" zoomScale="80" zoomScaleNormal="80" zoomScaleSheetLayoutView="87" zoomScalePageLayoutView="82" workbookViewId="0">
      <pane ySplit="4" topLeftCell="A107" activePane="bottomLeft" state="frozen"/>
      <selection pane="bottomLeft" activeCell="B258" sqref="A258:XFD258"/>
    </sheetView>
  </sheetViews>
  <sheetFormatPr defaultColWidth="9.140625" defaultRowHeight="15" x14ac:dyDescent="0.25"/>
  <cols>
    <col min="1" max="1" width="7.85546875" style="110" bestFit="1" customWidth="1"/>
    <col min="2" max="2" width="6.85546875" style="15" bestFit="1" customWidth="1"/>
    <col min="3" max="4" width="3.28515625" style="12" customWidth="1"/>
    <col min="5" max="5" width="48.85546875" style="12" customWidth="1"/>
    <col min="6" max="8" width="12" style="12" hidden="1" customWidth="1"/>
    <col min="9" max="9" width="14.7109375" style="12" hidden="1" customWidth="1"/>
    <col min="10" max="10" width="16.140625" style="12" customWidth="1"/>
    <col min="11" max="11" width="12.85546875" style="12" customWidth="1"/>
    <col min="12" max="12" width="16.5703125" style="47" customWidth="1"/>
    <col min="13" max="13" width="11.42578125" style="12" hidden="1" customWidth="1"/>
    <col min="14" max="15" width="11" style="12" hidden="1" customWidth="1"/>
    <col min="16" max="16" width="12" style="12" hidden="1" customWidth="1"/>
    <col min="17" max="17" width="11" style="12" hidden="1" customWidth="1"/>
    <col min="18" max="19" width="11.28515625" style="12" hidden="1" customWidth="1"/>
    <col min="20" max="22" width="11" style="12" hidden="1" customWidth="1"/>
    <col min="23" max="23" width="10.85546875" style="12" hidden="1" customWidth="1"/>
    <col min="24" max="24" width="12.5703125" style="12" hidden="1" customWidth="1"/>
    <col min="25" max="25" width="18.7109375" style="12" customWidth="1"/>
    <col min="26" max="26" width="12.85546875" style="12" customWidth="1"/>
    <col min="27" max="27" width="16.5703125" style="47" customWidth="1"/>
    <col min="28" max="29" width="9.140625" style="16" customWidth="1"/>
    <col min="30" max="30" width="20.42578125" style="16" hidden="1" customWidth="1"/>
    <col min="31" max="32" width="0" style="16" hidden="1" customWidth="1"/>
    <col min="33" max="33" width="10.5703125" style="16" hidden="1" customWidth="1"/>
    <col min="34" max="38" width="9.140625" style="16"/>
    <col min="39" max="39" width="8.42578125" style="16" customWidth="1"/>
    <col min="40" max="16384" width="9.140625" style="16"/>
  </cols>
  <sheetData>
    <row r="1" spans="1:30" ht="16.5" thickBot="1" x14ac:dyDescent="0.3">
      <c r="E1" s="793"/>
      <c r="F1" s="793"/>
      <c r="G1" s="793"/>
      <c r="H1" s="793"/>
      <c r="I1" s="793"/>
      <c r="J1" s="793"/>
      <c r="K1" s="793"/>
      <c r="L1" s="793"/>
      <c r="X1" s="11" t="s">
        <v>826</v>
      </c>
    </row>
    <row r="2" spans="1:30" ht="15" customHeight="1" x14ac:dyDescent="0.25">
      <c r="B2" s="733" t="s">
        <v>0</v>
      </c>
      <c r="C2" s="734"/>
      <c r="D2" s="734"/>
      <c r="E2" s="734"/>
      <c r="F2" s="829" t="s">
        <v>1026</v>
      </c>
      <c r="G2" s="829" t="s">
        <v>1028</v>
      </c>
      <c r="H2" s="829" t="s">
        <v>1030</v>
      </c>
      <c r="I2" s="829" t="s">
        <v>1032</v>
      </c>
      <c r="J2" s="794" t="s">
        <v>1109</v>
      </c>
      <c r="K2" s="740"/>
      <c r="L2" s="795"/>
      <c r="M2" s="750" t="s">
        <v>1029</v>
      </c>
      <c r="N2" s="734"/>
      <c r="O2" s="734"/>
      <c r="P2" s="734"/>
      <c r="Q2" s="734"/>
      <c r="R2" s="734"/>
      <c r="S2" s="734"/>
      <c r="T2" s="829"/>
      <c r="U2" s="734" t="s">
        <v>1024</v>
      </c>
      <c r="V2" s="734"/>
      <c r="W2" s="734"/>
      <c r="X2" s="829"/>
      <c r="Y2" s="794" t="s">
        <v>1023</v>
      </c>
      <c r="Z2" s="740"/>
      <c r="AA2" s="795"/>
    </row>
    <row r="3" spans="1:30" ht="22.5" customHeight="1" x14ac:dyDescent="0.25">
      <c r="B3" s="735"/>
      <c r="C3" s="736"/>
      <c r="D3" s="736"/>
      <c r="E3" s="736"/>
      <c r="F3" s="830"/>
      <c r="G3" s="830"/>
      <c r="H3" s="830"/>
      <c r="I3" s="830"/>
      <c r="J3" s="796" t="s">
        <v>843</v>
      </c>
      <c r="K3" s="798" t="s">
        <v>844</v>
      </c>
      <c r="L3" s="800" t="s">
        <v>570</v>
      </c>
      <c r="M3" s="834"/>
      <c r="N3" s="832"/>
      <c r="O3" s="832"/>
      <c r="P3" s="832"/>
      <c r="Q3" s="832"/>
      <c r="R3" s="832"/>
      <c r="S3" s="832"/>
      <c r="T3" s="833"/>
      <c r="U3" s="832"/>
      <c r="V3" s="832"/>
      <c r="W3" s="832"/>
      <c r="X3" s="833"/>
      <c r="Y3" s="796" t="s">
        <v>843</v>
      </c>
      <c r="Z3" s="798" t="s">
        <v>844</v>
      </c>
      <c r="AA3" s="800" t="s">
        <v>570</v>
      </c>
    </row>
    <row r="4" spans="1:30" ht="21.75" customHeight="1" thickBot="1" x14ac:dyDescent="0.3">
      <c r="B4" s="737"/>
      <c r="C4" s="738"/>
      <c r="D4" s="738"/>
      <c r="E4" s="738"/>
      <c r="F4" s="831"/>
      <c r="G4" s="831"/>
      <c r="H4" s="831"/>
      <c r="I4" s="831"/>
      <c r="J4" s="797"/>
      <c r="K4" s="799"/>
      <c r="L4" s="801"/>
      <c r="M4" s="114" t="s">
        <v>591</v>
      </c>
      <c r="N4" s="58" t="s">
        <v>592</v>
      </c>
      <c r="O4" s="311" t="s">
        <v>593</v>
      </c>
      <c r="P4" s="311" t="s">
        <v>594</v>
      </c>
      <c r="Q4" s="74" t="s">
        <v>595</v>
      </c>
      <c r="R4" s="311" t="s">
        <v>596</v>
      </c>
      <c r="S4" s="311" t="s">
        <v>597</v>
      </c>
      <c r="T4" s="306" t="s">
        <v>598</v>
      </c>
      <c r="U4" s="305" t="s">
        <v>599</v>
      </c>
      <c r="V4" s="311" t="s">
        <v>600</v>
      </c>
      <c r="W4" s="311" t="s">
        <v>601</v>
      </c>
      <c r="X4" s="306" t="s">
        <v>602</v>
      </c>
      <c r="Y4" s="797"/>
      <c r="Z4" s="799"/>
      <c r="AA4" s="801"/>
    </row>
    <row r="5" spans="1:30" ht="15.75" customHeight="1" thickBot="1" x14ac:dyDescent="0.3">
      <c r="B5" s="75" t="s">
        <v>118</v>
      </c>
      <c r="C5" s="835" t="s">
        <v>119</v>
      </c>
      <c r="D5" s="836"/>
      <c r="E5" s="836"/>
      <c r="F5" s="139">
        <v>9200794</v>
      </c>
      <c r="G5" s="139">
        <v>9126789</v>
      </c>
      <c r="H5" s="139">
        <v>9126790</v>
      </c>
      <c r="I5" s="380"/>
      <c r="J5" s="615">
        <f t="shared" ref="J5:L5" si="0">J6+J20</f>
        <v>10352664</v>
      </c>
      <c r="K5" s="615">
        <f t="shared" si="0"/>
        <v>0</v>
      </c>
      <c r="L5" s="615">
        <f t="shared" si="0"/>
        <v>10352664</v>
      </c>
      <c r="M5" s="616">
        <f>Igazgatás!L5+Községgazd!O5+Vagyongazd!L5+Közút!L5+Sport!L5+Közművelődés!N5+Támogatás!W5</f>
        <v>1007380</v>
      </c>
      <c r="N5" s="617">
        <f>Igazgatás!M5+Községgazd!P5+Vagyongazd!M5+Közút!M5+Sport!M5+Közművelődés!O5+Támogatás!X5</f>
        <v>723355</v>
      </c>
      <c r="O5" s="618">
        <f>Igazgatás!N5+Községgazd!Q5+Vagyongazd!N5+Közút!N5+Sport!N5+Közművelődés!P5+Támogatás!Y5</f>
        <v>1070711</v>
      </c>
      <c r="P5" s="618">
        <f>Igazgatás!O5+Községgazd!R5+Vagyongazd!O5+Közút!O5+Sport!O5+Közművelődés!Q5+Támogatás!Z5</f>
        <v>728630</v>
      </c>
      <c r="Q5" s="617">
        <f>Igazgatás!P5+Községgazd!S5+Vagyongazd!P5+Közút!P5+Sport!P5+Közművelődés!R5+Támogatás!AA5</f>
        <v>544655</v>
      </c>
      <c r="R5" s="618">
        <f>Igazgatás!Q5+Községgazd!T5+Vagyongazd!Q5+Közút!Q5+Sport!Q5+Közművelődés!S5+Támogatás!AB5</f>
        <v>738710</v>
      </c>
      <c r="S5" s="618">
        <f>Igazgatás!R5+Községgazd!U5+Vagyongazd!R5+Közút!R5+Sport!R5+Közművelődés!T5+Támogatás!AC5</f>
        <v>727591</v>
      </c>
      <c r="T5" s="619">
        <f>Igazgatás!S5+Községgazd!V5+Vagyongazd!S5+Közút!S5+Sport!S5+Közművelődés!U5+Támogatás!AD5</f>
        <v>987367</v>
      </c>
      <c r="U5" s="620">
        <f>Igazgatás!T5+Községgazd!W5+Vagyongazd!T5+Közút!T5+Sport!T5+Közművelődés!V5+Támogatás!AE5</f>
        <v>668812</v>
      </c>
      <c r="V5" s="618">
        <f>Igazgatás!U5+Községgazd!X5+Vagyongazd!U5+Közút!U5+Sport!U5+Közművelődés!W5+Támogatás!AF5</f>
        <v>1289668</v>
      </c>
      <c r="W5" s="618">
        <f>Igazgatás!V5+Községgazd!Y5+Vagyongazd!V5+Közút!V5+Sport!V5+Közművelődés!X5+Támogatás!AG5</f>
        <v>1093868</v>
      </c>
      <c r="X5" s="619">
        <f>Igazgatás!W5+Községgazd!Z5+Vagyongazd!W5+Közút!W5+Sport!W5+Közművelődés!Y5+Támogatás!AH5</f>
        <v>1187771</v>
      </c>
      <c r="Y5" s="615">
        <f t="shared" ref="Y5:Z5" si="1">Y6+Y20</f>
        <v>10768518</v>
      </c>
      <c r="Z5" s="615">
        <f t="shared" si="1"/>
        <v>457806</v>
      </c>
      <c r="AA5" s="615">
        <f>SUM(Igazgatás!K5+Községgazd!K5+Vagyongazd!K5+Szennyvíz!J4+Közút!K5+Sport!K5+Közművelődés!K5+Támogatás!O5)</f>
        <v>10768518</v>
      </c>
      <c r="AD5" s="150"/>
    </row>
    <row r="6" spans="1:30" ht="15" customHeight="1" x14ac:dyDescent="0.25">
      <c r="B6" s="107" t="s">
        <v>607</v>
      </c>
      <c r="C6" s="760" t="s">
        <v>120</v>
      </c>
      <c r="D6" s="761"/>
      <c r="E6" s="761"/>
      <c r="F6" s="140">
        <v>4240330</v>
      </c>
      <c r="G6" s="140">
        <v>4166325</v>
      </c>
      <c r="H6" s="140">
        <v>4166326</v>
      </c>
      <c r="I6" s="381"/>
      <c r="J6" s="140">
        <f t="shared" ref="J6:L6" si="2">J19+J14+J13+J10+J8+J7</f>
        <v>5164700</v>
      </c>
      <c r="K6" s="140">
        <f t="shared" si="2"/>
        <v>0</v>
      </c>
      <c r="L6" s="140">
        <f t="shared" si="2"/>
        <v>5164700</v>
      </c>
      <c r="M6" s="101">
        <f>Igazgatás!L6+Községgazd!O6+Vagyongazd!L6+Közút!L6+Sport!L6+Közművelődés!N6+Támogatás!W6</f>
        <v>297200</v>
      </c>
      <c r="N6" s="102">
        <f>Igazgatás!M6+Községgazd!P6+Vagyongazd!M6+Közút!M6+Sport!M6+Közművelődés!O6+Támogatás!X6</f>
        <v>319550</v>
      </c>
      <c r="O6" s="105">
        <f>Igazgatás!N6+Községgazd!Q6+Vagyongazd!N6+Közút!N6+Sport!N6+Közművelődés!P6+Támogatás!Y6</f>
        <v>673249</v>
      </c>
      <c r="P6" s="105">
        <f>Igazgatás!O6+Községgazd!R6+Vagyongazd!O6+Közút!O6+Sport!O6+Közművelődés!Q6+Támogatás!Z6</f>
        <v>334550</v>
      </c>
      <c r="Q6" s="102">
        <f>Igazgatás!P6+Községgazd!S6+Vagyongazd!P6+Közút!P6+Sport!P6+Közművelődés!R6+Támogatás!AA6</f>
        <v>165975</v>
      </c>
      <c r="R6" s="105">
        <f>Igazgatás!Q6+Községgazd!T6+Vagyongazd!Q6+Közút!Q6+Sport!Q6+Közművelődés!S6+Támogatás!AB6</f>
        <v>334550</v>
      </c>
      <c r="S6" s="105">
        <f>Igazgatás!R6+Községgazd!U6+Vagyongazd!R6+Közút!R6+Sport!R6+Közművelődés!T6+Támogatás!AC6</f>
        <v>334550</v>
      </c>
      <c r="T6" s="106">
        <f>Igazgatás!S6+Községgazd!V6+Vagyongazd!S6+Közút!S6+Sport!S6+Közművelődés!U6+Támogatás!AD6</f>
        <v>607287</v>
      </c>
      <c r="U6" s="263">
        <f>Igazgatás!T6+Községgazd!W6+Vagyongazd!T6+Közút!T6+Sport!T6+Közművelődés!V6+Támogatás!AE6</f>
        <v>240603</v>
      </c>
      <c r="V6" s="105">
        <f>Igazgatás!U6+Községgazd!X6+Vagyongazd!U6+Közút!U6+Sport!U6+Közművelődés!W6+Támogatás!AF6</f>
        <v>848779</v>
      </c>
      <c r="W6" s="105">
        <f>Igazgatás!V6+Községgazd!Y6+Vagyongazd!V6+Közút!V6+Sport!V6+Közművelődés!X6+Támogatás!AG6</f>
        <v>652979</v>
      </c>
      <c r="X6" s="106">
        <f>Igazgatás!W6+Községgazd!Z6+Vagyongazd!W6+Közút!W6+Sport!W6+Közművelődés!Y6+Támogatás!AH6</f>
        <v>447682</v>
      </c>
      <c r="Y6" s="140">
        <f t="shared" ref="Y6:Z6" si="3">Y19+Y14+Y13+Y10+Y8+Y7</f>
        <v>5256954</v>
      </c>
      <c r="Z6" s="140">
        <f t="shared" si="3"/>
        <v>10250</v>
      </c>
      <c r="AA6" s="140">
        <f>SUM(Igazgatás!K6+Községgazd!K6+Közművelődés!K6)</f>
        <v>5256954</v>
      </c>
      <c r="AD6" s="150"/>
    </row>
    <row r="7" spans="1:30" s="166" customFormat="1" x14ac:dyDescent="0.25">
      <c r="A7" s="110" t="s">
        <v>121</v>
      </c>
      <c r="B7" s="151" t="s">
        <v>608</v>
      </c>
      <c r="C7" s="164"/>
      <c r="D7" s="197" t="s">
        <v>122</v>
      </c>
      <c r="E7" s="197"/>
      <c r="F7" s="153">
        <v>3380625</v>
      </c>
      <c r="G7" s="153">
        <v>3380625</v>
      </c>
      <c r="H7" s="153">
        <v>3380626</v>
      </c>
      <c r="I7" s="153"/>
      <c r="J7" s="153">
        <f>Igazgatás!F7+Községgazd!F7+Vagyongazd!F7+Közút!F7+Sport!F7+Közművelődés!F7+Támogatás!J7</f>
        <v>3858000</v>
      </c>
      <c r="K7" s="153">
        <f>Igazgatás!G7+Községgazd!G7+Vagyongazd!G7+Közút!G7+Sport!G7+Közművelődés!G7+Támogatás!K7</f>
        <v>0</v>
      </c>
      <c r="L7" s="153">
        <f>Igazgatás!H7+Községgazd!H7+Vagyongazd!H7+Közút!H7+Sport!H7+Közművelődés!H7+Támogatás!L7</f>
        <v>3858000</v>
      </c>
      <c r="M7" s="161">
        <f>Igazgatás!L7+Községgazd!O7+Vagyongazd!L7+Közút!L7+Sport!L7+Közművelődés!N7+Támogatás!W7</f>
        <v>284000</v>
      </c>
      <c r="N7" s="155">
        <f>Igazgatás!M7+Községgazd!P7+Vagyongazd!M7+Közút!M7+Sport!M7+Közművelődés!O7+Támogatás!X7</f>
        <v>306750</v>
      </c>
      <c r="O7" s="156">
        <f>Igazgatás!N7+Községgazd!Q7+Vagyongazd!N7+Közút!N7+Sport!N7+Közművelődés!P7+Támogatás!Y7</f>
        <v>336750</v>
      </c>
      <c r="P7" s="156">
        <f>Igazgatás!O7+Községgazd!R7+Vagyongazd!O7+Közút!O7+Sport!O7+Közművelődés!Q7+Támogatás!Z7</f>
        <v>321750</v>
      </c>
      <c r="Q7" s="155">
        <f>Igazgatás!P7+Községgazd!S7+Vagyongazd!P7+Közút!P7+Sport!P7+Közművelődés!R7+Támogatás!AA7</f>
        <v>153175</v>
      </c>
      <c r="R7" s="156">
        <f>Igazgatás!Q7+Községgazd!T7+Vagyongazd!Q7+Közút!Q7+Sport!Q7+Közművelődés!S7+Támogatás!AB7</f>
        <v>321750</v>
      </c>
      <c r="S7" s="156">
        <f>Igazgatás!R7+Községgazd!U7+Vagyongazd!R7+Közút!R7+Sport!R7+Közművelődés!T7+Támogatás!AC7</f>
        <v>321750</v>
      </c>
      <c r="T7" s="157">
        <f>Igazgatás!S7+Községgazd!V7+Vagyongazd!S7+Közút!S7+Sport!S7+Közművelődés!U7+Támogatás!AD7</f>
        <v>321750</v>
      </c>
      <c r="U7" s="264">
        <f>Igazgatás!T7+Községgazd!W7+Vagyongazd!T7+Közút!T7+Sport!T7+Közművelődés!V7+Támogatás!AE7</f>
        <v>181412</v>
      </c>
      <c r="V7" s="156">
        <f>Igazgatás!U7+Községgazd!X7+Vagyongazd!U7+Közút!U7+Sport!U7+Közművelődés!W7+Támogatás!AF7</f>
        <v>401288</v>
      </c>
      <c r="W7" s="156">
        <f>Igazgatás!V7+Községgazd!Y7+Vagyongazd!V7+Közút!V7+Sport!V7+Közművelődés!X7+Támogatás!AG7</f>
        <v>401289</v>
      </c>
      <c r="X7" s="157">
        <f>Igazgatás!W7+Községgazd!Z7+Vagyongazd!W7+Közút!W7+Sport!W7+Közművelődés!Y7+Támogatás!AH7</f>
        <v>401290</v>
      </c>
      <c r="Y7" s="153">
        <f>SUM(Igazgatás!I7+Községgazd!I7+Közművelődés!I7)</f>
        <v>3752954</v>
      </c>
      <c r="Z7" s="153">
        <v>0</v>
      </c>
      <c r="AA7" s="153">
        <f>SUM(Igazgatás!K7+Községgazd!K7+Közművelődés!K7)</f>
        <v>3752954</v>
      </c>
      <c r="AD7" s="150">
        <v>3673500</v>
      </c>
    </row>
    <row r="8" spans="1:30" s="166" customFormat="1" ht="15" customHeight="1" x14ac:dyDescent="0.25">
      <c r="A8" s="110" t="s">
        <v>123</v>
      </c>
      <c r="B8" s="151" t="s">
        <v>609</v>
      </c>
      <c r="C8" s="164"/>
      <c r="D8" s="197" t="s">
        <v>124</v>
      </c>
      <c r="E8" s="197"/>
      <c r="F8" s="153">
        <v>180500</v>
      </c>
      <c r="G8" s="153">
        <v>180500</v>
      </c>
      <c r="H8" s="153">
        <v>180500</v>
      </c>
      <c r="I8" s="153"/>
      <c r="J8" s="153">
        <f>Igazgatás!F8+Községgazd!F8+Vagyongazd!F8+Közút!F8+Sport!F8+Közművelődés!F10+Támogatás!J8</f>
        <v>418050</v>
      </c>
      <c r="K8" s="153">
        <f>Igazgatás!G8+Községgazd!G8+Vagyongazd!G8+Közút!G8+Sport!G8+Közművelődés!G10+Támogatás!K8</f>
        <v>0</v>
      </c>
      <c r="L8" s="153">
        <f>Igazgatás!H8+Községgazd!H8+Vagyongazd!H8+Közút!H8+Sport!H8+Közművelődés!H10+Támogatás!L8</f>
        <v>418050</v>
      </c>
      <c r="M8" s="161">
        <f>Igazgatás!L8+Községgazd!O8+Vagyongazd!L8+Közút!L8+Sport!L8+Közművelődés!N10+Támogatás!W8</f>
        <v>0</v>
      </c>
      <c r="N8" s="155">
        <f>Igazgatás!M8+Községgazd!P8+Vagyongazd!M8+Közút!M8+Sport!M8+Közművelődés!O10+Támogatás!X8</f>
        <v>0</v>
      </c>
      <c r="O8" s="156">
        <f>Igazgatás!N8+Községgazd!Q8+Vagyongazd!N8+Közút!N8+Sport!N8+Közművelődés!P10+Támogatás!Y8</f>
        <v>0</v>
      </c>
      <c r="P8" s="156">
        <f>Igazgatás!O8+Községgazd!R8+Vagyongazd!O8+Közút!O8+Sport!O8+Közművelődés!Q10+Támogatás!Z8</f>
        <v>0</v>
      </c>
      <c r="Q8" s="155">
        <f>Igazgatás!P8+Községgazd!S8+Vagyongazd!P8+Közút!P8+Sport!P8+Közművelődés!R10+Támogatás!AA8</f>
        <v>0</v>
      </c>
      <c r="R8" s="156">
        <f>Igazgatás!Q8+Községgazd!T8+Vagyongazd!Q8+Közút!Q8+Sport!Q8+Közművelődés!S10+Támogatás!AB8</f>
        <v>0</v>
      </c>
      <c r="S8" s="156">
        <f>Igazgatás!R8+Községgazd!U8+Vagyongazd!R8+Közút!R8+Sport!R8+Közművelődés!T10+Támogatás!AC8</f>
        <v>0</v>
      </c>
      <c r="T8" s="157">
        <f>Igazgatás!S8+Községgazd!V8+Vagyongazd!S8+Közút!S8+Sport!S8+Közművelődés!U10+Támogatás!AD8</f>
        <v>37437</v>
      </c>
      <c r="U8" s="264">
        <f>Igazgatás!T8+Községgazd!W8+Vagyongazd!T8+Közút!T8+Sport!T8+Közművelődés!V10+Támogatás!AE8</f>
        <v>46391</v>
      </c>
      <c r="V8" s="156">
        <f>Igazgatás!U8+Községgazd!X8+Vagyongazd!U8+Közút!U8+Sport!U8+Közművelődés!W10+Támogatás!AF8</f>
        <v>46390</v>
      </c>
      <c r="W8" s="156">
        <f>Igazgatás!V8+Községgazd!Y8+Vagyongazd!V8+Közút!V8+Sport!V8+Közművelődés!X10+Támogatás!AG8</f>
        <v>241440</v>
      </c>
      <c r="X8" s="157">
        <f>Igazgatás!W8+Községgazd!Z8+Vagyongazd!W8+Közút!W8+Sport!W8+Közművelődés!Y10+Támogatás!AH8</f>
        <v>46392</v>
      </c>
      <c r="Y8" s="153">
        <f>SUM(Igazgatás!I8+Községgazd!I8+Közművelődés!I10)</f>
        <v>418050</v>
      </c>
      <c r="Z8" s="153">
        <v>0</v>
      </c>
      <c r="AA8" s="153">
        <f>SUM(Igazgatás!K8+Községgazd!K8+Közművelődés!K10)</f>
        <v>418050</v>
      </c>
      <c r="AD8" s="150">
        <v>418050</v>
      </c>
    </row>
    <row r="9" spans="1:30" s="166" customFormat="1" ht="15" hidden="1" customHeight="1" x14ac:dyDescent="0.25">
      <c r="A9" s="110" t="s">
        <v>125</v>
      </c>
      <c r="B9" s="151" t="s">
        <v>610</v>
      </c>
      <c r="C9" s="164"/>
      <c r="D9" s="197" t="s">
        <v>126</v>
      </c>
      <c r="E9" s="197"/>
      <c r="F9" s="153">
        <v>74005</v>
      </c>
      <c r="G9" s="264"/>
      <c r="H9" s="264"/>
      <c r="I9" s="264"/>
      <c r="J9" s="200"/>
      <c r="K9" s="152"/>
      <c r="L9" s="153"/>
      <c r="M9" s="161">
        <f>Igazgatás!L9+Községgazd!O9+Vagyongazd!L9+Közút!L9+Sport!L9+Közművelődés!N13+Támogatás!W9</f>
        <v>0</v>
      </c>
      <c r="N9" s="155">
        <f>Igazgatás!M9+Községgazd!P9+Vagyongazd!M9+Közút!M9+Sport!M9+Közművelődés!O13+Támogatás!X9</f>
        <v>0</v>
      </c>
      <c r="O9" s="156">
        <f>Igazgatás!N9+Községgazd!Q9+Vagyongazd!N9+Közút!N9+Sport!N9+Közművelődés!P13+Támogatás!Y9</f>
        <v>0</v>
      </c>
      <c r="P9" s="156">
        <f>Igazgatás!O9+Községgazd!R9+Vagyongazd!O9+Közút!O9+Sport!O9+Közművelődés!Q13+Támogatás!Z9</f>
        <v>0</v>
      </c>
      <c r="Q9" s="155">
        <f>Igazgatás!P9+Községgazd!S9+Vagyongazd!P9+Közút!P9+Sport!P9+Közművelődés!R13+Támogatás!AA9</f>
        <v>0</v>
      </c>
      <c r="R9" s="156">
        <f>Igazgatás!Q9+Községgazd!T9+Vagyongazd!Q9+Közút!Q9+Sport!Q9+Közművelődés!S13+Támogatás!AB9</f>
        <v>0</v>
      </c>
      <c r="S9" s="156">
        <f>Igazgatás!R9+Községgazd!U9+Vagyongazd!R9+Közút!R9+Sport!R9+Közművelődés!T13+Támogatás!AC9</f>
        <v>0</v>
      </c>
      <c r="T9" s="157">
        <f>Igazgatás!S9+Községgazd!V9+Vagyongazd!S9+Közút!S9+Sport!S9+Közművelődés!U13+Támogatás!AD9</f>
        <v>0</v>
      </c>
      <c r="U9" s="264">
        <f>Igazgatás!T9+Községgazd!W9+Vagyongazd!T9+Közút!T9+Sport!T9+Közművelődés!V13+Támogatás!AE9</f>
        <v>0</v>
      </c>
      <c r="V9" s="156">
        <f>Igazgatás!U9+Községgazd!X9+Vagyongazd!U9+Közút!U9+Sport!U9+Közművelődés!W13+Támogatás!AF9</f>
        <v>0</v>
      </c>
      <c r="W9" s="156">
        <f>Igazgatás!V9+Községgazd!Y9+Vagyongazd!V9+Közút!V9+Sport!V9+Közművelődés!X13+Támogatás!AG9</f>
        <v>0</v>
      </c>
      <c r="X9" s="157">
        <f>Igazgatás!W9+Községgazd!Z9+Vagyongazd!W9+Közút!W9+Sport!W9+Közművelődés!Y13+Támogatás!AH9</f>
        <v>0</v>
      </c>
      <c r="Y9" s="200"/>
      <c r="Z9" s="152"/>
      <c r="AA9" s="153"/>
      <c r="AD9" s="150"/>
    </row>
    <row r="10" spans="1:30" s="166" customFormat="1" x14ac:dyDescent="0.25">
      <c r="A10" s="110" t="s">
        <v>127</v>
      </c>
      <c r="B10" s="151" t="s">
        <v>611</v>
      </c>
      <c r="C10" s="164"/>
      <c r="D10" s="197" t="s">
        <v>351</v>
      </c>
      <c r="E10" s="197"/>
      <c r="F10" s="153">
        <v>180500</v>
      </c>
      <c r="G10" s="153">
        <v>180500</v>
      </c>
      <c r="H10" s="153">
        <v>180500</v>
      </c>
      <c r="I10" s="153"/>
      <c r="J10" s="153">
        <f>Igazgatás!F10+Községgazd!F10+Vagyongazd!F10+Közút!F10+Sport!F10+Közművelődés!F14+Támogatás!J10</f>
        <v>310050</v>
      </c>
      <c r="K10" s="153">
        <f>Igazgatás!G10+Községgazd!G10+Vagyongazd!G10+Közút!G10+Sport!G10+Közművelődés!G14+Támogatás!K10</f>
        <v>0</v>
      </c>
      <c r="L10" s="153">
        <v>310050</v>
      </c>
      <c r="M10" s="161">
        <f>Igazgatás!L10+Községgazd!O10+Vagyongazd!L10+Közút!L10+Sport!L10+Közművelődés!N14+Támogatás!W10</f>
        <v>0</v>
      </c>
      <c r="N10" s="155">
        <f>Igazgatás!M10+Községgazd!P10+Vagyongazd!M10+Közút!M10+Sport!M10+Közművelődés!O14+Támogatás!X10</f>
        <v>0</v>
      </c>
      <c r="O10" s="156">
        <f>Igazgatás!N10+Községgazd!Q10+Vagyongazd!N10+Közút!N10+Sport!N10+Közművelődés!P14+Támogatás!Y10</f>
        <v>0</v>
      </c>
      <c r="P10" s="156">
        <f>Igazgatás!O10+Községgazd!R10+Vagyongazd!O10+Közút!O10+Sport!O10+Közművelődés!Q14+Támogatás!Z10</f>
        <v>0</v>
      </c>
      <c r="Q10" s="155">
        <f>Igazgatás!P10+Községgazd!S10+Vagyongazd!P10+Közút!P10+Sport!P10+Közművelődés!R14+Támogatás!AA10</f>
        <v>0</v>
      </c>
      <c r="R10" s="156">
        <f>Igazgatás!Q10+Községgazd!T10+Vagyongazd!Q10+Közút!Q10+Sport!Q10+Közművelődés!S14+Támogatás!AB10</f>
        <v>0</v>
      </c>
      <c r="S10" s="156">
        <f>Igazgatás!R10+Községgazd!U10+Vagyongazd!R10+Közút!R10+Sport!R10+Közművelődés!T14+Támogatás!AC10</f>
        <v>0</v>
      </c>
      <c r="T10" s="157">
        <f>Igazgatás!S10+Községgazd!V10+Vagyongazd!S10+Közút!S10+Sport!S10+Közművelődés!U14+Támogatás!AD10</f>
        <v>0</v>
      </c>
      <c r="U10" s="264">
        <f>Igazgatás!T10+Községgazd!W10+Vagyongazd!T10+Közút!T10+Sport!T10+Közművelődés!V14+Támogatás!AE10</f>
        <v>0</v>
      </c>
      <c r="V10" s="156">
        <f>Igazgatás!U10+Községgazd!X10+Vagyongazd!U10+Közút!U10+Sport!U10+Közművelődés!W14+Támogatás!AF10</f>
        <v>310050</v>
      </c>
      <c r="W10" s="156">
        <f>Igazgatás!V10+Községgazd!Y10+Vagyongazd!V10+Közút!V10+Sport!V10+Közművelődés!X14+Támogatás!AG10</f>
        <v>0</v>
      </c>
      <c r="X10" s="157">
        <f>Igazgatás!W10+Községgazd!Z10+Vagyongazd!W10+Közút!W10+Sport!W10+Közművelődés!Y14+Támogatás!AH10</f>
        <v>0</v>
      </c>
      <c r="Y10" s="153">
        <f>SUM(Igazgatás!I10+Közművelődés!I14)</f>
        <v>310050</v>
      </c>
      <c r="Z10" s="153">
        <f>Igazgatás!V10+Községgazd!V10+Vagyongazd!Y10+Közút!V10+Sport!V10+Közművelődés!V14+Támogatás!AA10</f>
        <v>0</v>
      </c>
      <c r="AA10" s="153">
        <f>SUM(Igazgatás!K10+Közművelődés!K14)</f>
        <v>310050</v>
      </c>
      <c r="AD10" s="150">
        <v>310050</v>
      </c>
    </row>
    <row r="11" spans="1:30" s="166" customFormat="1" ht="15" hidden="1" customHeight="1" x14ac:dyDescent="0.25">
      <c r="A11" s="110" t="s">
        <v>128</v>
      </c>
      <c r="B11" s="151" t="s">
        <v>612</v>
      </c>
      <c r="C11" s="164"/>
      <c r="D11" s="197" t="s">
        <v>129</v>
      </c>
      <c r="E11" s="197"/>
      <c r="F11" s="153" t="e">
        <v>#REF!</v>
      </c>
      <c r="G11" s="264" t="e">
        <v>#REF!</v>
      </c>
      <c r="H11" s="264" t="e">
        <v>#REF!</v>
      </c>
      <c r="I11" s="264" t="e">
        <v>#REF!</v>
      </c>
      <c r="J11" s="200" t="e">
        <f>Igazgatás!F11+Községgazd!F11+Vagyongazd!#REF!+Közút!F11+Sport!F11+Közművelődés!F17+Támogatás!J11</f>
        <v>#REF!</v>
      </c>
      <c r="K11" s="152" t="e">
        <f>Igazgatás!G11+Községgazd!G11+Vagyongazd!#REF!+Közút!G11+Sport!G11+Közművelődés!G17+Támogatás!K11</f>
        <v>#REF!</v>
      </c>
      <c r="L11" s="153" t="e">
        <f>Igazgatás!H11+Községgazd!H11+Vagyongazd!#REF!+Közút!H11+Sport!H11+Közművelődés!H17+Támogatás!L11</f>
        <v>#REF!</v>
      </c>
      <c r="M11" s="161">
        <f>Igazgatás!L11+Községgazd!O11+Vagyongazd!L11+Közút!L11+Sport!L11+Közművelődés!N17+Támogatás!W11</f>
        <v>0</v>
      </c>
      <c r="N11" s="155">
        <f>Igazgatás!M11+Községgazd!P11+Vagyongazd!M11+Közút!M11+Sport!M11+Közművelődés!O17+Támogatás!X11</f>
        <v>0</v>
      </c>
      <c r="O11" s="156">
        <f>Igazgatás!N11+Községgazd!Q11+Vagyongazd!N11+Közút!N11+Sport!N11+Közművelődés!P17+Támogatás!Y11</f>
        <v>0</v>
      </c>
      <c r="P11" s="156">
        <f>Igazgatás!O11+Községgazd!R11+Vagyongazd!O11+Közút!O11+Sport!O11+Közművelődés!Q17+Támogatás!Z11</f>
        <v>0</v>
      </c>
      <c r="Q11" s="155">
        <f>Igazgatás!P11+Községgazd!S11+Vagyongazd!P11+Közút!P11+Sport!P11+Közművelődés!R17+Támogatás!AA11</f>
        <v>0</v>
      </c>
      <c r="R11" s="156">
        <f>Igazgatás!Q11+Községgazd!T11+Vagyongazd!Q11+Közút!Q11+Sport!Q11+Közművelődés!S17+Támogatás!AB11</f>
        <v>0</v>
      </c>
      <c r="S11" s="156">
        <f>Igazgatás!R11+Községgazd!U11+Vagyongazd!R11+Közút!R11+Sport!R11+Közművelődés!T17+Támogatás!AC11</f>
        <v>0</v>
      </c>
      <c r="T11" s="157">
        <f>Igazgatás!S11+Községgazd!V11+Vagyongazd!S11+Közút!S11+Sport!S11+Közművelődés!U17+Támogatás!AD11</f>
        <v>0</v>
      </c>
      <c r="U11" s="264">
        <f>Igazgatás!T11+Községgazd!W11+Vagyongazd!T11+Közút!T11+Sport!T11+Közművelődés!V17+Támogatás!AE11</f>
        <v>0</v>
      </c>
      <c r="V11" s="156">
        <f>Igazgatás!U11+Községgazd!X11+Vagyongazd!U11+Közút!U11+Sport!U11+Közművelődés!W17+Támogatás!AF11</f>
        <v>0</v>
      </c>
      <c r="W11" s="156">
        <f>Igazgatás!V11+Községgazd!Y11+Vagyongazd!V11+Közút!V11+Sport!V11+Közművelődés!X17+Támogatás!AG11</f>
        <v>0</v>
      </c>
      <c r="X11" s="157">
        <f>Igazgatás!W11+Községgazd!Z11+Vagyongazd!W11+Közút!W11+Sport!W11+Közművelődés!Y17+Támogatás!AH11</f>
        <v>0</v>
      </c>
      <c r="Y11" s="200" t="e">
        <f>Igazgatás!U11+Községgazd!U11+Vagyongazd!#REF!+Közút!U11+Sport!U11+Közművelődés!U17+Támogatás!Z11</f>
        <v>#REF!</v>
      </c>
      <c r="Z11" s="152" t="e">
        <f>Igazgatás!V11+Községgazd!V11+Vagyongazd!#REF!+Közút!V11+Sport!V11+Közművelődés!V17+Támogatás!AA11</f>
        <v>#REF!</v>
      </c>
      <c r="AA11" s="153" t="e">
        <f>Igazgatás!W11+Községgazd!W11+Vagyongazd!#REF!+Közút!W11+Sport!W11+Közművelődés!W17+Támogatás!AB11</f>
        <v>#REF!</v>
      </c>
      <c r="AD11" s="150"/>
    </row>
    <row r="12" spans="1:30" s="166" customFormat="1" ht="15" hidden="1" customHeight="1" x14ac:dyDescent="0.25">
      <c r="A12" s="110" t="s">
        <v>130</v>
      </c>
      <c r="B12" s="151" t="s">
        <v>613</v>
      </c>
      <c r="C12" s="164"/>
      <c r="D12" s="197" t="s">
        <v>131</v>
      </c>
      <c r="E12" s="197"/>
      <c r="F12" s="153" t="e">
        <v>#REF!</v>
      </c>
      <c r="G12" s="264" t="e">
        <v>#REF!</v>
      </c>
      <c r="H12" s="264" t="e">
        <v>#REF!</v>
      </c>
      <c r="I12" s="264" t="e">
        <v>#REF!</v>
      </c>
      <c r="J12" s="200" t="e">
        <f>Igazgatás!F12+Községgazd!F12+Vagyongazd!#REF!+Közút!F12+Sport!F12+Közművelődés!F18+Támogatás!J12</f>
        <v>#REF!</v>
      </c>
      <c r="K12" s="152" t="e">
        <f>Igazgatás!G12+Községgazd!G12+Vagyongazd!#REF!+Közút!G12+Sport!G12+Közművelődés!G18+Támogatás!K12</f>
        <v>#REF!</v>
      </c>
      <c r="L12" s="153" t="e">
        <f>Igazgatás!H12+Községgazd!H12+Vagyongazd!#REF!+Közút!H12+Sport!H12+Közművelődés!H18+Támogatás!L12</f>
        <v>#REF!</v>
      </c>
      <c r="M12" s="161">
        <f>Igazgatás!L12+Községgazd!O12+Vagyongazd!L12+Közút!L12+Sport!L12+Közművelődés!N18+Támogatás!W12</f>
        <v>0</v>
      </c>
      <c r="N12" s="155">
        <f>Igazgatás!M12+Községgazd!P12+Vagyongazd!M12+Közút!M12+Sport!M12+Közművelődés!O18+Támogatás!X12</f>
        <v>0</v>
      </c>
      <c r="O12" s="156">
        <f>Igazgatás!N12+Községgazd!Q12+Vagyongazd!N12+Közút!N12+Sport!N12+Közművelődés!P18+Támogatás!Y12</f>
        <v>0</v>
      </c>
      <c r="P12" s="156">
        <f>Igazgatás!O12+Községgazd!R12+Vagyongazd!O12+Közút!O12+Sport!O12+Közművelődés!Q18+Támogatás!Z12</f>
        <v>0</v>
      </c>
      <c r="Q12" s="155">
        <f>Igazgatás!P12+Községgazd!S12+Vagyongazd!P12+Közút!P12+Sport!P12+Közművelődés!R18+Támogatás!AA12</f>
        <v>0</v>
      </c>
      <c r="R12" s="156">
        <f>Igazgatás!Q12+Községgazd!T12+Vagyongazd!Q12+Közút!Q12+Sport!Q12+Közművelődés!S18+Támogatás!AB12</f>
        <v>0</v>
      </c>
      <c r="S12" s="156">
        <f>Igazgatás!R12+Községgazd!U12+Vagyongazd!R12+Közút!R12+Sport!R12+Közművelődés!T18+Támogatás!AC12</f>
        <v>0</v>
      </c>
      <c r="T12" s="157">
        <f>Igazgatás!S12+Községgazd!V12+Vagyongazd!S12+Közút!S12+Sport!S12+Közművelődés!U18+Támogatás!AD12</f>
        <v>0</v>
      </c>
      <c r="U12" s="264">
        <f>Igazgatás!T12+Községgazd!W12+Vagyongazd!T12+Közút!T12+Sport!T12+Közművelődés!V18+Támogatás!AE12</f>
        <v>0</v>
      </c>
      <c r="V12" s="156">
        <f>Igazgatás!U12+Községgazd!X12+Vagyongazd!U12+Közút!U12+Sport!U12+Közművelődés!W18+Támogatás!AF12</f>
        <v>0</v>
      </c>
      <c r="W12" s="156">
        <f>Igazgatás!V12+Községgazd!Y12+Vagyongazd!V12+Közút!V12+Sport!V12+Közművelődés!X18+Támogatás!AG12</f>
        <v>0</v>
      </c>
      <c r="X12" s="157">
        <f>Igazgatás!W12+Községgazd!Z12+Vagyongazd!W12+Közút!W12+Sport!W12+Közművelődés!Y18+Támogatás!AH12</f>
        <v>0</v>
      </c>
      <c r="Y12" s="200" t="e">
        <f>Igazgatás!U12+Községgazd!U12+Vagyongazd!#REF!+Közút!U12+Sport!U12+Közművelődés!U18+Támogatás!Z12</f>
        <v>#REF!</v>
      </c>
      <c r="Z12" s="152" t="e">
        <f>Igazgatás!V12+Községgazd!V12+Vagyongazd!#REF!+Közút!V12+Sport!V12+Közművelődés!V18+Támogatás!AA12</f>
        <v>#REF!</v>
      </c>
      <c r="AA12" s="153" t="e">
        <f>Igazgatás!W12+Községgazd!W12+Vagyongazd!#REF!+Közút!W12+Sport!W12+Közművelődés!W18+Támogatás!AB12</f>
        <v>#REF!</v>
      </c>
      <c r="AD12" s="150"/>
    </row>
    <row r="13" spans="1:30" s="166" customFormat="1" x14ac:dyDescent="0.25">
      <c r="A13" s="110" t="s">
        <v>132</v>
      </c>
      <c r="B13" s="151" t="s">
        <v>614</v>
      </c>
      <c r="C13" s="164"/>
      <c r="D13" s="197" t="s">
        <v>133</v>
      </c>
      <c r="E13" s="197"/>
      <c r="F13" s="153">
        <v>175000</v>
      </c>
      <c r="G13" s="153">
        <v>175000</v>
      </c>
      <c r="H13" s="153">
        <v>175000</v>
      </c>
      <c r="I13" s="153"/>
      <c r="J13" s="153">
        <f>Igazgatás!F13+Községgazd!F13+Vagyongazd!F13+Közút!F13+Sport!F13+Közművelődés!F19+Támogatás!J13</f>
        <v>375000</v>
      </c>
      <c r="K13" s="153">
        <f>Igazgatás!G13+Községgazd!G13+Vagyongazd!G13+Közút!G13+Sport!G13+Közművelődés!G19+Támogatás!K13</f>
        <v>0</v>
      </c>
      <c r="L13" s="153">
        <f>Igazgatás!H13+Községgazd!H13+Vagyongazd!H13+Közút!H13+Sport!H13+Közművelődés!H19+Támogatás!L13</f>
        <v>375000</v>
      </c>
      <c r="M13" s="161">
        <f>Igazgatás!L13+Községgazd!O13+Vagyongazd!L13+Közút!L13+Sport!L13+Közművelődés!N19+Támogatás!W13</f>
        <v>0</v>
      </c>
      <c r="N13" s="155">
        <f>Igazgatás!M13+Községgazd!P13+Vagyongazd!M13+Közút!M13+Sport!M13+Közművelődés!O19+Támogatás!X13</f>
        <v>0</v>
      </c>
      <c r="O13" s="156">
        <f>Igazgatás!N13+Községgazd!Q13+Vagyongazd!N13+Közút!N13+Sport!N13+Közművelődés!P19+Támogatás!Y13</f>
        <v>323699</v>
      </c>
      <c r="P13" s="156">
        <f>Igazgatás!O13+Községgazd!R13+Vagyongazd!O13+Közút!O13+Sport!O13+Közművelődés!Q19+Támogatás!Z13</f>
        <v>0</v>
      </c>
      <c r="Q13" s="155">
        <f>Igazgatás!P13+Községgazd!S13+Vagyongazd!P13+Közút!P13+Sport!P13+Közművelődés!R19+Támogatás!AA13</f>
        <v>0</v>
      </c>
      <c r="R13" s="156">
        <f>Igazgatás!Q13+Községgazd!T13+Vagyongazd!Q13+Közút!Q13+Sport!Q13+Közművelődés!S19+Támogatás!AB13</f>
        <v>0</v>
      </c>
      <c r="S13" s="156">
        <f>Igazgatás!R13+Községgazd!U13+Vagyongazd!R13+Közút!R13+Sport!R13+Közművelődés!T19+Támogatás!AC13</f>
        <v>0</v>
      </c>
      <c r="T13" s="157">
        <f>Igazgatás!S13+Községgazd!V13+Vagyongazd!S13+Közút!S13+Sport!S13+Közművelődés!U19+Támogatás!AD13</f>
        <v>0</v>
      </c>
      <c r="U13" s="264">
        <f>Igazgatás!T13+Községgazd!W13+Vagyongazd!T13+Közút!T13+Sport!T13+Közművelődés!V19+Támogatás!AE13</f>
        <v>0</v>
      </c>
      <c r="V13" s="156">
        <f>Igazgatás!U13+Községgazd!X13+Vagyongazd!U13+Közút!U13+Sport!U13+Közművelődés!W19+Támogatás!AF13</f>
        <v>51301</v>
      </c>
      <c r="W13" s="156">
        <f>Igazgatás!V13+Községgazd!Y13+Vagyongazd!V13+Közút!V13+Sport!V13+Közművelődés!X19+Támogatás!AG13</f>
        <v>0</v>
      </c>
      <c r="X13" s="157">
        <f>Igazgatás!W13+Községgazd!Z13+Vagyongazd!W13+Közút!W13+Sport!W13+Közművelődés!Y19+Támogatás!AH13</f>
        <v>0</v>
      </c>
      <c r="Y13" s="153">
        <f>SUM(Igazgatás!I13+Községgazd!I13+Közművelődés!I19)</f>
        <v>375000</v>
      </c>
      <c r="Z13" s="153">
        <f>Igazgatás!V13+Községgazd!V13+Vagyongazd!Y13+Közút!V13+Sport!V13+Közművelődés!V19+Támogatás!AA13</f>
        <v>0</v>
      </c>
      <c r="AA13" s="153">
        <f>SUM(Igazgatás!K13+Községgazd!K13+Közművelődés!K19)</f>
        <v>375000</v>
      </c>
      <c r="AD13" s="150">
        <v>375000</v>
      </c>
    </row>
    <row r="14" spans="1:30" s="166" customFormat="1" x14ac:dyDescent="0.25">
      <c r="A14" s="110" t="s">
        <v>134</v>
      </c>
      <c r="B14" s="151" t="s">
        <v>615</v>
      </c>
      <c r="C14" s="164"/>
      <c r="D14" s="197" t="s">
        <v>135</v>
      </c>
      <c r="E14" s="197"/>
      <c r="F14" s="153">
        <v>50000</v>
      </c>
      <c r="G14" s="153">
        <v>50000</v>
      </c>
      <c r="H14" s="153">
        <v>50000</v>
      </c>
      <c r="I14" s="153"/>
      <c r="J14" s="153">
        <f>Igazgatás!F14+Községgazd!F14+Vagyongazd!F14+Közút!F14+Sport!F14+Közművelődés!F22+Támogatás!J14</f>
        <v>50000</v>
      </c>
      <c r="K14" s="153">
        <f>Igazgatás!G14+Községgazd!G14+Vagyongazd!G14+Közút!G14+Sport!G14+Közművelődés!G22+Támogatás!K14</f>
        <v>0</v>
      </c>
      <c r="L14" s="153">
        <f>Igazgatás!H14+Községgazd!H14+Vagyongazd!H14+Közút!H14+Sport!H14+Közművelődés!H22+Támogatás!L14</f>
        <v>50000</v>
      </c>
      <c r="M14" s="161">
        <f>Igazgatás!L14+Községgazd!O14+Vagyongazd!L14+Közút!L14+Sport!L14+Közművelődés!N22+Támogatás!W14</f>
        <v>0</v>
      </c>
      <c r="N14" s="155">
        <f>Igazgatás!M14+Községgazd!P14+Vagyongazd!M14+Közút!M14+Sport!M14+Közművelődés!O22+Támogatás!X14</f>
        <v>0</v>
      </c>
      <c r="O14" s="156">
        <f>Igazgatás!N14+Községgazd!Q14+Vagyongazd!N14+Közút!N14+Sport!N14+Közművelődés!P22+Támogatás!Y14</f>
        <v>0</v>
      </c>
      <c r="P14" s="156">
        <f>Igazgatás!O14+Községgazd!R14+Vagyongazd!O14+Közút!O14+Sport!O14+Közművelődés!Q22+Támogatás!Z14</f>
        <v>0</v>
      </c>
      <c r="Q14" s="155">
        <f>Igazgatás!P14+Községgazd!S14+Vagyongazd!P14+Közút!P14+Sport!P14+Közművelődés!R22+Támogatás!AA14</f>
        <v>0</v>
      </c>
      <c r="R14" s="156">
        <f>Igazgatás!Q14+Községgazd!T14+Vagyongazd!Q14+Közút!Q14+Sport!Q14+Közművelődés!S22+Támogatás!AB14</f>
        <v>0</v>
      </c>
      <c r="S14" s="156">
        <f>Igazgatás!R14+Községgazd!U14+Vagyongazd!R14+Közút!R14+Sport!R14+Közművelődés!T22+Támogatás!AC14</f>
        <v>0</v>
      </c>
      <c r="T14" s="157">
        <f>Igazgatás!S14+Községgazd!V14+Vagyongazd!S14+Közút!S14+Sport!S14+Közművelődés!U22+Támogatás!AD14</f>
        <v>0</v>
      </c>
      <c r="U14" s="264">
        <f>Igazgatás!T14+Községgazd!W14+Vagyongazd!T14+Közút!T14+Sport!T14+Közművelődés!V22+Támogatás!AE14</f>
        <v>0</v>
      </c>
      <c r="V14" s="156">
        <f>Igazgatás!U14+Községgazd!X14+Vagyongazd!U14+Közút!U14+Sport!U14+Közművelődés!W22+Támogatás!AF14</f>
        <v>39750</v>
      </c>
      <c r="W14" s="156">
        <f>Igazgatás!V14+Községgazd!Y14+Vagyongazd!V14+Közút!V14+Sport!V14+Közművelődés!X22+Támogatás!AG14</f>
        <v>10250</v>
      </c>
      <c r="X14" s="157">
        <f>Igazgatás!W14+Községgazd!Z14+Vagyongazd!W14+Közút!W14+Sport!W14+Közművelődés!Y22+Támogatás!AH14</f>
        <v>0</v>
      </c>
      <c r="Y14" s="153">
        <f>SUM(Igazgatás!I14+Községgazd!I14+Közművelődés!I22)</f>
        <v>50000</v>
      </c>
      <c r="Z14" s="153">
        <f>Igazgatás!V14+Községgazd!V14+Vagyongazd!Y14+Közút!V14+Sport!V14+Közművelődés!V22+Támogatás!AA14</f>
        <v>10250</v>
      </c>
      <c r="AA14" s="153">
        <f>SUM(Igazgatás!K14+Községgazd!K14+Közművelődés!K22)</f>
        <v>50000</v>
      </c>
      <c r="AD14" s="150">
        <v>50000</v>
      </c>
    </row>
    <row r="15" spans="1:30" s="166" customFormat="1" ht="15" hidden="1" customHeight="1" x14ac:dyDescent="0.25">
      <c r="A15" s="110" t="s">
        <v>136</v>
      </c>
      <c r="B15" s="151" t="s">
        <v>616</v>
      </c>
      <c r="C15" s="164"/>
      <c r="D15" s="197" t="s">
        <v>137</v>
      </c>
      <c r="E15" s="197"/>
      <c r="F15" s="153" t="e">
        <v>#REF!</v>
      </c>
      <c r="G15" s="264" t="e">
        <v>#REF!</v>
      </c>
      <c r="H15" s="264" t="e">
        <v>#REF!</v>
      </c>
      <c r="I15" s="264" t="e">
        <v>#REF!</v>
      </c>
      <c r="J15" s="200" t="e">
        <f>Igazgatás!F15+Községgazd!F15+Vagyongazd!#REF!+Közút!F15+Sport!F15+Közművelődés!F25+Támogatás!J15</f>
        <v>#REF!</v>
      </c>
      <c r="K15" s="152" t="e">
        <f>Igazgatás!G15+Községgazd!G15+Vagyongazd!#REF!+Közút!G15+Sport!G15+Közművelődés!G25+Támogatás!K15</f>
        <v>#REF!</v>
      </c>
      <c r="L15" s="153" t="e">
        <f>Igazgatás!H15+Községgazd!H15+Vagyongazd!#REF!+Közút!H15+Sport!H15+Közművelődés!H25+Támogatás!L15</f>
        <v>#REF!</v>
      </c>
      <c r="M15" s="161">
        <f>Igazgatás!L15+Községgazd!O15+Vagyongazd!L15+Közút!L15+Sport!L15+Közművelődés!N25+Támogatás!W15</f>
        <v>0</v>
      </c>
      <c r="N15" s="155">
        <f>Igazgatás!M15+Községgazd!P15+Vagyongazd!M15+Közút!M15+Sport!M15+Közművelődés!O25+Támogatás!X15</f>
        <v>0</v>
      </c>
      <c r="O15" s="156">
        <f>Igazgatás!N15+Községgazd!Q15+Vagyongazd!N15+Közút!N15+Sport!N15+Közművelődés!P25+Támogatás!Y15</f>
        <v>0</v>
      </c>
      <c r="P15" s="156">
        <f>Igazgatás!O15+Községgazd!R15+Vagyongazd!O15+Közút!O15+Sport!O15+Közművelődés!Q25+Támogatás!Z15</f>
        <v>0</v>
      </c>
      <c r="Q15" s="155">
        <f>Igazgatás!P15+Községgazd!S15+Vagyongazd!P15+Közút!P15+Sport!P15+Közművelődés!R25+Támogatás!AA15</f>
        <v>0</v>
      </c>
      <c r="R15" s="156">
        <f>Igazgatás!Q15+Községgazd!T15+Vagyongazd!Q15+Közút!Q15+Sport!Q15+Közművelődés!S25+Támogatás!AB15</f>
        <v>0</v>
      </c>
      <c r="S15" s="156">
        <f>Igazgatás!R15+Községgazd!U15+Vagyongazd!R15+Közút!R15+Sport!R15+Közművelődés!T25+Támogatás!AC15</f>
        <v>0</v>
      </c>
      <c r="T15" s="157">
        <f>Igazgatás!S15+Községgazd!V15+Vagyongazd!S15+Közút!S15+Sport!S15+Közművelődés!U25+Támogatás!AD15</f>
        <v>0</v>
      </c>
      <c r="U15" s="264">
        <f>Igazgatás!T15+Községgazd!W15+Vagyongazd!T15+Közút!T15+Sport!T15+Közművelődés!V25+Támogatás!AE15</f>
        <v>0</v>
      </c>
      <c r="V15" s="156">
        <f>Igazgatás!U15+Községgazd!X15+Vagyongazd!U15+Közút!U15+Sport!U15+Közművelődés!W25+Támogatás!AF15</f>
        <v>0</v>
      </c>
      <c r="W15" s="156">
        <f>Igazgatás!V15+Községgazd!Y15+Vagyongazd!V15+Közút!V15+Sport!V15+Közművelődés!X25+Támogatás!AG15</f>
        <v>0</v>
      </c>
      <c r="X15" s="157">
        <f>Igazgatás!W15+Községgazd!Z15+Vagyongazd!W15+Közút!W15+Sport!W15+Közművelődés!Y25+Támogatás!AH15</f>
        <v>0</v>
      </c>
      <c r="Y15" s="200" t="e">
        <f>Igazgatás!U15+Községgazd!U15+Vagyongazd!#REF!+Közút!U15+Sport!U15+Közművelődés!U25+Támogatás!Z15</f>
        <v>#REF!</v>
      </c>
      <c r="Z15" s="152" t="e">
        <f>Igazgatás!V15+Községgazd!V15+Vagyongazd!#REF!+Közút!V15+Sport!V15+Közművelődés!V25+Támogatás!AA15</f>
        <v>#REF!</v>
      </c>
      <c r="AA15" s="153" t="e">
        <f>Igazgatás!W15+Községgazd!W15+Vagyongazd!#REF!+Közút!W15+Sport!W15+Közművelődés!W25+Támogatás!AB15</f>
        <v>#REF!</v>
      </c>
      <c r="AD15" s="150"/>
    </row>
    <row r="16" spans="1:30" s="166" customFormat="1" ht="15" hidden="1" customHeight="1" x14ac:dyDescent="0.25">
      <c r="A16" s="110" t="s">
        <v>138</v>
      </c>
      <c r="B16" s="151" t="s">
        <v>617</v>
      </c>
      <c r="C16" s="164"/>
      <c r="D16" s="197" t="s">
        <v>139</v>
      </c>
      <c r="E16" s="197"/>
      <c r="F16" s="153" t="e">
        <v>#REF!</v>
      </c>
      <c r="G16" s="264" t="e">
        <v>#REF!</v>
      </c>
      <c r="H16" s="264" t="e">
        <v>#REF!</v>
      </c>
      <c r="I16" s="264" t="e">
        <v>#REF!</v>
      </c>
      <c r="J16" s="200" t="e">
        <f>Igazgatás!F16+Községgazd!F16+Vagyongazd!#REF!+Közút!F16+Sport!F16+Közművelődés!F26+Támogatás!J16</f>
        <v>#REF!</v>
      </c>
      <c r="K16" s="152" t="e">
        <f>Igazgatás!G16+Községgazd!G16+Vagyongazd!#REF!+Közút!G16+Sport!G16+Közművelődés!G26+Támogatás!K16</f>
        <v>#REF!</v>
      </c>
      <c r="L16" s="153" t="e">
        <f>Igazgatás!H16+Községgazd!H16+Vagyongazd!#REF!+Közút!H16+Sport!H16+Közművelődés!H26+Támogatás!L16</f>
        <v>#REF!</v>
      </c>
      <c r="M16" s="161">
        <f>Igazgatás!L16+Községgazd!O16+Vagyongazd!L16+Közút!L16+Sport!L16+Közművelődés!N26+Támogatás!W16</f>
        <v>0</v>
      </c>
      <c r="N16" s="155">
        <f>Igazgatás!M16+Községgazd!P16+Vagyongazd!M16+Közút!M16+Sport!M16+Közművelődés!O26+Támogatás!X16</f>
        <v>0</v>
      </c>
      <c r="O16" s="156">
        <f>Igazgatás!N16+Községgazd!Q16+Vagyongazd!N16+Közút!N16+Sport!N16+Közművelődés!P26+Támogatás!Y16</f>
        <v>0</v>
      </c>
      <c r="P16" s="156">
        <f>Igazgatás!O16+Községgazd!R16+Vagyongazd!O16+Közút!O16+Sport!O16+Közművelődés!Q26+Támogatás!Z16</f>
        <v>0</v>
      </c>
      <c r="Q16" s="155">
        <f>Igazgatás!P16+Községgazd!S16+Vagyongazd!P16+Közút!P16+Sport!P16+Közművelődés!R26+Támogatás!AA16</f>
        <v>0</v>
      </c>
      <c r="R16" s="156">
        <f>Igazgatás!Q16+Községgazd!T16+Vagyongazd!Q16+Közút!Q16+Sport!Q16+Közművelődés!S26+Támogatás!AB16</f>
        <v>0</v>
      </c>
      <c r="S16" s="156">
        <f>Igazgatás!R16+Községgazd!U16+Vagyongazd!R16+Közút!R16+Sport!R16+Közművelődés!T26+Támogatás!AC16</f>
        <v>0</v>
      </c>
      <c r="T16" s="157">
        <f>Igazgatás!S16+Községgazd!V16+Vagyongazd!S16+Közút!S16+Sport!S16+Közművelődés!U26+Támogatás!AD16</f>
        <v>0</v>
      </c>
      <c r="U16" s="264">
        <f>Igazgatás!T16+Községgazd!W16+Vagyongazd!T16+Közút!T16+Sport!T16+Közművelődés!V26+Támogatás!AE16</f>
        <v>0</v>
      </c>
      <c r="V16" s="156">
        <f>Igazgatás!U16+Községgazd!X16+Vagyongazd!U16+Közút!U16+Sport!U16+Közművelődés!W26+Támogatás!AF16</f>
        <v>0</v>
      </c>
      <c r="W16" s="156">
        <f>Igazgatás!V16+Községgazd!Y16+Vagyongazd!V16+Közút!V16+Sport!V16+Közművelődés!X26+Támogatás!AG16</f>
        <v>0</v>
      </c>
      <c r="X16" s="157">
        <f>Igazgatás!W16+Községgazd!Z16+Vagyongazd!W16+Közút!W16+Sport!W16+Közművelődés!Y26+Támogatás!AH16</f>
        <v>0</v>
      </c>
      <c r="Y16" s="200" t="e">
        <f>Igazgatás!U16+Községgazd!U16+Vagyongazd!#REF!+Közút!U16+Sport!U16+Közművelődés!U26+Támogatás!Z16</f>
        <v>#REF!</v>
      </c>
      <c r="Z16" s="152" t="e">
        <f>Igazgatás!V16+Községgazd!V16+Vagyongazd!#REF!+Közút!V16+Sport!V16+Közművelődés!V26+Támogatás!AA16</f>
        <v>#REF!</v>
      </c>
      <c r="AA16" s="153" t="e">
        <f>Igazgatás!W16+Községgazd!W16+Vagyongazd!#REF!+Közút!W16+Sport!W16+Közművelődés!W26+Támogatás!AB16</f>
        <v>#REF!</v>
      </c>
      <c r="AD16" s="150"/>
    </row>
    <row r="17" spans="1:33" s="166" customFormat="1" ht="15" hidden="1" customHeight="1" x14ac:dyDescent="0.25">
      <c r="A17" s="110" t="s">
        <v>140</v>
      </c>
      <c r="B17" s="151" t="s">
        <v>618</v>
      </c>
      <c r="C17" s="164"/>
      <c r="D17" s="197" t="s">
        <v>141</v>
      </c>
      <c r="E17" s="197"/>
      <c r="F17" s="153" t="e">
        <v>#REF!</v>
      </c>
      <c r="G17" s="264" t="e">
        <v>#REF!</v>
      </c>
      <c r="H17" s="264" t="e">
        <v>#REF!</v>
      </c>
      <c r="I17" s="264" t="e">
        <v>#REF!</v>
      </c>
      <c r="J17" s="200" t="e">
        <f>Igazgatás!F17+Községgazd!F17+Vagyongazd!#REF!+Közút!F17+Sport!F17+Közművelődés!F27+Támogatás!J17</f>
        <v>#REF!</v>
      </c>
      <c r="K17" s="152" t="e">
        <f>Igazgatás!G17+Községgazd!G17+Vagyongazd!#REF!+Közút!G17+Sport!G17+Közművelődés!G27+Támogatás!K17</f>
        <v>#REF!</v>
      </c>
      <c r="L17" s="153" t="e">
        <f>Igazgatás!H17+Községgazd!H17+Vagyongazd!#REF!+Közút!H17+Sport!H17+Közművelődés!H27+Támogatás!L17</f>
        <v>#REF!</v>
      </c>
      <c r="M17" s="161">
        <f>Igazgatás!L17+Községgazd!O17+Vagyongazd!L17+Közút!L17+Sport!L17+Közművelődés!N27+Támogatás!W17</f>
        <v>0</v>
      </c>
      <c r="N17" s="155">
        <f>Igazgatás!M17+Községgazd!P17+Vagyongazd!M17+Közút!M17+Sport!M17+Közművelődés!O27+Támogatás!X17</f>
        <v>0</v>
      </c>
      <c r="O17" s="156">
        <f>Igazgatás!N17+Községgazd!Q17+Vagyongazd!N17+Közút!N17+Sport!N17+Közművelődés!P27+Támogatás!Y17</f>
        <v>0</v>
      </c>
      <c r="P17" s="156">
        <f>Igazgatás!O17+Községgazd!R17+Vagyongazd!O17+Közút!O17+Sport!O17+Közművelődés!Q27+Támogatás!Z17</f>
        <v>0</v>
      </c>
      <c r="Q17" s="155">
        <f>Igazgatás!P17+Községgazd!S17+Vagyongazd!P17+Közút!P17+Sport!P17+Közművelődés!R27+Támogatás!AA17</f>
        <v>0</v>
      </c>
      <c r="R17" s="156">
        <f>Igazgatás!Q17+Községgazd!T17+Vagyongazd!Q17+Közút!Q17+Sport!Q17+Közművelődés!S27+Támogatás!AB17</f>
        <v>0</v>
      </c>
      <c r="S17" s="156">
        <f>Igazgatás!R17+Községgazd!U17+Vagyongazd!R17+Közút!R17+Sport!R17+Közművelődés!T27+Támogatás!AC17</f>
        <v>0</v>
      </c>
      <c r="T17" s="157">
        <f>Igazgatás!S17+Községgazd!V17+Vagyongazd!S17+Közút!S17+Sport!S17+Közművelődés!U27+Támogatás!AD17</f>
        <v>0</v>
      </c>
      <c r="U17" s="264">
        <f>Igazgatás!T17+Községgazd!W17+Vagyongazd!T17+Közút!T17+Sport!T17+Közművelődés!V27+Támogatás!AE17</f>
        <v>0</v>
      </c>
      <c r="V17" s="156">
        <f>Igazgatás!U17+Községgazd!X17+Vagyongazd!U17+Közút!U17+Sport!U17+Közművelődés!W27+Támogatás!AF17</f>
        <v>0</v>
      </c>
      <c r="W17" s="156">
        <f>Igazgatás!V17+Községgazd!Y17+Vagyongazd!V17+Közút!V17+Sport!V17+Közművelődés!X27+Támogatás!AG17</f>
        <v>0</v>
      </c>
      <c r="X17" s="157">
        <f>Igazgatás!W17+Községgazd!Z17+Vagyongazd!W17+Közút!W17+Sport!W17+Közművelődés!Y27+Támogatás!AH17</f>
        <v>0</v>
      </c>
      <c r="Y17" s="200" t="e">
        <f>Igazgatás!U17+Községgazd!U17+Vagyongazd!#REF!+Közút!U17+Sport!U17+Közművelődés!U27+Támogatás!Z17</f>
        <v>#REF!</v>
      </c>
      <c r="Z17" s="152" t="e">
        <f>Igazgatás!V17+Községgazd!V17+Vagyongazd!#REF!+Közút!V17+Sport!V17+Közművelődés!V27+Támogatás!AA17</f>
        <v>#REF!</v>
      </c>
      <c r="AA17" s="153" t="e">
        <f>Igazgatás!W17+Községgazd!W17+Vagyongazd!#REF!+Közút!W17+Sport!W17+Közművelődés!W27+Támogatás!AB17</f>
        <v>#REF!</v>
      </c>
      <c r="AD17" s="150"/>
    </row>
    <row r="18" spans="1:33" s="166" customFormat="1" ht="15" hidden="1" customHeight="1" x14ac:dyDescent="0.25">
      <c r="A18" s="110" t="s">
        <v>142</v>
      </c>
      <c r="B18" s="151" t="s">
        <v>619</v>
      </c>
      <c r="C18" s="164"/>
      <c r="D18" s="197" t="s">
        <v>143</v>
      </c>
      <c r="E18" s="197"/>
      <c r="F18" s="153" t="e">
        <v>#REF!</v>
      </c>
      <c r="G18" s="264" t="e">
        <v>#REF!</v>
      </c>
      <c r="H18" s="264" t="e">
        <v>#REF!</v>
      </c>
      <c r="I18" s="264" t="e">
        <v>#REF!</v>
      </c>
      <c r="J18" s="200" t="e">
        <f>Igazgatás!F18+Községgazd!F18+Vagyongazd!#REF!+Közút!F18+Sport!F18+Közművelődés!F28+Támogatás!J18</f>
        <v>#REF!</v>
      </c>
      <c r="K18" s="152" t="e">
        <f>Igazgatás!G18+Községgazd!G18+Vagyongazd!#REF!+Közút!G18+Sport!G18+Közművelődés!G28+Támogatás!K18</f>
        <v>#REF!</v>
      </c>
      <c r="L18" s="153" t="e">
        <f>Igazgatás!H18+Községgazd!H18+Vagyongazd!#REF!+Közút!H18+Sport!H18+Közművelődés!H28+Támogatás!L18</f>
        <v>#REF!</v>
      </c>
      <c r="M18" s="161">
        <f>Igazgatás!L18+Községgazd!O18+Vagyongazd!L18+Közút!L18+Sport!L18+Közművelődés!N28+Támogatás!W18</f>
        <v>0</v>
      </c>
      <c r="N18" s="155">
        <f>Igazgatás!M18+Községgazd!P18+Vagyongazd!M18+Közút!M18+Sport!M18+Közművelődés!O28+Támogatás!X18</f>
        <v>0</v>
      </c>
      <c r="O18" s="156">
        <f>Igazgatás!N18+Községgazd!Q18+Vagyongazd!N18+Közút!N18+Sport!N18+Közművelődés!P28+Támogatás!Y18</f>
        <v>0</v>
      </c>
      <c r="P18" s="156">
        <f>Igazgatás!O18+Községgazd!R18+Vagyongazd!O18+Közút!O18+Sport!O18+Közművelődés!Q28+Támogatás!Z18</f>
        <v>0</v>
      </c>
      <c r="Q18" s="155">
        <f>Igazgatás!P18+Községgazd!S18+Vagyongazd!P18+Közút!P18+Sport!P18+Közművelődés!R28+Támogatás!AA18</f>
        <v>0</v>
      </c>
      <c r="R18" s="156">
        <f>Igazgatás!Q18+Községgazd!T18+Vagyongazd!Q18+Közút!Q18+Sport!Q18+Közművelődés!S28+Támogatás!AB18</f>
        <v>0</v>
      </c>
      <c r="S18" s="156">
        <f>Igazgatás!R18+Községgazd!U18+Vagyongazd!R18+Közút!R18+Sport!R18+Közművelődés!T28+Támogatás!AC18</f>
        <v>0</v>
      </c>
      <c r="T18" s="157">
        <f>Igazgatás!S18+Községgazd!V18+Vagyongazd!S18+Közút!S18+Sport!S18+Közművelődés!U28+Támogatás!AD18</f>
        <v>0</v>
      </c>
      <c r="U18" s="264">
        <f>Igazgatás!T18+Községgazd!W18+Vagyongazd!T18+Közút!T18+Sport!T18+Közművelődés!V28+Támogatás!AE18</f>
        <v>0</v>
      </c>
      <c r="V18" s="156">
        <f>Igazgatás!U18+Községgazd!X18+Vagyongazd!U18+Közút!U18+Sport!U18+Közművelődés!W28+Támogatás!AF18</f>
        <v>0</v>
      </c>
      <c r="W18" s="156">
        <f>Igazgatás!V18+Községgazd!Y18+Vagyongazd!V18+Közút!V18+Sport!V18+Közművelődés!X28+Támogatás!AG18</f>
        <v>0</v>
      </c>
      <c r="X18" s="157">
        <f>Igazgatás!W18+Községgazd!Z18+Vagyongazd!W18+Közút!W18+Sport!W18+Közművelődés!Y28+Támogatás!AH18</f>
        <v>0</v>
      </c>
      <c r="Y18" s="200" t="e">
        <f>Igazgatás!U18+Községgazd!U18+Vagyongazd!#REF!+Közút!U18+Sport!U18+Közművelődés!U28+Támogatás!Z18</f>
        <v>#REF!</v>
      </c>
      <c r="Z18" s="152" t="e">
        <f>Igazgatás!V18+Községgazd!V18+Vagyongazd!#REF!+Közút!V18+Sport!V18+Közművelődés!V28+Támogatás!AA18</f>
        <v>#REF!</v>
      </c>
      <c r="AA18" s="153" t="e">
        <f>Igazgatás!W18+Községgazd!W18+Vagyongazd!#REF!+Közút!W18+Sport!W18+Közművelődés!W28+Támogatás!AB18</f>
        <v>#REF!</v>
      </c>
      <c r="AD18" s="150"/>
    </row>
    <row r="19" spans="1:33" s="166" customFormat="1" x14ac:dyDescent="0.25">
      <c r="A19" s="110" t="s">
        <v>144</v>
      </c>
      <c r="B19" s="151" t="s">
        <v>620</v>
      </c>
      <c r="C19" s="164"/>
      <c r="D19" s="197" t="s">
        <v>145</v>
      </c>
      <c r="E19" s="197"/>
      <c r="F19" s="153">
        <v>199700</v>
      </c>
      <c r="G19" s="153">
        <v>199700</v>
      </c>
      <c r="H19" s="153">
        <v>199700</v>
      </c>
      <c r="I19" s="153"/>
      <c r="J19" s="153">
        <f>Igazgatás!F19+Községgazd!F19+Vagyongazd!F19+Közút!F19+Sport!F19+Közművelődés!F29+Támogatás!J19</f>
        <v>153600</v>
      </c>
      <c r="K19" s="153">
        <f>Igazgatás!G19+Községgazd!G19+Vagyongazd!G19+Közút!G19+Sport!G19+Közművelődés!G29+Támogatás!K19</f>
        <v>0</v>
      </c>
      <c r="L19" s="153">
        <f>Igazgatás!H19+Községgazd!H19+Vagyongazd!H19+Közút!H19+Sport!H19+Közművelődés!H29+Támogatás!L19</f>
        <v>153600</v>
      </c>
      <c r="M19" s="161">
        <f>Igazgatás!L19+Községgazd!O19+Vagyongazd!L19+Közút!L19+Sport!L19+Közművelődés!N29+Támogatás!W19</f>
        <v>13200</v>
      </c>
      <c r="N19" s="155">
        <f>Igazgatás!M19+Községgazd!P19+Vagyongazd!M19+Közút!M19+Sport!M19+Közművelődés!O29+Támogatás!X19</f>
        <v>12800</v>
      </c>
      <c r="O19" s="156">
        <f>Igazgatás!N19+Községgazd!Q19+Vagyongazd!N19+Közút!N19+Sport!N19+Közművelődés!P29+Támogatás!Y19</f>
        <v>12800</v>
      </c>
      <c r="P19" s="156">
        <f>Igazgatás!O19+Községgazd!R19+Vagyongazd!O19+Közút!O19+Sport!O19+Közművelődés!Q29+Támogatás!Z19</f>
        <v>12800</v>
      </c>
      <c r="Q19" s="155">
        <f>Igazgatás!P19+Községgazd!S19+Vagyongazd!P19+Közút!P19+Sport!P19+Közművelődés!R29+Támogatás!AA19</f>
        <v>12800</v>
      </c>
      <c r="R19" s="156">
        <f>Igazgatás!Q19+Községgazd!T19+Vagyongazd!Q19+Közút!Q19+Sport!Q19+Közművelődés!S29+Támogatás!AB19</f>
        <v>12800</v>
      </c>
      <c r="S19" s="156">
        <f>Igazgatás!R19+Községgazd!U19+Vagyongazd!R19+Közút!R19+Sport!R19+Közművelődés!T29+Támogatás!AC19</f>
        <v>12800</v>
      </c>
      <c r="T19" s="157">
        <f>Igazgatás!S19+Községgazd!V19+Vagyongazd!S19+Közút!S19+Sport!S19+Közművelődés!U29+Támogatás!AD19</f>
        <v>248100</v>
      </c>
      <c r="U19" s="264">
        <f>Igazgatás!T19+Községgazd!W19+Vagyongazd!T19+Közút!T19+Sport!T19+Közművelődés!V29+Támogatás!AE19</f>
        <v>12800</v>
      </c>
      <c r="V19" s="156">
        <f>Igazgatás!U19+Községgazd!X19+Vagyongazd!U19+Közút!U19+Sport!U19+Közművelődés!W29+Támogatás!AF19</f>
        <v>0</v>
      </c>
      <c r="W19" s="156">
        <f>Igazgatás!V19+Községgazd!Y19+Vagyongazd!V19+Közút!V19+Sport!V19+Közművelődés!X29+Támogatás!AG19</f>
        <v>0</v>
      </c>
      <c r="X19" s="157">
        <f>Igazgatás!W19+Községgazd!Z19+Vagyongazd!W19+Közút!W19+Sport!W19+Közművelődés!Y29+Támogatás!AH19</f>
        <v>0</v>
      </c>
      <c r="Y19" s="153">
        <f>SUM(Igazgatás!I19+Községgazd!I19+Közművelődés!I29)</f>
        <v>350900</v>
      </c>
      <c r="Z19" s="153">
        <v>0</v>
      </c>
      <c r="AA19" s="153">
        <f>SUM(Igazgatás!K19+Községgazd!K19+Közművelődés!K29)</f>
        <v>350900</v>
      </c>
      <c r="AD19" s="150">
        <v>338100</v>
      </c>
    </row>
    <row r="20" spans="1:33" x14ac:dyDescent="0.25">
      <c r="B20" s="82" t="s">
        <v>621</v>
      </c>
      <c r="C20" s="762" t="s">
        <v>146</v>
      </c>
      <c r="D20" s="763"/>
      <c r="E20" s="763"/>
      <c r="F20" s="141">
        <v>4960464</v>
      </c>
      <c r="G20" s="141">
        <v>4960464</v>
      </c>
      <c r="H20" s="141">
        <v>4960464</v>
      </c>
      <c r="I20" s="205"/>
      <c r="J20" s="141">
        <f>Igazgatás!F20+Községgazd!F20+Vagyongazd!F20+Közút!F20+Sport!F20+Közművelődés!F32+Támogatás!J20</f>
        <v>5187964</v>
      </c>
      <c r="K20" s="141">
        <f>Igazgatás!G20+Községgazd!G20+Vagyongazd!G20+Közút!G20+Sport!G20+Közművelődés!G32+Támogatás!K20</f>
        <v>0</v>
      </c>
      <c r="L20" s="141">
        <f>Igazgatás!H20+Községgazd!H20+Vagyongazd!H20+Közút!H20+Sport!H20+Közművelődés!H32+Támogatás!L20</f>
        <v>5187964</v>
      </c>
      <c r="M20" s="83">
        <f>Igazgatás!L20+Községgazd!O20+Vagyongazd!L20+Közút!L20+Sport!L20+Közművelődés!N32+Támogatás!W20</f>
        <v>710180</v>
      </c>
      <c r="N20" s="84">
        <f>Igazgatás!M20+Községgazd!P20+Vagyongazd!M20+Közút!M20+Sport!M20+Közművelődés!O32+Támogatás!X20</f>
        <v>403805</v>
      </c>
      <c r="O20" s="87">
        <f>Igazgatás!N20+Községgazd!Q20+Vagyongazd!N20+Közút!N20+Sport!N20+Közművelődés!P32+Támogatás!Y20</f>
        <v>397462</v>
      </c>
      <c r="P20" s="87">
        <f>Igazgatás!O20+Községgazd!R20+Vagyongazd!O20+Közút!O20+Sport!O20+Közművelődés!Q32+Támogatás!Z20</f>
        <v>394080</v>
      </c>
      <c r="Q20" s="84">
        <f>Igazgatás!P20+Községgazd!S20+Vagyongazd!P20+Közút!P20+Sport!P20+Közművelődés!R32+Támogatás!AA20</f>
        <v>378680</v>
      </c>
      <c r="R20" s="87">
        <f>Igazgatás!Q20+Községgazd!T20+Vagyongazd!Q20+Közút!Q20+Sport!Q20+Közművelődés!S32+Támogatás!AB20</f>
        <v>404160</v>
      </c>
      <c r="S20" s="87">
        <f>Igazgatás!R20+Községgazd!U20+Vagyongazd!R20+Közút!R20+Sport!R20+Közművelődés!T32+Támogatás!AC20</f>
        <v>393041</v>
      </c>
      <c r="T20" s="88">
        <f>Igazgatás!S20+Községgazd!V20+Vagyongazd!S20+Közút!S20+Sport!S20+Közművelődés!U32+Támogatás!AD20</f>
        <v>380080</v>
      </c>
      <c r="U20" s="265">
        <f>Igazgatás!T20+Községgazd!W20+Vagyongazd!T20+Közút!T20+Sport!T20+Közművelődés!V32+Támogatás!AE20</f>
        <v>428209</v>
      </c>
      <c r="V20" s="87">
        <f>Igazgatás!U20+Községgazd!X20+Vagyongazd!U20+Közút!U20+Sport!U20+Közművelődés!W32+Támogatás!AF20</f>
        <v>440889</v>
      </c>
      <c r="W20" s="87">
        <f>Igazgatás!V20+Községgazd!Y20+Vagyongazd!V20+Közút!V20+Sport!V20+Közművelődés!X32+Támogatás!AG20</f>
        <v>440889</v>
      </c>
      <c r="X20" s="88">
        <f>Igazgatás!W20+Községgazd!Z20+Vagyongazd!W20+Közút!W20+Sport!W20+Közművelődés!Y32+Támogatás!AH20</f>
        <v>740089</v>
      </c>
      <c r="Y20" s="141">
        <f>SUM(Y23+Y22+Y21)</f>
        <v>5511564</v>
      </c>
      <c r="Z20" s="141">
        <f>Igazgatás!V20+Községgazd!V20+Vagyongazd!Y20+Közút!V20+Sport!V20+Közművelődés!V32+Támogatás!AA20</f>
        <v>447556</v>
      </c>
      <c r="AA20" s="141">
        <f>SUM(Igazgatás!K20+Községgazd!K20+Közművelődés!K32)</f>
        <v>5511564</v>
      </c>
      <c r="AD20" s="150"/>
    </row>
    <row r="21" spans="1:33" s="39" customFormat="1" x14ac:dyDescent="0.25">
      <c r="A21" s="110" t="s">
        <v>147</v>
      </c>
      <c r="B21" s="49" t="s">
        <v>622</v>
      </c>
      <c r="C21" s="785" t="s">
        <v>148</v>
      </c>
      <c r="D21" s="786"/>
      <c r="E21" s="786"/>
      <c r="F21" s="143">
        <v>4277964</v>
      </c>
      <c r="G21" s="143">
        <v>4277964</v>
      </c>
      <c r="H21" s="143">
        <v>4277964</v>
      </c>
      <c r="I21" s="143"/>
      <c r="J21" s="143">
        <f>Igazgatás!F21+Községgazd!F21+Vagyongazd!F21+Közút!F21+Sport!F21+Közművelődés!F33+Támogatás!J21</f>
        <v>4277964</v>
      </c>
      <c r="K21" s="143">
        <f>Igazgatás!G21+Községgazd!G21+Vagyongazd!G21+Közút!G21+Sport!G21+Közművelődés!G33+Támogatás!K21</f>
        <v>0</v>
      </c>
      <c r="L21" s="143">
        <f>Igazgatás!H21+Községgazd!H21+Vagyongazd!H21+Közút!H21+Sport!H21+Közművelődés!H33+Támogatás!L21</f>
        <v>4277964</v>
      </c>
      <c r="M21" s="68">
        <f>Igazgatás!L21+Községgazd!O21+Vagyongazd!L21+Közút!L21+Sport!L21+Közművelődés!N33+Támogatás!W21</f>
        <v>644776</v>
      </c>
      <c r="N21" s="13">
        <f>Igazgatás!M21+Községgazd!P21+Vagyongazd!M21+Közút!M21+Sport!M21+Közművelődés!O33+Támogatás!X21</f>
        <v>344080</v>
      </c>
      <c r="O21" s="73">
        <f>Igazgatás!N21+Községgazd!Q21+Vagyongazd!N21+Közút!N21+Sport!N21+Közművelődés!P33+Támogatás!Y21</f>
        <v>344080</v>
      </c>
      <c r="P21" s="73">
        <f>Igazgatás!O21+Községgazd!R21+Vagyongazd!O21+Közút!O21+Sport!O21+Közművelődés!Q33+Támogatás!Z21</f>
        <v>344080</v>
      </c>
      <c r="Q21" s="13">
        <f>Igazgatás!P21+Községgazd!S21+Vagyongazd!P21+Közút!P21+Sport!P21+Közművelődés!R33+Támogatás!AA21</f>
        <v>344080</v>
      </c>
      <c r="R21" s="73">
        <f>Igazgatás!Q21+Községgazd!T21+Vagyongazd!Q21+Közút!Q21+Sport!Q21+Közművelődés!S33+Támogatás!AB21</f>
        <v>344080</v>
      </c>
      <c r="S21" s="73">
        <f>Igazgatás!R21+Községgazd!U21+Vagyongazd!R21+Közút!R21+Sport!R21+Közművelődés!T33+Támogatás!AC21</f>
        <v>344080</v>
      </c>
      <c r="T21" s="43">
        <f>Igazgatás!S21+Községgazd!V21+Vagyongazd!S21+Közút!S21+Sport!S21+Közművelődés!U33+Támogatás!AD21</f>
        <v>344080</v>
      </c>
      <c r="U21" s="266">
        <f>Igazgatás!T21+Községgazd!W21+Vagyongazd!T21+Közút!T21+Sport!T21+Közművelődés!V33+Támogatás!AE21</f>
        <v>314234</v>
      </c>
      <c r="V21" s="73">
        <f>Igazgatás!U21+Községgazd!X21+Vagyongazd!U21+Közút!U21+Sport!U21+Közművelődés!W33+Támogatás!AF21</f>
        <v>303465</v>
      </c>
      <c r="W21" s="73">
        <f>Igazgatás!V21+Községgazd!Y21+Vagyongazd!V21+Közút!V21+Sport!V21+Közművelődés!X33+Támogatás!AG21</f>
        <v>303465</v>
      </c>
      <c r="X21" s="43">
        <f>Igazgatás!W21+Községgazd!Z21+Vagyongazd!W21+Közút!W21+Sport!W21+Közművelődés!Y33+Támogatás!AH21</f>
        <v>602664</v>
      </c>
      <c r="Y21" s="143">
        <f>SUM(Igazgatás!I21+Közművelődés!I33)</f>
        <v>4577164</v>
      </c>
      <c r="Z21" s="143">
        <f>Igazgatás!V21+Községgazd!V21+Vagyongazd!Y21+Közút!V21+Sport!V21+Közművelődés!V33+Támogatás!AA21</f>
        <v>303465</v>
      </c>
      <c r="AA21" s="143">
        <f>SUM(Igazgatás!K21+Közművelődés!K33)</f>
        <v>4577164</v>
      </c>
      <c r="AD21" s="150">
        <v>4277964</v>
      </c>
    </row>
    <row r="22" spans="1:33" s="39" customFormat="1" ht="25.5" customHeight="1" x14ac:dyDescent="0.25">
      <c r="A22" s="110" t="s">
        <v>149</v>
      </c>
      <c r="B22" s="49" t="s">
        <v>623</v>
      </c>
      <c r="C22" s="787" t="s">
        <v>861</v>
      </c>
      <c r="D22" s="788"/>
      <c r="E22" s="788"/>
      <c r="F22" s="143">
        <v>582500</v>
      </c>
      <c r="G22" s="143">
        <v>582500</v>
      </c>
      <c r="H22" s="143">
        <v>582500</v>
      </c>
      <c r="I22" s="143"/>
      <c r="J22" s="143">
        <f>Igazgatás!F22+Községgazd!F22+Vagyongazd!F22+Közút!F22+Sport!F22+Közművelődés!F34+Támogatás!J22</f>
        <v>810000</v>
      </c>
      <c r="K22" s="143">
        <f>Igazgatás!G22+Községgazd!G22+Vagyongazd!G22+Közút!G22+Sport!G22+Közművelődés!G34+Támogatás!K22</f>
        <v>0</v>
      </c>
      <c r="L22" s="143">
        <f>Igazgatás!H22+Községgazd!H22+Vagyongazd!H22+Közút!H22+Sport!H22+Közművelődés!H34+Támogatás!L22</f>
        <v>810000</v>
      </c>
      <c r="M22" s="68">
        <f>Igazgatás!L22+Községgazd!O22+Vagyongazd!L22+Közút!L22+Sport!L22+Közművelődés!N34+Támogatás!W22</f>
        <v>38915</v>
      </c>
      <c r="N22" s="13">
        <f>Igazgatás!M22+Községgazd!P22+Vagyongazd!M22+Közút!M22+Sport!M22+Közművelődés!O34+Támogatás!X22</f>
        <v>59725</v>
      </c>
      <c r="O22" s="73">
        <f>Igazgatás!N22+Községgazd!Q22+Vagyongazd!N22+Közút!N22+Sport!N22+Közművelődés!P34+Támogatás!Y22</f>
        <v>50000</v>
      </c>
      <c r="P22" s="73">
        <f>Igazgatás!O22+Községgazd!R22+Vagyongazd!O22+Közút!O22+Sport!O22+Közművelődés!Q34+Támogatás!Z22</f>
        <v>50000</v>
      </c>
      <c r="Q22" s="13">
        <f>Igazgatás!P22+Községgazd!S22+Vagyongazd!P22+Közút!P22+Sport!P22+Közművelődés!R34+Támogatás!AA22</f>
        <v>34600</v>
      </c>
      <c r="R22" s="73">
        <f>Igazgatás!Q22+Községgazd!T22+Vagyongazd!Q22+Közút!Q22+Sport!Q22+Közművelődés!S34+Támogatás!AB22</f>
        <v>60080</v>
      </c>
      <c r="S22" s="73">
        <f>Igazgatás!R22+Községgazd!U22+Vagyongazd!R22+Közút!R22+Sport!R22+Közművelődés!T34+Támogatás!AC22</f>
        <v>48961</v>
      </c>
      <c r="T22" s="43">
        <f>Igazgatás!S22+Községgazd!V22+Vagyongazd!S22+Közút!S22+Sport!S22+Közművelődés!U34+Támogatás!AD22</f>
        <v>36000</v>
      </c>
      <c r="U22" s="266">
        <f>Igazgatás!T22+Községgazd!W22+Vagyongazd!T22+Közút!T22+Sport!T22+Közművelődés!V34+Támogatás!AE22</f>
        <v>89575</v>
      </c>
      <c r="V22" s="73">
        <f>Igazgatás!U22+Községgazd!X22+Vagyongazd!U22+Közút!U22+Sport!U22+Közművelődés!W34+Támogatás!AF22</f>
        <v>114048</v>
      </c>
      <c r="W22" s="73">
        <f>Igazgatás!V22+Községgazd!Y22+Vagyongazd!V22+Közút!V22+Sport!V22+Közművelődés!X34+Támogatás!AG22</f>
        <v>114048</v>
      </c>
      <c r="X22" s="43">
        <f>Igazgatás!W22+Községgazd!Z22+Vagyongazd!W22+Közút!W22+Sport!W22+Közművelődés!Y34+Támogatás!AH22</f>
        <v>114048</v>
      </c>
      <c r="Y22" s="143">
        <f>SUM(Igazgatás!I22+Községgazd!I22+Közművelődés!I34)</f>
        <v>810000</v>
      </c>
      <c r="Z22" s="143">
        <v>0</v>
      </c>
      <c r="AA22" s="143">
        <f>SUM(Igazgatás!K22+Községgazd!K22+Közművelődés!K34)</f>
        <v>810000</v>
      </c>
      <c r="AD22" s="150">
        <v>810000</v>
      </c>
    </row>
    <row r="23" spans="1:33" s="39" customFormat="1" ht="15.75" thickBot="1" x14ac:dyDescent="0.3">
      <c r="A23" s="110" t="s">
        <v>150</v>
      </c>
      <c r="B23" s="158" t="s">
        <v>624</v>
      </c>
      <c r="C23" s="827" t="s">
        <v>151</v>
      </c>
      <c r="D23" s="828"/>
      <c r="E23" s="828"/>
      <c r="F23" s="143">
        <v>100000</v>
      </c>
      <c r="G23" s="143">
        <v>100000</v>
      </c>
      <c r="H23" s="143">
        <v>100000</v>
      </c>
      <c r="I23" s="143"/>
      <c r="J23" s="143">
        <f>Igazgatás!F23+Községgazd!F23+Vagyongazd!F23+Közút!F23+Sport!F23+Közművelődés!F35+Támogatás!J23</f>
        <v>100000</v>
      </c>
      <c r="K23" s="143">
        <f>Igazgatás!G23+Községgazd!G23+Vagyongazd!G23+Közút!G23+Sport!G23+Közművelődés!G35+Támogatás!K23</f>
        <v>0</v>
      </c>
      <c r="L23" s="143">
        <f>Igazgatás!H23+Községgazd!H23+Vagyongazd!H23+Közút!H23+Sport!H23+Közművelődés!H35+Támogatás!L23</f>
        <v>100000</v>
      </c>
      <c r="M23" s="68">
        <f>Igazgatás!L23+Községgazd!O23+Vagyongazd!L23+Közút!L23+Sport!L23+Közművelődés!N35+Támogatás!W23</f>
        <v>26489</v>
      </c>
      <c r="N23" s="13">
        <f>Igazgatás!M23+Községgazd!P23+Vagyongazd!M23+Közút!M23+Sport!M23+Közművelődés!O35+Támogatás!X23</f>
        <v>0</v>
      </c>
      <c r="O23" s="73">
        <f>Igazgatás!N23+Községgazd!Q23+Vagyongazd!N23+Közút!N23+Sport!N23+Közművelődés!P35+Támogatás!Y23</f>
        <v>3382</v>
      </c>
      <c r="P23" s="73">
        <f>Igazgatás!O23+Községgazd!R23+Vagyongazd!O23+Közút!O23+Sport!O23+Közművelődés!Q35+Támogatás!Z23</f>
        <v>0</v>
      </c>
      <c r="Q23" s="13">
        <f>Igazgatás!P23+Községgazd!S23+Vagyongazd!P23+Közút!P23+Sport!P23+Közművelődés!R35+Támogatás!AA23</f>
        <v>0</v>
      </c>
      <c r="R23" s="73">
        <f>Igazgatás!Q23+Községgazd!T23+Vagyongazd!Q23+Közút!Q23+Sport!Q23+Közművelődés!S35+Támogatás!AB23</f>
        <v>0</v>
      </c>
      <c r="S23" s="73">
        <f>Igazgatás!R23+Községgazd!U23+Vagyongazd!R23+Közút!R23+Sport!R23+Közművelődés!T35+Támogatás!AC23</f>
        <v>0</v>
      </c>
      <c r="T23" s="43">
        <f>Igazgatás!S23+Községgazd!V23+Vagyongazd!S23+Közút!S23+Sport!S23+Közművelődés!U35+Támogatás!AD23</f>
        <v>0</v>
      </c>
      <c r="U23" s="266">
        <f>Igazgatás!T23+Községgazd!W23+Vagyongazd!T23+Közút!T23+Sport!T23+Közművelődés!V35+Támogatás!AE23</f>
        <v>24400</v>
      </c>
      <c r="V23" s="73">
        <f>Igazgatás!U23+Községgazd!X23+Vagyongazd!U23+Közút!U23+Sport!U23+Közművelődés!W35+Támogatás!AF23</f>
        <v>23376</v>
      </c>
      <c r="W23" s="73">
        <f>Igazgatás!V23+Községgazd!Y23+Vagyongazd!V23+Közút!V23+Sport!V23+Közművelődés!X35+Támogatás!AG23</f>
        <v>23376</v>
      </c>
      <c r="X23" s="43">
        <f>Igazgatás!W23+Községgazd!Z23+Vagyongazd!W23+Közút!W23+Sport!W23+Közművelődés!Y35+Támogatás!AH23</f>
        <v>23377</v>
      </c>
      <c r="Y23" s="143">
        <f>SUM(Igazgatás!I23+Közművelődés!I35)</f>
        <v>124400</v>
      </c>
      <c r="Z23" s="143">
        <f>Igazgatás!V23+Községgazd!V23+Vagyongazd!Y23+Közút!V23+Sport!V23+Közművelődés!V35+Támogatás!AA23</f>
        <v>23376</v>
      </c>
      <c r="AA23" s="143">
        <f>SUM(Igazgatás!K23+Közművelődés!K35)</f>
        <v>124400</v>
      </c>
      <c r="AD23" s="150">
        <v>100000</v>
      </c>
    </row>
    <row r="24" spans="1:33" ht="15.75" thickBot="1" x14ac:dyDescent="0.3">
      <c r="A24" s="110" t="s">
        <v>950</v>
      </c>
      <c r="B24" s="75" t="s">
        <v>152</v>
      </c>
      <c r="C24" s="758" t="s">
        <v>801</v>
      </c>
      <c r="D24" s="758"/>
      <c r="E24" s="759"/>
      <c r="F24" s="139">
        <v>2090420.88</v>
      </c>
      <c r="G24" s="139">
        <v>2090420.88</v>
      </c>
      <c r="H24" s="139">
        <v>2114649.1999999997</v>
      </c>
      <c r="I24" s="380"/>
      <c r="J24" s="139">
        <f>Igazgatás!F24+Községgazd!F24+Vagyongazd!F24+Szennyvíz!E23+Közút!F24+Sport!F24+Közművelődés!F36+Támogatás!J24</f>
        <v>2004297</v>
      </c>
      <c r="K24" s="139">
        <f>Igazgatás!G24+Községgazd!G24+Vagyongazd!G24+Szennyvíz!F23+Közút!G24+Sport!G24+Közművelődés!G36+Támogatás!K24</f>
        <v>0</v>
      </c>
      <c r="L24" s="139">
        <f>SUM(J24:K24)</f>
        <v>2004297</v>
      </c>
      <c r="M24" s="76">
        <f>Igazgatás!L24+Községgazd!O24+Vagyongazd!L24+Közút!L24+Sport!L24+Közművelődés!N36+Támogatás!W24</f>
        <v>305348</v>
      </c>
      <c r="N24" s="77">
        <f>Igazgatás!M24+Községgazd!P24+Vagyongazd!M24+Közút!M24+Sport!M24+Közművelődés!O36+Támogatás!X24</f>
        <v>145204</v>
      </c>
      <c r="O24" s="80">
        <f>Igazgatás!N24+Községgazd!Q24+Vagyongazd!N24+Közút!N24+Sport!N24+Közművelődés!P36+Támogatás!Y24</f>
        <v>144033</v>
      </c>
      <c r="P24" s="80">
        <f>Igazgatás!O24+Községgazd!R24+Vagyongazd!O24+Közút!O24+Sport!O24+Közművelődés!Q36+Támogatás!Z24</f>
        <v>252784</v>
      </c>
      <c r="Q24" s="77">
        <f>Igazgatás!P24+Községgazd!S24+Vagyongazd!P24+Közút!P24+Sport!P24+Közművelődés!R36+Támogatás!AA24</f>
        <v>132333</v>
      </c>
      <c r="R24" s="80">
        <f>Igazgatás!Q24+Községgazd!T24+Vagyongazd!Q24+Közút!Q24+Sport!Q24+Közművelődés!S36+Támogatás!AB24</f>
        <v>139353</v>
      </c>
      <c r="S24" s="80">
        <f>Igazgatás!R24+Községgazd!U24+Vagyongazd!R24+Közút!R24+Sport!R24+Közművelődés!T36+Támogatás!AC24</f>
        <v>145057</v>
      </c>
      <c r="T24" s="81">
        <f>Igazgatás!S24+Községgazd!V24+Vagyongazd!S24+Közút!S24+Sport!S24+Közművelődés!U36+Támogatás!AD24</f>
        <v>185164</v>
      </c>
      <c r="U24" s="262">
        <f>Igazgatás!T24+Községgazd!W24+Vagyongazd!T24+Közút!T24+Sport!T24+Közművelődés!V36+Támogatás!AE24</f>
        <v>124430</v>
      </c>
      <c r="V24" s="80">
        <f>Igazgatás!U24+Községgazd!X24+Vagyongazd!U24+Közút!U24+Sport!U24+Közművelődés!W36+Támogatás!AF24</f>
        <v>138465</v>
      </c>
      <c r="W24" s="80">
        <f>Igazgatás!V24+Községgazd!Y24+Vagyongazd!V24+Közút!V24+Sport!V24+Közművelődés!X36+Támogatás!AG24</f>
        <v>138465</v>
      </c>
      <c r="X24" s="81">
        <f>Igazgatás!W24+Községgazd!Z24+Vagyongazd!W24+Közút!W24+Sport!W24+Közművelődés!Y36+Támogatás!AH24</f>
        <v>206021</v>
      </c>
      <c r="Y24" s="139">
        <f>SUM(Y31+Y28+Y25)</f>
        <v>2056657</v>
      </c>
      <c r="Z24" s="139">
        <f>Igazgatás!V24+Községgazd!V24+Vagyongazd!Y24+Szennyvíz!U23+Közút!V24+Sport!V24+Közművelődés!V36+Támogatás!AA24</f>
        <v>185927</v>
      </c>
      <c r="AA24" s="139">
        <f>SUM(Igazgatás!K24+Községgazd!K24+Vagyongazd!K24+Szennyvíz!J23+Közút!K24+Sport!K24+Közművelődés!K36+Támogatás!O24)</f>
        <v>2056657</v>
      </c>
      <c r="AD24" s="150"/>
    </row>
    <row r="25" spans="1:33" x14ac:dyDescent="0.25">
      <c r="B25" s="54"/>
      <c r="C25" s="821" t="s">
        <v>154</v>
      </c>
      <c r="D25" s="822"/>
      <c r="E25" s="822"/>
      <c r="F25" s="142">
        <v>1906805.73</v>
      </c>
      <c r="G25" s="142">
        <v>1906805.73</v>
      </c>
      <c r="H25" s="142">
        <v>1906304.0499999998</v>
      </c>
      <c r="I25" s="142"/>
      <c r="J25" s="142">
        <f>Igazgatás!F25+Községgazd!F25+Vagyongazd!F25+Közút!F25+Sport!F25+Közművelődés!F37+Támogatás!J25</f>
        <v>1940546</v>
      </c>
      <c r="K25" s="142">
        <f>Igazgatás!G25+Községgazd!G25+Vagyongazd!G25+Közút!G25+Sport!G25+Közművelődés!G37+Támogatás!K25</f>
        <v>0</v>
      </c>
      <c r="L25" s="142">
        <v>1787189</v>
      </c>
      <c r="M25" s="66">
        <f>Igazgatás!L25+Községgazd!O25+Vagyongazd!L25+Közút!L25+Sport!L25+Közművelődés!N37+Támogatás!W25</f>
        <v>305348</v>
      </c>
      <c r="N25" s="1">
        <f>Igazgatás!M25+Községgazd!P25+Vagyongazd!M25+Közút!M25+Sport!M25+Közművelődés!O37+Támogatás!X25</f>
        <v>145204</v>
      </c>
      <c r="O25" s="72">
        <f>Igazgatás!N25+Községgazd!Q25+Vagyongazd!N25+Közút!N25+Sport!N25+Közművelődés!P37+Támogatás!Y25</f>
        <v>144033</v>
      </c>
      <c r="P25" s="72">
        <f>Igazgatás!O25+Községgazd!R25+Vagyongazd!O25+Közút!O25+Sport!O25+Közművelődés!Q37+Támogatás!Z25</f>
        <v>204229</v>
      </c>
      <c r="Q25" s="1">
        <f>Igazgatás!P25+Községgazd!S25+Vagyongazd!P25+Közút!P25+Sport!P25+Közművelődés!R37+Támogatás!AA25</f>
        <v>132333</v>
      </c>
      <c r="R25" s="72">
        <f>Igazgatás!Q25+Községgazd!T25+Vagyongazd!Q25+Közút!Q25+Sport!Q25+Közművelődés!S37+Támogatás!AB25</f>
        <v>139353</v>
      </c>
      <c r="S25" s="72">
        <f>Igazgatás!R25+Községgazd!U25+Vagyongazd!R25+Közút!R25+Sport!R25+Közművelődés!T37+Támogatás!AC25</f>
        <v>145057</v>
      </c>
      <c r="T25" s="42">
        <f>Igazgatás!S25+Községgazd!V25+Vagyongazd!S25+Közút!S25+Sport!S25+Közművelődés!U37+Támogatás!AD25</f>
        <v>185164</v>
      </c>
      <c r="U25" s="267">
        <f>Igazgatás!T25+Községgazd!W25+Vagyongazd!T25+Közút!T25+Sport!T25+Közművelődés!V37+Támogatás!AE25</f>
        <v>124430</v>
      </c>
      <c r="V25" s="72">
        <f>Igazgatás!U25+Községgazd!X25+Vagyongazd!U25+Közút!U25+Sport!U25+Közművelődés!W37+Támogatás!AF25</f>
        <v>138465</v>
      </c>
      <c r="W25" s="72">
        <f>Igazgatás!V25+Községgazd!Y25+Vagyongazd!V25+Közút!V25+Sport!V25+Közművelődés!X37+Támogatás!AG25</f>
        <v>138465</v>
      </c>
      <c r="X25" s="42">
        <f>Igazgatás!W25+Községgazd!Z25+Vagyongazd!W25+Közút!W25+Sport!W25+Közművelődés!Y37+Támogatás!AH25</f>
        <v>190825</v>
      </c>
      <c r="Y25" s="142">
        <f>SUM(Igazgatás!I25+Községgazd!I25+Közművelődés!I37)</f>
        <v>1992906</v>
      </c>
      <c r="Z25" s="142">
        <v>0</v>
      </c>
      <c r="AA25" s="142">
        <f>SUM(Igazgatás!K25+Községgazd!K25+Közművelődés!K37)</f>
        <v>1992906</v>
      </c>
      <c r="AD25" s="150"/>
    </row>
    <row r="26" spans="1:33" ht="15" hidden="1" customHeight="1" x14ac:dyDescent="0.25">
      <c r="B26" s="55"/>
      <c r="C26" s="823" t="s">
        <v>155</v>
      </c>
      <c r="D26" s="824"/>
      <c r="E26" s="824"/>
      <c r="F26" s="142" t="e">
        <v>#REF!</v>
      </c>
      <c r="G26" s="267" t="e">
        <v>#REF!</v>
      </c>
      <c r="H26" s="267" t="e">
        <v>#REF!</v>
      </c>
      <c r="I26" s="142" t="e">
        <f>Igazgatás!#REF!+Községgazd!#REF!+Vagyongazd!#REF!+Közút!#REF!+Sport!#REF!+Közművelődés!#REF!+Támogatás!I26</f>
        <v>#REF!</v>
      </c>
      <c r="J26" s="187" t="e">
        <f>Igazgatás!F26+Községgazd!F26+Vagyongazd!#REF!+Közút!F26+Sport!F26+Közművelődés!F40+Támogatás!J26</f>
        <v>#REF!</v>
      </c>
      <c r="K26" s="129" t="e">
        <f>Igazgatás!G26+Községgazd!G26+Vagyongazd!#REF!+Közút!G26+Sport!G26+Közművelődés!G40+Támogatás!K26</f>
        <v>#REF!</v>
      </c>
      <c r="L26" s="142" t="e">
        <f>Igazgatás!H26+Községgazd!H26+Vagyongazd!#REF!+Közút!H26+Sport!H26+Közművelődés!H40+Támogatás!L26</f>
        <v>#REF!</v>
      </c>
      <c r="M26" s="66">
        <f>Igazgatás!L26+Községgazd!O26+Vagyongazd!L26+Közút!L26+Sport!L26+Közművelődés!N40+Támogatás!W26</f>
        <v>0</v>
      </c>
      <c r="N26" s="1">
        <f>Igazgatás!M26+Községgazd!P26+Vagyongazd!M26+Közút!M26+Sport!M26+Közművelődés!O40+Támogatás!X26</f>
        <v>0</v>
      </c>
      <c r="O26" s="72">
        <f>Igazgatás!N26+Községgazd!Q26+Vagyongazd!N26+Közút!N26+Sport!N26+Közművelődés!P40+Támogatás!Y26</f>
        <v>0</v>
      </c>
      <c r="P26" s="72">
        <f>Igazgatás!O26+Községgazd!R26+Vagyongazd!O26+Közút!O26+Sport!O26+Közművelődés!Q40+Támogatás!Z26</f>
        <v>0</v>
      </c>
      <c r="Q26" s="1">
        <f>Igazgatás!P26+Községgazd!S26+Vagyongazd!P26+Közút!P26+Sport!P26+Közművelődés!R40+Támogatás!AA26</f>
        <v>0</v>
      </c>
      <c r="R26" s="72">
        <f>Igazgatás!Q26+Községgazd!T26+Vagyongazd!Q26+Közút!Q26+Sport!Q26+Közművelődés!S40+Támogatás!AB26</f>
        <v>0</v>
      </c>
      <c r="S26" s="72">
        <f>Igazgatás!R26+Községgazd!U26+Vagyongazd!R26+Közút!R26+Sport!R26+Közművelődés!T40+Támogatás!AC26</f>
        <v>0</v>
      </c>
      <c r="T26" s="42">
        <f>Igazgatás!S26+Községgazd!V26+Vagyongazd!S26+Közút!S26+Sport!S26+Közművelődés!U40+Támogatás!AD26</f>
        <v>0</v>
      </c>
      <c r="U26" s="267">
        <f>Igazgatás!T26+Községgazd!W26+Vagyongazd!T26+Közút!T26+Sport!T26+Közművelődés!V40+Támogatás!AE26</f>
        <v>0</v>
      </c>
      <c r="V26" s="72">
        <f>Igazgatás!U26+Községgazd!X26+Vagyongazd!U26+Közút!U26+Sport!U26+Közművelődés!W40+Támogatás!AF26</f>
        <v>0</v>
      </c>
      <c r="W26" s="72">
        <f>Igazgatás!V26+Községgazd!Y26+Vagyongazd!V26+Közút!V26+Sport!V26+Közművelődés!X40+Támogatás!AG26</f>
        <v>0</v>
      </c>
      <c r="X26" s="42">
        <f>Igazgatás!W26+Községgazd!Z26+Vagyongazd!W26+Közút!W26+Sport!W26+Közművelődés!Y40+Támogatás!AH26</f>
        <v>0</v>
      </c>
      <c r="Y26" s="187" t="e">
        <f>Igazgatás!U26+Községgazd!U26+Vagyongazd!#REF!+Közút!U26+Sport!U26+Közművelődés!U40+Támogatás!Z26</f>
        <v>#REF!</v>
      </c>
      <c r="Z26" s="129" t="e">
        <f>Igazgatás!V26+Községgazd!V26+Vagyongazd!#REF!+Közút!V26+Sport!V26+Közművelődés!V40+Támogatás!AA26</f>
        <v>#REF!</v>
      </c>
      <c r="AA26" s="142" t="e">
        <f>Igazgatás!W26+Községgazd!W26+Vagyongazd!#REF!+Közút!W26+Sport!W26+Közművelődés!W40+Támogatás!AB26</f>
        <v>#REF!</v>
      </c>
      <c r="AD26" s="150"/>
    </row>
    <row r="27" spans="1:33" ht="15" hidden="1" customHeight="1" x14ac:dyDescent="0.25">
      <c r="B27" s="55"/>
      <c r="C27" s="823" t="s">
        <v>156</v>
      </c>
      <c r="D27" s="824"/>
      <c r="E27" s="824"/>
      <c r="F27" s="142" t="e">
        <v>#REF!</v>
      </c>
      <c r="G27" s="267" t="e">
        <v>#REF!</v>
      </c>
      <c r="H27" s="267" t="e">
        <v>#REF!</v>
      </c>
      <c r="I27" s="142" t="e">
        <f>Igazgatás!#REF!+Községgazd!#REF!+Vagyongazd!#REF!+Közút!#REF!+Sport!#REF!+Közművelődés!#REF!+Támogatás!I27</f>
        <v>#REF!</v>
      </c>
      <c r="J27" s="187" t="e">
        <f>Igazgatás!F27+Községgazd!F27+Vagyongazd!#REF!+Közút!F27+Sport!F27+Közművelődés!F41+Támogatás!J27</f>
        <v>#REF!</v>
      </c>
      <c r="K27" s="129" t="e">
        <f>Igazgatás!G27+Községgazd!G27+Vagyongazd!#REF!+Közút!G27+Sport!G27+Közművelődés!G41+Támogatás!K27</f>
        <v>#REF!</v>
      </c>
      <c r="L27" s="142" t="e">
        <f>Igazgatás!H27+Községgazd!H27+Vagyongazd!#REF!+Közút!H27+Sport!H27+Közművelődés!H41+Támogatás!L27</f>
        <v>#REF!</v>
      </c>
      <c r="M27" s="66">
        <f>Igazgatás!L27+Községgazd!O27+Vagyongazd!L27+Közút!L27+Sport!L27+Közművelődés!N41+Támogatás!W27</f>
        <v>0</v>
      </c>
      <c r="N27" s="1">
        <f>Igazgatás!M27+Községgazd!P27+Vagyongazd!M27+Közút!M27+Sport!M27+Közművelődés!O41+Támogatás!X27</f>
        <v>0</v>
      </c>
      <c r="O27" s="72">
        <f>Igazgatás!N27+Községgazd!Q27+Vagyongazd!N27+Közút!N27+Sport!N27+Közművelődés!P41+Támogatás!Y27</f>
        <v>0</v>
      </c>
      <c r="P27" s="72">
        <f>Igazgatás!O27+Községgazd!R27+Vagyongazd!O27+Közút!O27+Sport!O27+Közművelődés!Q41+Támogatás!Z27</f>
        <v>0</v>
      </c>
      <c r="Q27" s="1">
        <f>Igazgatás!P27+Községgazd!S27+Vagyongazd!P27+Közút!P27+Sport!P27+Közművelődés!R41+Támogatás!AA27</f>
        <v>0</v>
      </c>
      <c r="R27" s="72">
        <f>Igazgatás!Q27+Községgazd!T27+Vagyongazd!Q27+Közút!Q27+Sport!Q27+Közművelődés!S41+Támogatás!AB27</f>
        <v>0</v>
      </c>
      <c r="S27" s="72">
        <f>Igazgatás!R27+Községgazd!U27+Vagyongazd!R27+Közút!R27+Sport!R27+Közművelődés!T41+Támogatás!AC27</f>
        <v>0</v>
      </c>
      <c r="T27" s="42">
        <f>Igazgatás!S27+Községgazd!V27+Vagyongazd!S27+Közút!S27+Sport!S27+Közművelődés!U41+Támogatás!AD27</f>
        <v>0</v>
      </c>
      <c r="U27" s="267">
        <f>Igazgatás!T27+Községgazd!W27+Vagyongazd!T27+Közút!T27+Sport!T27+Közművelődés!V41+Támogatás!AE27</f>
        <v>0</v>
      </c>
      <c r="V27" s="72">
        <f>Igazgatás!U27+Községgazd!X27+Vagyongazd!U27+Közút!U27+Sport!U27+Közművelődés!W41+Támogatás!AF27</f>
        <v>0</v>
      </c>
      <c r="W27" s="72">
        <f>Igazgatás!V27+Községgazd!Y27+Vagyongazd!V27+Közút!V27+Sport!V27+Közművelődés!X41+Támogatás!AG27</f>
        <v>0</v>
      </c>
      <c r="X27" s="42">
        <f>Igazgatás!W27+Községgazd!Z27+Vagyongazd!W27+Közút!W27+Sport!W27+Közművelődés!Y41+Támogatás!AH27</f>
        <v>0</v>
      </c>
      <c r="Y27" s="187" t="e">
        <f>Igazgatás!U27+Községgazd!U27+Vagyongazd!#REF!+Közút!U27+Sport!U27+Közművelődés!U41+Támogatás!Z27</f>
        <v>#REF!</v>
      </c>
      <c r="Z27" s="129" t="e">
        <f>Igazgatás!V27+Községgazd!V27+Vagyongazd!#REF!+Közút!V27+Sport!V27+Közművelődés!V41+Támogatás!AA27</f>
        <v>#REF!</v>
      </c>
      <c r="AA27" s="142" t="e">
        <f>Igazgatás!W27+Községgazd!W27+Vagyongazd!#REF!+Közút!W27+Sport!W27+Közművelődés!W41+Támogatás!AB27</f>
        <v>#REF!</v>
      </c>
      <c r="AD27" s="150"/>
    </row>
    <row r="28" spans="1:33" x14ac:dyDescent="0.25">
      <c r="B28" s="55"/>
      <c r="C28" s="823" t="s">
        <v>157</v>
      </c>
      <c r="D28" s="824"/>
      <c r="E28" s="824"/>
      <c r="F28" s="142">
        <v>96556.9</v>
      </c>
      <c r="G28" s="142">
        <v>96556.9</v>
      </c>
      <c r="H28" s="142">
        <v>112686.9</v>
      </c>
      <c r="I28" s="142"/>
      <c r="J28" s="142">
        <f>Igazgatás!F28+Községgazd!F28+Vagyongazd!F28+Közút!F28+Sport!F28+Közművelődés!F42+Támogatás!J28</f>
        <v>0</v>
      </c>
      <c r="K28" s="142">
        <f>Igazgatás!G28+Községgazd!G28+Vagyongazd!G28+Közút!G28+Sport!G28+Közművelődés!G42+Támogatás!K28</f>
        <v>0</v>
      </c>
      <c r="L28" s="142">
        <f>SUM(J28:K28)</f>
        <v>0</v>
      </c>
      <c r="M28" s="66">
        <f>Igazgatás!L28+Községgazd!O28+Vagyongazd!L28+Közút!L28+Sport!L28+Közművelődés!N42+Támogatás!W28</f>
        <v>0</v>
      </c>
      <c r="N28" s="1">
        <f>Igazgatás!M28+Községgazd!P28+Vagyongazd!M28+Közút!M28+Sport!M28+Közművelődés!O42+Támogatás!X28</f>
        <v>0</v>
      </c>
      <c r="O28" s="72">
        <f>Igazgatás!N28+Községgazd!Q28+Vagyongazd!N28+Közút!N28+Sport!N28+Közművelődés!P42+Támogatás!Y28</f>
        <v>0</v>
      </c>
      <c r="P28" s="72">
        <f>Igazgatás!O28+Községgazd!R28+Vagyongazd!O28+Közút!O28+Sport!O28+Közművelődés!Q42+Támogatás!Z28</f>
        <v>0</v>
      </c>
      <c r="Q28" s="1">
        <f>Igazgatás!P28+Községgazd!S28+Vagyongazd!P28+Közút!P28+Sport!P28+Közművelődés!R42+Támogatás!AA28</f>
        <v>0</v>
      </c>
      <c r="R28" s="72">
        <f>Igazgatás!Q28+Községgazd!T28+Vagyongazd!Q28+Közút!Q28+Sport!Q28+Közművelődés!S42+Támogatás!AB28</f>
        <v>0</v>
      </c>
      <c r="S28" s="72">
        <f>Igazgatás!R28+Községgazd!U28+Vagyongazd!R28+Közút!R28+Sport!R28+Közművelődés!T42+Támogatás!AC28</f>
        <v>0</v>
      </c>
      <c r="T28" s="42">
        <f>Igazgatás!S28+Községgazd!V28+Vagyongazd!S28+Közút!S28+Sport!S28+Közművelődés!U42+Támogatás!AD28</f>
        <v>0</v>
      </c>
      <c r="U28" s="267">
        <f>Igazgatás!T28+Községgazd!W28+Vagyongazd!T28+Közút!T28+Sport!T28+Közművelődés!V42+Támogatás!AE28</f>
        <v>0</v>
      </c>
      <c r="V28" s="72">
        <f>Igazgatás!U28+Községgazd!X28+Vagyongazd!U28+Közút!U28+Sport!U28+Közművelődés!W42+Támogatás!AF28</f>
        <v>0</v>
      </c>
      <c r="W28" s="72">
        <f>Igazgatás!V28+Községgazd!Y28+Vagyongazd!V28+Közút!V28+Sport!V28+Közművelődés!X42+Támogatás!AG28</f>
        <v>0</v>
      </c>
      <c r="X28" s="42">
        <f>Igazgatás!W28+Községgazd!Z28+Vagyongazd!W28+Közút!W28+Sport!W28+Közművelődés!Y42+Támogatás!AH28</f>
        <v>0</v>
      </c>
      <c r="Y28" s="142">
        <f>SUM(Igazgatás!I28+Községgazd!I28+Közművelődés!I42)</f>
        <v>0</v>
      </c>
      <c r="Z28" s="142">
        <f>Igazgatás!V28+Községgazd!V28+Vagyongazd!Y28+Közút!V28+Sport!V28+Közművelődés!V42+Támogatás!AA28</f>
        <v>0</v>
      </c>
      <c r="AA28" s="142">
        <f>SUM(Igazgatás!K28+Községgazd!K28+Közművelődés!K42)</f>
        <v>0</v>
      </c>
      <c r="AD28" s="150"/>
    </row>
    <row r="29" spans="1:33" ht="15" hidden="1" customHeight="1" x14ac:dyDescent="0.25">
      <c r="B29" s="55"/>
      <c r="C29" s="823" t="s">
        <v>158</v>
      </c>
      <c r="D29" s="824"/>
      <c r="E29" s="824"/>
      <c r="F29" s="142" t="e">
        <v>#REF!</v>
      </c>
      <c r="G29" s="267" t="e">
        <v>#REF!</v>
      </c>
      <c r="H29" s="267" t="e">
        <v>#REF!</v>
      </c>
      <c r="I29" s="142" t="e">
        <f>Igazgatás!#REF!+Községgazd!#REF!+Vagyongazd!#REF!+Közút!#REF!+Sport!#REF!+Közművelődés!#REF!+Támogatás!I29</f>
        <v>#REF!</v>
      </c>
      <c r="J29" s="187" t="e">
        <f>Igazgatás!F29+Községgazd!F29+Vagyongazd!#REF!+Közút!F29+Sport!F29+Közművelődés!F45+Támogatás!J29</f>
        <v>#REF!</v>
      </c>
      <c r="K29" s="129" t="e">
        <f>Igazgatás!G29+Községgazd!G29+Vagyongazd!#REF!+Közút!G29+Sport!G29+Közművelődés!G45+Támogatás!K29</f>
        <v>#REF!</v>
      </c>
      <c r="L29" s="142" t="e">
        <f>Igazgatás!H29+Községgazd!H29+Vagyongazd!#REF!+Közút!H29+Sport!H29+Közművelődés!H45+Támogatás!L29</f>
        <v>#REF!</v>
      </c>
      <c r="M29" s="66">
        <f>Igazgatás!L29+Községgazd!O29+Vagyongazd!L29+Közút!L29+Sport!L29+Közművelődés!N45+Támogatás!W29</f>
        <v>0</v>
      </c>
      <c r="N29" s="1">
        <f>Igazgatás!M29+Községgazd!P29+Vagyongazd!M29+Közút!M29+Sport!M29+Közművelődés!O45+Támogatás!X29</f>
        <v>0</v>
      </c>
      <c r="O29" s="72">
        <f>Igazgatás!N29+Községgazd!Q29+Vagyongazd!N29+Közút!N29+Sport!N29+Közművelődés!P45+Támogatás!Y29</f>
        <v>0</v>
      </c>
      <c r="P29" s="72">
        <f>Igazgatás!O29+Községgazd!R29+Vagyongazd!O29+Közút!O29+Sport!O29+Közművelődés!Q45+Támogatás!Z29</f>
        <v>0</v>
      </c>
      <c r="Q29" s="1">
        <f>Igazgatás!P29+Községgazd!S29+Vagyongazd!P29+Közút!P29+Sport!P29+Közművelődés!R45+Támogatás!AA29</f>
        <v>0</v>
      </c>
      <c r="R29" s="72">
        <f>Igazgatás!Q29+Községgazd!T29+Vagyongazd!Q29+Közút!Q29+Sport!Q29+Közművelődés!S45+Támogatás!AB29</f>
        <v>0</v>
      </c>
      <c r="S29" s="72">
        <f>Igazgatás!R29+Községgazd!U29+Vagyongazd!R29+Közút!R29+Sport!R29+Közművelődés!T45+Támogatás!AC29</f>
        <v>0</v>
      </c>
      <c r="T29" s="42">
        <f>Igazgatás!S29+Községgazd!V29+Vagyongazd!S29+Közút!S29+Sport!S29+Közművelődés!U45+Támogatás!AD29</f>
        <v>0</v>
      </c>
      <c r="U29" s="267">
        <f>Igazgatás!T29+Községgazd!W29+Vagyongazd!T29+Közút!T29+Sport!T29+Közművelődés!V45+Támogatás!AE29</f>
        <v>0</v>
      </c>
      <c r="V29" s="72">
        <f>Igazgatás!U29+Községgazd!X29+Vagyongazd!U29+Közút!U29+Sport!U29+Közművelődés!W45+Támogatás!AF29</f>
        <v>0</v>
      </c>
      <c r="W29" s="72">
        <f>Igazgatás!V29+Községgazd!Y29+Vagyongazd!V29+Közút!V29+Sport!V29+Közművelődés!X45+Támogatás!AG29</f>
        <v>0</v>
      </c>
      <c r="X29" s="42">
        <f>Igazgatás!W29+Községgazd!Z29+Vagyongazd!W29+Közút!W29+Sport!W29+Közművelődés!Y45+Támogatás!AH29</f>
        <v>0</v>
      </c>
      <c r="Y29" s="187" t="e">
        <f>Igazgatás!U29+Községgazd!U29+Vagyongazd!#REF!+Közút!U29+Sport!U29+Közművelődés!U45+Támogatás!Z29</f>
        <v>#REF!</v>
      </c>
      <c r="Z29" s="129" t="e">
        <f>Igazgatás!V29+Községgazd!V29+Vagyongazd!#REF!+Közút!V29+Sport!V29+Közművelődés!V45+Támogatás!AA29</f>
        <v>#REF!</v>
      </c>
      <c r="AA29" s="142" t="e">
        <f>Igazgatás!W29+Községgazd!W29+Vagyongazd!#REF!+Közút!W29+Sport!W29+Közművelődés!W45+Támogatás!AB29</f>
        <v>#REF!</v>
      </c>
      <c r="AD29" s="150"/>
    </row>
    <row r="30" spans="1:33" ht="15" hidden="1" customHeight="1" x14ac:dyDescent="0.25">
      <c r="B30" s="55"/>
      <c r="C30" s="823" t="s">
        <v>159</v>
      </c>
      <c r="D30" s="824"/>
      <c r="E30" s="824"/>
      <c r="F30" s="142" t="e">
        <v>#REF!</v>
      </c>
      <c r="G30" s="267" t="e">
        <v>#REF!</v>
      </c>
      <c r="H30" s="267" t="e">
        <v>#REF!</v>
      </c>
      <c r="I30" s="142" t="e">
        <f>Igazgatás!#REF!+Községgazd!#REF!+Vagyongazd!#REF!+Közút!#REF!+Sport!#REF!+Közművelődés!#REF!+Támogatás!I30</f>
        <v>#REF!</v>
      </c>
      <c r="J30" s="187" t="e">
        <f>Igazgatás!F30+Községgazd!F30+Vagyongazd!#REF!+Közút!F30+Sport!F30+Közművelődés!F46+Támogatás!J30</f>
        <v>#REF!</v>
      </c>
      <c r="K30" s="129" t="e">
        <f>Igazgatás!G30+Községgazd!G30+Vagyongazd!#REF!+Közút!G30+Sport!G30+Közművelődés!G46+Támogatás!K30</f>
        <v>#REF!</v>
      </c>
      <c r="L30" s="142" t="e">
        <f>Igazgatás!H30+Községgazd!H30+Vagyongazd!#REF!+Közút!H30+Sport!H30+Közművelődés!H46+Támogatás!L30</f>
        <v>#REF!</v>
      </c>
      <c r="M30" s="66">
        <f>Igazgatás!L30+Községgazd!O30+Vagyongazd!L30+Közút!L30+Sport!L30+Közművelődés!N46+Támogatás!W30</f>
        <v>0</v>
      </c>
      <c r="N30" s="1">
        <f>Igazgatás!M30+Községgazd!P30+Vagyongazd!M30+Közút!M30+Sport!M30+Közművelődés!O46+Támogatás!X30</f>
        <v>0</v>
      </c>
      <c r="O30" s="72">
        <f>Igazgatás!N30+Községgazd!Q30+Vagyongazd!N30+Közút!N30+Sport!N30+Közművelődés!P46+Támogatás!Y30</f>
        <v>0</v>
      </c>
      <c r="P30" s="72">
        <f>Igazgatás!O30+Községgazd!R30+Vagyongazd!O30+Közút!O30+Sport!O30+Közművelődés!Q46+Támogatás!Z30</f>
        <v>0</v>
      </c>
      <c r="Q30" s="1">
        <f>Igazgatás!P30+Községgazd!S30+Vagyongazd!P30+Közút!P30+Sport!P30+Közművelődés!R46+Támogatás!AA30</f>
        <v>0</v>
      </c>
      <c r="R30" s="72">
        <f>Igazgatás!Q30+Községgazd!T30+Vagyongazd!Q30+Közút!Q30+Sport!Q30+Közművelődés!S46+Támogatás!AB30</f>
        <v>0</v>
      </c>
      <c r="S30" s="72">
        <f>Igazgatás!R30+Községgazd!U30+Vagyongazd!R30+Közút!R30+Sport!R30+Közművelődés!T46+Támogatás!AC30</f>
        <v>0</v>
      </c>
      <c r="T30" s="42">
        <f>Igazgatás!S30+Községgazd!V30+Vagyongazd!S30+Közút!S30+Sport!S30+Közművelődés!U46+Támogatás!AD30</f>
        <v>0</v>
      </c>
      <c r="U30" s="267">
        <f>Igazgatás!T30+Községgazd!W30+Vagyongazd!T30+Közút!T30+Sport!T30+Közművelődés!V46+Támogatás!AE30</f>
        <v>0</v>
      </c>
      <c r="V30" s="72">
        <f>Igazgatás!U30+Községgazd!X30+Vagyongazd!U30+Közút!U30+Sport!U30+Közművelődés!W46+Támogatás!AF30</f>
        <v>0</v>
      </c>
      <c r="W30" s="72">
        <f>Igazgatás!V30+Községgazd!Y30+Vagyongazd!V30+Közút!V30+Sport!V30+Közművelődés!X46+Támogatás!AG30</f>
        <v>0</v>
      </c>
      <c r="X30" s="42">
        <f>Igazgatás!W30+Községgazd!Z30+Vagyongazd!W30+Közút!W30+Sport!W30+Közművelődés!Y46+Támogatás!AH30</f>
        <v>0</v>
      </c>
      <c r="Y30" s="187" t="e">
        <f>Igazgatás!U30+Községgazd!U30+Vagyongazd!#REF!+Közút!U30+Sport!U30+Közművelődés!U46+Támogatás!Z30</f>
        <v>#REF!</v>
      </c>
      <c r="Z30" s="129" t="e">
        <f>Igazgatás!V30+Községgazd!V30+Vagyongazd!#REF!+Közút!V30+Sport!V30+Közművelődés!V46+Támogatás!AA30</f>
        <v>#REF!</v>
      </c>
      <c r="AA30" s="142" t="e">
        <f>Igazgatás!W30+Községgazd!W30+Vagyongazd!#REF!+Közút!W30+Sport!W30+Közművelődés!W46+Támogatás!AB30</f>
        <v>#REF!</v>
      </c>
      <c r="AD30" s="150"/>
    </row>
    <row r="31" spans="1:33" ht="15.75" thickBot="1" x14ac:dyDescent="0.3">
      <c r="B31" s="56"/>
      <c r="C31" s="825" t="s">
        <v>160</v>
      </c>
      <c r="D31" s="826"/>
      <c r="E31" s="826"/>
      <c r="F31" s="142">
        <v>87058.25</v>
      </c>
      <c r="G31" s="142">
        <v>87058.25</v>
      </c>
      <c r="H31" s="142">
        <v>95658.25</v>
      </c>
      <c r="I31" s="142"/>
      <c r="J31" s="142">
        <f>Igazgatás!F31+Községgazd!F31+Vagyongazd!F31+Közút!F31+Sport!F31+Közművelődés!F47+Támogatás!J31</f>
        <v>63751</v>
      </c>
      <c r="K31" s="142">
        <f>Igazgatás!G31+Községgazd!G31+Vagyongazd!G31+Közút!G31+Sport!G31+Közművelődés!G47+Támogatás!K31</f>
        <v>0</v>
      </c>
      <c r="L31" s="142">
        <v>125178</v>
      </c>
      <c r="M31" s="66">
        <f>Igazgatás!L31+Községgazd!O31+Vagyongazd!L31+Közút!L31+Sport!L31+Közművelődés!N47+Támogatás!W31</f>
        <v>0</v>
      </c>
      <c r="N31" s="1">
        <f>Igazgatás!M31+Községgazd!P31+Vagyongazd!M31+Közút!M31+Sport!M31+Közművelődés!O47+Támogatás!X31</f>
        <v>0</v>
      </c>
      <c r="O31" s="72">
        <f>Igazgatás!N31+Községgazd!Q31+Vagyongazd!N31+Közút!N31+Sport!N31+Közművelődés!P47+Támogatás!Y31</f>
        <v>0</v>
      </c>
      <c r="P31" s="72">
        <f>Igazgatás!O31+Községgazd!R31+Vagyongazd!O31+Közút!O31+Sport!O31+Közművelődés!Q47+Támogatás!Z31</f>
        <v>48555</v>
      </c>
      <c r="Q31" s="1">
        <f>Igazgatás!P31+Községgazd!S31+Vagyongazd!P31+Közút!P31+Sport!P31+Közművelődés!R47+Támogatás!AA31</f>
        <v>0</v>
      </c>
      <c r="R31" s="72">
        <f>Igazgatás!Q31+Községgazd!T31+Vagyongazd!Q31+Közút!Q31+Sport!Q31+Közművelődés!S47+Támogatás!AB31</f>
        <v>0</v>
      </c>
      <c r="S31" s="72">
        <f>Igazgatás!R31+Községgazd!U31+Vagyongazd!R31+Közút!R31+Sport!R31+Közművelődés!T47+Támogatás!AC31</f>
        <v>0</v>
      </c>
      <c r="T31" s="42">
        <f>Igazgatás!S31+Községgazd!V31+Vagyongazd!S31+Közút!S31+Sport!S31+Közművelődés!U47+Támogatás!AD31</f>
        <v>0</v>
      </c>
      <c r="U31" s="267">
        <f>Igazgatás!T31+Községgazd!W31+Vagyongazd!T31+Közút!T31+Sport!T31+Közművelődés!V47+Támogatás!AE31</f>
        <v>0</v>
      </c>
      <c r="V31" s="72">
        <f>Igazgatás!U31+Községgazd!X31+Vagyongazd!U31+Közút!U31+Sport!U31+Közművelődés!W47+Támogatás!AF31</f>
        <v>0</v>
      </c>
      <c r="W31" s="72">
        <f>Igazgatás!V31+Községgazd!Y31+Vagyongazd!V31+Közút!V31+Sport!V31+Közművelődés!X47+Támogatás!AG31</f>
        <v>0</v>
      </c>
      <c r="X31" s="42">
        <f>Igazgatás!W31+Községgazd!Z31+Vagyongazd!W31+Közút!W31+Sport!W31+Közművelődés!Y47+Támogatás!AH31</f>
        <v>15196</v>
      </c>
      <c r="Y31" s="142">
        <f>SUM(Igazgatás!I31+Községgazd!I31+Közművelődés!I47)</f>
        <v>63751</v>
      </c>
      <c r="Z31" s="142">
        <v>0</v>
      </c>
      <c r="AA31" s="142">
        <f>SUM(Igazgatás!K31+Községgazd!K31+Közművelődés!K47)</f>
        <v>63751</v>
      </c>
      <c r="AD31" s="150"/>
    </row>
    <row r="32" spans="1:33" ht="15.75" thickBot="1" x14ac:dyDescent="0.3">
      <c r="B32" s="75" t="s">
        <v>161</v>
      </c>
      <c r="C32" s="759" t="s">
        <v>162</v>
      </c>
      <c r="D32" s="769"/>
      <c r="E32" s="769"/>
      <c r="F32" s="139">
        <v>10752071</v>
      </c>
      <c r="G32" s="139">
        <v>11024865.120000001</v>
      </c>
      <c r="H32" s="139">
        <v>11135417.120000001</v>
      </c>
      <c r="I32" s="380"/>
      <c r="J32" s="380">
        <f t="shared" ref="J32:L32" si="4">J33+J37+J40+J50+J53</f>
        <v>11921191</v>
      </c>
      <c r="K32" s="380">
        <f t="shared" si="4"/>
        <v>200270</v>
      </c>
      <c r="L32" s="380">
        <f t="shared" si="4"/>
        <v>12121461</v>
      </c>
      <c r="M32" s="76">
        <f>Igazgatás!L32+Községgazd!O32+Vagyongazd!L32+Közút!L32+Sport!L32+Közművelődés!N50+Támogatás!W32</f>
        <v>398297</v>
      </c>
      <c r="N32" s="77">
        <f>Igazgatás!M32+Községgazd!P32+Vagyongazd!M32+Szennyvíz!L31+Közút!M32+Sport!M32+Közművelődés!O50+Támogatás!X32</f>
        <v>312218</v>
      </c>
      <c r="O32" s="80">
        <f>Igazgatás!N32+Községgazd!Q32+Vagyongazd!N32+Közút!N32+Sport!N32+Közművelődés!P50+Támogatás!Y32</f>
        <v>730919</v>
      </c>
      <c r="P32" s="80">
        <f>Igazgatás!O32+Községgazd!R32+Vagyongazd!O32+Közút!O32+Sport!O32+Közművelődés!Q50+Támogatás!Z32</f>
        <v>458470</v>
      </c>
      <c r="Q32" s="77">
        <f>Igazgatás!P32+Községgazd!S32+Vagyongazd!P32+Közút!P32+Sport!P32+Közművelődés!R50+Támogatás!AA32</f>
        <v>389252</v>
      </c>
      <c r="R32" s="80">
        <f>Igazgatás!Q32+Községgazd!T32+Vagyongazd!Q32+Közút!Q32+Sport!Q32+Közművelődés!S50+Támogatás!AB32</f>
        <v>1020920</v>
      </c>
      <c r="S32" s="80">
        <f>Igazgatás!R32+Községgazd!U32+Vagyongazd!R32+Közút!R32+Sport!R32+Közművelődés!T50+Támogatás!AC32</f>
        <v>498627</v>
      </c>
      <c r="T32" s="81">
        <f>Igazgatás!S32+Községgazd!V32+Vagyongazd!S32+Közút!S32+Sport!S32+Közművelődés!U50+Támogatás!AD32</f>
        <v>1291973</v>
      </c>
      <c r="U32" s="262">
        <f>Igazgatás!T32+Községgazd!W32+Vagyongazd!T32+Közút!T32+Sport!T32+Közművelődés!V50+Támogatás!AE32</f>
        <v>1817710</v>
      </c>
      <c r="V32" s="80">
        <f>Igazgatás!U32+Községgazd!X32+Vagyongazd!U32+Közút!U32+Sport!U32+Közművelődés!W50+Támogatás!AF32</f>
        <v>1638289</v>
      </c>
      <c r="W32" s="80">
        <f>Igazgatás!V32+Községgazd!Y32+Vagyongazd!V32+Közút!V32+Sport!V32+Közművelődés!X50+Támogatás!AG32</f>
        <v>2291840</v>
      </c>
      <c r="X32" s="81">
        <f>Igazgatás!W32+Községgazd!Z32+Vagyongazd!W32+Közút!W32+Sport!W32+Közművelődés!Y50+Támogatás!AH32</f>
        <v>3258176</v>
      </c>
      <c r="Y32" s="380">
        <f>SUM(Y53+Y50+Y40+Y37+Y33)</f>
        <v>13971450</v>
      </c>
      <c r="Z32" s="380">
        <f t="shared" ref="Z32" si="5">Z33+Z37+Z40+Z50+Z53</f>
        <v>200270</v>
      </c>
      <c r="AA32" s="380">
        <f>SUM(Y32+Z32)</f>
        <v>14171720</v>
      </c>
      <c r="AD32" s="150">
        <f>SUM(L32-AA32)</f>
        <v>-2050259</v>
      </c>
      <c r="AG32" s="16">
        <v>6073301</v>
      </c>
    </row>
    <row r="33" spans="1:33" x14ac:dyDescent="0.25">
      <c r="B33" s="107" t="s">
        <v>625</v>
      </c>
      <c r="C33" s="760" t="s">
        <v>163</v>
      </c>
      <c r="D33" s="761"/>
      <c r="E33" s="761"/>
      <c r="F33" s="140">
        <v>383272</v>
      </c>
      <c r="G33" s="140">
        <v>383272</v>
      </c>
      <c r="H33" s="140">
        <v>406182</v>
      </c>
      <c r="I33" s="381"/>
      <c r="J33" s="140">
        <f>Igazgatás!F33+Községgazd!F33+Vagyongazd!F33+Közút!F33+Sport!F33+Közművelődés!F51+Támogatás!J33</f>
        <v>1085000</v>
      </c>
      <c r="K33" s="140">
        <f>Igazgatás!G33+Községgazd!G33+Vagyongazd!G33+Közút!G33+Sport!G33+Közművelődés!G51+Támogatás!K33</f>
        <v>0</v>
      </c>
      <c r="L33" s="140">
        <f>Igazgatás!H33+Községgazd!H33+Vagyongazd!H33+Közút!H33+Sport!H33+Közművelődés!H51+Támogatás!L33</f>
        <v>1085000</v>
      </c>
      <c r="M33" s="101">
        <f>Igazgatás!L33+Községgazd!O33+Vagyongazd!L33+Közút!L33+Sport!L33+Közművelődés!N51+Támogatás!W33</f>
        <v>80876</v>
      </c>
      <c r="N33" s="102">
        <f>Igazgatás!M33+Községgazd!P33+Vagyongazd!M33+Közút!M33+Sport!M33+Közművelődés!O51+Támogatás!X33</f>
        <v>30227</v>
      </c>
      <c r="O33" s="105">
        <f>Igazgatás!N33+Községgazd!Q33+Vagyongazd!N33+Közút!N33+Sport!N33+Közművelődés!P51+Támogatás!Y33</f>
        <v>33220</v>
      </c>
      <c r="P33" s="105">
        <f>Igazgatás!O33+Községgazd!R33+Vagyongazd!O33+Közút!O33+Sport!O33+Közművelődés!Q51+Támogatás!Z33</f>
        <v>84468</v>
      </c>
      <c r="Q33" s="102">
        <f>Igazgatás!P33+Községgazd!S33+Vagyongazd!P33+Közút!P33+Sport!P33+Közművelődés!R51+Támogatás!AA33</f>
        <v>62110</v>
      </c>
      <c r="R33" s="105">
        <f>Igazgatás!Q33+Községgazd!T33+Vagyongazd!Q33+Közút!Q33+Sport!Q33+Közművelődés!S51+Támogatás!AB33</f>
        <v>54410</v>
      </c>
      <c r="S33" s="105">
        <f>Igazgatás!R33+Községgazd!U33+Vagyongazd!R33+Közút!R33+Sport!R33+Közművelődés!T51+Támogatás!AC33</f>
        <v>41540</v>
      </c>
      <c r="T33" s="106">
        <f>Igazgatás!S33+Községgazd!V33+Vagyongazd!S33+Közút!S33+Sport!S33+Közművelődés!U51+Támogatás!AD33</f>
        <v>30129</v>
      </c>
      <c r="U33" s="263">
        <f>Igazgatás!T33+Községgazd!W33+Vagyongazd!T33+Közút!T33+Sport!T33+Közművelődés!V51+Támogatás!AE33</f>
        <v>109996</v>
      </c>
      <c r="V33" s="105">
        <f>Igazgatás!U33+Községgazd!X33+Vagyongazd!U33+Közút!U33+Sport!U33+Közművelődés!W51+Támogatás!AF33</f>
        <v>142606</v>
      </c>
      <c r="W33" s="105">
        <f>Igazgatás!V33+Községgazd!Y33+Vagyongazd!V33+Közút!V33+Sport!V33+Közművelődés!X51+Támogatás!AG33</f>
        <v>137606</v>
      </c>
      <c r="X33" s="106">
        <f>Igazgatás!W33+Községgazd!Z33+Vagyongazd!W33+Közút!W33+Sport!W33+Közművelődés!Y51+Támogatás!AH33</f>
        <v>137607</v>
      </c>
      <c r="Y33" s="140">
        <f>SUM(Y34:Y35)</f>
        <v>944795</v>
      </c>
      <c r="Z33" s="140">
        <v>0</v>
      </c>
      <c r="AA33" s="140">
        <f>SUM(Igazgatás!K33+Községgazd!K33+Közút!K33+Közművelődés!K51)</f>
        <v>944795</v>
      </c>
      <c r="AD33" s="150"/>
      <c r="AG33" s="16">
        <v>2798363</v>
      </c>
    </row>
    <row r="34" spans="1:33" s="39" customFormat="1" x14ac:dyDescent="0.25">
      <c r="A34" s="110" t="s">
        <v>164</v>
      </c>
      <c r="B34" s="630" t="s">
        <v>626</v>
      </c>
      <c r="C34" s="785" t="s">
        <v>165</v>
      </c>
      <c r="D34" s="786"/>
      <c r="E34" s="786"/>
      <c r="F34" s="143">
        <v>0</v>
      </c>
      <c r="G34" s="143">
        <v>0</v>
      </c>
      <c r="H34" s="143">
        <v>0</v>
      </c>
      <c r="I34" s="143"/>
      <c r="J34" s="143">
        <f>Igazgatás!F34+Községgazd!F34+Vagyongazd!F34+Közút!F34+Sport!F34+Közművelődés!F52+Támogatás!J34</f>
        <v>5000</v>
      </c>
      <c r="K34" s="143">
        <f>Igazgatás!G34+Községgazd!G34+Vagyongazd!G34+Közút!G34+Sport!G34+Közművelődés!G52+Támogatás!K34</f>
        <v>0</v>
      </c>
      <c r="L34" s="143">
        <f>Igazgatás!H34+Községgazd!H34+Vagyongazd!H34+Közút!H34+Sport!H34+Közművelődés!H52+Támogatás!L34</f>
        <v>5000</v>
      </c>
      <c r="M34" s="68">
        <f>Igazgatás!L34+Községgazd!O34+Vagyongazd!L34+Közút!L34+Sport!L34+Közművelődés!N52+Támogatás!W34</f>
        <v>0</v>
      </c>
      <c r="N34" s="13">
        <f>Igazgatás!M34+Községgazd!P34+Vagyongazd!M34+Közút!M34+Sport!M34+Közművelődés!O52+Támogatás!X34</f>
        <v>0</v>
      </c>
      <c r="O34" s="73">
        <f>Igazgatás!N34+Községgazd!Q34+Vagyongazd!N34+Közút!N34+Sport!N34+Közművelődés!P52+Támogatás!Y34</f>
        <v>0</v>
      </c>
      <c r="P34" s="73">
        <f>Igazgatás!O34+Községgazd!R34+Vagyongazd!O34+Közút!O34+Sport!O34+Közművelődés!Q52+Támogatás!Z34</f>
        <v>0</v>
      </c>
      <c r="Q34" s="13">
        <f>Igazgatás!P34+Községgazd!S34+Vagyongazd!P34+Közút!P34+Sport!P34+Közművelődés!R52+Támogatás!AA34</f>
        <v>0</v>
      </c>
      <c r="R34" s="73">
        <f>Igazgatás!Q34+Községgazd!T34+Vagyongazd!Q34+Közút!Q34+Sport!Q34+Közművelődés!S52+Támogatás!AB34</f>
        <v>0</v>
      </c>
      <c r="S34" s="73">
        <f>Igazgatás!R34+Községgazd!U34+Vagyongazd!R34+Közút!R34+Sport!R34+Közművelődés!T52+Támogatás!AC34</f>
        <v>0</v>
      </c>
      <c r="T34" s="43">
        <f>Igazgatás!S34+Községgazd!V34+Vagyongazd!S34+Közút!S34+Sport!S34+Közművelődés!U52+Támogatás!AD34</f>
        <v>0</v>
      </c>
      <c r="U34" s="266">
        <f>Igazgatás!T34+Községgazd!W34+Vagyongazd!T34+Közút!T34+Sport!T34+Közművelődés!V52+Támogatás!AE34</f>
        <v>0</v>
      </c>
      <c r="V34" s="73">
        <f>Igazgatás!U34+Községgazd!X34+Vagyongazd!U34+Közút!U34+Sport!U34+Közművelődés!W52+Támogatás!AF34</f>
        <v>5000</v>
      </c>
      <c r="W34" s="73">
        <f>Igazgatás!V34+Községgazd!Y34+Vagyongazd!V34+Közút!V34+Sport!V34+Közművelődés!X52+Támogatás!AG34</f>
        <v>0</v>
      </c>
      <c r="X34" s="43">
        <f>Igazgatás!W34+Községgazd!Z34+Vagyongazd!W34+Közút!W34+Sport!W34+Közművelődés!Y52+Támogatás!AH34</f>
        <v>0</v>
      </c>
      <c r="Y34" s="143">
        <f>SUM(Igazgatás!I34+Közművelődés!I52)</f>
        <v>5000</v>
      </c>
      <c r="Z34" s="143">
        <f>Igazgatás!V34+Községgazd!V34+Vagyongazd!Y34+Közút!V34+Sport!V34+Közművelődés!V52+Támogatás!AA34</f>
        <v>0</v>
      </c>
      <c r="AA34" s="143">
        <f>SUM(Igazgatás!K34+Közművelődés!K52)</f>
        <v>5000</v>
      </c>
      <c r="AD34" s="150">
        <v>5000</v>
      </c>
      <c r="AG34" s="39">
        <v>65029</v>
      </c>
    </row>
    <row r="35" spans="1:33" s="39" customFormat="1" x14ac:dyDescent="0.25">
      <c r="A35" s="110" t="s">
        <v>166</v>
      </c>
      <c r="B35" s="630" t="s">
        <v>627</v>
      </c>
      <c r="C35" s="785" t="s">
        <v>167</v>
      </c>
      <c r="D35" s="786"/>
      <c r="E35" s="786"/>
      <c r="F35" s="143">
        <v>383272</v>
      </c>
      <c r="G35" s="143">
        <v>383272</v>
      </c>
      <c r="H35" s="143">
        <v>406182</v>
      </c>
      <c r="I35" s="143"/>
      <c r="J35" s="143">
        <f>Igazgatás!F35+Községgazd!F35+Vagyongazd!F35+Közút!F35+Sport!F35+Közművelődés!F54+Támogatás!J35</f>
        <v>1080000</v>
      </c>
      <c r="K35" s="143">
        <f>Igazgatás!G35+Községgazd!G35+Vagyongazd!G35+Közút!G35+Sport!G35+Közművelődés!G54+Támogatás!K35</f>
        <v>0</v>
      </c>
      <c r="L35" s="143">
        <f>Igazgatás!H35+Községgazd!H35+Vagyongazd!H35+Közút!H35+Sport!H35+Közművelődés!H54+Támogatás!L35</f>
        <v>1080000</v>
      </c>
      <c r="M35" s="68">
        <f>Igazgatás!L35+Községgazd!O35+Vagyongazd!L35+Közút!L35+Sport!L35+Közművelődés!N54+Támogatás!W35</f>
        <v>80876</v>
      </c>
      <c r="N35" s="13">
        <f>Igazgatás!M35+Községgazd!P35+Vagyongazd!M35+Közút!M35+Sport!M35+Közművelődés!O54+Támogatás!X35</f>
        <v>30227</v>
      </c>
      <c r="O35" s="73">
        <f>Igazgatás!N35+Községgazd!Q35+Vagyongazd!N35+Közút!N35+Sport!N35+Közművelődés!P54+Támogatás!Y35</f>
        <v>33220</v>
      </c>
      <c r="P35" s="73">
        <f>Igazgatás!O35+Községgazd!R35+Vagyongazd!O35+Közút!O35+Sport!O35+Közművelődés!Q54+Támogatás!Z35</f>
        <v>84468</v>
      </c>
      <c r="Q35" s="13">
        <f>Igazgatás!P35+Községgazd!S35+Vagyongazd!P35+Közút!P35+Sport!P35+Közművelődés!R54+Támogatás!AA35</f>
        <v>62110</v>
      </c>
      <c r="R35" s="73">
        <f>Igazgatás!Q35+Községgazd!T35+Vagyongazd!Q35+Közút!Q35+Sport!Q35+Közművelődés!S54+Támogatás!AB35</f>
        <v>54410</v>
      </c>
      <c r="S35" s="73">
        <f>Igazgatás!R35+Községgazd!U35+Vagyongazd!R35+Közút!R35+Sport!R35+Közművelődés!T54+Támogatás!AC35</f>
        <v>41540</v>
      </c>
      <c r="T35" s="43">
        <f>Igazgatás!S35+Községgazd!V35+Vagyongazd!S35+Közút!S35+Sport!S35+Közművelődés!U54+Támogatás!AD35</f>
        <v>30129</v>
      </c>
      <c r="U35" s="266">
        <f>Igazgatás!T35+Községgazd!W35+Vagyongazd!T35+Közút!T35+Sport!T35+Közművelődés!V54+Támogatás!AE35</f>
        <v>109996</v>
      </c>
      <c r="V35" s="73">
        <f>Igazgatás!U35+Községgazd!X35+Vagyongazd!U35+Közút!U35+Sport!U35+Közművelődés!W54+Támogatás!AF35</f>
        <v>137606</v>
      </c>
      <c r="W35" s="73">
        <f>Igazgatás!V35+Községgazd!Y35+Vagyongazd!V35+Közút!V35+Sport!V35+Közművelődés!X54+Támogatás!AG35</f>
        <v>137606</v>
      </c>
      <c r="X35" s="43">
        <f>Igazgatás!W35+Községgazd!Z35+Vagyongazd!W35+Közút!W35+Sport!W35+Közművelődés!Y54+Támogatás!AH35</f>
        <v>137607</v>
      </c>
      <c r="Y35" s="143">
        <f>SUM(Igazgatás!I35+Községgazd!I35+Közút!I35+Közművelődés!I54)</f>
        <v>939795</v>
      </c>
      <c r="Z35" s="143">
        <v>0</v>
      </c>
      <c r="AA35" s="143">
        <f>SUM(Igazgatás!K35+Községgazd!K35+Közút!K35+Közművelődés!K54)</f>
        <v>939795</v>
      </c>
      <c r="AD35" s="150">
        <v>1080000</v>
      </c>
      <c r="AG35" s="39">
        <v>952500</v>
      </c>
    </row>
    <row r="36" spans="1:33" s="39" customFormat="1" ht="15" hidden="1" customHeight="1" x14ac:dyDescent="0.25">
      <c r="A36" s="110" t="s">
        <v>168</v>
      </c>
      <c r="B36" s="49" t="s">
        <v>628</v>
      </c>
      <c r="C36" s="785" t="s">
        <v>169</v>
      </c>
      <c r="D36" s="786"/>
      <c r="E36" s="786"/>
      <c r="F36" s="143" t="e">
        <v>#REF!</v>
      </c>
      <c r="G36" s="266" t="e">
        <v>#REF!</v>
      </c>
      <c r="H36" s="266" t="e">
        <v>#REF!</v>
      </c>
      <c r="I36" s="266" t="e">
        <v>#REF!</v>
      </c>
      <c r="J36" s="189" t="e">
        <f>Igazgatás!F38+Községgazd!F38+Vagyongazd!#REF!+Közút!F36+Sport!F36+Közművelődés!F57+Támogatás!J36</f>
        <v>#REF!</v>
      </c>
      <c r="K36" s="131" t="e">
        <f>Igazgatás!G38+Községgazd!G38+Vagyongazd!#REF!+Közút!G36+Sport!G36+Közművelődés!G57+Támogatás!K36</f>
        <v>#REF!</v>
      </c>
      <c r="L36" s="143" t="e">
        <f>Igazgatás!H38+Községgazd!H38+Vagyongazd!#REF!+Közút!H36+Sport!H36+Közművelődés!H57+Támogatás!L36</f>
        <v>#REF!</v>
      </c>
      <c r="M36" s="68">
        <f>Igazgatás!L38+Községgazd!O38+Vagyongazd!L36+Közút!L36+Sport!L36+Közművelődés!N57+Támogatás!W36</f>
        <v>0</v>
      </c>
      <c r="N36" s="13">
        <f>Igazgatás!M38+Községgazd!P38+Vagyongazd!M36+Közút!M36+Sport!M36+Közművelődés!O57+Támogatás!X36</f>
        <v>0</v>
      </c>
      <c r="O36" s="73">
        <f>Igazgatás!N38+Községgazd!Q38+Vagyongazd!N36+Közút!N36+Sport!N36+Közművelődés!P57+Támogatás!Y36</f>
        <v>0</v>
      </c>
      <c r="P36" s="73">
        <f>Igazgatás!O38+Községgazd!R38+Vagyongazd!O36+Közút!O36+Sport!O36+Közművelődés!Q57+Támogatás!Z36</f>
        <v>0</v>
      </c>
      <c r="Q36" s="13">
        <f>Igazgatás!P38+Községgazd!S38+Vagyongazd!P36+Közút!P36+Sport!P36+Közművelődés!R57+Támogatás!AA36</f>
        <v>0</v>
      </c>
      <c r="R36" s="73">
        <f>Igazgatás!Q38+Községgazd!T38+Vagyongazd!Q36+Közút!Q36+Sport!Q36+Közművelődés!S57+Támogatás!AB36</f>
        <v>0</v>
      </c>
      <c r="S36" s="73">
        <f>Igazgatás!R38+Községgazd!U38+Vagyongazd!R36+Közút!R36+Sport!R36+Közművelődés!T57+Támogatás!AC36</f>
        <v>0</v>
      </c>
      <c r="T36" s="43">
        <f>Igazgatás!S38+Községgazd!V38+Vagyongazd!S36+Közút!S36+Sport!S36+Közművelődés!U57+Támogatás!AD36</f>
        <v>0</v>
      </c>
      <c r="U36" s="266">
        <f>Igazgatás!T38+Községgazd!W38+Vagyongazd!T36+Közút!T36+Sport!T36+Közművelődés!V57+Támogatás!AE36</f>
        <v>0</v>
      </c>
      <c r="V36" s="73">
        <f>Igazgatás!U38+Községgazd!X38+Vagyongazd!U36+Közút!U36+Sport!U36+Közművelődés!W57+Támogatás!AF36</f>
        <v>0</v>
      </c>
      <c r="W36" s="73">
        <f>Igazgatás!V38+Községgazd!Y38+Vagyongazd!V36+Közút!V36+Sport!V36+Közművelődés!X57+Támogatás!AG36</f>
        <v>0</v>
      </c>
      <c r="X36" s="43">
        <f>Igazgatás!W38+Községgazd!Z38+Vagyongazd!W36+Közút!W36+Sport!W36+Közművelődés!Y57+Támogatás!AH36</f>
        <v>0</v>
      </c>
      <c r="Y36" s="189" t="e">
        <f>Igazgatás!U38+Községgazd!U38+Vagyongazd!#REF!+Közút!U36+Sport!U36+Közművelődés!U57+Támogatás!Z36</f>
        <v>#REF!</v>
      </c>
      <c r="Z36" s="131" t="e">
        <f>Igazgatás!V38+Községgazd!V38+Vagyongazd!#REF!+Közút!V36+Sport!V36+Közművelődés!V57+Támogatás!AA36</f>
        <v>#REF!</v>
      </c>
      <c r="AA36" s="143" t="e">
        <f>Igazgatás!W38+Községgazd!W38+Vagyongazd!#REF!+Közút!W36+Sport!W36+Közművelődés!W57+Támogatás!AB36</f>
        <v>#REF!</v>
      </c>
      <c r="AD36" s="150"/>
    </row>
    <row r="37" spans="1:33" x14ac:dyDescent="0.25">
      <c r="B37" s="82" t="s">
        <v>629</v>
      </c>
      <c r="C37" s="762" t="s">
        <v>170</v>
      </c>
      <c r="D37" s="763"/>
      <c r="E37" s="763"/>
      <c r="F37" s="141">
        <v>162120</v>
      </c>
      <c r="G37" s="141">
        <v>162120</v>
      </c>
      <c r="H37" s="141">
        <v>162121</v>
      </c>
      <c r="I37" s="205"/>
      <c r="J37" s="141">
        <f>Igazgatás!F39+Községgazd!F39+Közút!F37+Sport!F37+Közművelődés!F58+Támogatás!J37</f>
        <v>430000</v>
      </c>
      <c r="K37" s="141">
        <f>Igazgatás!G39+Községgazd!G39+Közút!G37+Sport!G37+Közművelődés!G58+Támogatás!K37</f>
        <v>0</v>
      </c>
      <c r="L37" s="141">
        <f>Igazgatás!H39+Községgazd!H39+Közút!H37+Sport!H37+Közművelődés!H58+Támogatás!L37</f>
        <v>430000</v>
      </c>
      <c r="M37" s="83">
        <f>Igazgatás!L39+Községgazd!O39+Vagyongazd!L37+Közút!L37+Sport!L37+Közművelődés!N58+Támogatás!W37</f>
        <v>25607</v>
      </c>
      <c r="N37" s="84">
        <f>Igazgatás!M39+Községgazd!P39+Vagyongazd!M37+Közút!M37+Sport!M37+Közművelődés!O58+Támogatás!X37</f>
        <v>33078</v>
      </c>
      <c r="O37" s="87">
        <f>Igazgatás!N39+Községgazd!Q39+Vagyongazd!N37+Közút!N37+Sport!N37+Közművelődés!P58+Támogatás!Y37</f>
        <v>36079</v>
      </c>
      <c r="P37" s="87">
        <f>Igazgatás!O39+Községgazd!R39+Vagyongazd!O37+Közút!O37+Sport!O37+Közművelődés!Q58+Támogatás!Z37</f>
        <v>36169</v>
      </c>
      <c r="Q37" s="84">
        <f>Igazgatás!P39+Községgazd!S39+Vagyongazd!P37+Közút!P37+Sport!P37+Közművelődés!R58+Támogatás!AA37</f>
        <v>36183</v>
      </c>
      <c r="R37" s="87">
        <f>Igazgatás!Q39+Községgazd!T39+Vagyongazd!Q37+Közút!Q37+Sport!Q37+Közművelődés!S58+Támogatás!AB37</f>
        <v>36260</v>
      </c>
      <c r="S37" s="87">
        <f>Igazgatás!R39+Községgazd!U39+Vagyongazd!R37+Közút!R37+Sport!R37+Közművelődés!T58+Támogatás!AC37</f>
        <v>27161</v>
      </c>
      <c r="T37" s="88">
        <f>Igazgatás!S39+Községgazd!V39+Vagyongazd!S37+Közút!S37+Sport!S37+Közművelődés!U58+Támogatás!AD37</f>
        <v>36260</v>
      </c>
      <c r="U37" s="265">
        <f>Igazgatás!T39+Községgazd!W39+Vagyongazd!T37+Közút!T37+Sport!T37+Közművelődés!V58+Támogatás!AE37</f>
        <v>53391</v>
      </c>
      <c r="V37" s="87">
        <f>Igazgatás!U39+Községgazd!X39+Vagyongazd!U37+Közút!U37+Sport!U37+Közművelődés!W58+Támogatás!AF37</f>
        <v>53391</v>
      </c>
      <c r="W37" s="87">
        <f>Igazgatás!V39+Községgazd!Y39+Vagyongazd!V37+Közút!V37+Sport!V37+Közművelődés!X58+Támogatás!AG37</f>
        <v>53391</v>
      </c>
      <c r="X37" s="88">
        <f>Igazgatás!W39+Községgazd!Z39+Vagyongazd!W37+Közút!W37+Sport!W37+Közművelődés!Y58+Támogatás!AH37</f>
        <v>53391</v>
      </c>
      <c r="Y37" s="141">
        <f>SUM(Y38:Y39)</f>
        <v>480361</v>
      </c>
      <c r="Z37" s="141">
        <v>0</v>
      </c>
      <c r="AA37" s="141">
        <f>SUM(Igazgatás!K39)</f>
        <v>480361</v>
      </c>
      <c r="AD37" s="150"/>
      <c r="AG37" s="16">
        <v>191500</v>
      </c>
    </row>
    <row r="38" spans="1:33" s="39" customFormat="1" x14ac:dyDescent="0.25">
      <c r="A38" s="110" t="s">
        <v>171</v>
      </c>
      <c r="B38" s="630" t="s">
        <v>630</v>
      </c>
      <c r="C38" s="785" t="s">
        <v>172</v>
      </c>
      <c r="D38" s="786"/>
      <c r="E38" s="786"/>
      <c r="F38" s="143">
        <v>132000</v>
      </c>
      <c r="G38" s="143">
        <v>132000</v>
      </c>
      <c r="H38" s="143">
        <v>132000</v>
      </c>
      <c r="I38" s="143"/>
      <c r="J38" s="143">
        <f>Igazgatás!F40+Községgazd!F40+Közút!F38+Sport!F38+Közművelődés!F59+Támogatás!J38</f>
        <v>380000</v>
      </c>
      <c r="K38" s="143">
        <f>Igazgatás!G40+Községgazd!G40+Közút!G38+Sport!G38+Közművelődés!G59+Támogatás!K38</f>
        <v>0</v>
      </c>
      <c r="L38" s="143">
        <f>Igazgatás!H40+Községgazd!H40+Közút!H38+Sport!H38+Közművelődés!H59+Támogatás!L38</f>
        <v>380000</v>
      </c>
      <c r="M38" s="68">
        <f>Igazgatás!L40+Községgazd!O40+Vagyongazd!L38+Közút!L38+Sport!L38+Közművelődés!N59+Támogatás!W38</f>
        <v>23000</v>
      </c>
      <c r="N38" s="13">
        <f>Igazgatás!M40+Községgazd!P40+Vagyongazd!M38+Közút!M38+Sport!M38+Közművelődés!O59+Támogatás!X38</f>
        <v>24000</v>
      </c>
      <c r="O38" s="73">
        <f>Igazgatás!N40+Községgazd!Q40+Vagyongazd!N38+Közút!N38+Sport!N38+Közművelődés!P59+Támogatás!Y38</f>
        <v>33575</v>
      </c>
      <c r="P38" s="73">
        <f>Igazgatás!O40+Községgazd!R40+Vagyongazd!O38+Közút!O38+Sport!O38+Közművelődés!Q59+Támogatás!Z38</f>
        <v>33661</v>
      </c>
      <c r="Q38" s="13">
        <f>Igazgatás!P40+Községgazd!S40+Vagyongazd!P38+Közút!P38+Sport!P38+Közművelődés!R59+Támogatás!AA38</f>
        <v>33661</v>
      </c>
      <c r="R38" s="73">
        <f>Igazgatás!Q40+Községgazd!T40+Vagyongazd!Q38+Közút!Q38+Sport!Q38+Közművelődés!S59+Támogatás!AB38</f>
        <v>33661</v>
      </c>
      <c r="S38" s="73">
        <f>Igazgatás!R40+Községgazd!U40+Vagyongazd!R38+Közút!R38+Sport!R38+Közművelődés!T59+Támogatás!AC38</f>
        <v>27161</v>
      </c>
      <c r="T38" s="43">
        <f>Igazgatás!S40+Községgazd!V40+Vagyongazd!S38+Közút!S38+Sport!S38+Közművelődés!U59+Támogatás!AD38</f>
        <v>33760</v>
      </c>
      <c r="U38" s="266">
        <f>Igazgatás!T40+Községgazd!W40+Vagyongazd!T38+Közút!T38+Sport!T38+Közművelődés!V59+Támogatás!AE38</f>
        <v>46386</v>
      </c>
      <c r="V38" s="73">
        <f>Igazgatás!U40+Községgazd!X40+Vagyongazd!U38+Közút!U38+Sport!U38+Közművelődés!W59+Támogatás!AF38</f>
        <v>46386</v>
      </c>
      <c r="W38" s="73">
        <f>Igazgatás!V40+Községgazd!Y40+Vagyongazd!V38+Közút!V38+Sport!V38+Közművelődés!X59+Támogatás!AG38</f>
        <v>46386</v>
      </c>
      <c r="X38" s="43">
        <f>Igazgatás!W40+Községgazd!Z40+Vagyongazd!W38+Közút!W38+Sport!W38+Közművelődés!Y59+Támogatás!AH38</f>
        <v>46387</v>
      </c>
      <c r="Y38" s="143">
        <f>SUM(Igazgatás!I40)</f>
        <v>428024</v>
      </c>
      <c r="Z38" s="143">
        <v>0</v>
      </c>
      <c r="AA38" s="143">
        <f>SUM(Igazgatás!K40)</f>
        <v>428024</v>
      </c>
      <c r="AD38" s="150">
        <v>412219</v>
      </c>
      <c r="AG38" s="39">
        <v>3323536</v>
      </c>
    </row>
    <row r="39" spans="1:33" s="39" customFormat="1" x14ac:dyDescent="0.25">
      <c r="A39" s="110" t="s">
        <v>173</v>
      </c>
      <c r="B39" s="630" t="s">
        <v>631</v>
      </c>
      <c r="C39" s="785" t="s">
        <v>174</v>
      </c>
      <c r="D39" s="786"/>
      <c r="E39" s="786"/>
      <c r="F39" s="143">
        <v>30120</v>
      </c>
      <c r="G39" s="143">
        <v>30120</v>
      </c>
      <c r="H39" s="143">
        <v>30121</v>
      </c>
      <c r="I39" s="143"/>
      <c r="J39" s="143">
        <f>Igazgatás!F45+Községgazd!F41+Közút!F39+Sport!F39+Közművelődés!F60+Támogatás!J39</f>
        <v>50000</v>
      </c>
      <c r="K39" s="143">
        <f>Igazgatás!G45+Községgazd!G41+Közút!G39+Sport!G39+Közművelődés!G60+Támogatás!K39</f>
        <v>0</v>
      </c>
      <c r="L39" s="143">
        <f>Igazgatás!H45+Községgazd!H41+Közút!H39+Sport!H39+Közművelődés!H60+Támogatás!L39</f>
        <v>50000</v>
      </c>
      <c r="M39" s="68">
        <f>Igazgatás!L45+Községgazd!O41+Vagyongazd!L39+Közút!L39+Sport!L39+Közművelődés!N60+Támogatás!W39</f>
        <v>2607</v>
      </c>
      <c r="N39" s="13">
        <f>Igazgatás!M45+Községgazd!P41+Vagyongazd!M39+Közút!M39+Sport!M39+Közművelődés!O60+Támogatás!X39</f>
        <v>9078</v>
      </c>
      <c r="O39" s="73">
        <f>Igazgatás!N45+Községgazd!Q41+Vagyongazd!N39+Közút!N39+Sport!N39+Közművelődés!P60+Támogatás!Y39</f>
        <v>2504</v>
      </c>
      <c r="P39" s="73">
        <f>Igazgatás!O45+Községgazd!R41+Vagyongazd!O39+Közút!O39+Sport!O39+Közművelődés!Q60+Támogatás!Z39</f>
        <v>2508</v>
      </c>
      <c r="Q39" s="13">
        <f>Igazgatás!P45+Községgazd!S41+Vagyongazd!P39+Közút!P39+Sport!P39+Közművelődés!R60+Támogatás!AA39</f>
        <v>2522</v>
      </c>
      <c r="R39" s="73">
        <f>Igazgatás!Q45+Községgazd!T41+Vagyongazd!Q39+Közút!Q39+Sport!Q39+Közművelődés!S60+Támogatás!AB39</f>
        <v>2599</v>
      </c>
      <c r="S39" s="73">
        <f>Igazgatás!R45+Községgazd!U41+Vagyongazd!R39+Közút!R39+Sport!R39+Közművelődés!T60+Támogatás!AC39</f>
        <v>0</v>
      </c>
      <c r="T39" s="43">
        <f>Igazgatás!S45+Községgazd!V41+Vagyongazd!S39+Közút!S39+Sport!S39+Közművelődés!U60+Támogatás!AD39</f>
        <v>2500</v>
      </c>
      <c r="U39" s="266">
        <f>Igazgatás!T45+Községgazd!W41+Vagyongazd!T39+Közút!T39+Sport!T39+Közművelődés!V60+Támogatás!AE39</f>
        <v>7005</v>
      </c>
      <c r="V39" s="73">
        <f>Igazgatás!U45+Községgazd!X41+Vagyongazd!U39+Közút!U39+Sport!U39+Közművelődés!W60+Támogatás!AF39</f>
        <v>7005</v>
      </c>
      <c r="W39" s="73">
        <f>Igazgatás!V45+Községgazd!Y41+Vagyongazd!V39+Közút!V39+Sport!V39+Közművelődés!X60+Támogatás!AG39</f>
        <v>7005</v>
      </c>
      <c r="X39" s="43">
        <f>Igazgatás!W45+Községgazd!Z41+Vagyongazd!W39+Közút!W39+Sport!W39+Közművelődés!Y60+Támogatás!AH39</f>
        <v>7004</v>
      </c>
      <c r="Y39" s="143">
        <f>SUM(Igazgatás!I45)</f>
        <v>52337</v>
      </c>
      <c r="Z39" s="143">
        <v>0</v>
      </c>
      <c r="AA39" s="143">
        <f>SUM(Igazgatás!K45)</f>
        <v>52337</v>
      </c>
      <c r="AD39" s="150">
        <v>52337</v>
      </c>
      <c r="AG39" s="39">
        <f>SUM(AG32:AG38)</f>
        <v>13404229</v>
      </c>
    </row>
    <row r="40" spans="1:33" x14ac:dyDescent="0.25">
      <c r="B40" s="82" t="s">
        <v>632</v>
      </c>
      <c r="C40" s="762" t="s">
        <v>175</v>
      </c>
      <c r="D40" s="763"/>
      <c r="E40" s="763"/>
      <c r="F40" s="141">
        <v>6089132.1200000001</v>
      </c>
      <c r="G40" s="141">
        <v>6089132.1200000001</v>
      </c>
      <c r="H40" s="141">
        <v>6184836.1200000001</v>
      </c>
      <c r="I40" s="205"/>
      <c r="J40" s="141">
        <f t="shared" ref="J40:X40" si="6">J41+J43+J44+J45+J48+J49</f>
        <v>6011200</v>
      </c>
      <c r="K40" s="141">
        <f t="shared" si="6"/>
        <v>200270</v>
      </c>
      <c r="L40" s="141">
        <f t="shared" si="6"/>
        <v>6211470</v>
      </c>
      <c r="M40" s="141">
        <f t="shared" si="6"/>
        <v>202480</v>
      </c>
      <c r="N40" s="141">
        <f t="shared" si="6"/>
        <v>217808</v>
      </c>
      <c r="O40" s="141">
        <f t="shared" si="6"/>
        <v>522866</v>
      </c>
      <c r="P40" s="141">
        <f t="shared" si="6"/>
        <v>240820</v>
      </c>
      <c r="Q40" s="141">
        <f t="shared" si="6"/>
        <v>194414</v>
      </c>
      <c r="R40" s="141" t="e">
        <f t="shared" si="6"/>
        <v>#REF!</v>
      </c>
      <c r="S40" s="141">
        <f t="shared" si="6"/>
        <v>359588</v>
      </c>
      <c r="T40" s="141">
        <f t="shared" si="6"/>
        <v>410043</v>
      </c>
      <c r="U40" s="141">
        <f t="shared" si="6"/>
        <v>737725</v>
      </c>
      <c r="V40" s="141">
        <f t="shared" si="6"/>
        <v>838314</v>
      </c>
      <c r="W40" s="141">
        <f t="shared" si="6"/>
        <v>1124699</v>
      </c>
      <c r="X40" s="141">
        <f t="shared" si="6"/>
        <v>1922431</v>
      </c>
      <c r="Y40" s="141">
        <f>SUM(Y49+Y48+Y45+Y44+Y43+Y41)</f>
        <v>7225265</v>
      </c>
      <c r="Z40" s="141">
        <f t="shared" ref="Z40" si="7">Z41+Z43+Z44+Z45+Z48+Z49</f>
        <v>200270</v>
      </c>
      <c r="AA40" s="502">
        <f>SUM(Igazgatás!K46+Községgazd!K42+Vagyongazd!K40+Szennyvíz!J39+Közút!K40+Sport!K40+Közművelődés!K61)</f>
        <v>7425535</v>
      </c>
      <c r="AB40" s="550"/>
      <c r="AC40" s="550"/>
      <c r="AD40" s="150"/>
    </row>
    <row r="41" spans="1:33" s="39" customFormat="1" x14ac:dyDescent="0.25">
      <c r="A41" s="110" t="s">
        <v>176</v>
      </c>
      <c r="B41" s="630" t="s">
        <v>633</v>
      </c>
      <c r="C41" s="785" t="s">
        <v>177</v>
      </c>
      <c r="D41" s="786"/>
      <c r="E41" s="786"/>
      <c r="F41" s="143">
        <v>1599406</v>
      </c>
      <c r="G41" s="143">
        <v>1599406</v>
      </c>
      <c r="H41" s="143">
        <v>1592347</v>
      </c>
      <c r="I41" s="143"/>
      <c r="J41" s="143">
        <f>Igazgatás!F47+Községgazd!F43+Közút!F41+Sport!F41+Közművelődés!F62+Támogatás!J41</f>
        <v>2103900</v>
      </c>
      <c r="K41" s="143">
        <f>Igazgatás!G47+Községgazd!G43+Közút!G41+Sport!G41+Közművelődés!G62+Támogatás!K41</f>
        <v>0</v>
      </c>
      <c r="L41" s="143">
        <f>SUM(J41:K41)</f>
        <v>2103900</v>
      </c>
      <c r="M41" s="68">
        <f>Igazgatás!L47+Községgazd!O43+Vagyongazd!L41+Közút!L41+Sport!L41+Közművelődés!N62+Támogatás!W41</f>
        <v>82405</v>
      </c>
      <c r="N41" s="13">
        <f>Igazgatás!M47+Községgazd!P43+Vagyongazd!M41+Közút!M41+Sport!M41+Közművelődés!O62+Támogatás!X41</f>
        <v>85964</v>
      </c>
      <c r="O41" s="73">
        <f>Igazgatás!N47+Községgazd!Q43+Vagyongazd!N41+Közút!N41+Sport!N41+Közművelődés!P62+Támogatás!Y41</f>
        <v>93606</v>
      </c>
      <c r="P41" s="73">
        <f>Igazgatás!O47+Községgazd!R43+Vagyongazd!O41+Közút!O41+Sport!O41+Közművelődés!Q62+Támogatás!Z41</f>
        <v>104194</v>
      </c>
      <c r="Q41" s="13">
        <f>Igazgatás!P47+Községgazd!S43+Vagyongazd!P41+Közút!P41+Sport!P41+Közművelődés!R62+Támogatás!AA41</f>
        <v>97531</v>
      </c>
      <c r="R41" s="73">
        <f>Igazgatás!Q47+Községgazd!T43+Vagyongazd!Q41+Közút!Q41+Sport!Q41+Közművelődés!S62+Támogatás!AB41</f>
        <v>280650</v>
      </c>
      <c r="S41" s="73">
        <f>Igazgatás!R47+Községgazd!U43+Vagyongazd!R41+Közút!R41+Sport!R41+Közművelődés!T62+Támogatás!AC41</f>
        <v>88132</v>
      </c>
      <c r="T41" s="43">
        <f>Igazgatás!S47+Községgazd!V43+Vagyongazd!S41+Közút!S41+Sport!S41+Közművelődés!U62+Támogatás!AD41</f>
        <v>85408</v>
      </c>
      <c r="U41" s="266">
        <f>Igazgatás!T47+Községgazd!W43+Vagyongazd!T41+Közút!T41+Sport!T41+Közművelődés!V62+Támogatás!AE41</f>
        <v>295573</v>
      </c>
      <c r="V41" s="73">
        <f>Igazgatás!U47+Községgazd!X43+Vagyongazd!U41+Közút!U41+Sport!U41+Közművelődés!W62+Támogatás!AF41</f>
        <v>297054</v>
      </c>
      <c r="W41" s="73">
        <f>Igazgatás!V47+Községgazd!Y43+Vagyongazd!V41+Közút!V41+Sport!V41+Közművelődés!X62+Támogatás!AG41</f>
        <v>296327</v>
      </c>
      <c r="X41" s="43">
        <f>Igazgatás!W47+Községgazd!Z43+Vagyongazd!W41+Közút!W41+Sport!W41+Közművelődés!Y62+Támogatás!AH41</f>
        <v>297056</v>
      </c>
      <c r="Y41" s="143">
        <f>SUM(Igazgatás!I47+Községgazd!I43+Szennyvíz!H40+Sport!I41+Közművelődés!I62)</f>
        <v>2103900</v>
      </c>
      <c r="Z41" s="143">
        <v>0</v>
      </c>
      <c r="AA41" s="143">
        <f>SUM(Igazgatás!K47+Községgazd!K43+Szennyvíz!J40+Sport!K41+Közművelődés!K62)</f>
        <v>2103900</v>
      </c>
      <c r="AD41" s="150">
        <v>2103900</v>
      </c>
    </row>
    <row r="42" spans="1:33" s="39" customFormat="1" ht="15" hidden="1" customHeight="1" x14ac:dyDescent="0.25">
      <c r="A42" s="110" t="s">
        <v>178</v>
      </c>
      <c r="B42" s="630" t="s">
        <v>634</v>
      </c>
      <c r="C42" s="785" t="s">
        <v>179</v>
      </c>
      <c r="D42" s="786"/>
      <c r="E42" s="786"/>
      <c r="F42" s="143" t="e">
        <v>#REF!</v>
      </c>
      <c r="G42" s="143" t="e">
        <v>#REF!</v>
      </c>
      <c r="H42" s="143" t="e">
        <v>#REF!</v>
      </c>
      <c r="I42" s="143" t="e">
        <v>#REF!</v>
      </c>
      <c r="J42" s="143" t="e">
        <f>Igazgatás!F51+Községgazd!F48+Vagyongazd!#REF!+Közút!F42+Sport!F44+Közművelődés!F72+Támogatás!J42</f>
        <v>#REF!</v>
      </c>
      <c r="K42" s="143" t="e">
        <f>Igazgatás!G51+Községgazd!G48+Vagyongazd!#REF!+Közút!G42+Sport!G44+Közművelődés!G72+Támogatás!K42</f>
        <v>#REF!</v>
      </c>
      <c r="L42" s="143" t="e">
        <f>Igazgatás!H51+Községgazd!H48+Vagyongazd!#REF!+Közút!H42+Sport!H44+Közművelődés!H72+Támogatás!L42</f>
        <v>#REF!</v>
      </c>
      <c r="M42" s="68">
        <f>Igazgatás!L51+Községgazd!O48+Vagyongazd!L42+Közút!L42+Sport!L44+Közművelődés!N72+Támogatás!W42</f>
        <v>0</v>
      </c>
      <c r="N42" s="13">
        <f>Igazgatás!M51+Községgazd!P48+Vagyongazd!M42+Közút!M42+Sport!M44+Közművelődés!O72+Támogatás!X42</f>
        <v>0</v>
      </c>
      <c r="O42" s="73">
        <f>Igazgatás!N51+Községgazd!Q48+Vagyongazd!N42+Közút!N42+Sport!N44+Közművelődés!P72+Támogatás!Y42</f>
        <v>0</v>
      </c>
      <c r="P42" s="73">
        <f>Igazgatás!O51+Községgazd!R48+Vagyongazd!O42+Közút!O42+Sport!O44+Közművelődés!Q72+Támogatás!Z42</f>
        <v>0</v>
      </c>
      <c r="Q42" s="13">
        <f>Igazgatás!P51+Községgazd!S48+Vagyongazd!P42+Közút!P42+Sport!P44+Közművelődés!R72+Támogatás!AA42</f>
        <v>0</v>
      </c>
      <c r="R42" s="73">
        <f>Igazgatás!Q51+Községgazd!T48+Vagyongazd!Q42+Közút!Q42+Sport!Q44+Közművelődés!S72+Támogatás!AB42</f>
        <v>0</v>
      </c>
      <c r="S42" s="73">
        <f>Igazgatás!R51+Községgazd!U48+Vagyongazd!R42+Közút!R42+Sport!R44+Közművelődés!T72+Támogatás!AC42</f>
        <v>0</v>
      </c>
      <c r="T42" s="43">
        <f>Igazgatás!S51+Községgazd!V48+Vagyongazd!S42+Közút!S42+Sport!S44+Közművelődés!U72+Támogatás!AD42</f>
        <v>0</v>
      </c>
      <c r="U42" s="266">
        <f>Igazgatás!T51+Községgazd!W48+Vagyongazd!T42+Közút!T42+Sport!T44+Közművelődés!V72+Támogatás!AE42</f>
        <v>0</v>
      </c>
      <c r="V42" s="73">
        <f>Igazgatás!U51+Községgazd!X48+Vagyongazd!U42+Közút!U42+Sport!U44+Közművelődés!W72+Támogatás!AF42</f>
        <v>0</v>
      </c>
      <c r="W42" s="73">
        <f>Igazgatás!V51+Községgazd!Y48+Vagyongazd!V42+Közút!V42+Sport!V44+Közművelődés!X72+Támogatás!AG42</f>
        <v>0</v>
      </c>
      <c r="X42" s="43">
        <f>Igazgatás!W51+Községgazd!Z48+Vagyongazd!W42+Közút!W42+Sport!W44+Közművelődés!Y72+Támogatás!AH42</f>
        <v>0</v>
      </c>
      <c r="Y42" s="143" t="e">
        <f>Igazgatás!U51+Községgazd!U48+Vagyongazd!#REF!+Közút!U42+Sport!U44+Közművelődés!U72+Támogatás!Z42</f>
        <v>#REF!</v>
      </c>
      <c r="Z42" s="143" t="e">
        <f>Igazgatás!V51+Községgazd!V48+Vagyongazd!#REF!+Közút!V42+Sport!V44+Közművelődés!V72+Támogatás!AA42</f>
        <v>#REF!</v>
      </c>
      <c r="AA42" s="143" t="e">
        <f>Igazgatás!W51+Községgazd!W48+Vagyongazd!#REF!+Közút!W42+Sport!W44+Közművelődés!W72+Támogatás!AB42</f>
        <v>#REF!</v>
      </c>
      <c r="AD42" s="150"/>
    </row>
    <row r="43" spans="1:33" s="39" customFormat="1" x14ac:dyDescent="0.25">
      <c r="A43" s="110" t="s">
        <v>180</v>
      </c>
      <c r="B43" s="630" t="s">
        <v>635</v>
      </c>
      <c r="C43" s="785" t="s">
        <v>181</v>
      </c>
      <c r="D43" s="786"/>
      <c r="E43" s="786"/>
      <c r="F43" s="143">
        <v>384689.12</v>
      </c>
      <c r="G43" s="143">
        <v>384689.12</v>
      </c>
      <c r="H43" s="143">
        <v>384689.12</v>
      </c>
      <c r="I43" s="143"/>
      <c r="J43" s="143">
        <f>Igazgatás!F52+Községgazd!F49+Közút!F43+Sport!F45+Közművelődés!F73+Támogatás!J43</f>
        <v>300000</v>
      </c>
      <c r="K43" s="143">
        <f>Igazgatás!G52+Községgazd!G49+Közút!G43+Sport!G45+Közművelődés!G73+Támogatás!K43</f>
        <v>200270</v>
      </c>
      <c r="L43" s="143">
        <f>Igazgatás!H52+Községgazd!H49+Közút!H43+Sport!H45+Közművelődés!H73+Támogatás!L43</f>
        <v>500270</v>
      </c>
      <c r="M43" s="68">
        <f>Igazgatás!L52+Községgazd!O49+Vagyongazd!L43+Közút!L43+Sport!L45+Közművelődés!N73+Támogatás!W43</f>
        <v>34571</v>
      </c>
      <c r="N43" s="13">
        <f>Igazgatás!M52+Községgazd!P49+Vagyongazd!M43+Közút!M43+Sport!M45+Közművelődés!O73+Támogatás!X43</f>
        <v>22000</v>
      </c>
      <c r="O43" s="73">
        <f>Igazgatás!N52+Községgazd!Q49+Vagyongazd!N43+Közút!N43+Sport!N45+Közművelődés!P73+Támogatás!Y43</f>
        <v>24357</v>
      </c>
      <c r="P43" s="73">
        <f>Igazgatás!O52+Községgazd!R49+Vagyongazd!O43+Közút!O43+Sport!O45+Közművelődés!Q73+Támogatás!Z43</f>
        <v>25000</v>
      </c>
      <c r="Q43" s="13">
        <f>Igazgatás!P52+Községgazd!S49+Vagyongazd!P43+Közút!P43+Sport!P45+Közművelődés!R73+Támogatás!AA43</f>
        <v>25000</v>
      </c>
      <c r="R43" s="73">
        <f>Igazgatás!Q52+Községgazd!T49+Vagyongazd!Q43+Közút!Q43+Sport!Q45+Közművelődés!S73+Támogatás!AB43</f>
        <v>25000</v>
      </c>
      <c r="S43" s="73">
        <f>Igazgatás!R52+Községgazd!U49+Vagyongazd!R43+Közút!R43+Sport!R45+Közművelődés!T73+Támogatás!AC43</f>
        <v>33929</v>
      </c>
      <c r="T43" s="43">
        <f>Igazgatás!S52+Községgazd!V49+Vagyongazd!S43+Közút!S43+Sport!S45+Közművelődés!U73+Támogatás!AD43</f>
        <v>25000</v>
      </c>
      <c r="U43" s="266">
        <f>Igazgatás!T52+Községgazd!W49+Vagyongazd!T43+Közút!T43+Sport!T45+Közművelődés!V73+Támogatás!AE43</f>
        <v>25000</v>
      </c>
      <c r="V43" s="73">
        <f>Igazgatás!U52+Községgazd!X49+Vagyongazd!U43+Közút!U43+Sport!U45+Közművelődés!W73+Támogatás!AF43</f>
        <v>25000</v>
      </c>
      <c r="W43" s="73">
        <f>Igazgatás!V52+Községgazd!Y49+Vagyongazd!V43+Közút!V43+Sport!V45+Közművelődés!X73+Támogatás!AG43</f>
        <v>217841</v>
      </c>
      <c r="X43" s="43">
        <f>Igazgatás!W52+Községgazd!Z49+Vagyongazd!W43+Közút!W43+Sport!W45+Közművelődés!Y73+Támogatás!AH43</f>
        <v>17572</v>
      </c>
      <c r="Y43" s="143">
        <f>SUM(Igazgatás!I52+Községgazd!I49+Szennyvíz!H42)</f>
        <v>300000</v>
      </c>
      <c r="Z43" s="143">
        <f>SUM(Igazgatás!J52)</f>
        <v>200270</v>
      </c>
      <c r="AA43" s="143">
        <f>SUM(Igazgatás!K52+Községgazd!K49)</f>
        <v>500270</v>
      </c>
      <c r="AD43" s="150">
        <v>500270</v>
      </c>
    </row>
    <row r="44" spans="1:33" s="39" customFormat="1" x14ac:dyDescent="0.25">
      <c r="A44" s="110" t="s">
        <v>182</v>
      </c>
      <c r="B44" s="630" t="s">
        <v>636</v>
      </c>
      <c r="C44" s="785" t="s">
        <v>183</v>
      </c>
      <c r="D44" s="786"/>
      <c r="E44" s="786"/>
      <c r="F44" s="143">
        <v>349858</v>
      </c>
      <c r="G44" s="143">
        <v>349858</v>
      </c>
      <c r="H44" s="143">
        <v>350200</v>
      </c>
      <c r="I44" s="143"/>
      <c r="J44" s="143">
        <f>Igazgatás!F53+Községgazd!F50+Szennyvíz!E43+Közút!F44+Sport!F46+Közművelődés!F74+Támogatás!J44</f>
        <v>1226400</v>
      </c>
      <c r="K44" s="143">
        <f>Igazgatás!G53+Községgazd!G50+Szennyvíz!F43+Közút!G44+Sport!G46+Közművelődés!G74+Támogatás!K44</f>
        <v>0</v>
      </c>
      <c r="L44" s="143">
        <f>Igazgatás!H53+Községgazd!H50+Szennyvíz!G43+Közút!H44+Sport!H46+Közművelődés!H74+Támogatás!L44+Vagyongazd!H44</f>
        <v>1226400</v>
      </c>
      <c r="M44" s="68">
        <f>Igazgatás!L53+Községgazd!O50+Vagyongazd!L44+Közút!L44+Sport!L46+Közművelődés!N74+Támogatás!W44</f>
        <v>35748</v>
      </c>
      <c r="N44" s="13">
        <f>Igazgatás!M53+Községgazd!P50+Vagyongazd!M44+Szennyvíz!L43+Közút!M44+Sport!M46+Közművelődés!O74+Támogatás!X44</f>
        <v>9586</v>
      </c>
      <c r="O44" s="73">
        <f>Igazgatás!N53+Községgazd!Q50+Vagyongazd!N44+Közút!N44+Sport!N46+Közművelődés!P74+Támogatás!Y44</f>
        <v>31486</v>
      </c>
      <c r="P44" s="73">
        <f>Igazgatás!O53+Községgazd!R50+Vagyongazd!O44+Közút!O44+Sport!O46+Közművelődés!Q74+Támogatás!Z44</f>
        <v>0</v>
      </c>
      <c r="Q44" s="13">
        <f>Igazgatás!P53+Községgazd!S50+Vagyongazd!P44+Közút!P44+Sport!P46+Közművelődés!R74+Támogatás!AA44</f>
        <v>15831</v>
      </c>
      <c r="R44" s="73">
        <f>Igazgatás!Q53+Községgazd!T50+Vagyongazd!Q44+Közút!Q44+Sport!Q46+Közművelődés!S74+Támogatás!AB44</f>
        <v>13418</v>
      </c>
      <c r="S44" s="73">
        <f>Igazgatás!R53+Községgazd!U50+Vagyongazd!R44+Közút!R44+Sport!R46+Közművelődés!T74+Támogatás!AC44</f>
        <v>62541</v>
      </c>
      <c r="T44" s="43">
        <f>Igazgatás!S53+Községgazd!V50+Vagyongazd!S44+Közút!S44+Sport!S46+Közművelődés!U74+Támogatás!AD44</f>
        <v>242405</v>
      </c>
      <c r="U44" s="266">
        <f>Igazgatás!T53+Községgazd!W50+Vagyongazd!T44+Közút!T44+Sport!T46+Közművelődés!V74+Támogatás!AE44</f>
        <v>203759</v>
      </c>
      <c r="V44" s="73">
        <f>Igazgatás!U53+Községgazd!X50+Vagyongazd!U44+Közút!U44+Sport!U46+Közművelődés!W74+Támogatás!AF44</f>
        <v>213759</v>
      </c>
      <c r="W44" s="73">
        <f>Igazgatás!V53+Községgazd!Y50+Vagyongazd!V44+Közút!V44+Sport!V46+Közművelődés!X74+Támogatás!AG44</f>
        <v>140159</v>
      </c>
      <c r="X44" s="43">
        <f>Igazgatás!W53+Községgazd!Z50+Vagyongazd!W44+Közút!W44+Sport!W46+Közművelődés!Y74+Támogatás!AH44</f>
        <v>213759</v>
      </c>
      <c r="Y44" s="143">
        <f>SUM(Igazgatás!I53+Községgazd!I50+Vagyongazd!I44+Szennyvíz!H43+Közút!I44+Közművelődés!I74)</f>
        <v>1182451</v>
      </c>
      <c r="Z44" s="143">
        <v>0</v>
      </c>
      <c r="AA44" s="143">
        <f>SUM(Igazgatás!K53+Községgazd!K50+Vagyongazd!K44+Szennyvíz!J43+Közút!K44+Közművelődés!K74)</f>
        <v>1182451</v>
      </c>
      <c r="AD44" s="150">
        <v>1182451</v>
      </c>
    </row>
    <row r="45" spans="1:33" s="17" customFormat="1" x14ac:dyDescent="0.25">
      <c r="A45" s="110" t="s">
        <v>184</v>
      </c>
      <c r="B45" s="630" t="s">
        <v>637</v>
      </c>
      <c r="C45" s="785" t="s">
        <v>185</v>
      </c>
      <c r="D45" s="786"/>
      <c r="E45" s="786"/>
      <c r="F45" s="143">
        <v>388248</v>
      </c>
      <c r="G45" s="143">
        <v>388248</v>
      </c>
      <c r="H45" s="143">
        <v>388248</v>
      </c>
      <c r="I45" s="143"/>
      <c r="J45" s="143">
        <f>Igazgatás!F54+Községgazd!F53+Közút!F45+Sport!F47+Közművelődés!F77+Támogatás!J45</f>
        <v>100000</v>
      </c>
      <c r="K45" s="143">
        <f>Igazgatás!G54+Községgazd!G53+Közút!G45+Sport!G47+Közművelődés!G77+Támogatás!K45</f>
        <v>0</v>
      </c>
      <c r="L45" s="143">
        <f>Igazgatás!H54+Községgazd!H53+Közút!H45+Sport!H47+Közművelődés!H77+Támogatás!L45</f>
        <v>100000</v>
      </c>
      <c r="M45" s="68">
        <f>Igazgatás!L54+Községgazd!O53+Vagyongazd!L45+Közút!L45+Sport!L47+Közművelődés!N77+Támogatás!W45</f>
        <v>0</v>
      </c>
      <c r="N45" s="13">
        <f>Igazgatás!M54+Községgazd!P53+Vagyongazd!M45+Közút!M45+Sport!M47+Közművelődés!O77+Támogatás!X45</f>
        <v>0</v>
      </c>
      <c r="O45" s="73">
        <f>Igazgatás!N54+Községgazd!Q53+Vagyongazd!N45+Közút!N45+Sport!N47+Közművelődés!P77+Támogatás!Y45</f>
        <v>0</v>
      </c>
      <c r="P45" s="73">
        <f>Igazgatás!O54+Községgazd!R53+Vagyongazd!O45+Közút!O45+Sport!O47+Közművelődés!Q77+Támogatás!Z45</f>
        <v>0</v>
      </c>
      <c r="Q45" s="13">
        <f>Igazgatás!P54+Községgazd!S53+Vagyongazd!P45+Közút!P45+Sport!P47+Közművelődés!R77+Támogatás!AA45</f>
        <v>0</v>
      </c>
      <c r="R45" s="73">
        <f>Igazgatás!Q54+Községgazd!T53+Vagyongazd!Q45+Közút!Q45+Sport!Q47+Közművelődés!S77+Támogatás!AB45</f>
        <v>0</v>
      </c>
      <c r="S45" s="73">
        <f>Igazgatás!R54+Községgazd!U53+Vagyongazd!R45+Közút!R45+Sport!R47+Közművelődés!T77+Támogatás!AC45</f>
        <v>0</v>
      </c>
      <c r="T45" s="43">
        <f>Igazgatás!S54+Községgazd!V53+Vagyongazd!S45+Közút!S45+Sport!S47+Közművelődés!U77+Támogatás!AD45</f>
        <v>0</v>
      </c>
      <c r="U45" s="266">
        <f>Igazgatás!T54+Községgazd!W53+Vagyongazd!T45+Közút!T45+Sport!T47+Közművelődés!V77+Támogatás!AE45</f>
        <v>0</v>
      </c>
      <c r="V45" s="73">
        <f>Igazgatás!U54+Községgazd!X53+Vagyongazd!U45+Közút!U45+Sport!U47+Közművelődés!W77+Támogatás!AF45</f>
        <v>0</v>
      </c>
      <c r="W45" s="73">
        <f>Igazgatás!V54+Községgazd!Y53+Vagyongazd!V45+Közút!V45+Sport!V47+Közművelődés!X77+Támogatás!AG45</f>
        <v>0</v>
      </c>
      <c r="X45" s="43">
        <f>Igazgatás!W54+Községgazd!Z53+Vagyongazd!W45+Közút!W45+Sport!W47+Közművelődés!Y77+Támogatás!AH45</f>
        <v>0</v>
      </c>
      <c r="Y45" s="143">
        <f>SUM(Y46)</f>
        <v>0</v>
      </c>
      <c r="Z45" s="143">
        <f>Igazgatás!V54+Községgazd!V53+Közút!V45+Sport!V47+Közművelődés!V77+Támogatás!AA45</f>
        <v>0</v>
      </c>
      <c r="AA45" s="143">
        <f>SUM(Igazgatás!K54)</f>
        <v>0</v>
      </c>
      <c r="AD45" s="150"/>
    </row>
    <row r="46" spans="1:33" x14ac:dyDescent="0.25">
      <c r="B46" s="561"/>
      <c r="C46" s="44"/>
      <c r="D46" s="748" t="s">
        <v>186</v>
      </c>
      <c r="E46" s="748"/>
      <c r="F46" s="142">
        <v>388248</v>
      </c>
      <c r="G46" s="142">
        <v>388248</v>
      </c>
      <c r="H46" s="142">
        <v>388248</v>
      </c>
      <c r="I46" s="142"/>
      <c r="J46" s="142">
        <f>Igazgatás!F55+Községgazd!F54+Közút!F46+Sport!F48+Közművelődés!F78+Támogatás!J46</f>
        <v>100000</v>
      </c>
      <c r="K46" s="142">
        <f>Igazgatás!G55+Községgazd!G54+Közút!G46+Sport!G48+Közművelődés!G78+Támogatás!K46</f>
        <v>0</v>
      </c>
      <c r="L46" s="142">
        <f>Igazgatás!H55+Községgazd!H54+Közút!H46+Sport!H48+Közművelődés!H78+Támogatás!L46</f>
        <v>100000</v>
      </c>
      <c r="M46" s="66">
        <f>Igazgatás!L55+Községgazd!O54+Vagyongazd!L46+Közút!L46+Sport!L48+Közművelődés!N78+Támogatás!W46</f>
        <v>0</v>
      </c>
      <c r="N46" s="1">
        <f>Igazgatás!M55+Községgazd!P54+Vagyongazd!M46+Közút!M46+Sport!M48+Közművelődés!O78+Támogatás!X46</f>
        <v>0</v>
      </c>
      <c r="O46" s="72">
        <f>Igazgatás!N55+Községgazd!Q54+Vagyongazd!N46+Közút!N46+Sport!N48+Közművelődés!P78+Támogatás!Y46</f>
        <v>0</v>
      </c>
      <c r="P46" s="72">
        <f>Igazgatás!O55+Községgazd!R54+Vagyongazd!O46+Közút!O46+Sport!O48+Közművelődés!Q78+Támogatás!Z46</f>
        <v>0</v>
      </c>
      <c r="Q46" s="1">
        <f>Igazgatás!P55+Községgazd!S54+Vagyongazd!P46+Közút!P46+Sport!P48+Közművelődés!R78+Támogatás!AA46</f>
        <v>0</v>
      </c>
      <c r="R46" s="72">
        <f>Igazgatás!Q55+Községgazd!T54+Vagyongazd!Q46+Közút!Q46+Sport!Q48+Közművelődés!S78+Támogatás!AB46</f>
        <v>0</v>
      </c>
      <c r="S46" s="72">
        <f>Igazgatás!R55+Községgazd!U54+Vagyongazd!R46+Közút!R46+Sport!R48+Közművelődés!T78+Támogatás!AC46</f>
        <v>0</v>
      </c>
      <c r="T46" s="42">
        <f>Igazgatás!S55+Községgazd!V54+Vagyongazd!S46+Közút!S46+Sport!S48+Közművelődés!U78+Támogatás!AD46</f>
        <v>0</v>
      </c>
      <c r="U46" s="267">
        <f>Igazgatás!T55+Községgazd!W54+Vagyongazd!T46+Közút!T46+Sport!T48+Közművelődés!V78+Támogatás!AE46</f>
        <v>0</v>
      </c>
      <c r="V46" s="72">
        <f>Igazgatás!U55+Községgazd!X54+Vagyongazd!U46+Közút!U46+Sport!U48+Közművelődés!W78+Támogatás!AF46</f>
        <v>0</v>
      </c>
      <c r="W46" s="72">
        <f>Igazgatás!V55+Községgazd!Y54+Vagyongazd!V46+Közút!V46+Sport!V48+Közművelődés!X78+Támogatás!AG46</f>
        <v>0</v>
      </c>
      <c r="X46" s="42">
        <f>Igazgatás!W55+Községgazd!Z54+Vagyongazd!W46+Közút!W46+Sport!W48+Közművelődés!Y78+Támogatás!AH46</f>
        <v>0</v>
      </c>
      <c r="Y46" s="142">
        <f>SUM(Igazgatás!I55+Szennyvíz!H45)</f>
        <v>0</v>
      </c>
      <c r="Z46" s="142">
        <f>Igazgatás!V55+Községgazd!V54+Közút!V46+Sport!V48+Közművelődés!V78+Támogatás!AA46</f>
        <v>0</v>
      </c>
      <c r="AA46" s="142">
        <f>SUM(Igazgatás!K54+Szennyvíz!J44)</f>
        <v>0</v>
      </c>
      <c r="AD46" s="150">
        <v>100000</v>
      </c>
    </row>
    <row r="47" spans="1:33" ht="15" hidden="1" customHeight="1" x14ac:dyDescent="0.25">
      <c r="B47" s="50"/>
      <c r="C47" s="44"/>
      <c r="D47" s="748" t="s">
        <v>187</v>
      </c>
      <c r="E47" s="748"/>
      <c r="F47" s="142" t="e">
        <v>#REF!</v>
      </c>
      <c r="G47" s="142" t="e">
        <v>#REF!</v>
      </c>
      <c r="H47" s="142" t="e">
        <v>#REF!</v>
      </c>
      <c r="I47" s="142" t="e">
        <v>#REF!</v>
      </c>
      <c r="J47" s="142" t="e">
        <f>Igazgatás!F56+Községgazd!F55+Vagyongazd!#REF!+Közút!F47+Sport!F49+Közművelődés!F79+Támogatás!J47</f>
        <v>#REF!</v>
      </c>
      <c r="K47" s="142" t="e">
        <f>Igazgatás!G56+Községgazd!G55+Vagyongazd!#REF!+Közút!G47+Sport!G49+Közművelődés!G79+Támogatás!K47</f>
        <v>#REF!</v>
      </c>
      <c r="L47" s="142" t="e">
        <f>Igazgatás!H56+Községgazd!H55+Vagyongazd!#REF!+Közút!H47+Sport!H49+Közművelődés!H79+Támogatás!L47</f>
        <v>#REF!</v>
      </c>
      <c r="M47" s="66">
        <f>Igazgatás!L56+Községgazd!O55+Vagyongazd!L47+Közút!L47+Sport!L49+Közművelődés!N79+Támogatás!W47</f>
        <v>0</v>
      </c>
      <c r="N47" s="1">
        <f>Igazgatás!M56+Községgazd!P55+Vagyongazd!M47+Közút!M47+Sport!M49+Közművelődés!O79+Támogatás!X47</f>
        <v>0</v>
      </c>
      <c r="O47" s="72">
        <f>Igazgatás!N56+Községgazd!Q55+Vagyongazd!N47+Közút!N47+Sport!N49+Közművelődés!P79+Támogatás!Y47</f>
        <v>0</v>
      </c>
      <c r="P47" s="72">
        <f>Igazgatás!O56+Községgazd!R55+Vagyongazd!O47+Közút!O47+Sport!O49+Közművelődés!Q79+Támogatás!Z47</f>
        <v>0</v>
      </c>
      <c r="Q47" s="1">
        <f>Igazgatás!P56+Községgazd!S55+Vagyongazd!P47+Közút!P47+Sport!P49+Közművelődés!R79+Támogatás!AA47</f>
        <v>0</v>
      </c>
      <c r="R47" s="72">
        <f>Igazgatás!Q56+Községgazd!T55+Vagyongazd!Q47+Közút!Q47+Sport!Q49+Közművelődés!S79+Támogatás!AB47</f>
        <v>0</v>
      </c>
      <c r="S47" s="72">
        <f>Igazgatás!R56+Községgazd!U55+Vagyongazd!R47+Közút!R47+Sport!R49+Közművelődés!T79+Támogatás!AC47</f>
        <v>0</v>
      </c>
      <c r="T47" s="42">
        <f>Igazgatás!S56+Községgazd!V55+Vagyongazd!S47+Közút!S47+Sport!S49+Közművelődés!U79+Támogatás!AD47</f>
        <v>0</v>
      </c>
      <c r="U47" s="267">
        <f>Igazgatás!T56+Községgazd!W55+Vagyongazd!T47+Közút!T47+Sport!T49+Közművelődés!V79+Támogatás!AE47</f>
        <v>0</v>
      </c>
      <c r="V47" s="72">
        <f>Igazgatás!U56+Községgazd!X55+Vagyongazd!U47+Közút!U47+Sport!U49+Közművelődés!W79+Támogatás!AF47</f>
        <v>0</v>
      </c>
      <c r="W47" s="72">
        <f>Igazgatás!V56+Községgazd!Y55+Vagyongazd!V47+Közút!V47+Sport!V49+Közművelődés!X79+Támogatás!AG47</f>
        <v>0</v>
      </c>
      <c r="X47" s="42">
        <f>Igazgatás!W56+Községgazd!Z55+Vagyongazd!W47+Közút!W47+Sport!W49+Közművelődés!Y79+Támogatás!AH47</f>
        <v>0</v>
      </c>
      <c r="Y47" s="142" t="e">
        <f>Igazgatás!U56+Községgazd!U55+Vagyongazd!#REF!+Közút!U47+Sport!U49+Közművelődés!U79+Támogatás!Z47</f>
        <v>#REF!</v>
      </c>
      <c r="Z47" s="142" t="e">
        <f>Igazgatás!V56+Községgazd!V55+Vagyongazd!#REF!+Közút!V47+Sport!V49+Közművelődés!V79+Támogatás!AA47</f>
        <v>#REF!</v>
      </c>
      <c r="AA47" s="142" t="e">
        <f>Igazgatás!W56+Községgazd!W55+Vagyongazd!#REF!+Közút!W47+Sport!W49+Közművelődés!W79+Támogatás!AB47</f>
        <v>#REF!</v>
      </c>
      <c r="AD47" s="150"/>
    </row>
    <row r="48" spans="1:33" s="39" customFormat="1" x14ac:dyDescent="0.25">
      <c r="A48" s="110" t="s">
        <v>188</v>
      </c>
      <c r="B48" s="630" t="s">
        <v>638</v>
      </c>
      <c r="C48" s="789" t="s">
        <v>189</v>
      </c>
      <c r="D48" s="790"/>
      <c r="E48" s="790"/>
      <c r="F48" s="143">
        <v>2686952</v>
      </c>
      <c r="G48" s="143">
        <v>2686952</v>
      </c>
      <c r="H48" s="143">
        <v>2716952</v>
      </c>
      <c r="I48" s="143"/>
      <c r="J48" s="143">
        <f>Igazgatás!F57+Községgazd!F56+Közút!F48+Sport!F50+Közművelődés!F80+Támogatás!J48</f>
        <v>743900</v>
      </c>
      <c r="K48" s="143">
        <f>Igazgatás!G57+Községgazd!G56+Közút!G48+Sport!G50+Közművelődés!G80+Támogatás!K48</f>
        <v>0</v>
      </c>
      <c r="L48" s="143">
        <f>Igazgatás!H57+Községgazd!H56+Közút!H48+Sport!H50+Közművelődés!H80+Támogatás!L48</f>
        <v>743900</v>
      </c>
      <c r="M48" s="68">
        <f>Igazgatás!L57+Községgazd!O56+Vagyongazd!L48+Közút!L48+Sport!L50+Közművelődés!N80+Támogatás!W48</f>
        <v>16221</v>
      </c>
      <c r="N48" s="13">
        <f>Igazgatás!M57+Községgazd!P56+Vagyongazd!M48+Közút!M48+Sport!M50+Közművelődés!O80+Támogatás!X48</f>
        <v>22721</v>
      </c>
      <c r="O48" s="73">
        <f>Igazgatás!N57+Községgazd!Q56+Vagyongazd!N48+Közút!N48+Sport!N50+Közművelődés!P80+Támogatás!Y48</f>
        <v>216221</v>
      </c>
      <c r="P48" s="73">
        <f>Igazgatás!O57+Községgazd!R56+Vagyongazd!O48+Közút!O48+Sport!O50+Közművelődés!Q80+Támogatás!Z48</f>
        <v>76807</v>
      </c>
      <c r="Q48" s="13">
        <f>Igazgatás!P57+Községgazd!S56+Vagyongazd!P48+Közút!P48+Sport!P50+Közművelődés!R80+Támogatás!AA48</f>
        <v>16221</v>
      </c>
      <c r="R48" s="73">
        <f>Igazgatás!Q57+Községgazd!T56+Vagyongazd!Q48+Közút!Q48+Sport!Q50+Közművelődés!S80+Támogatás!AB48</f>
        <v>16221</v>
      </c>
      <c r="S48" s="73">
        <f>Igazgatás!R57+Községgazd!U56+Vagyongazd!R48+Közút!R48+Sport!R50+Közművelődés!T80+Támogatás!AC48</f>
        <v>125259</v>
      </c>
      <c r="T48" s="43">
        <f>Igazgatás!S57+Községgazd!V56+Vagyongazd!S48+Közút!S48+Sport!S50+Közművelődés!U80+Támogatás!AD48</f>
        <v>22721</v>
      </c>
      <c r="U48" s="266">
        <f>Igazgatás!T57+Községgazd!W56+Vagyongazd!T48+Közút!T48+Sport!T50+Közművelődés!V80+Támogatás!AE48</f>
        <v>16221</v>
      </c>
      <c r="V48" s="73">
        <f>Igazgatás!U57+Községgazd!X56+Vagyongazd!U48+Közút!U48+Sport!U50+Közművelődés!W80+Támogatás!AF48</f>
        <v>79066</v>
      </c>
      <c r="W48" s="73">
        <f>Igazgatás!V57+Községgazd!Y56+Vagyongazd!V48+Közút!V48+Sport!V50+Közművelődés!X80+Támogatás!AG48</f>
        <v>181216</v>
      </c>
      <c r="X48" s="43">
        <f>Igazgatás!W57+Községgazd!Z56+Vagyongazd!W48+Közút!W48+Sport!W50+Közművelődés!Y80+Támogatás!AH48</f>
        <v>1196871</v>
      </c>
      <c r="Y48" s="143">
        <f>SUM(Igazgatás!I57+Szennyvíz!H47)</f>
        <v>2036978</v>
      </c>
      <c r="Z48" s="143">
        <v>0</v>
      </c>
      <c r="AA48" s="143">
        <f>SUM(Igazgatás!K57+Szennyvíz!J47)</f>
        <v>2036978</v>
      </c>
      <c r="AD48" s="150">
        <v>759615</v>
      </c>
    </row>
    <row r="49" spans="1:30 16384:16384" s="39" customFormat="1" x14ac:dyDescent="0.25">
      <c r="A49" s="110" t="s">
        <v>190</v>
      </c>
      <c r="B49" s="630" t="s">
        <v>639</v>
      </c>
      <c r="C49" s="789" t="s">
        <v>191</v>
      </c>
      <c r="D49" s="790"/>
      <c r="E49" s="790"/>
      <c r="F49" s="143">
        <v>679979</v>
      </c>
      <c r="G49" s="143">
        <v>679979</v>
      </c>
      <c r="H49" s="143">
        <v>754600</v>
      </c>
      <c r="I49" s="143"/>
      <c r="J49" s="143">
        <f>Igazgatás!F65+Községgazd!F57+Közút!F49+Sport!F51+Közművelődés!F82+Támogatás!J49</f>
        <v>1537000</v>
      </c>
      <c r="K49" s="143">
        <f>Igazgatás!G65+Községgazd!G57+Közút!G49+Sport!G51+Közművelődés!G82+Támogatás!K49</f>
        <v>0</v>
      </c>
      <c r="L49" s="143">
        <f>Igazgatás!H65+Községgazd!H57+Közút!H49+Sport!H51+Közművelődés!H82+Támogatás!L49</f>
        <v>1537000</v>
      </c>
      <c r="M49" s="68">
        <f>Igazgatás!L65+Községgazd!O57+Vagyongazd!L49+Közút!L49+Sport!L51+Közművelődés!N82+Támogatás!W49</f>
        <v>33535</v>
      </c>
      <c r="N49" s="13">
        <f>Igazgatás!M65+Községgazd!P57+Vagyongazd!M49+Közút!M49+Sport!M51+Közművelődés!P82+Támogatás!X49</f>
        <v>77537</v>
      </c>
      <c r="O49" s="73">
        <f>Igazgatás!N65+Községgazd!Q57+Vagyongazd!N49+Közút!N49+Sport!N51+Közművelődés!Q82+Támogatás!Y49</f>
        <v>157196</v>
      </c>
      <c r="P49" s="73">
        <f>Igazgatás!O65+Községgazd!R57+Vagyongazd!O49+Közút!O49+Sport!O51+Közművelődés!R82+Támogatás!Z49</f>
        <v>34819</v>
      </c>
      <c r="Q49" s="13">
        <f>Igazgatás!P65+Községgazd!S57+Vagyongazd!P49+Közút!P49+Sport!P51+Közművelődés!S82+Támogatás!AA49</f>
        <v>39831</v>
      </c>
      <c r="R49" s="73" t="e">
        <f>Igazgatás!Q65+Községgazd!T57+Vagyongazd!Q49+Közút!Q49+Sport!Q51+Közművelődés!#REF!+Támogatás!AB49</f>
        <v>#REF!</v>
      </c>
      <c r="S49" s="73">
        <f>Igazgatás!R65+Községgazd!U57+Vagyongazd!R49+Közút!R49+Sport!R51+Közművelődés!T82+Támogatás!AC49</f>
        <v>49727</v>
      </c>
      <c r="T49" s="43">
        <f>Igazgatás!S65+Községgazd!V57+Vagyongazd!S49+Közút!S49+Sport!S51+Közművelődés!U82+Támogatás!AD49</f>
        <v>34509</v>
      </c>
      <c r="U49" s="266">
        <f>Igazgatás!T65+Községgazd!W57+Vagyongazd!T49+Közút!T49+Sport!T51+Közművelődés!V82+Támogatás!AE49</f>
        <v>197172</v>
      </c>
      <c r="V49" s="73">
        <f>Igazgatás!U65+Községgazd!X57+Vagyongazd!U49+Közút!U49+Sport!U51+Közművelődés!W82+Támogatás!AF49</f>
        <v>223435</v>
      </c>
      <c r="W49" s="73">
        <f>Igazgatás!V65+Községgazd!Y57+Vagyongazd!V49+Közút!V49+Sport!V51+Közművelődés!X82+Támogatás!AG49</f>
        <v>289156</v>
      </c>
      <c r="X49" s="43">
        <f>Igazgatás!W65+Községgazd!Z57+Vagyongazd!W49+Közút!W49+Sport!W51+Közművelődés!Y82+Támogatás!AH49</f>
        <v>197173</v>
      </c>
      <c r="Y49" s="143">
        <f>SUM(Igazgatás!I65+Községgazd!I57+Szennyvíz!H48+Közút!I49+Sport!I51+Közművelődés!I82)</f>
        <v>1601936</v>
      </c>
      <c r="Z49" s="143">
        <v>0</v>
      </c>
      <c r="AA49" s="143">
        <f>SUM(Igazgatás!K65+Községgazd!K57+Szennyvíz!J48+Közút!K49+Sport!K51+Közművelődés!K82)</f>
        <v>1601936</v>
      </c>
      <c r="AD49" s="150">
        <v>1530678</v>
      </c>
    </row>
    <row r="50" spans="1:30 16384:16384" x14ac:dyDescent="0.25">
      <c r="B50" s="82" t="s">
        <v>640</v>
      </c>
      <c r="C50" s="767" t="s">
        <v>192</v>
      </c>
      <c r="D50" s="768"/>
      <c r="E50" s="768"/>
      <c r="F50" s="141">
        <v>1162560</v>
      </c>
      <c r="G50" s="141">
        <v>1432560</v>
      </c>
      <c r="H50" s="141">
        <v>1425680</v>
      </c>
      <c r="I50" s="205"/>
      <c r="J50" s="141">
        <f>Igazgatás!F71+Községgazd!F61+Közút!F50+Sport!F52+Közművelődés!F85+Támogatás!J50</f>
        <v>1077560</v>
      </c>
      <c r="K50" s="141">
        <f>Igazgatás!G71+Községgazd!G61+Közút!G50+Sport!G52+Közművelődés!G85+Támogatás!K50</f>
        <v>0</v>
      </c>
      <c r="L50" s="141">
        <f>Igazgatás!H71+Községgazd!H61+Közút!H50+Sport!H52+Közművelődés!H85+Támogatás!L50</f>
        <v>1077560</v>
      </c>
      <c r="M50" s="83">
        <f>Igazgatás!L71+Községgazd!O61+Vagyongazd!L50+Közút!L50+Sport!L52+Közművelődés!N85+Támogatás!W50</f>
        <v>13760</v>
      </c>
      <c r="N50" s="84">
        <f>Igazgatás!M71+Községgazd!P61+Vagyongazd!M50+Közút!M50+Sport!M52+Közművelődés!O85+Támogatás!X50</f>
        <v>6880</v>
      </c>
      <c r="O50" s="87">
        <f>Igazgatás!N71+Községgazd!Q61+Vagyongazd!N50+Közút!N50+Sport!N52+Közművelődés!P85+Támogatás!Y50</f>
        <v>12377</v>
      </c>
      <c r="P50" s="87">
        <f>Igazgatás!O71+Községgazd!R61+Vagyongazd!O50+Közút!O50+Sport!O52+Közművelődés!Q85+Támogatás!Z50</f>
        <v>6083</v>
      </c>
      <c r="Q50" s="84">
        <f>Igazgatás!P71+Községgazd!S61+Vagyongazd!P50+Közút!P50+Sport!P52+Közművelődés!R85+Támogatás!AA50</f>
        <v>36686</v>
      </c>
      <c r="R50" s="87">
        <f>Igazgatás!Q71+Községgazd!T61+Vagyongazd!Q50+Közút!Q50+Sport!Q52+Közművelődés!S85+Támogatás!AB50</f>
        <v>155000</v>
      </c>
      <c r="S50" s="87">
        <f>Igazgatás!R71+Községgazd!U61+Vagyongazd!R50+Közút!R50+Sport!R52+Közművelődés!T85+Támogatás!AC50</f>
        <v>0</v>
      </c>
      <c r="T50" s="88">
        <f>Igazgatás!S71+Községgazd!V61+Vagyongazd!S50+Közút!S50+Sport!S52+Közművelődés!U85+Támogatás!AD50</f>
        <v>743650</v>
      </c>
      <c r="U50" s="265">
        <f>Igazgatás!T71+Községgazd!W61+Vagyongazd!T50+Közút!T50+Sport!T52+Közművelődés!V85+Támogatás!AE50</f>
        <v>498249</v>
      </c>
      <c r="V50" s="87">
        <f>Igazgatás!U71+Községgazd!X61+Vagyongazd!U50+Közút!U50+Sport!U52+Közművelődés!W85+Támogatás!AF50</f>
        <v>186997</v>
      </c>
      <c r="W50" s="87">
        <f>Igazgatás!V71+Községgazd!Y61+Vagyongazd!V50+Közút!V50+Sport!V52+Közművelődés!X85+Támogatás!AG50</f>
        <v>498249</v>
      </c>
      <c r="X50" s="88">
        <f>Igazgatás!W71+Községgazd!Z61+Vagyongazd!W50+Közút!W50+Sport!W52+Közművelődés!Y85+Támogatás!AH50</f>
        <v>617413</v>
      </c>
      <c r="Y50" s="141">
        <f>SUM(Y52)</f>
        <v>2775344</v>
      </c>
      <c r="Z50" s="141">
        <v>0</v>
      </c>
      <c r="AA50" s="141">
        <f>SUM(Igazgatás!K71+Szennyvíz!J49+Közművelődés!K85)</f>
        <v>2775344</v>
      </c>
      <c r="AD50" s="150"/>
    </row>
    <row r="51" spans="1:30 16384:16384" s="39" customFormat="1" ht="15" hidden="1" customHeight="1" x14ac:dyDescent="0.25">
      <c r="A51" s="110" t="s">
        <v>193</v>
      </c>
      <c r="B51" s="49" t="s">
        <v>641</v>
      </c>
      <c r="C51" s="789" t="s">
        <v>194</v>
      </c>
      <c r="D51" s="790"/>
      <c r="E51" s="790"/>
      <c r="F51" s="143" t="e">
        <v>#REF!</v>
      </c>
      <c r="G51" s="266" t="e">
        <v>#REF!</v>
      </c>
      <c r="H51" s="266" t="e">
        <v>#REF!</v>
      </c>
      <c r="I51" s="266" t="e">
        <v>#REF!</v>
      </c>
      <c r="J51" s="189" t="e">
        <f>Igazgatás!F72+Községgazd!F62+Vagyongazd!#REF!+Közút!F51+Sport!F53+Közművelődés!F86+Támogatás!J51</f>
        <v>#REF!</v>
      </c>
      <c r="K51" s="131" t="e">
        <f>Igazgatás!G72+Községgazd!G62+Vagyongazd!#REF!+Közút!G51+Sport!G53+Közművelődés!G86+Támogatás!K51</f>
        <v>#REF!</v>
      </c>
      <c r="L51" s="143" t="e">
        <f>Igazgatás!H72+Községgazd!H62+Vagyongazd!#REF!+Közút!H51+Sport!H53+Közművelődés!H86+Támogatás!L51</f>
        <v>#REF!</v>
      </c>
      <c r="M51" s="68">
        <f>Igazgatás!L72+Községgazd!O62+Vagyongazd!L51+Közút!L51+Sport!L53+Közművelődés!N86+Támogatás!W51</f>
        <v>0</v>
      </c>
      <c r="N51" s="13">
        <f>Igazgatás!M72+Községgazd!P62+Vagyongazd!M51+Közút!M51+Sport!M53+Közművelődés!O86+Támogatás!X51</f>
        <v>0</v>
      </c>
      <c r="O51" s="73">
        <f>Igazgatás!N72+Községgazd!Q62+Vagyongazd!N51+Közút!N51+Sport!N53+Közművelődés!P86+Támogatás!Y51</f>
        <v>0</v>
      </c>
      <c r="P51" s="73">
        <f>Igazgatás!O72+Községgazd!R62+Vagyongazd!O51+Közút!O51+Sport!O53+Közművelődés!Q86+Támogatás!Z51</f>
        <v>0</v>
      </c>
      <c r="Q51" s="13">
        <f>Igazgatás!P72+Községgazd!S62+Vagyongazd!P51+Közút!P51+Sport!P53+Közművelődés!R86+Támogatás!AA51</f>
        <v>0</v>
      </c>
      <c r="R51" s="73">
        <f>Igazgatás!Q72+Községgazd!T62+Vagyongazd!Q51+Közút!Q51+Sport!Q53+Közművelődés!S86+Támogatás!AB51</f>
        <v>0</v>
      </c>
      <c r="S51" s="73">
        <f>Igazgatás!R72+Községgazd!U62+Vagyongazd!R51+Közút!R51+Sport!R53+Közművelődés!T86+Támogatás!AC51</f>
        <v>0</v>
      </c>
      <c r="T51" s="43">
        <f>Igazgatás!S72+Községgazd!V62+Vagyongazd!S51+Közút!S51+Sport!S53+Közművelődés!U86+Támogatás!AD51</f>
        <v>0</v>
      </c>
      <c r="U51" s="266">
        <f>Igazgatás!T72+Községgazd!W62+Vagyongazd!T51+Közút!T51+Sport!T53+Közművelődés!V86+Támogatás!AE51</f>
        <v>0</v>
      </c>
      <c r="V51" s="73">
        <f>Igazgatás!U72+Községgazd!X62+Vagyongazd!U51+Közút!U51+Sport!U53+Közművelődés!W86+Támogatás!AF51</f>
        <v>0</v>
      </c>
      <c r="W51" s="73">
        <f>Igazgatás!V72+Községgazd!Y62+Vagyongazd!V51+Közút!V51+Sport!V53+Közművelődés!X86+Támogatás!AG51</f>
        <v>0</v>
      </c>
      <c r="X51" s="43">
        <f>Igazgatás!W72+Községgazd!Z62+Vagyongazd!W51+Közút!W51+Sport!W53+Közművelődés!Y86+Támogatás!AH51</f>
        <v>0</v>
      </c>
      <c r="Y51" s="189" t="e">
        <f>Igazgatás!U72+Községgazd!U62+Vagyongazd!#REF!+Közút!U51+Sport!U53+Közművelődés!U86+Támogatás!Z51</f>
        <v>#REF!</v>
      </c>
      <c r="Z51" s="131" t="e">
        <f>Igazgatás!V72+Községgazd!V62+Vagyongazd!#REF!+Közút!V51+Sport!V53+Közművelődés!V86+Támogatás!AA51</f>
        <v>#REF!</v>
      </c>
      <c r="AA51" s="143" t="e">
        <f>Igazgatás!W72+Községgazd!W62+Vagyongazd!#REF!+Közút!W51+Sport!W53+Közművelődés!W86+Támogatás!AB51</f>
        <v>#REF!</v>
      </c>
      <c r="AD51" s="150"/>
    </row>
    <row r="52" spans="1:30 16384:16384" s="39" customFormat="1" x14ac:dyDescent="0.25">
      <c r="A52" s="110" t="s">
        <v>195</v>
      </c>
      <c r="B52" s="630" t="s">
        <v>642</v>
      </c>
      <c r="C52" s="789" t="s">
        <v>196</v>
      </c>
      <c r="D52" s="790"/>
      <c r="E52" s="790"/>
      <c r="F52" s="143">
        <v>1162560</v>
      </c>
      <c r="G52" s="143">
        <v>1432560</v>
      </c>
      <c r="H52" s="143">
        <v>1425680</v>
      </c>
      <c r="I52" s="143"/>
      <c r="J52" s="143">
        <f>Igazgatás!F73+Községgazd!F63+Közút!F52+Sport!F54+Közművelődés!F87+Támogatás!J52</f>
        <v>1077560</v>
      </c>
      <c r="K52" s="143">
        <f>Igazgatás!G73+Községgazd!G63+Közút!G52+Sport!G54+Közművelődés!G87+Támogatás!K52</f>
        <v>0</v>
      </c>
      <c r="L52" s="143">
        <f>Igazgatás!H73+Községgazd!H63+Közút!H52+Sport!H54+Közművelődés!H87+Támogatás!L52</f>
        <v>1077560</v>
      </c>
      <c r="M52" s="68">
        <f>Igazgatás!L73+Községgazd!O63+Vagyongazd!L52+Közút!L52+Sport!L54+Közművelődés!N87+Támogatás!W52</f>
        <v>13760</v>
      </c>
      <c r="N52" s="13">
        <f>Igazgatás!M73+Községgazd!P63+Vagyongazd!M52+Közút!M52+Sport!M54+Közművelődés!O87+Támogatás!X52</f>
        <v>6880</v>
      </c>
      <c r="O52" s="73">
        <f>Igazgatás!N73+Községgazd!Q63+Vagyongazd!N52+Közút!N52+Sport!N54+Közművelődés!P87+Támogatás!Y52</f>
        <v>12377</v>
      </c>
      <c r="P52" s="73">
        <f>Igazgatás!O73+Községgazd!R63+Vagyongazd!O52+Közút!O52+Sport!O54+Közművelődés!Q87+Támogatás!Z52</f>
        <v>6083</v>
      </c>
      <c r="Q52" s="13">
        <f>Igazgatás!P73+Községgazd!S63+Vagyongazd!P52+Közút!P52+Sport!P54+Közművelődés!R87+Támogatás!AA52</f>
        <v>36686</v>
      </c>
      <c r="R52" s="73">
        <f>Igazgatás!Q73+Községgazd!T63+Vagyongazd!Q52+Közút!Q52+Sport!Q54+Közművelődés!S87+Támogatás!AB52</f>
        <v>155000</v>
      </c>
      <c r="S52" s="73">
        <f>Igazgatás!R73+Községgazd!U63+Vagyongazd!R52+Közút!R52+Sport!R54+Közművelődés!T87+Támogatás!AC52</f>
        <v>0</v>
      </c>
      <c r="T52" s="43">
        <f>Igazgatás!S73+Községgazd!V63+Vagyongazd!S52+Közút!S52+Sport!S54+Közművelődés!U87+Támogatás!AD52</f>
        <v>743650</v>
      </c>
      <c r="U52" s="266">
        <f>Igazgatás!T73+Községgazd!W63+Vagyongazd!T52+Közút!T52+Sport!T54+Közművelődés!V87+Támogatás!AE52</f>
        <v>498249</v>
      </c>
      <c r="V52" s="73">
        <f>Igazgatás!U73+Községgazd!X63+Vagyongazd!U52+Közút!U52+Sport!U54+Közművelődés!W87+Támogatás!AF52</f>
        <v>186997</v>
      </c>
      <c r="W52" s="73">
        <f>Igazgatás!V73+Községgazd!Y63+Vagyongazd!V52+Közút!V52+Sport!V54+Közművelődés!X87+Támogatás!AG52</f>
        <v>498249</v>
      </c>
      <c r="X52" s="43">
        <f>Igazgatás!W73+Községgazd!Z63+Vagyongazd!W52+Közút!W52+Sport!W54+Közművelődés!Y87+Támogatás!AH52</f>
        <v>617413</v>
      </c>
      <c r="Y52" s="143">
        <f>SUM(Igazgatás!I73+Szennyvíz!H51+Közművelődés!I87)</f>
        <v>2775344</v>
      </c>
      <c r="Z52" s="143">
        <v>0</v>
      </c>
      <c r="AA52" s="143">
        <f>SUM(Igazgatás!K73+Szennyvíz!J51+Közművelődés!K87)</f>
        <v>2775344</v>
      </c>
      <c r="AD52" s="150">
        <v>1077560</v>
      </c>
    </row>
    <row r="53" spans="1:30 16384:16384" x14ac:dyDescent="0.25">
      <c r="B53" s="82" t="s">
        <v>643</v>
      </c>
      <c r="C53" s="767" t="s">
        <v>197</v>
      </c>
      <c r="D53" s="768"/>
      <c r="E53" s="768"/>
      <c r="F53" s="141">
        <v>2954987</v>
      </c>
      <c r="G53" s="141">
        <v>2954987</v>
      </c>
      <c r="H53" s="141">
        <v>2953804</v>
      </c>
      <c r="I53" s="205"/>
      <c r="J53" s="141">
        <f>Igazgatás!F76+Községgazd!F64+Szennyvíz!E52+Közút!F53+Sport!F55+Közművelődés!F90+Támogatás!J53</f>
        <v>3317431</v>
      </c>
      <c r="K53" s="141">
        <f>Igazgatás!G76+Községgazd!G64+Szennyvíz!F52+Közút!G53+Sport!G55+Közművelődés!G90+Támogatás!K53</f>
        <v>0</v>
      </c>
      <c r="L53" s="141">
        <f>Igazgatás!H76+Községgazd!H64+Szennyvíz!G52+Közút!H53+Sport!H55+Közművelődés!H90+Támogatás!L53</f>
        <v>3317431</v>
      </c>
      <c r="M53" s="83">
        <f>Igazgatás!L76+Községgazd!O64+Vagyongazd!L53+Közút!L53+Sport!L55+Közművelődés!N90+Támogatás!W53</f>
        <v>75574</v>
      </c>
      <c r="N53" s="84">
        <f>Igazgatás!M76+Községgazd!P64+Vagyongazd!M53+Szennyvíz!L52+Közút!M53+Sport!M55+Közművelődés!O90+Támogatás!X53</f>
        <v>45576</v>
      </c>
      <c r="O53" s="87">
        <f>Igazgatás!N76+Községgazd!Q64+Vagyongazd!N53+Közút!N53+Sport!N55+Közművelődés!P90+Támogatás!Y53</f>
        <v>105026</v>
      </c>
      <c r="P53" s="87">
        <f>Igazgatás!O76+Községgazd!R64+Vagyongazd!O53+Közút!O53+Sport!O55+Közművelődés!Q90+Támogatás!Z53</f>
        <v>90930</v>
      </c>
      <c r="Q53" s="84">
        <f>Igazgatás!P76+Községgazd!S64+Vagyongazd!P53+Közút!P53+Sport!P55+Közművelődés!R90+Támogatás!AA53</f>
        <v>59859</v>
      </c>
      <c r="R53" s="87">
        <f>Igazgatás!Q76+Községgazd!T64+Vagyongazd!Q53+Közút!Q53+Sport!Q55+Közművelődés!S90+Támogatás!AB53</f>
        <v>172115</v>
      </c>
      <c r="S53" s="87">
        <f>Igazgatás!R76+Községgazd!U64+Vagyongazd!R53+Közút!R53+Sport!R55+Közművelődés!T90+Támogatás!AC53</f>
        <v>70338</v>
      </c>
      <c r="T53" s="88">
        <f>Igazgatás!S76+Községgazd!V64+Vagyongazd!S53+Közút!S53+Sport!S55+Közművelődés!U90+Támogatás!AD53</f>
        <v>71891</v>
      </c>
      <c r="U53" s="265">
        <f>Igazgatás!T76+Községgazd!W64+Vagyongazd!T53+Közút!T53+Sport!T55+Közművelődés!V90+Támogatás!AE53</f>
        <v>418349</v>
      </c>
      <c r="V53" s="87">
        <f>Igazgatás!U76+Községgazd!X64+Vagyongazd!U53+Közút!U53+Sport!U55+Közművelődés!W90+Támogatás!AF53</f>
        <v>416981</v>
      </c>
      <c r="W53" s="87">
        <f>Igazgatás!V76+Községgazd!Y64+Vagyongazd!V53+Közút!V53+Sport!V55+Közművelődés!X90+Támogatás!AG53</f>
        <v>477895</v>
      </c>
      <c r="X53" s="88">
        <f>Igazgatás!W76+Községgazd!Z64+Vagyongazd!W53+Közút!W53+Sport!W55+Közművelődés!Y90+Támogatás!AH53</f>
        <v>527334</v>
      </c>
      <c r="Y53" s="141">
        <f>SUM(Igazgatás!I76+Községgazd!I64+Vagyongazd!I53+Szennyvíz!H52+Közút!I53+Sport!I55+Közművelődés!I90)</f>
        <v>2545685</v>
      </c>
      <c r="Z53" s="141">
        <v>0</v>
      </c>
      <c r="AA53" s="141">
        <f>SUM(Igazgatás!K76+Községgazd!K64+Vagyongazd!K53+Szennyvíz!J52+Közút!K53+Sport!K55+Közművelődés!K90)</f>
        <v>2545685</v>
      </c>
      <c r="AD53" s="150"/>
    </row>
    <row r="54" spans="1:30 16384:16384" s="39" customFormat="1" x14ac:dyDescent="0.25">
      <c r="A54" s="110" t="s">
        <v>198</v>
      </c>
      <c r="B54" s="630" t="s">
        <v>644</v>
      </c>
      <c r="C54" s="789" t="s">
        <v>862</v>
      </c>
      <c r="D54" s="790"/>
      <c r="E54" s="790"/>
      <c r="F54" s="143">
        <v>1950987</v>
      </c>
      <c r="G54" s="143">
        <v>1950987</v>
      </c>
      <c r="H54" s="143">
        <v>1950396</v>
      </c>
      <c r="I54" s="143"/>
      <c r="J54" s="143">
        <f>Igazgatás!F77+Községgazd!F65+Szennyvíz!E53+Közút!F54+Sport!F56+Közművelődés!F91+Támogatás!J54</f>
        <v>3204431</v>
      </c>
      <c r="K54" s="143">
        <f>Igazgatás!G77+Községgazd!G65+Szennyvíz!F53+Közút!G54+Sport!G56+Közművelődés!G91+Támogatás!K54</f>
        <v>0</v>
      </c>
      <c r="L54" s="143">
        <f>Igazgatás!H77+Községgazd!H65+Szennyvíz!G53+Közút!H54+Sport!H56+Közművelődés!H91+Támogatás!L54+Vagyongazd!H54</f>
        <v>3204431</v>
      </c>
      <c r="M54" s="68">
        <f>Igazgatás!L77+Községgazd!O65+Vagyongazd!L54+Közút!L54+Sport!L56+Közművelődés!N91+Támogatás!W54</f>
        <v>75087</v>
      </c>
      <c r="N54" s="13">
        <f>Igazgatás!M77+Községgazd!P65+Vagyongazd!M54+Szennyvíz!L53+Közút!M54+Sport!M56+Közművelődés!O91+Támogatás!X54</f>
        <v>45576</v>
      </c>
      <c r="O54" s="73">
        <f>Igazgatás!N77+Községgazd!Q65+Vagyongazd!N54+Közút!N54+Sport!N56+Közművelődés!P91+Támogatás!Y54</f>
        <v>57944</v>
      </c>
      <c r="P54" s="73">
        <f>Igazgatás!O77+Községgazd!R65+Vagyongazd!O54+Közút!O54+Sport!O56+Közművelődés!Q91+Támogatás!Z54</f>
        <v>64289</v>
      </c>
      <c r="Q54" s="13">
        <f>Igazgatás!P77+Községgazd!S65+Vagyongazd!P54+Közút!P54+Sport!P56+Közművelődés!R91+Támogatás!AA54</f>
        <v>59533</v>
      </c>
      <c r="R54" s="73">
        <f>Igazgatás!Q77+Községgazd!T65+Vagyongazd!Q54+Közút!Q54+Sport!Q56+Közművelődés!S91+Támogatás!AB54</f>
        <v>172115</v>
      </c>
      <c r="S54" s="73">
        <f>Igazgatás!R77+Községgazd!U65+Vagyongazd!R54+Közút!R54+Sport!R56+Közművelődés!T91+Támogatás!AC54</f>
        <v>70338</v>
      </c>
      <c r="T54" s="43">
        <f>Igazgatás!S77+Községgazd!V65+Vagyongazd!S54+Közút!S54+Sport!S56+Közművelődés!U91+Támogatás!AD54</f>
        <v>71891</v>
      </c>
      <c r="U54" s="266">
        <f>Igazgatás!T77+Községgazd!W65+Vagyongazd!T54+Közút!T54+Sport!T56+Közművelődés!V91+Támogatás!AE54</f>
        <v>416980</v>
      </c>
      <c r="V54" s="73">
        <f>Igazgatás!U77+Községgazd!X65+Vagyongazd!U54+Közút!U54+Sport!U56+Közművelődés!W91+Támogatás!AF54</f>
        <v>416981</v>
      </c>
      <c r="W54" s="73">
        <f>Igazgatás!V77+Községgazd!Y65+Vagyongazd!V54+Közút!V54+Sport!V56+Közművelődés!X91+Támogatás!AG54</f>
        <v>416977</v>
      </c>
      <c r="X54" s="43">
        <f>Igazgatás!W77+Községgazd!Z65+Vagyongazd!W54+Közút!W54+Sport!W56+Közművelődés!Y91+Támogatás!AH54</f>
        <v>519038</v>
      </c>
      <c r="Y54" s="143">
        <f>SUM(Igazgatás!I77+Községgazd!I65+Vagyongazd!I54+Szennyvíz!H53+Közút!I54+Sport!I56+Közművelődés!I91)</f>
        <v>2400566</v>
      </c>
      <c r="Z54" s="143">
        <v>0</v>
      </c>
      <c r="AA54" s="143">
        <f>SUM(Igazgatás!K77+Községgazd!K65+Vagyongazd!K54+Szennyvíz!J53+Közút!K54+Sport!K56+Közművelődés!K91)</f>
        <v>2400566</v>
      </c>
      <c r="AD54" s="150">
        <v>2384689</v>
      </c>
    </row>
    <row r="55" spans="1:30 16384:16384" s="39" customFormat="1" ht="15" customHeight="1" x14ac:dyDescent="0.25">
      <c r="A55" s="110" t="s">
        <v>199</v>
      </c>
      <c r="B55" s="630" t="s">
        <v>645</v>
      </c>
      <c r="C55" s="789" t="s">
        <v>200</v>
      </c>
      <c r="D55" s="790"/>
      <c r="E55" s="790"/>
      <c r="F55" s="143">
        <v>0</v>
      </c>
      <c r="G55" s="143">
        <v>0</v>
      </c>
      <c r="H55" s="143">
        <v>0</v>
      </c>
      <c r="I55" s="143"/>
      <c r="J55" s="143">
        <f>Igazgatás!F80+Községgazd!F69+Közút!F55+Sport!F57+Közművelődés!F94+Támogatás!J55</f>
        <v>0</v>
      </c>
      <c r="K55" s="143">
        <f>Igazgatás!G80+Községgazd!G69+Közút!G55+Sport!G57+Közművelődés!G94+Támogatás!K55</f>
        <v>0</v>
      </c>
      <c r="L55" s="143">
        <f>Igazgatás!H80+Községgazd!H69+Közút!H55+Sport!H57+Közművelődés!H94+Támogatás!L55</f>
        <v>0</v>
      </c>
      <c r="M55" s="68">
        <f>Igazgatás!L80+Községgazd!O69+Vagyongazd!L55+Közút!L55+Sport!L57+Közművelődés!N94+Támogatás!W55</f>
        <v>0</v>
      </c>
      <c r="N55" s="13">
        <f>Igazgatás!M80+Községgazd!P69+Vagyongazd!M55+Közút!M55+Sport!M57+Közművelődés!O94+Támogatás!X55</f>
        <v>0</v>
      </c>
      <c r="O55" s="73">
        <f>Igazgatás!N80+Községgazd!Q69+Vagyongazd!N55+Közút!N55+Sport!N57+Közművelődés!P94+Támogatás!Y55</f>
        <v>0</v>
      </c>
      <c r="P55" s="73">
        <f>Igazgatás!O80+Községgazd!R69+Vagyongazd!O55+Közút!O55+Sport!O57+Közművelődés!Q94+Támogatás!Z55</f>
        <v>0</v>
      </c>
      <c r="Q55" s="13">
        <f>Igazgatás!P80+Községgazd!S69+Vagyongazd!P55+Közút!P55+Sport!P57+Közművelődés!R94+Támogatás!AA55</f>
        <v>0</v>
      </c>
      <c r="R55" s="73">
        <f>Igazgatás!Q80+Községgazd!T69+Vagyongazd!Q55+Közút!Q55+Sport!Q57+Közművelődés!S94+Támogatás!AB55</f>
        <v>0</v>
      </c>
      <c r="S55" s="73">
        <f>Igazgatás!R80+Községgazd!U69+Vagyongazd!R55+Közút!R55+Sport!R57+Közművelődés!T94+Támogatás!AC55</f>
        <v>0</v>
      </c>
      <c r="T55" s="43">
        <f>Igazgatás!S80+Községgazd!V69+Vagyongazd!S55+Közút!S55+Sport!S57+Közművelődés!U94+Támogatás!AD55</f>
        <v>0</v>
      </c>
      <c r="U55" s="266">
        <f>Igazgatás!T80+Községgazd!W69+Vagyongazd!T55+Közút!T55+Sport!T57+Közművelődés!V94+Támogatás!AE55</f>
        <v>0</v>
      </c>
      <c r="V55" s="73">
        <f>Igazgatás!U80+Községgazd!X69+Vagyongazd!U55+Közút!U55+Sport!U57+Közművelődés!W94+Támogatás!AF55</f>
        <v>0</v>
      </c>
      <c r="W55" s="73">
        <f>Igazgatás!V80+Községgazd!Y69+Vagyongazd!V55+Közút!V55+Sport!V57+Közművelődés!X94+Támogatás!AG55</f>
        <v>0</v>
      </c>
      <c r="X55" s="43">
        <f>Igazgatás!W80+Községgazd!Z69+Vagyongazd!W55+Közút!W55+Sport!W57+Közművelődés!Y94+Támogatás!AH55</f>
        <v>0</v>
      </c>
      <c r="Y55" s="143">
        <f>Igazgatás!U80+Községgazd!U69+Közút!U55+Sport!U57+Közművelődés!U94+Támogatás!Z55</f>
        <v>0</v>
      </c>
      <c r="Z55" s="143">
        <f>Igazgatás!V80+Községgazd!V69+Közút!V55+Sport!V57+Közművelődés!V94+Támogatás!AA55</f>
        <v>0</v>
      </c>
      <c r="AA55" s="143">
        <f>Igazgatás!W80+Községgazd!W69+Közút!W55+Sport!W57+Közművelődés!W94+Támogatás!AB55</f>
        <v>0</v>
      </c>
      <c r="AD55" s="150"/>
    </row>
    <row r="56" spans="1:30 16384:16384" s="39" customFormat="1" ht="15" customHeight="1" x14ac:dyDescent="0.25">
      <c r="A56" s="110" t="s">
        <v>201</v>
      </c>
      <c r="B56" s="630" t="s">
        <v>646</v>
      </c>
      <c r="C56" s="789" t="s">
        <v>202</v>
      </c>
      <c r="D56" s="790"/>
      <c r="E56" s="790"/>
      <c r="F56" s="143">
        <v>1000000</v>
      </c>
      <c r="G56" s="143">
        <v>1000000</v>
      </c>
      <c r="H56" s="143">
        <v>1000000</v>
      </c>
      <c r="I56" s="143"/>
      <c r="J56" s="143">
        <f>Igazgatás!F81+Községgazd!F70+Közút!F56+Sport!F58+Közművelődés!F95+Támogatás!J56</f>
        <v>108000</v>
      </c>
      <c r="K56" s="143">
        <f>Igazgatás!G81+Községgazd!G70+Közút!G56+Sport!G58+Közművelődés!G95+Támogatás!K56</f>
        <v>0</v>
      </c>
      <c r="L56" s="143">
        <f>Igazgatás!H81+Községgazd!H70+Közút!H56+Sport!H58+Közművelődés!H95+Támogatás!L56</f>
        <v>108000</v>
      </c>
      <c r="M56" s="68">
        <f>Igazgatás!L81+Községgazd!O70+Vagyongazd!L56+Közút!L56+Sport!L58+Közművelődés!N95+Támogatás!W56</f>
        <v>0</v>
      </c>
      <c r="N56" s="13">
        <f>Igazgatás!M81+Községgazd!P70+Vagyongazd!M56+Közút!M56+Sport!M58+Közművelődés!O95+Támogatás!X56</f>
        <v>0</v>
      </c>
      <c r="O56" s="73">
        <f>Igazgatás!N81+Községgazd!Q70+Vagyongazd!N56+Közút!N56+Sport!N58+Közművelődés!P95+Támogatás!Y56</f>
        <v>47082</v>
      </c>
      <c r="P56" s="73">
        <f>Igazgatás!O81+Községgazd!R70+Vagyongazd!O56+Közút!O56+Sport!O58+Közművelődés!Q95+Támogatás!Z56</f>
        <v>0</v>
      </c>
      <c r="Q56" s="13">
        <f>Igazgatás!P81+Községgazd!S70+Vagyongazd!P56+Közút!P56+Sport!P58+Közművelődés!R95+Támogatás!AA56</f>
        <v>0</v>
      </c>
      <c r="R56" s="73">
        <f>Igazgatás!Q81+Községgazd!T70+Vagyongazd!Q56+Közút!Q56+Sport!Q58+Közművelődés!S95+Támogatás!AB56</f>
        <v>0</v>
      </c>
      <c r="S56" s="73">
        <f>Igazgatás!R81+Községgazd!U70+Vagyongazd!R56+Közút!R56+Sport!R58+Közművelődés!T95+Támogatás!AC56</f>
        <v>0</v>
      </c>
      <c r="T56" s="43">
        <f>Igazgatás!S81+Községgazd!V70+Vagyongazd!S56+Közút!S56+Sport!S58+Közművelődés!U95+Támogatás!AD56</f>
        <v>0</v>
      </c>
      <c r="U56" s="266">
        <f>Igazgatás!T81+Községgazd!W70+Vagyongazd!T56+Közút!T56+Sport!T58+Közművelődés!V95+Támogatás!AE56</f>
        <v>0</v>
      </c>
      <c r="V56" s="73">
        <f>Igazgatás!U81+Községgazd!X70+Vagyongazd!U56+Közút!U56+Sport!U58+Közművelődés!W95+Támogatás!AF56</f>
        <v>0</v>
      </c>
      <c r="W56" s="73">
        <f>Igazgatás!V81+Községgazd!Y70+Vagyongazd!V56+Közút!V56+Sport!V58+Közművelődés!X95+Támogatás!AG56</f>
        <v>60918</v>
      </c>
      <c r="X56" s="43">
        <f>Igazgatás!W81+Községgazd!Z70+Vagyongazd!W56+Közút!W56+Sport!W58+Közművelődés!Y95+Támogatás!AH56</f>
        <v>0</v>
      </c>
      <c r="Y56" s="143">
        <f>SUM(Közművelődés!I95)</f>
        <v>108000</v>
      </c>
      <c r="Z56" s="143">
        <f>Igazgatás!V81+Községgazd!V70+Közút!V56+Sport!V58+Közművelődés!V95+Támogatás!AA56</f>
        <v>0</v>
      </c>
      <c r="AA56" s="143">
        <f>SUM(Közművelődés!K95)</f>
        <v>108000</v>
      </c>
      <c r="AD56" s="150">
        <v>108000</v>
      </c>
    </row>
    <row r="57" spans="1:30 16384:16384" s="39" customFormat="1" ht="15" hidden="1" customHeight="1" x14ac:dyDescent="0.25">
      <c r="A57" s="110" t="s">
        <v>203</v>
      </c>
      <c r="B57" s="630" t="s">
        <v>647</v>
      </c>
      <c r="C57" s="789" t="s">
        <v>204</v>
      </c>
      <c r="D57" s="790"/>
      <c r="E57" s="790"/>
      <c r="F57" s="143">
        <v>0</v>
      </c>
      <c r="G57" s="143">
        <v>0</v>
      </c>
      <c r="H57" s="143">
        <v>0</v>
      </c>
      <c r="I57" s="143">
        <v>0</v>
      </c>
      <c r="J57" s="143">
        <f>Igazgatás!F82+Községgazd!F71+Közút!F57+Sport!F59+Közművelődés!F96+Támogatás!J57</f>
        <v>0</v>
      </c>
      <c r="K57" s="143">
        <f>Igazgatás!G82+Községgazd!G71+Közút!G57+Sport!G59+Közművelődés!G96+Támogatás!K57</f>
        <v>0</v>
      </c>
      <c r="L57" s="143">
        <f>Igazgatás!H82+Községgazd!H71+Közút!H57+Sport!H59+Közművelődés!H96+Támogatás!L57</f>
        <v>0</v>
      </c>
      <c r="M57" s="68">
        <f>Igazgatás!L82+Községgazd!O71+Vagyongazd!L57+Közút!L57+Sport!L59+Közművelődés!N96+Támogatás!W57</f>
        <v>0</v>
      </c>
      <c r="N57" s="13">
        <f>Igazgatás!M82+Községgazd!P71+Vagyongazd!M57+Közút!M57+Sport!M59+Közművelődés!O96+Támogatás!X57</f>
        <v>0</v>
      </c>
      <c r="O57" s="73">
        <f>Igazgatás!N82+Községgazd!Q71+Vagyongazd!N57+Közút!N57+Sport!N59+Közművelődés!P96+Támogatás!Y57</f>
        <v>0</v>
      </c>
      <c r="P57" s="73">
        <f>Igazgatás!O82+Községgazd!R71+Vagyongazd!O57+Közút!O57+Sport!O59+Közművelődés!Q96+Támogatás!Z57</f>
        <v>0</v>
      </c>
      <c r="Q57" s="13">
        <f>Igazgatás!P82+Községgazd!S71+Vagyongazd!P57+Közút!P57+Sport!P59+Közművelődés!R96+Támogatás!AA57</f>
        <v>0</v>
      </c>
      <c r="R57" s="73">
        <f>Igazgatás!Q82+Községgazd!T71+Vagyongazd!Q57+Közút!Q57+Sport!Q59+Közművelődés!S96+Támogatás!AB57</f>
        <v>0</v>
      </c>
      <c r="S57" s="73">
        <f>Igazgatás!R82+Községgazd!U71+Vagyongazd!R57+Közút!R57+Sport!R59+Közművelődés!T96+Támogatás!AC57</f>
        <v>0</v>
      </c>
      <c r="T57" s="43">
        <f>Igazgatás!S82+Községgazd!V71+Vagyongazd!S57+Közút!S57+Sport!S59+Közművelődés!U96+Támogatás!AD57</f>
        <v>0</v>
      </c>
      <c r="U57" s="266">
        <f>Igazgatás!T82+Községgazd!W71+Vagyongazd!T57+Közút!T57+Sport!T59+Közművelődés!V96+Támogatás!AE57</f>
        <v>0</v>
      </c>
      <c r="V57" s="73">
        <f>Igazgatás!U82+Községgazd!X71+Vagyongazd!U57+Közút!U57+Sport!U59+Közművelődés!W96+Támogatás!AF57</f>
        <v>0</v>
      </c>
      <c r="W57" s="73">
        <f>Igazgatás!V82+Községgazd!Y71+Vagyongazd!V57+Közút!V57+Sport!V59+Közművelődés!X96+Támogatás!AG57</f>
        <v>0</v>
      </c>
      <c r="X57" s="43">
        <f>Igazgatás!W82+Községgazd!Z71+Vagyongazd!W57+Közút!W57+Sport!W59+Közművelődés!Y96+Támogatás!AH57</f>
        <v>0</v>
      </c>
      <c r="Y57" s="143">
        <f>Igazgatás!U82+Községgazd!U71+Közút!U57+Sport!U59+Közművelődés!U96+Támogatás!Z57</f>
        <v>0</v>
      </c>
      <c r="Z57" s="143">
        <f>Igazgatás!V82+Községgazd!V71+Közút!V57+Sport!V59+Közművelődés!V96+Támogatás!AA57</f>
        <v>0</v>
      </c>
      <c r="AA57" s="143">
        <f>Igazgatás!W82+Községgazd!W71+Közút!W57+Sport!W59+Közművelődés!W96+Támogatás!AB57</f>
        <v>0</v>
      </c>
      <c r="AD57" s="150"/>
      <c r="XFD57" s="165">
        <f>SUM(F57:XFC57)</f>
        <v>0</v>
      </c>
    </row>
    <row r="58" spans="1:30 16384:16384" s="39" customFormat="1" ht="15.75" thickBot="1" x14ac:dyDescent="0.3">
      <c r="A58" s="110" t="s">
        <v>205</v>
      </c>
      <c r="B58" s="631" t="s">
        <v>648</v>
      </c>
      <c r="C58" s="805" t="s">
        <v>206</v>
      </c>
      <c r="D58" s="806"/>
      <c r="E58" s="806"/>
      <c r="F58" s="143">
        <v>4000</v>
      </c>
      <c r="G58" s="143">
        <v>4000</v>
      </c>
      <c r="H58" s="143">
        <v>4002</v>
      </c>
      <c r="I58" s="143"/>
      <c r="J58" s="143">
        <f>Igazgatás!F83+Községgazd!F72+Közút!F58+Sport!F60+Közművelődés!F97+Támogatás!J58</f>
        <v>5000</v>
      </c>
      <c r="K58" s="143">
        <f>Igazgatás!G83+Községgazd!G72+Közút!G58+Sport!G60+Közművelődés!G97+Támogatás!K58</f>
        <v>0</v>
      </c>
      <c r="L58" s="143">
        <f>Igazgatás!H83+Községgazd!H72+Közút!H58+Sport!H60+Közművelődés!H97+Támogatás!L58</f>
        <v>5000</v>
      </c>
      <c r="M58" s="68">
        <f>Igazgatás!L83+Községgazd!O72+Vagyongazd!L58+Közút!L58+Sport!L60+Közművelődés!N97+Támogatás!W58</f>
        <v>487</v>
      </c>
      <c r="N58" s="13">
        <f>Igazgatás!M83+Községgazd!P72+Vagyongazd!M58+Közút!M58+Sport!M60+Közművelődés!O97+Támogatás!X58</f>
        <v>0</v>
      </c>
      <c r="O58" s="73">
        <f>Igazgatás!N83+Községgazd!Q72+Vagyongazd!N58+Közút!N58+Sport!N60+Közművelődés!P97+Támogatás!Y58</f>
        <v>0</v>
      </c>
      <c r="P58" s="73">
        <f>Igazgatás!O83+Községgazd!R72+Vagyongazd!O58+Közút!O58+Sport!O60+Közművelődés!Q97+Támogatás!Z58</f>
        <v>26641</v>
      </c>
      <c r="Q58" s="13">
        <f>Igazgatás!P83+Községgazd!S72+Vagyongazd!P58+Közút!P58+Sport!P60+Közművelődés!R97+Támogatás!AA58</f>
        <v>326</v>
      </c>
      <c r="R58" s="73">
        <f>Igazgatás!Q83+Községgazd!T72+Vagyongazd!Q58+Közút!Q58+Sport!Q60+Közművelődés!S97+Támogatás!AB58</f>
        <v>0</v>
      </c>
      <c r="S58" s="73">
        <f>Igazgatás!R83+Községgazd!U72+Vagyongazd!R58+Közút!R58+Sport!R60+Közművelődés!T97+Támogatás!AC58</f>
        <v>0</v>
      </c>
      <c r="T58" s="43">
        <f>Igazgatás!S83+Községgazd!V72+Vagyongazd!S58+Közút!S58+Sport!S60+Közművelődés!U97+Támogatás!AD58</f>
        <v>0</v>
      </c>
      <c r="U58" s="266">
        <f>Igazgatás!T83+Községgazd!W72+Vagyongazd!T58+Közút!T58+Sport!T60+Közművelődés!V97+Támogatás!AE58</f>
        <v>1369</v>
      </c>
      <c r="V58" s="73">
        <f>Igazgatás!U83+Községgazd!X72+Vagyongazd!U58+Közút!U58+Sport!U60+Közművelődés!W97+Támogatás!AF58</f>
        <v>0</v>
      </c>
      <c r="W58" s="73">
        <f>Igazgatás!V83+Községgazd!Y72+Vagyongazd!V58+Közút!V58+Sport!V60+Közművelődés!X97+Támogatás!AG58</f>
        <v>0</v>
      </c>
      <c r="X58" s="43">
        <f>Igazgatás!W83+Községgazd!Z72+Vagyongazd!W58+Közút!W58+Sport!W60+Közművelődés!Y97+Támogatás!AH58</f>
        <v>8296</v>
      </c>
      <c r="Y58" s="143">
        <f>SUM(Igazgatás!I83+Községgazd!I72+Közút!I58+Közművelődés!I97)</f>
        <v>37119</v>
      </c>
      <c r="Z58" s="143">
        <f>Igazgatás!V83+Községgazd!V72+Közút!V58+Sport!V60+Közművelődés!V97+Támogatás!AA58</f>
        <v>0</v>
      </c>
      <c r="AA58" s="143">
        <f>SUM(Igazgatás!K83+Községgazd!K72+Közút!K58+Közművelődés!K97)</f>
        <v>37119</v>
      </c>
      <c r="AD58" s="150">
        <v>30516</v>
      </c>
    </row>
    <row r="59" spans="1:30 16384:16384" ht="15.75" thickBot="1" x14ac:dyDescent="0.3">
      <c r="B59" s="75" t="s">
        <v>207</v>
      </c>
      <c r="C59" s="771" t="s">
        <v>208</v>
      </c>
      <c r="D59" s="772"/>
      <c r="E59" s="772"/>
      <c r="F59" s="139">
        <v>1800000</v>
      </c>
      <c r="G59" s="139">
        <v>1800000</v>
      </c>
      <c r="H59" s="139">
        <v>1794970</v>
      </c>
      <c r="I59" s="380"/>
      <c r="J59" s="139">
        <f>Igazgatás!F84+Községgazd!F75+Szennyvíz!E58+Közút!F59+Sport!F61+Közművelődés!F100+Támogatás!J59</f>
        <v>2060000</v>
      </c>
      <c r="K59" s="139">
        <f>Igazgatás!G84+Községgazd!G75+Szennyvíz!F58+Közút!G59+Sport!G61+Közművelődés!G100+Támogatás!K59</f>
        <v>0</v>
      </c>
      <c r="L59" s="139">
        <f>Igazgatás!H84+Községgazd!H75+Szennyvíz!G58+Közút!H59+Sport!H61+Közművelődés!H100+Támogatás!L59</f>
        <v>2060000</v>
      </c>
      <c r="M59" s="76">
        <f>Igazgatás!L84+Községgazd!O75+Vagyongazd!L59+Közút!L59+Sport!L61+Közművelődés!N100+Támogatás!W59</f>
        <v>101500</v>
      </c>
      <c r="N59" s="77">
        <f>Igazgatás!M84+Községgazd!P75+Vagyongazd!M59+Közút!M59+Sport!M61+Közművelődés!O100+Támogatás!X59</f>
        <v>47000</v>
      </c>
      <c r="O59" s="80">
        <f>Igazgatás!N84+Községgazd!Q75+Vagyongazd!N59+Közút!N59+Sport!N61+Közművelődés!P100+Támogatás!Y59</f>
        <v>177000</v>
      </c>
      <c r="P59" s="80">
        <f>Igazgatás!O84+Községgazd!R75+Vagyongazd!O59+Közút!O59+Sport!O61+Közművelődés!Q100+Támogatás!Z59</f>
        <v>131500</v>
      </c>
      <c r="Q59" s="77">
        <f>Igazgatás!P84+Községgazd!S75+Vagyongazd!P59+Közút!P59+Sport!P61+Közművelődés!R100+Támogatás!AA59</f>
        <v>136000</v>
      </c>
      <c r="R59" s="80">
        <f>Igazgatás!Q84+Községgazd!T75+Vagyongazd!Q59+Közút!Q59+Sport!Q61+Közművelődés!S100+Támogatás!AB59</f>
        <v>116000</v>
      </c>
      <c r="S59" s="80">
        <f>Igazgatás!R84+Községgazd!U75+Vagyongazd!R59+Közút!R59+Sport!R61+Közművelődés!T100+Támogatás!AC59</f>
        <v>132000</v>
      </c>
      <c r="T59" s="81">
        <f>Igazgatás!S84+Községgazd!V75+Vagyongazd!S59+Közút!S59+Sport!S61+Közművelődés!U100+Támogatás!AD59</f>
        <v>118234</v>
      </c>
      <c r="U59" s="262">
        <f>Igazgatás!T84+Községgazd!W75+Vagyongazd!T59+Közút!T59+Sport!T61+Közművelődés!V100+Támogatás!AE59</f>
        <v>230066</v>
      </c>
      <c r="V59" s="80">
        <f>Igazgatás!U84+Községgazd!X75+Vagyongazd!U59+Közút!U59+Sport!U61+Közművelődés!W100+Támogatás!AF59</f>
        <v>230067</v>
      </c>
      <c r="W59" s="80">
        <f>Igazgatás!V84+Községgazd!Y75+Vagyongazd!V59+Közút!V59+Sport!V61+Közművelődés!X100+Támogatás!AG59</f>
        <v>330066</v>
      </c>
      <c r="X59" s="81">
        <f>Igazgatás!W84+Községgazd!Z75+Vagyongazd!W59+Közút!W59+Sport!W61+Közművelődés!Y100+Támogatás!AH59</f>
        <v>230067</v>
      </c>
      <c r="Y59" s="139">
        <f>SUM(Y61+Y67+Y71)</f>
        <v>1979500</v>
      </c>
      <c r="Z59" s="139">
        <v>0</v>
      </c>
      <c r="AA59" s="139">
        <f>SUM(Igazgatás!K84+Községgazd!K75+Vagyongazd!K59+Szennyvíz!J58+Közút!K59+Sport!K61+Közművelődés!K100+Támogatás!O59)</f>
        <v>1979500</v>
      </c>
      <c r="AD59" s="150"/>
    </row>
    <row r="60" spans="1:30 16384:16384" s="17" customFormat="1" ht="15" hidden="1" customHeight="1" x14ac:dyDescent="0.25">
      <c r="A60" s="110" t="s">
        <v>863</v>
      </c>
      <c r="B60" s="100" t="s">
        <v>864</v>
      </c>
      <c r="C60" s="791" t="s">
        <v>865</v>
      </c>
      <c r="D60" s="792"/>
      <c r="E60" s="792"/>
      <c r="F60" s="141" t="e">
        <v>#REF!</v>
      </c>
      <c r="G60" s="141" t="e">
        <v>#REF!</v>
      </c>
      <c r="H60" s="141" t="e">
        <v>#REF!</v>
      </c>
      <c r="I60" s="205" t="e">
        <v>#REF!</v>
      </c>
      <c r="J60" s="141" t="e">
        <f>Igazgatás!F85+Községgazd!F76+Vagyongazd!#REF!+Közút!F60+Sport!F62+Közművelődés!F101+Támogatás!J60</f>
        <v>#REF!</v>
      </c>
      <c r="K60" s="141" t="e">
        <f>Igazgatás!G85+Községgazd!G76+Vagyongazd!#REF!+Közút!G60+Sport!G62+Közművelődés!G101+Támogatás!K60</f>
        <v>#REF!</v>
      </c>
      <c r="L60" s="141" t="e">
        <f>Igazgatás!H85+Községgazd!H76+Vagyongazd!#REF!+Közút!H60+Sport!H62+Közművelődés!H101+Támogatás!L60</f>
        <v>#REF!</v>
      </c>
      <c r="M60" s="83">
        <f>Igazgatás!L85+Községgazd!O76+Vagyongazd!L60+Közút!L60+Sport!L62+Közművelődés!N101+Támogatás!W60</f>
        <v>0</v>
      </c>
      <c r="N60" s="84">
        <f>Igazgatás!M85+Községgazd!P76+Vagyongazd!M60+Közút!M60+Sport!M62+Közművelődés!O101+Támogatás!X60</f>
        <v>0</v>
      </c>
      <c r="O60" s="87">
        <f>Igazgatás!N85+Községgazd!Q76+Vagyongazd!N60+Közút!N60+Sport!N62+Közművelődés!P101+Támogatás!Y60</f>
        <v>0</v>
      </c>
      <c r="P60" s="87">
        <f>Igazgatás!O85+Községgazd!R76+Vagyongazd!O60+Közút!O60+Sport!O62+Közművelődés!Q101+Támogatás!Z60</f>
        <v>0</v>
      </c>
      <c r="Q60" s="84">
        <f>Igazgatás!P85+Községgazd!S76+Vagyongazd!P60+Közút!P60+Sport!P62+Közművelődés!R101+Támogatás!AA60</f>
        <v>0</v>
      </c>
      <c r="R60" s="87">
        <f>Igazgatás!Q85+Községgazd!T76+Vagyongazd!Q60+Közút!Q60+Sport!Q62+Közművelődés!S101+Támogatás!AB60</f>
        <v>0</v>
      </c>
      <c r="S60" s="87">
        <f>Igazgatás!R85+Községgazd!U76+Vagyongazd!R60+Közút!R60+Sport!R62+Közművelődés!T101+Támogatás!AC60</f>
        <v>0</v>
      </c>
      <c r="T60" s="88">
        <f>Igazgatás!S85+Községgazd!V76+Vagyongazd!S60+Közút!S60+Sport!S62+Közművelődés!U101+Támogatás!AD60</f>
        <v>0</v>
      </c>
      <c r="U60" s="265">
        <f>Igazgatás!T85+Községgazd!W76+Vagyongazd!T60+Közút!T60+Sport!T62+Közművelődés!V101+Támogatás!AE60</f>
        <v>0</v>
      </c>
      <c r="V60" s="87">
        <f>Igazgatás!U85+Községgazd!X76+Vagyongazd!U60+Közút!U60+Sport!U62+Közművelődés!W101+Támogatás!AF60</f>
        <v>0</v>
      </c>
      <c r="W60" s="87">
        <f>Igazgatás!V85+Községgazd!Y76+Vagyongazd!V60+Közút!V60+Sport!V62+Közművelődés!X101+Támogatás!AG60</f>
        <v>0</v>
      </c>
      <c r="X60" s="88">
        <f>Igazgatás!W85+Községgazd!Z76+Vagyongazd!W60+Közút!W60+Sport!W62+Közművelődés!Y101+Támogatás!AH60</f>
        <v>0</v>
      </c>
      <c r="Y60" s="141" t="e">
        <f>Igazgatás!U85+Községgazd!U76+Vagyongazd!#REF!+Közút!U60+Sport!U62+Közművelődés!U101+Támogatás!Z60</f>
        <v>#REF!</v>
      </c>
      <c r="Z60" s="141" t="e">
        <f>Igazgatás!V85+Községgazd!V76+Vagyongazd!#REF!+Közút!V60+Sport!V62+Közművelődés!V101+Támogatás!AA60</f>
        <v>#REF!</v>
      </c>
      <c r="AA60" s="141" t="e">
        <f>Igazgatás!W85+Községgazd!W76+Vagyongazd!#REF!+Közút!W60+Sport!W62+Közművelődés!W101+Támogatás!AB60</f>
        <v>#REF!</v>
      </c>
      <c r="AD60" s="150"/>
    </row>
    <row r="61" spans="1:30 16384:16384" s="17" customFormat="1" ht="15" customHeight="1" x14ac:dyDescent="0.25">
      <c r="A61" s="110" t="s">
        <v>209</v>
      </c>
      <c r="B61" s="100" t="s">
        <v>649</v>
      </c>
      <c r="C61" s="791" t="s">
        <v>210</v>
      </c>
      <c r="D61" s="792"/>
      <c r="E61" s="792"/>
      <c r="F61" s="141" t="e">
        <v>#REF!</v>
      </c>
      <c r="G61" s="141" t="e">
        <v>#REF!</v>
      </c>
      <c r="H61" s="141" t="e">
        <v>#REF!</v>
      </c>
      <c r="I61" s="205"/>
      <c r="J61" s="141">
        <v>0</v>
      </c>
      <c r="K61" s="141">
        <v>0</v>
      </c>
      <c r="L61" s="141">
        <v>0</v>
      </c>
      <c r="M61" s="83">
        <f>Igazgatás!L86+Községgazd!O77+Vagyongazd!L61+Közút!L61+Sport!L63+Közművelődés!N102+Támogatás!W61</f>
        <v>0</v>
      </c>
      <c r="N61" s="84">
        <f>Igazgatás!M86+Községgazd!P77+Vagyongazd!M61+Közút!M61+Sport!M63+Közművelődés!O102+Támogatás!X61</f>
        <v>0</v>
      </c>
      <c r="O61" s="87">
        <f>Igazgatás!N86+Községgazd!Q77+Vagyongazd!N61+Közút!N61+Sport!N63+Közművelődés!P102+Támogatás!Y61</f>
        <v>0</v>
      </c>
      <c r="P61" s="87">
        <f>Igazgatás!O86+Községgazd!R77+Vagyongazd!O61+Közút!O61+Sport!O63+Közművelődés!Q102+Támogatás!Z61</f>
        <v>0</v>
      </c>
      <c r="Q61" s="84">
        <f>Igazgatás!P86+Községgazd!S77+Vagyongazd!P61+Közút!P61+Sport!P63+Közművelődés!R102+Támogatás!AA61</f>
        <v>0</v>
      </c>
      <c r="R61" s="87">
        <f>Igazgatás!Q86+Községgazd!T77+Vagyongazd!Q61+Közút!Q61+Sport!Q63+Közművelődés!S102+Támogatás!AB61</f>
        <v>0</v>
      </c>
      <c r="S61" s="87">
        <f>Igazgatás!R86+Községgazd!U77+Vagyongazd!R61+Közút!R61+Sport!R63+Közművelődés!T102+Támogatás!AC61</f>
        <v>0</v>
      </c>
      <c r="T61" s="88">
        <f>Igazgatás!S86+Községgazd!V77+Vagyongazd!S61+Közút!S61+Sport!S63+Közművelődés!U102+Támogatás!AD61</f>
        <v>19500</v>
      </c>
      <c r="U61" s="265">
        <f>Igazgatás!T86+Községgazd!W77+Vagyongazd!T61+Közút!T61+Sport!T63+Közművelődés!V102+Támogatás!AE61</f>
        <v>0</v>
      </c>
      <c r="V61" s="87">
        <f>Igazgatás!U86+Községgazd!X77+Vagyongazd!U61+Közút!U61+Sport!U63+Közművelődés!W102+Támogatás!AF61</f>
        <v>0</v>
      </c>
      <c r="W61" s="87">
        <f>Igazgatás!V86+Községgazd!Y77+Vagyongazd!V61+Közút!V61+Sport!V63+Közművelődés!X102+Támogatás!AG61</f>
        <v>0</v>
      </c>
      <c r="X61" s="88">
        <f>Igazgatás!W86+Községgazd!Z77+Vagyongazd!W61+Közút!W61+Sport!W63+Közművelődés!Y102+Támogatás!AH61</f>
        <v>0</v>
      </c>
      <c r="Y61" s="141">
        <f>SUM(Támogatás!M61)</f>
        <v>19500</v>
      </c>
      <c r="Z61" s="141">
        <v>0</v>
      </c>
      <c r="AA61" s="141">
        <f>SUM(Támogatás!O61)</f>
        <v>19500</v>
      </c>
      <c r="AD61" s="150">
        <v>19500</v>
      </c>
    </row>
    <row r="62" spans="1:30 16384:16384" s="594" customFormat="1" ht="15" customHeight="1" x14ac:dyDescent="0.25">
      <c r="A62" s="560"/>
      <c r="B62" s="592"/>
      <c r="C62" s="602"/>
      <c r="D62" s="603" t="s">
        <v>1110</v>
      </c>
      <c r="E62" s="596"/>
      <c r="F62" s="593"/>
      <c r="G62" s="593"/>
      <c r="H62" s="593"/>
      <c r="I62" s="593"/>
      <c r="J62" s="593">
        <v>0</v>
      </c>
      <c r="K62" s="593">
        <v>0</v>
      </c>
      <c r="L62" s="593">
        <v>0</v>
      </c>
      <c r="M62" s="413"/>
      <c r="N62" s="426"/>
      <c r="O62" s="414"/>
      <c r="P62" s="414"/>
      <c r="Q62" s="426"/>
      <c r="R62" s="414"/>
      <c r="S62" s="414"/>
      <c r="T62" s="427"/>
      <c r="U62" s="428"/>
      <c r="V62" s="414"/>
      <c r="W62" s="414"/>
      <c r="X62" s="427"/>
      <c r="Y62" s="593">
        <f>SUM(Támogatás!M62)</f>
        <v>19500</v>
      </c>
      <c r="Z62" s="593"/>
      <c r="AA62" s="593">
        <f>SUM(Támogatás!O62)</f>
        <v>19500</v>
      </c>
      <c r="AD62" s="566"/>
    </row>
    <row r="63" spans="1:30 16384:16384" s="17" customFormat="1" ht="15" hidden="1" customHeight="1" x14ac:dyDescent="0.25">
      <c r="A63" s="110" t="s">
        <v>211</v>
      </c>
      <c r="B63" s="82" t="s">
        <v>650</v>
      </c>
      <c r="C63" s="767" t="s">
        <v>352</v>
      </c>
      <c r="D63" s="768"/>
      <c r="E63" s="768"/>
      <c r="F63" s="141" t="e">
        <v>#REF!</v>
      </c>
      <c r="G63" s="141" t="e">
        <v>#REF!</v>
      </c>
      <c r="H63" s="141" t="e">
        <v>#REF!</v>
      </c>
      <c r="I63" s="205"/>
      <c r="J63" s="141" t="e">
        <f>Igazgatás!F87+Községgazd!F78+Vagyongazd!#REF!+Közút!F62+Sport!F64+Közművelődés!F103+Támogatás!J63</f>
        <v>#REF!</v>
      </c>
      <c r="K63" s="141" t="e">
        <f>Igazgatás!G87+Községgazd!G78+Vagyongazd!#REF!+Közút!G62+Sport!G64+Közművelődés!G103+Támogatás!K63</f>
        <v>#REF!</v>
      </c>
      <c r="L63" s="141" t="e">
        <f>Igazgatás!H87+Községgazd!H78+Vagyongazd!#REF!+Közút!H62+Sport!H64+Közművelődés!H103+Támogatás!L63</f>
        <v>#REF!</v>
      </c>
      <c r="M63" s="83">
        <f>Igazgatás!L87+Községgazd!O78+Vagyongazd!L62+Közút!L62+Sport!L64+Közművelődés!N103+Támogatás!W63</f>
        <v>0</v>
      </c>
      <c r="N63" s="84">
        <f>Igazgatás!M87+Községgazd!P78+Vagyongazd!M62+Közút!M62+Sport!M64+Közművelődés!O103+Támogatás!X63</f>
        <v>0</v>
      </c>
      <c r="O63" s="87">
        <f>Igazgatás!N87+Községgazd!Q78+Vagyongazd!N62+Közút!N62+Sport!N64+Közművelődés!P103+Támogatás!Y63</f>
        <v>0</v>
      </c>
      <c r="P63" s="87">
        <f>Igazgatás!O87+Községgazd!R78+Vagyongazd!O62+Közút!O62+Sport!O64+Közművelődés!Q103+Támogatás!Z63</f>
        <v>0</v>
      </c>
      <c r="Q63" s="84">
        <f>Igazgatás!P87+Községgazd!S78+Vagyongazd!P62+Közút!P62+Sport!P64+Közművelődés!R103+Támogatás!AA63</f>
        <v>0</v>
      </c>
      <c r="R63" s="87">
        <f>Igazgatás!Q87+Községgazd!T78+Vagyongazd!Q62+Közút!Q62+Sport!Q64+Közművelődés!S103+Támogatás!AB63</f>
        <v>0</v>
      </c>
      <c r="S63" s="87">
        <f>Igazgatás!R87+Községgazd!U78+Vagyongazd!R62+Közút!R62+Sport!R64+Közművelődés!T103+Támogatás!AC63</f>
        <v>0</v>
      </c>
      <c r="T63" s="88">
        <f>Igazgatás!S87+Községgazd!V78+Vagyongazd!S62+Közút!S62+Sport!S64+Közművelődés!U103+Támogatás!AD63</f>
        <v>0</v>
      </c>
      <c r="U63" s="265">
        <f>Igazgatás!T87+Községgazd!W78+Vagyongazd!T62+Közút!T62+Sport!T64+Közművelődés!V103+Támogatás!AE63</f>
        <v>0</v>
      </c>
      <c r="V63" s="87">
        <f>Igazgatás!U87+Községgazd!X78+Vagyongazd!U62+Közút!U62+Sport!U64+Közművelődés!W103+Támogatás!AF63</f>
        <v>0</v>
      </c>
      <c r="W63" s="87">
        <f>Igazgatás!V87+Községgazd!Y78+Vagyongazd!V62+Közút!V62+Sport!V64+Közművelődés!X103+Támogatás!AG63</f>
        <v>0</v>
      </c>
      <c r="X63" s="88">
        <f>Igazgatás!W87+Községgazd!Z78+Vagyongazd!W62+Közút!W62+Sport!W64+Közművelődés!Y103+Támogatás!AH63</f>
        <v>0</v>
      </c>
      <c r="Y63" s="141" t="e">
        <f>Igazgatás!U87+Községgazd!U78+Vagyongazd!#REF!+Közút!U62+Sport!U64+Közművelődés!U103+Támogatás!Z63</f>
        <v>#REF!</v>
      </c>
      <c r="Z63" s="141" t="e">
        <f>Igazgatás!V87+Községgazd!V78+Vagyongazd!#REF!+Közút!V62+Sport!V64+Közművelődés!V103+Támogatás!AA63</f>
        <v>#REF!</v>
      </c>
      <c r="AA63" s="141" t="e">
        <f>Igazgatás!W87+Községgazd!W78+Vagyongazd!#REF!+Közút!W62+Sport!W64+Közművelődés!W103+Támogatás!AB63</f>
        <v>#REF!</v>
      </c>
      <c r="AD63" s="150"/>
    </row>
    <row r="64" spans="1:30 16384:16384" s="17" customFormat="1" ht="15" hidden="1" customHeight="1" x14ac:dyDescent="0.25">
      <c r="A64" s="110" t="s">
        <v>212</v>
      </c>
      <c r="B64" s="100" t="s">
        <v>651</v>
      </c>
      <c r="C64" s="767" t="s">
        <v>866</v>
      </c>
      <c r="D64" s="768"/>
      <c r="E64" s="768"/>
      <c r="F64" s="141" t="e">
        <v>#REF!</v>
      </c>
      <c r="G64" s="141" t="e">
        <v>#REF!</v>
      </c>
      <c r="H64" s="141" t="e">
        <v>#REF!</v>
      </c>
      <c r="I64" s="205"/>
      <c r="J64" s="141" t="e">
        <f>Igazgatás!F88+Községgazd!F79+Vagyongazd!#REF!+Közút!F63+Sport!F65+Közművelődés!F104+Támogatás!J64</f>
        <v>#REF!</v>
      </c>
      <c r="K64" s="141" t="e">
        <f>Igazgatás!G88+Községgazd!G79+Vagyongazd!#REF!+Közút!G63+Sport!G65+Közművelődés!G104+Támogatás!K64</f>
        <v>#REF!</v>
      </c>
      <c r="L64" s="141" t="e">
        <f>Igazgatás!H88+Községgazd!H79+Vagyongazd!#REF!+Közút!H63+Sport!H65+Közművelődés!H104+Támogatás!L64</f>
        <v>#REF!</v>
      </c>
      <c r="M64" s="83">
        <f>Igazgatás!L88+Községgazd!O79+Vagyongazd!L63+Közút!L63+Sport!L65+Közművelődés!N104+Támogatás!W64</f>
        <v>0</v>
      </c>
      <c r="N64" s="84">
        <f>Igazgatás!M88+Községgazd!P79+Vagyongazd!M63+Közút!M63+Sport!M65+Közművelődés!O104+Támogatás!X64</f>
        <v>0</v>
      </c>
      <c r="O64" s="87">
        <f>Igazgatás!N88+Községgazd!Q79+Vagyongazd!N63+Közút!N63+Sport!N65+Közművelődés!P104+Támogatás!Y64</f>
        <v>0</v>
      </c>
      <c r="P64" s="87">
        <f>Igazgatás!O88+Községgazd!R79+Vagyongazd!O63+Közút!O63+Sport!O65+Közművelődés!Q104+Támogatás!Z64</f>
        <v>0</v>
      </c>
      <c r="Q64" s="84">
        <f>Igazgatás!P88+Községgazd!S79+Vagyongazd!P63+Közút!P63+Sport!P65+Közművelődés!R104+Támogatás!AA64</f>
        <v>0</v>
      </c>
      <c r="R64" s="87">
        <f>Igazgatás!Q88+Községgazd!T79+Vagyongazd!Q63+Közút!Q63+Sport!Q65+Közművelődés!S104+Támogatás!AB64</f>
        <v>0</v>
      </c>
      <c r="S64" s="87">
        <f>Igazgatás!R88+Községgazd!U79+Vagyongazd!R63+Közút!R63+Sport!R65+Közművelődés!T104+Támogatás!AC64</f>
        <v>0</v>
      </c>
      <c r="T64" s="88">
        <f>Igazgatás!S88+Községgazd!V79+Vagyongazd!S63+Közút!S63+Sport!S65+Közművelődés!U104+Támogatás!AD64</f>
        <v>0</v>
      </c>
      <c r="U64" s="265">
        <f>Igazgatás!T88+Községgazd!W79+Vagyongazd!T63+Közút!T63+Sport!T65+Közművelődés!V104+Támogatás!AE64</f>
        <v>0</v>
      </c>
      <c r="V64" s="87">
        <f>Igazgatás!U88+Községgazd!X79+Vagyongazd!U63+Közút!U63+Sport!U65+Közművelődés!W104+Támogatás!AF64</f>
        <v>0</v>
      </c>
      <c r="W64" s="87">
        <f>Igazgatás!V88+Községgazd!Y79+Vagyongazd!V63+Közút!V63+Sport!V65+Közművelődés!X104+Támogatás!AG64</f>
        <v>0</v>
      </c>
      <c r="X64" s="88">
        <f>Igazgatás!W88+Községgazd!Z79+Vagyongazd!W63+Közút!W63+Sport!W65+Közművelődés!Y104+Támogatás!AH64</f>
        <v>0</v>
      </c>
      <c r="Y64" s="141" t="e">
        <f>Igazgatás!U88+Községgazd!U79+Vagyongazd!#REF!+Közút!U63+Sport!U65+Közművelődés!U104+Támogatás!Z64</f>
        <v>#REF!</v>
      </c>
      <c r="Z64" s="141" t="e">
        <f>Igazgatás!V88+Községgazd!V79+Vagyongazd!#REF!+Közút!V63+Sport!V65+Közművelődés!V104+Támogatás!AA64</f>
        <v>#REF!</v>
      </c>
      <c r="AA64" s="141" t="e">
        <f>Igazgatás!W88+Községgazd!W79+Vagyongazd!#REF!+Közút!W63+Sport!W65+Közművelődés!W104+Támogatás!AB64</f>
        <v>#REF!</v>
      </c>
      <c r="AD64" s="150"/>
    </row>
    <row r="65" spans="1:30" s="17" customFormat="1" ht="15" hidden="1" customHeight="1" x14ac:dyDescent="0.25">
      <c r="A65" s="110" t="s">
        <v>213</v>
      </c>
      <c r="B65" s="82" t="s">
        <v>652</v>
      </c>
      <c r="C65" s="767" t="s">
        <v>867</v>
      </c>
      <c r="D65" s="768"/>
      <c r="E65" s="768"/>
      <c r="F65" s="141" t="e">
        <v>#REF!</v>
      </c>
      <c r="G65" s="141" t="e">
        <v>#REF!</v>
      </c>
      <c r="H65" s="141" t="e">
        <v>#REF!</v>
      </c>
      <c r="I65" s="205"/>
      <c r="J65" s="141" t="e">
        <f>Igazgatás!F89+Községgazd!F80+Vagyongazd!#REF!+Közút!F64+Sport!F66+Közművelődés!F105+Támogatás!J65</f>
        <v>#REF!</v>
      </c>
      <c r="K65" s="141" t="e">
        <f>Igazgatás!G89+Községgazd!G80+Vagyongazd!#REF!+Közút!G64+Sport!G66+Közművelődés!G105+Támogatás!K65</f>
        <v>#REF!</v>
      </c>
      <c r="L65" s="141" t="e">
        <f>Igazgatás!H89+Községgazd!H80+Vagyongazd!#REF!+Közút!H64+Sport!H66+Közművelődés!H105+Támogatás!L65</f>
        <v>#REF!</v>
      </c>
      <c r="M65" s="83">
        <f>Igazgatás!L89+Községgazd!O80+Vagyongazd!L64+Közút!L64+Sport!L66+Közművelődés!N105+Támogatás!W65</f>
        <v>0</v>
      </c>
      <c r="N65" s="84">
        <f>Igazgatás!M89+Községgazd!P80+Vagyongazd!M64+Közút!M64+Sport!M66+Közművelődés!O105+Támogatás!X65</f>
        <v>0</v>
      </c>
      <c r="O65" s="87">
        <f>Igazgatás!N89+Községgazd!Q80+Vagyongazd!N64+Közút!N64+Sport!N66+Közművelődés!P105+Támogatás!Y65</f>
        <v>0</v>
      </c>
      <c r="P65" s="87">
        <f>Igazgatás!O89+Községgazd!R80+Vagyongazd!O64+Közút!O64+Sport!O66+Közművelődés!Q105+Támogatás!Z65</f>
        <v>0</v>
      </c>
      <c r="Q65" s="84">
        <f>Igazgatás!P89+Községgazd!S80+Vagyongazd!P64+Közút!P64+Sport!P66+Közművelődés!R105+Támogatás!AA65</f>
        <v>0</v>
      </c>
      <c r="R65" s="87">
        <f>Igazgatás!Q89+Községgazd!T80+Vagyongazd!Q64+Közút!Q64+Sport!Q66+Közművelődés!S105+Támogatás!AB65</f>
        <v>0</v>
      </c>
      <c r="S65" s="87">
        <f>Igazgatás!R89+Községgazd!U80+Vagyongazd!R64+Közút!R64+Sport!R66+Közművelődés!T105+Támogatás!AC65</f>
        <v>0</v>
      </c>
      <c r="T65" s="88">
        <f>Igazgatás!S89+Községgazd!V80+Vagyongazd!S64+Közút!S64+Sport!S66+Közművelődés!U105+Támogatás!AD65</f>
        <v>0</v>
      </c>
      <c r="U65" s="265">
        <f>Igazgatás!T89+Községgazd!W80+Vagyongazd!T64+Közút!T64+Sport!T66+Közművelődés!V105+Támogatás!AE65</f>
        <v>0</v>
      </c>
      <c r="V65" s="87">
        <f>Igazgatás!U89+Községgazd!X80+Vagyongazd!U64+Közút!U64+Sport!U66+Közművelődés!W105+Támogatás!AF65</f>
        <v>0</v>
      </c>
      <c r="W65" s="87">
        <f>Igazgatás!V89+Községgazd!Y80+Vagyongazd!V64+Közút!V64+Sport!V66+Közművelődés!X105+Támogatás!AG65</f>
        <v>0</v>
      </c>
      <c r="X65" s="88">
        <f>Igazgatás!W89+Községgazd!Z80+Vagyongazd!W64+Közút!W64+Sport!W66+Közművelődés!Y105+Támogatás!AH65</f>
        <v>0</v>
      </c>
      <c r="Y65" s="141" t="e">
        <f>Igazgatás!U89+Községgazd!U80+Vagyongazd!#REF!+Közút!U64+Sport!U66+Közművelődés!U105+Támogatás!Z65</f>
        <v>#REF!</v>
      </c>
      <c r="Z65" s="141" t="e">
        <f>Igazgatás!V89+Községgazd!V80+Vagyongazd!#REF!+Közút!V64+Sport!V66+Közművelődés!V105+Támogatás!AA65</f>
        <v>#REF!</v>
      </c>
      <c r="AA65" s="141" t="e">
        <f>Igazgatás!W89+Községgazd!W80+Vagyongazd!#REF!+Közút!W64+Sport!W66+Közművelődés!W105+Támogatás!AB65</f>
        <v>#REF!</v>
      </c>
      <c r="AD65" s="150"/>
    </row>
    <row r="66" spans="1:30" s="17" customFormat="1" hidden="1" x14ac:dyDescent="0.25">
      <c r="A66" s="110" t="s">
        <v>214</v>
      </c>
      <c r="B66" s="100" t="s">
        <v>653</v>
      </c>
      <c r="C66" s="767" t="s">
        <v>215</v>
      </c>
      <c r="D66" s="768"/>
      <c r="E66" s="768"/>
      <c r="F66" s="141">
        <v>0</v>
      </c>
      <c r="G66" s="141">
        <v>0</v>
      </c>
      <c r="H66" s="141">
        <v>0</v>
      </c>
      <c r="I66" s="205"/>
      <c r="J66" s="141">
        <f>Igazgatás!F90+Községgazd!F81+Közút!F65+Sport!F67+Közművelődés!F106+Támogatás!J66</f>
        <v>0</v>
      </c>
      <c r="K66" s="141">
        <f>Igazgatás!G90+Községgazd!G81+Közút!G65+Sport!G67+Közművelődés!G106+Támogatás!K66</f>
        <v>0</v>
      </c>
      <c r="L66" s="141">
        <f>Igazgatás!H90+Községgazd!H81+Közút!H65+Sport!H67+Közművelődés!H106+Támogatás!L66</f>
        <v>0</v>
      </c>
      <c r="M66" s="83">
        <f>Igazgatás!L90+Községgazd!O81+Vagyongazd!L65+Közút!L65+Sport!L67+Közművelődés!N106+Támogatás!W66</f>
        <v>0</v>
      </c>
      <c r="N66" s="84">
        <f>Igazgatás!M90+Községgazd!P81+Vagyongazd!M65+Közút!M65+Sport!M67+Közművelődés!O106+Támogatás!X66</f>
        <v>0</v>
      </c>
      <c r="O66" s="87">
        <f>Igazgatás!N90+Községgazd!Q81+Vagyongazd!N65+Közút!N65+Sport!N67+Közművelődés!P106+Támogatás!Y66</f>
        <v>0</v>
      </c>
      <c r="P66" s="87">
        <f>Igazgatás!O90+Községgazd!R81+Vagyongazd!O65+Közút!O65+Sport!O67+Közművelődés!Q106+Támogatás!Z66</f>
        <v>0</v>
      </c>
      <c r="Q66" s="84">
        <f>Igazgatás!P90+Községgazd!S81+Vagyongazd!P65+Közút!P65+Sport!P67+Közművelődés!R106+Támogatás!AA66</f>
        <v>0</v>
      </c>
      <c r="R66" s="87">
        <f>Igazgatás!Q90+Községgazd!T81+Vagyongazd!Q65+Közút!Q65+Sport!Q67+Közművelődés!S106+Támogatás!AB66</f>
        <v>0</v>
      </c>
      <c r="S66" s="87">
        <f>Igazgatás!R90+Községgazd!U81+Vagyongazd!R65+Közút!R65+Sport!R67+Közművelődés!T106+Támogatás!AC66</f>
        <v>0</v>
      </c>
      <c r="T66" s="88">
        <f>Igazgatás!S90+Községgazd!V81+Vagyongazd!S65+Közút!S65+Sport!S67+Közművelődés!U106+Támogatás!AD66</f>
        <v>0</v>
      </c>
      <c r="U66" s="265">
        <f>Igazgatás!T90+Községgazd!W81+Vagyongazd!T65+Közút!T65+Sport!T67+Közművelődés!V106+Támogatás!AE66</f>
        <v>0</v>
      </c>
      <c r="V66" s="87">
        <f>Igazgatás!U90+Községgazd!X81+Vagyongazd!U65+Közút!U65+Sport!U67+Közművelődés!W106+Támogatás!AF66</f>
        <v>0</v>
      </c>
      <c r="W66" s="87">
        <f>Igazgatás!V90+Községgazd!Y81+Vagyongazd!V65+Közút!V65+Sport!V67+Közművelődés!X106+Támogatás!AG66</f>
        <v>0</v>
      </c>
      <c r="X66" s="88">
        <f>Igazgatás!W90+Községgazd!Z81+Vagyongazd!W65+Közút!W65+Sport!W67+Közművelődés!Y106+Támogatás!AH66</f>
        <v>0</v>
      </c>
      <c r="Y66" s="141">
        <f>Igazgatás!U90+Községgazd!U81+Közút!U65+Sport!U67+Közművelődés!U106+Támogatás!Z66</f>
        <v>0</v>
      </c>
      <c r="Z66" s="141">
        <f>Igazgatás!V90+Községgazd!V81+Közút!V65+Sport!V67+Közművelődés!V106+Támogatás!AA66</f>
        <v>0</v>
      </c>
      <c r="AA66" s="141">
        <f>Igazgatás!W90+Községgazd!W81+Közút!W65+Sport!W67+Közművelődés!W106+Támogatás!AB66</f>
        <v>0</v>
      </c>
      <c r="AD66" s="150"/>
    </row>
    <row r="67" spans="1:30" s="17" customFormat="1" x14ac:dyDescent="0.25">
      <c r="A67" s="110" t="s">
        <v>216</v>
      </c>
      <c r="B67" s="82" t="s">
        <v>654</v>
      </c>
      <c r="C67" s="767" t="s">
        <v>217</v>
      </c>
      <c r="D67" s="768"/>
      <c r="E67" s="768"/>
      <c r="F67" s="141">
        <v>100000</v>
      </c>
      <c r="G67" s="141">
        <v>100000</v>
      </c>
      <c r="H67" s="141">
        <v>0</v>
      </c>
      <c r="I67" s="205"/>
      <c r="J67" s="141">
        <f>Igazgatás!F91+Községgazd!F82+Közút!F66+Sport!F68+Közművelődés!F107+Támogatás!J67</f>
        <v>100000</v>
      </c>
      <c r="K67" s="141">
        <f>Igazgatás!G91+Községgazd!G82+Közút!G66+Sport!G68+Közművelődés!G107+Támogatás!K67</f>
        <v>0</v>
      </c>
      <c r="L67" s="141">
        <f>Igazgatás!H91+Községgazd!H82+Közút!H66+Sport!H68+Közművelődés!H107+Támogatás!L67</f>
        <v>100000</v>
      </c>
      <c r="M67" s="83">
        <f>Igazgatás!L91+Községgazd!O82+Vagyongazd!L66+Közút!L66+Sport!L68+Közművelődés!N107+Támogatás!W67</f>
        <v>0</v>
      </c>
      <c r="N67" s="84">
        <f>Igazgatás!M91+Községgazd!P82+Vagyongazd!M66+Közút!M66+Sport!M68+Közművelődés!O107+Támogatás!X67</f>
        <v>0</v>
      </c>
      <c r="O67" s="87">
        <f>Igazgatás!N91+Községgazd!Q82+Vagyongazd!N66+Közút!N66+Sport!N68+Közművelődés!P107+Támogatás!Y67</f>
        <v>0</v>
      </c>
      <c r="P67" s="87">
        <f>Igazgatás!O91+Községgazd!R82+Vagyongazd!O66+Közút!O66+Sport!O68+Közművelődés!Q107+Támogatás!Z67</f>
        <v>0</v>
      </c>
      <c r="Q67" s="84">
        <f>Igazgatás!P91+Községgazd!S82+Vagyongazd!P66+Közút!P66+Sport!P68+Közművelődés!R107+Támogatás!AA67</f>
        <v>0</v>
      </c>
      <c r="R67" s="87">
        <f>Igazgatás!Q91+Községgazd!T82+Vagyongazd!Q66+Közút!Q66+Sport!Q68+Közművelődés!S107+Támogatás!AB67</f>
        <v>0</v>
      </c>
      <c r="S67" s="87">
        <f>Igazgatás!R91+Községgazd!U82+Vagyongazd!R66+Közút!R66+Sport!R68+Közművelődés!T107+Támogatás!AC67</f>
        <v>0</v>
      </c>
      <c r="T67" s="88">
        <f>Igazgatás!S91+Községgazd!V82+Vagyongazd!S66+Közút!S66+Sport!S68+Közművelődés!U107+Támogatás!AD67</f>
        <v>0</v>
      </c>
      <c r="U67" s="265">
        <f>Igazgatás!T91+Községgazd!W82+Vagyongazd!T66+Közút!T66+Sport!T68+Közművelődés!V107+Támogatás!AE67</f>
        <v>0</v>
      </c>
      <c r="V67" s="87">
        <f>Igazgatás!U91+Községgazd!X82+Vagyongazd!U66+Közút!U66+Sport!U68+Közművelődés!W107+Támogatás!AF67</f>
        <v>0</v>
      </c>
      <c r="W67" s="87">
        <f>Igazgatás!V91+Községgazd!Y82+Vagyongazd!V66+Közút!V66+Sport!V68+Közművelődés!X107+Támogatás!AG67</f>
        <v>0</v>
      </c>
      <c r="X67" s="88">
        <f>Igazgatás!W91+Községgazd!Z82+Vagyongazd!W66+Közút!W66+Sport!W68+Közművelődés!Y107+Támogatás!AH67</f>
        <v>0</v>
      </c>
      <c r="Y67" s="141">
        <f>SUM(Y69)</f>
        <v>0</v>
      </c>
      <c r="Z67" s="141">
        <f>Igazgatás!V91+Községgazd!V82+Közút!V66+Sport!V68+Közművelődés!V107+Támogatás!AA67</f>
        <v>0</v>
      </c>
      <c r="AA67" s="141">
        <f>SUM(Támogatás!O67)</f>
        <v>0</v>
      </c>
      <c r="AD67" s="150">
        <v>100000</v>
      </c>
    </row>
    <row r="68" spans="1:30" ht="15" hidden="1" customHeight="1" x14ac:dyDescent="0.25">
      <c r="B68" s="50"/>
      <c r="C68" s="2"/>
      <c r="D68" s="748" t="s">
        <v>343</v>
      </c>
      <c r="E68" s="748"/>
      <c r="F68" s="142" t="e">
        <v>#REF!</v>
      </c>
      <c r="G68" s="142" t="e">
        <v>#REF!</v>
      </c>
      <c r="H68" s="142" t="e">
        <v>#REF!</v>
      </c>
      <c r="I68" s="142" t="e">
        <v>#REF!</v>
      </c>
      <c r="J68" s="142" t="e">
        <f>Igazgatás!F92+Községgazd!F83+Vagyongazd!#REF!+Közút!F67+Sport!F69+Közművelődés!F108+Támogatás!J68</f>
        <v>#REF!</v>
      </c>
      <c r="K68" s="142" t="e">
        <f>Igazgatás!G92+Községgazd!G83+Vagyongazd!#REF!+Közút!G67+Sport!G69+Közművelődés!G108+Támogatás!K68</f>
        <v>#REF!</v>
      </c>
      <c r="L68" s="142" t="e">
        <f>Igazgatás!H92+Községgazd!H83+Vagyongazd!#REF!+Közút!H67+Sport!H69+Közművelődés!H108+Támogatás!L68</f>
        <v>#REF!</v>
      </c>
      <c r="M68" s="66">
        <f>Igazgatás!L92+Községgazd!O83+Vagyongazd!L67+Közút!L67+Sport!L69+Közművelődés!N108+Támogatás!W68</f>
        <v>0</v>
      </c>
      <c r="N68" s="1">
        <f>Igazgatás!M92+Községgazd!P83+Vagyongazd!M67+Közút!M67+Sport!M69+Közművelődés!O108+Támogatás!X68</f>
        <v>0</v>
      </c>
      <c r="O68" s="72">
        <f>Igazgatás!N92+Községgazd!Q83+Vagyongazd!N67+Közút!N67+Sport!N69+Közművelődés!P108+Támogatás!Y68</f>
        <v>0</v>
      </c>
      <c r="P68" s="72">
        <f>Igazgatás!O92+Községgazd!R83+Vagyongazd!O67+Közút!O67+Sport!O69+Közművelődés!Q108+Támogatás!Z68</f>
        <v>0</v>
      </c>
      <c r="Q68" s="1">
        <f>Igazgatás!P92+Községgazd!S83+Vagyongazd!P67+Közút!P67+Sport!P69+Közművelődés!R108+Támogatás!AA68</f>
        <v>0</v>
      </c>
      <c r="R68" s="72">
        <f>Igazgatás!Q92+Községgazd!T83+Vagyongazd!Q67+Közút!Q67+Sport!Q69+Közművelődés!S108+Támogatás!AB68</f>
        <v>0</v>
      </c>
      <c r="S68" s="72">
        <f>Igazgatás!R92+Községgazd!U83+Vagyongazd!R67+Közút!R67+Sport!R69+Közművelődés!T108+Támogatás!AC68</f>
        <v>0</v>
      </c>
      <c r="T68" s="42">
        <f>Igazgatás!S92+Községgazd!V83+Vagyongazd!S67+Közút!S67+Sport!S69+Közművelődés!U108+Támogatás!AD68</f>
        <v>0</v>
      </c>
      <c r="U68" s="267">
        <f>Igazgatás!T92+Községgazd!W83+Vagyongazd!T67+Közút!T67+Sport!T69+Közművelődés!V108+Támogatás!AE68</f>
        <v>0</v>
      </c>
      <c r="V68" s="72">
        <f>Igazgatás!U92+Községgazd!X83+Vagyongazd!U67+Közút!U67+Sport!U69+Közművelődés!W108+Támogatás!AF68</f>
        <v>0</v>
      </c>
      <c r="W68" s="72">
        <f>Igazgatás!V92+Községgazd!Y83+Vagyongazd!V67+Közút!V67+Sport!V69+Közművelődés!X108+Támogatás!AG68</f>
        <v>0</v>
      </c>
      <c r="X68" s="42">
        <f>Igazgatás!W92+Községgazd!Z83+Vagyongazd!W67+Közút!W67+Sport!W69+Közművelődés!Y108+Támogatás!AH68</f>
        <v>0</v>
      </c>
      <c r="Y68" s="142" t="e">
        <f>Igazgatás!U92+Községgazd!U83+Vagyongazd!#REF!+Közút!U67+Sport!U69+Közművelődés!U108+Támogatás!Z68</f>
        <v>#REF!</v>
      </c>
      <c r="Z68" s="142" t="e">
        <f>Igazgatás!V92+Községgazd!V83+Vagyongazd!#REF!+Közút!V67+Sport!V69+Közművelődés!V108+Támogatás!AA68</f>
        <v>#REF!</v>
      </c>
      <c r="AA68" s="142" t="e">
        <f>Igazgatás!W92+Községgazd!W83+Vagyongazd!#REF!+Közút!W67+Sport!W69+Közművelődés!W108+Támogatás!AB68</f>
        <v>#REF!</v>
      </c>
      <c r="AB68" s="20"/>
      <c r="AD68" s="150"/>
    </row>
    <row r="69" spans="1:30" x14ac:dyDescent="0.25">
      <c r="B69" s="50"/>
      <c r="C69" s="2"/>
      <c r="D69" s="748" t="s">
        <v>344</v>
      </c>
      <c r="E69" s="748"/>
      <c r="F69" s="142">
        <v>100000</v>
      </c>
      <c r="G69" s="142">
        <v>100000</v>
      </c>
      <c r="H69" s="142">
        <v>0</v>
      </c>
      <c r="I69" s="142"/>
      <c r="J69" s="142">
        <f>Igazgatás!F93+Községgazd!F84+Közút!F68+Sport!F70+Közművelődés!F109+Támogatás!J69</f>
        <v>100000</v>
      </c>
      <c r="K69" s="142">
        <f>Igazgatás!G93+Községgazd!G84+Közút!G68+Sport!G70+Közművelődés!G109+Támogatás!K69</f>
        <v>0</v>
      </c>
      <c r="L69" s="142">
        <f>Igazgatás!H93+Községgazd!H84+Közút!H68+Sport!H70+Közművelődés!H109+Támogatás!L69</f>
        <v>100000</v>
      </c>
      <c r="M69" s="66">
        <f>Igazgatás!L93+Községgazd!O84+Vagyongazd!L68+Közút!L68+Sport!L70+Közművelődés!N109+Támogatás!W69</f>
        <v>0</v>
      </c>
      <c r="N69" s="1">
        <f>Igazgatás!M93+Községgazd!P84+Vagyongazd!M68+Közút!M68+Sport!M70+Közművelődés!O109+Támogatás!X69</f>
        <v>0</v>
      </c>
      <c r="O69" s="72">
        <f>Igazgatás!N93+Községgazd!Q84+Vagyongazd!N68+Közút!N68+Sport!N70+Közművelődés!P109+Támogatás!Y69</f>
        <v>0</v>
      </c>
      <c r="P69" s="72">
        <f>Igazgatás!O93+Községgazd!R84+Vagyongazd!O68+Közút!O68+Sport!O70+Közművelődés!Q109+Támogatás!Z69</f>
        <v>0</v>
      </c>
      <c r="Q69" s="1">
        <f>Igazgatás!P93+Községgazd!S84+Vagyongazd!P68+Közút!P68+Sport!P70+Közművelődés!R109+Támogatás!AA69</f>
        <v>0</v>
      </c>
      <c r="R69" s="72">
        <f>Igazgatás!Q93+Községgazd!T84+Vagyongazd!Q68+Közút!Q68+Sport!Q70+Közművelődés!S109+Támogatás!AB69</f>
        <v>0</v>
      </c>
      <c r="S69" s="72">
        <f>Igazgatás!R93+Községgazd!U84+Vagyongazd!R68+Közút!R68+Sport!R70+Közművelődés!T109+Támogatás!AC69</f>
        <v>0</v>
      </c>
      <c r="T69" s="42">
        <f>Igazgatás!S93+Községgazd!V84+Vagyongazd!S68+Közút!S68+Sport!S70+Közművelődés!U109+Támogatás!AD69</f>
        <v>0</v>
      </c>
      <c r="U69" s="267">
        <f>Igazgatás!T93+Községgazd!W84+Vagyongazd!T68+Közút!T68+Sport!T70+Közművelődés!V109+Támogatás!AE69</f>
        <v>0</v>
      </c>
      <c r="V69" s="72">
        <f>Igazgatás!U93+Községgazd!X84+Vagyongazd!U68+Közút!U68+Sport!U70+Közművelődés!W109+Támogatás!AF69</f>
        <v>0</v>
      </c>
      <c r="W69" s="72">
        <f>Igazgatás!V93+Községgazd!Y84+Vagyongazd!V68+Közút!V68+Sport!V70+Közművelődés!X109+Támogatás!AG69</f>
        <v>0</v>
      </c>
      <c r="X69" s="42">
        <f>Igazgatás!W93+Községgazd!Z84+Vagyongazd!W68+Közút!W68+Sport!W70+Közművelődés!Y109+Támogatás!AH69</f>
        <v>0</v>
      </c>
      <c r="Y69" s="142">
        <f>SUM(Támogatás!M69)</f>
        <v>0</v>
      </c>
      <c r="Z69" s="142">
        <f>Igazgatás!V93+Községgazd!V84+Közút!V68+Sport!V70+Közművelődés!V109+Támogatás!AA69</f>
        <v>0</v>
      </c>
      <c r="AA69" s="142">
        <f>SUM(Támogatás!O69)</f>
        <v>0</v>
      </c>
      <c r="AD69" s="150"/>
    </row>
    <row r="70" spans="1:30" ht="15" hidden="1" customHeight="1" x14ac:dyDescent="0.25">
      <c r="B70" s="50"/>
      <c r="C70" s="2"/>
      <c r="D70" s="748" t="s">
        <v>345</v>
      </c>
      <c r="E70" s="748"/>
      <c r="F70" s="142" t="e">
        <v>#REF!</v>
      </c>
      <c r="G70" s="267" t="e">
        <v>#REF!</v>
      </c>
      <c r="H70" s="267" t="e">
        <v>#REF!</v>
      </c>
      <c r="I70" s="267" t="e">
        <v>#REF!</v>
      </c>
      <c r="J70" s="182" t="e">
        <f>Igazgatás!F94+Községgazd!F85+Vagyongazd!#REF!+Közút!F69+Sport!F71+Közművelődés!F110+Támogatás!J70</f>
        <v>#REF!</v>
      </c>
      <c r="K70" s="124" t="e">
        <f>Igazgatás!G94+Községgazd!G85+Vagyongazd!#REF!+Közút!G69+Sport!G71+Közművelődés!G110+Támogatás!K70</f>
        <v>#REF!</v>
      </c>
      <c r="L70" s="142" t="e">
        <f>Igazgatás!H94+Községgazd!H85+Vagyongazd!#REF!+Közút!H69+Sport!H71+Közművelődés!H110+Támogatás!L70</f>
        <v>#REF!</v>
      </c>
      <c r="M70" s="66">
        <f>Igazgatás!L94+Községgazd!O85+Vagyongazd!L69+Közút!L69+Sport!L71+Közművelődés!N110+Támogatás!W70</f>
        <v>0</v>
      </c>
      <c r="N70" s="1">
        <f>Igazgatás!M94+Községgazd!P85+Vagyongazd!M69+Közút!M69+Sport!M71+Közművelődés!O110+Támogatás!X70</f>
        <v>0</v>
      </c>
      <c r="O70" s="72">
        <f>Igazgatás!N94+Községgazd!Q85+Vagyongazd!N69+Közút!N69+Sport!N71+Közművelődés!P110+Támogatás!Y70</f>
        <v>0</v>
      </c>
      <c r="P70" s="72">
        <f>Igazgatás!O94+Községgazd!R85+Vagyongazd!O69+Közút!O69+Sport!O71+Közművelődés!Q110+Támogatás!Z70</f>
        <v>0</v>
      </c>
      <c r="Q70" s="1">
        <f>Igazgatás!P94+Községgazd!S85+Vagyongazd!P69+Közút!P69+Sport!P71+Közművelődés!R110+Támogatás!AA70</f>
        <v>0</v>
      </c>
      <c r="R70" s="72">
        <f>Igazgatás!Q94+Községgazd!T85+Vagyongazd!Q69+Közút!Q69+Sport!Q71+Közművelődés!S110+Támogatás!AB70</f>
        <v>0</v>
      </c>
      <c r="S70" s="72">
        <f>Igazgatás!R94+Községgazd!U85+Vagyongazd!R69+Közút!R69+Sport!R71+Közművelődés!T110+Támogatás!AC70</f>
        <v>0</v>
      </c>
      <c r="T70" s="42">
        <f>Igazgatás!S94+Községgazd!V85+Vagyongazd!S69+Közút!S69+Sport!S71+Közművelődés!U110+Támogatás!AD70</f>
        <v>0</v>
      </c>
      <c r="U70" s="267">
        <f>Igazgatás!T94+Községgazd!W85+Vagyongazd!T69+Közút!T69+Sport!T71+Közművelődés!V110+Támogatás!AE70</f>
        <v>0</v>
      </c>
      <c r="V70" s="72">
        <f>Igazgatás!U94+Községgazd!X85+Vagyongazd!U69+Közút!U69+Sport!U71+Közművelődés!W110+Támogatás!AF70</f>
        <v>0</v>
      </c>
      <c r="W70" s="72">
        <f>Igazgatás!V94+Községgazd!Y85+Vagyongazd!V69+Közút!V69+Sport!V71+Közművelődés!X110+Támogatás!AG70</f>
        <v>0</v>
      </c>
      <c r="X70" s="42">
        <f>Igazgatás!W94+Községgazd!Z85+Vagyongazd!W69+Közút!W69+Sport!W71+Közművelődés!Y110+Támogatás!AH70</f>
        <v>0</v>
      </c>
      <c r="Y70" s="182" t="e">
        <f>Igazgatás!U94+Községgazd!U85+Vagyongazd!#REF!+Közút!U69+Sport!U71+Közművelődés!U110+Támogatás!Z70</f>
        <v>#REF!</v>
      </c>
      <c r="Z70" s="124" t="e">
        <f>Igazgatás!V94+Községgazd!V85+Vagyongazd!#REF!+Közút!V69+Sport!V71+Közművelődés!V110+Támogatás!AA70</f>
        <v>#REF!</v>
      </c>
      <c r="AA70" s="142" t="e">
        <f>Igazgatás!W94+Községgazd!W85+Vagyongazd!#REF!+Közút!W69+Sport!W71+Közművelődés!W110+Támogatás!AB70</f>
        <v>#REF!</v>
      </c>
      <c r="AD70" s="150"/>
    </row>
    <row r="71" spans="1:30" s="17" customFormat="1" x14ac:dyDescent="0.25">
      <c r="A71" s="110" t="s">
        <v>218</v>
      </c>
      <c r="B71" s="82" t="s">
        <v>655</v>
      </c>
      <c r="C71" s="767" t="s">
        <v>219</v>
      </c>
      <c r="D71" s="768"/>
      <c r="E71" s="768"/>
      <c r="F71" s="141">
        <v>1700000</v>
      </c>
      <c r="G71" s="141">
        <v>1700000</v>
      </c>
      <c r="H71" s="141">
        <v>1794970</v>
      </c>
      <c r="I71" s="205"/>
      <c r="J71" s="141">
        <f>Igazgatás!F95+Községgazd!F86+Közút!F70+Sport!F72+Közművelődés!F111+Támogatás!J71</f>
        <v>1960000</v>
      </c>
      <c r="K71" s="141">
        <f>Igazgatás!G95+Községgazd!G86+Közút!G70+Sport!G72+Közművelődés!G111+Támogatás!K71</f>
        <v>0</v>
      </c>
      <c r="L71" s="141">
        <f>Igazgatás!H95+Községgazd!H86+Közút!H70+Sport!H72+Közművelődés!H111+Támogatás!L71</f>
        <v>1960000</v>
      </c>
      <c r="M71" s="83">
        <f>Igazgatás!L95+Községgazd!O86+Vagyongazd!L70+Közút!L70+Sport!L72+Közművelődés!N111+Támogatás!W71</f>
        <v>101500</v>
      </c>
      <c r="N71" s="84">
        <f>Igazgatás!M95+Községgazd!P86+Vagyongazd!M70+Közút!M70+Sport!M72+Közművelődés!O111+Támogatás!X71</f>
        <v>47000</v>
      </c>
      <c r="O71" s="87">
        <f>Igazgatás!N95+Községgazd!Q86+Vagyongazd!N70+Közút!N70+Sport!N72+Közművelődés!P111+Támogatás!Y71</f>
        <v>177000</v>
      </c>
      <c r="P71" s="87">
        <f>Igazgatás!O95+Községgazd!R86+Vagyongazd!O70+Közút!O70+Sport!O72+Közművelődés!Q111+Támogatás!Z71</f>
        <v>131500</v>
      </c>
      <c r="Q71" s="84">
        <f>Igazgatás!P95+Községgazd!S86+Vagyongazd!P70+Közút!P70+Sport!P72+Közművelődés!R111+Támogatás!AA71</f>
        <v>136000</v>
      </c>
      <c r="R71" s="87">
        <f>Igazgatás!Q95+Községgazd!T86+Vagyongazd!Q70+Közút!Q70+Sport!Q72+Közművelődés!S111+Támogatás!AB71</f>
        <v>116000</v>
      </c>
      <c r="S71" s="87">
        <f>Igazgatás!R95+Községgazd!U86+Vagyongazd!R70+Közút!R70+Sport!R72+Közművelődés!T111+Támogatás!AC71</f>
        <v>132000</v>
      </c>
      <c r="T71" s="88">
        <f>Igazgatás!S95+Községgazd!V86+Vagyongazd!S70+Közút!S70+Sport!S72+Közművelődés!U111+Támogatás!AD71</f>
        <v>98734</v>
      </c>
      <c r="U71" s="265">
        <f>Igazgatás!T95+Községgazd!W86+Vagyongazd!T70+Közút!T70+Sport!T72+Közművelődés!V111+Támogatás!AE71</f>
        <v>230066</v>
      </c>
      <c r="V71" s="87">
        <f>Igazgatás!U95+Községgazd!X86+Vagyongazd!U70+Közút!U70+Sport!U72+Közművelődés!W111+Támogatás!AF71</f>
        <v>230067</v>
      </c>
      <c r="W71" s="87">
        <f>Igazgatás!V95+Községgazd!Y86+Vagyongazd!V70+Közút!V70+Sport!V72+Közművelődés!X111+Támogatás!AG71</f>
        <v>330066</v>
      </c>
      <c r="X71" s="88">
        <f>Igazgatás!W95+Községgazd!Z86+Vagyongazd!W70+Közút!W70+Sport!W72+Közművelődés!Y111+Támogatás!AH71</f>
        <v>230067</v>
      </c>
      <c r="Y71" s="141">
        <f>SUM(Y72:Y75)</f>
        <v>1960000</v>
      </c>
      <c r="Z71" s="141">
        <v>0</v>
      </c>
      <c r="AA71" s="141">
        <f>SUM(Támogatás!O71)</f>
        <v>1960000</v>
      </c>
      <c r="AD71" s="150">
        <v>1960000</v>
      </c>
    </row>
    <row r="72" spans="1:30" x14ac:dyDescent="0.25">
      <c r="B72" s="50"/>
      <c r="C72" s="2"/>
      <c r="D72" s="748" t="s">
        <v>834</v>
      </c>
      <c r="E72" s="748"/>
      <c r="F72" s="142">
        <v>400000</v>
      </c>
      <c r="G72" s="142">
        <v>400000</v>
      </c>
      <c r="H72" s="142">
        <v>420000</v>
      </c>
      <c r="I72" s="142"/>
      <c r="J72" s="142">
        <f>Igazgatás!F96+Községgazd!F87+Közút!F71+Sport!F73+Közművelődés!F112+Támogatás!J72</f>
        <v>560000</v>
      </c>
      <c r="K72" s="142">
        <f>Igazgatás!G96+Községgazd!G87+Közút!G71+Sport!G73+Közművelődés!G112+Támogatás!K72</f>
        <v>0</v>
      </c>
      <c r="L72" s="142">
        <f>Igazgatás!H96+Községgazd!H87+Közút!H71+Sport!H73+Közművelődés!H112+Támogatás!L72</f>
        <v>560000</v>
      </c>
      <c r="M72" s="66">
        <f>Igazgatás!L96+Községgazd!O87+Vagyongazd!L71+Közút!L71+Sport!L73+Közművelődés!N112+Támogatás!W72</f>
        <v>50000</v>
      </c>
      <c r="N72" s="1">
        <f>Igazgatás!M96+Községgazd!P87+Vagyongazd!M71+Közút!M71+Sport!M73+Közművelődés!O112+Támogatás!X72</f>
        <v>10000</v>
      </c>
      <c r="O72" s="72">
        <f>Igazgatás!N96+Községgazd!Q87+Vagyongazd!N71+Közút!N71+Sport!N73+Közművelődés!P112+Támogatás!Y72</f>
        <v>77000</v>
      </c>
      <c r="P72" s="72">
        <f>Igazgatás!O96+Községgazd!R87+Vagyongazd!O71+Közút!O71+Sport!O73+Közművelődés!Q112+Támogatás!Z72</f>
        <v>50000</v>
      </c>
      <c r="Q72" s="1">
        <f>Igazgatás!P96+Községgazd!S87+Vagyongazd!P71+Közút!P71+Sport!P73+Közművelődés!R112+Támogatás!AA72</f>
        <v>47000</v>
      </c>
      <c r="R72" s="72">
        <f>Igazgatás!Q96+Községgazd!T87+Vagyongazd!Q71+Közút!Q71+Sport!Q73+Közművelődés!S112+Támogatás!AB72</f>
        <v>27000</v>
      </c>
      <c r="S72" s="72">
        <f>Igazgatás!R96+Községgazd!U87+Vagyongazd!R71+Közút!R71+Sport!R73+Közművelődés!T112+Támogatás!AC72</f>
        <v>47000</v>
      </c>
      <c r="T72" s="42">
        <f>Igazgatás!S96+Községgazd!V87+Vagyongazd!S71+Közút!S71+Sport!S73+Közművelődés!U112+Támogatás!AD72</f>
        <v>33734</v>
      </c>
      <c r="U72" s="267">
        <f>Igazgatás!T96+Községgazd!W87+Vagyongazd!T71+Közút!T71+Sport!T73+Közművelődés!V112+Támogatás!AE72</f>
        <v>29566</v>
      </c>
      <c r="V72" s="72">
        <f>Igazgatás!U96+Községgazd!X87+Vagyongazd!U71+Közút!U71+Sport!U73+Közművelődés!W112+Támogatás!AF72</f>
        <v>29567</v>
      </c>
      <c r="W72" s="72">
        <f>Igazgatás!V96+Községgazd!Y87+Vagyongazd!V71+Közút!V71+Sport!V73+Közművelődés!X112+Támogatás!AG72</f>
        <v>129566</v>
      </c>
      <c r="X72" s="42">
        <f>Igazgatás!W96+Községgazd!Z87+Vagyongazd!W71+Közút!W71+Sport!W73+Közművelődés!Y112+Támogatás!AH72</f>
        <v>29567</v>
      </c>
      <c r="Y72" s="142">
        <f>SUM(Támogatás!M72)</f>
        <v>560000</v>
      </c>
      <c r="Z72" s="142">
        <v>0</v>
      </c>
      <c r="AA72" s="142">
        <f>SUM(Támogatás!O72)</f>
        <v>560000</v>
      </c>
      <c r="AD72" s="150"/>
    </row>
    <row r="73" spans="1:30" x14ac:dyDescent="0.25">
      <c r="B73" s="50"/>
      <c r="C73" s="2"/>
      <c r="D73" s="748" t="s">
        <v>346</v>
      </c>
      <c r="E73" s="748"/>
      <c r="F73" s="142">
        <v>0</v>
      </c>
      <c r="G73" s="142">
        <v>0</v>
      </c>
      <c r="H73" s="142">
        <v>0</v>
      </c>
      <c r="I73" s="142"/>
      <c r="J73" s="142">
        <f>Igazgatás!F97+Községgazd!F88+Közút!F72+Sport!F74+Közművelődés!F113+Támogatás!J75</f>
        <v>0</v>
      </c>
      <c r="K73" s="142">
        <f>Igazgatás!G97+Községgazd!G88+Közút!G72+Sport!G74+Közművelődés!G113+Támogatás!K75</f>
        <v>0</v>
      </c>
      <c r="L73" s="142">
        <f>Igazgatás!H97+Községgazd!H88+Közút!H72+Sport!H74+Közművelődés!H113+Támogatás!L75</f>
        <v>0</v>
      </c>
      <c r="M73" s="66">
        <f>Igazgatás!L97+Községgazd!O88+Vagyongazd!L72+Közút!L72+Sport!L74+Közművelődés!N113+Támogatás!W75</f>
        <v>0</v>
      </c>
      <c r="N73" s="1">
        <f>Igazgatás!M97+Községgazd!P88+Vagyongazd!M72+Közút!M72+Sport!M74+Közművelődés!O113+Támogatás!X75</f>
        <v>0</v>
      </c>
      <c r="O73" s="72">
        <f>Igazgatás!N97+Községgazd!Q88+Vagyongazd!N72+Közút!N72+Sport!N74+Közművelődés!P113+Támogatás!Y75</f>
        <v>0</v>
      </c>
      <c r="P73" s="72">
        <f>Igazgatás!O97+Községgazd!R88+Vagyongazd!O72+Közút!O72+Sport!O74+Közművelődés!Q113+Támogatás!Z75</f>
        <v>0</v>
      </c>
      <c r="Q73" s="1">
        <f>Igazgatás!P97+Községgazd!S88+Vagyongazd!P72+Közút!P72+Sport!P74+Közművelődés!R113+Támogatás!AA75</f>
        <v>0</v>
      </c>
      <c r="R73" s="72">
        <f>Igazgatás!Q97+Községgazd!T88+Vagyongazd!Q72+Közút!Q72+Sport!Q74+Közművelődés!S113+Támogatás!AB75</f>
        <v>0</v>
      </c>
      <c r="S73" s="72">
        <f>Igazgatás!R97+Községgazd!U88+Vagyongazd!R72+Közút!R72+Sport!R74+Közművelődés!T113+Támogatás!AC75</f>
        <v>0</v>
      </c>
      <c r="T73" s="42">
        <f>Igazgatás!S97+Községgazd!V88+Vagyongazd!S72+Közút!S72+Sport!S74+Közművelődés!U113+Támogatás!AD75</f>
        <v>0</v>
      </c>
      <c r="U73" s="267">
        <f>Igazgatás!T97+Községgazd!W88+Vagyongazd!T72+Közút!T72+Sport!T74+Közművelődés!V113+Támogatás!AE75</f>
        <v>0</v>
      </c>
      <c r="V73" s="72">
        <f>Igazgatás!U97+Községgazd!X88+Vagyongazd!U72+Közút!U72+Sport!U74+Közművelődés!W113+Támogatás!AF75</f>
        <v>0</v>
      </c>
      <c r="W73" s="72">
        <f>Igazgatás!V97+Községgazd!Y88+Vagyongazd!V72+Közút!V72+Sport!V74+Közművelődés!X113+Támogatás!AG75</f>
        <v>0</v>
      </c>
      <c r="X73" s="42">
        <f>Igazgatás!W97+Községgazd!Z88+Vagyongazd!W72+Közút!W72+Sport!W74+Közművelődés!Y113+Támogatás!AH75</f>
        <v>0</v>
      </c>
      <c r="Y73" s="142">
        <f>SUM(Támogatás!M75)</f>
        <v>0</v>
      </c>
      <c r="Z73" s="142">
        <f>Igazgatás!V97+Községgazd!V88+Közút!V72+Sport!V74+Közművelődés!V113+Támogatás!AA75</f>
        <v>0</v>
      </c>
      <c r="AA73" s="142">
        <f>SUM(Támogatás!O75)</f>
        <v>0</v>
      </c>
      <c r="AD73" s="150"/>
    </row>
    <row r="74" spans="1:30" x14ac:dyDescent="0.25">
      <c r="B74" s="50"/>
      <c r="C74" s="2"/>
      <c r="D74" s="748" t="s">
        <v>835</v>
      </c>
      <c r="E74" s="748"/>
      <c r="F74" s="142">
        <v>1300000</v>
      </c>
      <c r="G74" s="142">
        <v>1300000</v>
      </c>
      <c r="H74" s="142">
        <v>1374970</v>
      </c>
      <c r="I74" s="142"/>
      <c r="J74" s="142">
        <f>Igazgatás!F98+Községgazd!F89+Közút!F73+Sport!F75+Közművelődés!F114+Támogatás!J76</f>
        <v>1400000</v>
      </c>
      <c r="K74" s="142">
        <f>Igazgatás!G98+Községgazd!G89+Közút!G73+Sport!G75+Közművelődés!G114+Támogatás!K76</f>
        <v>0</v>
      </c>
      <c r="L74" s="142">
        <f>Igazgatás!H98+Községgazd!H89+Közút!H73+Sport!H75+Közművelődés!H114+Támogatás!L76</f>
        <v>1400000</v>
      </c>
      <c r="M74" s="66">
        <f>Igazgatás!L98+Községgazd!O89+Vagyongazd!L73+Közút!L73+Sport!L75+Közművelődés!N114+Támogatás!W76</f>
        <v>51500</v>
      </c>
      <c r="N74" s="1">
        <f>Igazgatás!M98+Községgazd!P89+Vagyongazd!M73+Közút!M73+Sport!M75+Közművelődés!O114+Támogatás!X76</f>
        <v>37000</v>
      </c>
      <c r="O74" s="72">
        <f>Igazgatás!N98+Községgazd!Q89+Vagyongazd!N73+Közút!N73+Sport!N75+Közművelődés!P114+Támogatás!Y76</f>
        <v>100000</v>
      </c>
      <c r="P74" s="72">
        <f>Igazgatás!O98+Községgazd!R89+Vagyongazd!O73+Közút!O73+Sport!O75+Közművelődés!Q114+Támogatás!Z76</f>
        <v>81500</v>
      </c>
      <c r="Q74" s="1">
        <f>Igazgatás!P98+Községgazd!S89+Vagyongazd!P73+Közút!P73+Sport!P75+Közművelődés!R114+Támogatás!AA76</f>
        <v>89000</v>
      </c>
      <c r="R74" s="72">
        <f>Igazgatás!Q98+Községgazd!T89+Vagyongazd!Q73+Közút!Q73+Sport!Q75+Közművelődés!S114+Támogatás!AB76</f>
        <v>89000</v>
      </c>
      <c r="S74" s="72">
        <f>Igazgatás!R98+Községgazd!U89+Vagyongazd!R73+Közút!R73+Sport!R75+Közművelődés!T114+Támogatás!AC76</f>
        <v>85000</v>
      </c>
      <c r="T74" s="42">
        <f>Igazgatás!S98+Községgazd!V89+Vagyongazd!S73+Közút!S73+Sport!S75+Közművelődés!U114+Támogatás!AD76</f>
        <v>65000</v>
      </c>
      <c r="U74" s="267">
        <f>Igazgatás!T98+Községgazd!W89+Vagyongazd!T73+Közút!T73+Sport!T75+Közművelődés!V114+Támogatás!AE76</f>
        <v>200500</v>
      </c>
      <c r="V74" s="72">
        <f>Igazgatás!U98+Községgazd!X89+Vagyongazd!U73+Közút!U73+Sport!U75+Közművelődés!W114+Támogatás!AF76</f>
        <v>200500</v>
      </c>
      <c r="W74" s="72">
        <f>Igazgatás!V98+Községgazd!Y89+Vagyongazd!V73+Közút!V73+Sport!V75+Közművelődés!X114+Támogatás!AG76</f>
        <v>200500</v>
      </c>
      <c r="X74" s="42">
        <f>Igazgatás!W98+Községgazd!Z89+Vagyongazd!W73+Közút!W73+Sport!W75+Közművelődés!Y114+Támogatás!AH76</f>
        <v>200500</v>
      </c>
      <c r="Y74" s="142">
        <f>SUM(Támogatás!M76)</f>
        <v>1400000</v>
      </c>
      <c r="Z74" s="142">
        <v>0</v>
      </c>
      <c r="AA74" s="142">
        <f>SUM(Támogatás!O76)</f>
        <v>1400000</v>
      </c>
      <c r="AD74" s="150"/>
    </row>
    <row r="75" spans="1:30" ht="15.75" thickBot="1" x14ac:dyDescent="0.3">
      <c r="B75" s="50"/>
      <c r="C75" s="2"/>
      <c r="D75" s="748" t="s">
        <v>833</v>
      </c>
      <c r="E75" s="748"/>
      <c r="F75" s="142">
        <v>0</v>
      </c>
      <c r="G75" s="142">
        <v>0</v>
      </c>
      <c r="H75" s="142">
        <v>0</v>
      </c>
      <c r="I75" s="142"/>
      <c r="J75" s="142">
        <f>Igazgatás!F99+Községgazd!F90+Közút!F74+Sport!F76+Közművelődés!F115+Támogatás!J77</f>
        <v>0</v>
      </c>
      <c r="K75" s="142">
        <f>Igazgatás!G99+Községgazd!G90+Közút!G74+Sport!G76+Közművelődés!G115+Támogatás!K77</f>
        <v>0</v>
      </c>
      <c r="L75" s="142">
        <f>Igazgatás!H99+Községgazd!H90+Közút!H74+Sport!H76+Közművelődés!H115+Támogatás!L77</f>
        <v>0</v>
      </c>
      <c r="M75" s="66">
        <f>Igazgatás!L99+Községgazd!O90+Vagyongazd!L74+Közút!L74+Sport!L76+Közművelődés!N115+Támogatás!W77</f>
        <v>0</v>
      </c>
      <c r="N75" s="1">
        <f>Igazgatás!M99+Községgazd!P90+Vagyongazd!M74+Közút!M74+Sport!M76+Közművelődés!O115+Támogatás!X77</f>
        <v>0</v>
      </c>
      <c r="O75" s="72">
        <f>Igazgatás!N99+Községgazd!Q90+Vagyongazd!N74+Közút!N74+Sport!N76+Közművelődés!P115+Támogatás!Y77</f>
        <v>0</v>
      </c>
      <c r="P75" s="72">
        <f>Igazgatás!O99+Községgazd!R90+Vagyongazd!O74+Közút!O74+Sport!O76+Közművelődés!Q115+Támogatás!Z77</f>
        <v>0</v>
      </c>
      <c r="Q75" s="1">
        <f>Igazgatás!P99+Községgazd!S90+Vagyongazd!P74+Közút!P74+Sport!P76+Közművelődés!R115+Támogatás!AA77</f>
        <v>0</v>
      </c>
      <c r="R75" s="72">
        <f>Igazgatás!Q99+Községgazd!T90+Vagyongazd!Q74+Közút!Q74+Sport!Q76+Közművelődés!S115+Támogatás!AB77</f>
        <v>0</v>
      </c>
      <c r="S75" s="72">
        <f>Igazgatás!R99+Községgazd!U90+Vagyongazd!R74+Közút!R74+Sport!R76+Közművelődés!T115+Támogatás!AC77</f>
        <v>0</v>
      </c>
      <c r="T75" s="42">
        <f>Igazgatás!S99+Községgazd!V90+Vagyongazd!S74+Közút!S74+Sport!S76+Közművelődés!U115+Támogatás!AD77</f>
        <v>0</v>
      </c>
      <c r="U75" s="267">
        <f>Igazgatás!T99+Községgazd!W90+Vagyongazd!T74+Közút!T74+Sport!T76+Közművelődés!V115+Támogatás!AE77</f>
        <v>0</v>
      </c>
      <c r="V75" s="72">
        <f>Igazgatás!U99+Községgazd!X90+Vagyongazd!U74+Közút!U74+Sport!U76+Közművelődés!W115+Támogatás!AF77</f>
        <v>0</v>
      </c>
      <c r="W75" s="72">
        <f>Igazgatás!V99+Községgazd!Y90+Vagyongazd!V74+Közút!V74+Sport!V76+Közművelődés!X115+Támogatás!AG77</f>
        <v>0</v>
      </c>
      <c r="X75" s="42">
        <f>Igazgatás!W99+Községgazd!Z90+Vagyongazd!W74+Közút!W74+Sport!W76+Közművelődés!Y115+Támogatás!AH77</f>
        <v>0</v>
      </c>
      <c r="Y75" s="142">
        <f>SUM(Támogatás!M77)</f>
        <v>0</v>
      </c>
      <c r="Z75" s="142">
        <f>Igazgatás!V99+Községgazd!V90+Közút!V74+Sport!V76+Közművelődés!V115+Támogatás!AA77</f>
        <v>0</v>
      </c>
      <c r="AA75" s="142">
        <f>SUM(Támogatás!O77)</f>
        <v>0</v>
      </c>
      <c r="AD75" s="150"/>
    </row>
    <row r="76" spans="1:30" ht="15.75" thickBot="1" x14ac:dyDescent="0.3">
      <c r="B76" s="89" t="s">
        <v>220</v>
      </c>
      <c r="C76" s="771" t="s">
        <v>221</v>
      </c>
      <c r="D76" s="772"/>
      <c r="E76" s="772"/>
      <c r="F76" s="139">
        <v>10214784</v>
      </c>
      <c r="G76" s="139">
        <v>8446166</v>
      </c>
      <c r="H76" s="139">
        <v>10073788</v>
      </c>
      <c r="I76" s="380"/>
      <c r="J76" s="139">
        <f>J107+J136+J147+J80</f>
        <v>9075066</v>
      </c>
      <c r="K76" s="139">
        <f>Igazgatás!G100+Községgazd!G91+Közút!G75+Sport!G77+Közművelődés!G116+Támogatás!K78</f>
        <v>0</v>
      </c>
      <c r="L76" s="139">
        <f>L107+L136+L147+L80</f>
        <v>9075066</v>
      </c>
      <c r="M76" s="76">
        <f>Igazgatás!L100+Községgazd!O91+Vagyongazd!L75+Közút!L75+Sport!L77+Közművelődés!N116+Támogatás!W78</f>
        <v>50000</v>
      </c>
      <c r="N76" s="77">
        <f>Igazgatás!M100+Községgazd!P91+Vagyongazd!M75+Közút!M75+Sport!M77+Közművelődés!O116+Támogatás!X78</f>
        <v>50000</v>
      </c>
      <c r="O76" s="80">
        <f>Igazgatás!N100+Községgazd!Q91+Vagyongazd!N75+Közút!N75+Sport!N77+Közművelődés!P116+Támogatás!Y78</f>
        <v>0</v>
      </c>
      <c r="P76" s="80">
        <f>Igazgatás!O100+Községgazd!R91+Vagyongazd!O75+Közút!O75+Sport!O77+Közművelődés!Q116+Támogatás!Z78</f>
        <v>60998</v>
      </c>
      <c r="Q76" s="77">
        <f>Igazgatás!P100+Községgazd!S91+Vagyongazd!P75+Közút!P75+Sport!P77+Közművelődés!R116+Támogatás!AA78</f>
        <v>200000</v>
      </c>
      <c r="R76" s="80">
        <f>Igazgatás!Q100+Községgazd!T91+Vagyongazd!Q75+Közút!Q75+Sport!Q77+Közművelődés!S116+Támogatás!AB78</f>
        <v>794226</v>
      </c>
      <c r="S76" s="80">
        <f>Igazgatás!R100+Községgazd!U91+Vagyongazd!R75+Közút!R75+Sport!R77+Közművelődés!T116+Támogatás!AC78</f>
        <v>0</v>
      </c>
      <c r="T76" s="81">
        <f>Igazgatás!S100+Községgazd!V91+Vagyongazd!S75+Közút!S75+Sport!S77+Közművelődés!U116+Támogatás!AD78</f>
        <v>1600000</v>
      </c>
      <c r="U76" s="262">
        <f>Igazgatás!T100+Községgazd!W91+Vagyongazd!T75+Közút!T75+Sport!T77+Közművelődés!V116+Támogatás!AE78</f>
        <v>0</v>
      </c>
      <c r="V76" s="80">
        <f>Igazgatás!U100+Községgazd!X91+Vagyongazd!U75+Közút!U75+Sport!U77+Közművelődés!W116+Támogatás!AF78</f>
        <v>40750</v>
      </c>
      <c r="W76" s="80">
        <f>Igazgatás!V100+Községgazd!Y91+Vagyongazd!V75+Közút!V75+Sport!V77+Közművelődés!X116+Támogatás!AG78</f>
        <v>2562980</v>
      </c>
      <c r="X76" s="81">
        <f>Igazgatás!W100+Községgazd!Z91+Vagyongazd!W75+Szennyvíz!V74+Közút!W75+Sport!W77+Közművelődés!Y116+Támogatás!AH78</f>
        <v>6303711</v>
      </c>
      <c r="Y76" s="139">
        <f>SUM(Y80+Y107+Y136+Y147)</f>
        <v>11662665</v>
      </c>
      <c r="Z76" s="139">
        <v>0</v>
      </c>
      <c r="AA76" s="139">
        <f>SUM(Igazgatás!K100+Községgazd!K91+Vagyongazd!K75+Szennyvíz!J74+Közút!K75+Sport!K77+Közművelődés!K116+Támogatás!O78)</f>
        <v>11662665</v>
      </c>
      <c r="AD76" s="150"/>
    </row>
    <row r="77" spans="1:30" s="39" customFormat="1" ht="15" hidden="1" customHeight="1" x14ac:dyDescent="0.25">
      <c r="A77" s="110" t="s">
        <v>222</v>
      </c>
      <c r="B77" s="108" t="s">
        <v>656</v>
      </c>
      <c r="C77" s="773" t="s">
        <v>223</v>
      </c>
      <c r="D77" s="774"/>
      <c r="E77" s="774"/>
      <c r="F77" s="144" t="e">
        <v>#REF!</v>
      </c>
      <c r="G77" s="144" t="e">
        <v>#REF!</v>
      </c>
      <c r="H77" s="144" t="e">
        <v>#REF!</v>
      </c>
      <c r="I77" s="373" t="e">
        <v>#REF!</v>
      </c>
      <c r="J77" s="144" t="e">
        <f>Igazgatás!F101+Községgazd!F92+Vagyongazd!#REF!+Közút!F76+Sport!F78+Közművelődés!F117+Támogatás!J79</f>
        <v>#REF!</v>
      </c>
      <c r="K77" s="144" t="e">
        <f>Igazgatás!G101+Községgazd!G92+Vagyongazd!#REF!+Közút!G76+Sport!G78+Közművelődés!G117+Támogatás!K79</f>
        <v>#REF!</v>
      </c>
      <c r="L77" s="144" t="e">
        <f>Igazgatás!H101+Községgazd!H92+Vagyongazd!#REF!+Közút!H76+Sport!H78+Közművelődés!H117+Támogatás!L79</f>
        <v>#REF!</v>
      </c>
      <c r="M77" s="146">
        <f>Igazgatás!L101+Községgazd!O92+Vagyongazd!L76+Közút!L76+Sport!L78+Közművelődés!N117+Támogatás!W79</f>
        <v>0</v>
      </c>
      <c r="N77" s="116">
        <f>Igazgatás!M101+Községgazd!P92+Vagyongazd!M76+Közút!M76+Sport!M78+Közművelődés!O117+Támogatás!X79</f>
        <v>0</v>
      </c>
      <c r="O77" s="117">
        <f>Igazgatás!N101+Községgazd!Q92+Vagyongazd!N76+Közút!N76+Sport!N78+Közművelődés!P117+Támogatás!Y79</f>
        <v>0</v>
      </c>
      <c r="P77" s="117">
        <f>Igazgatás!O101+Községgazd!R92+Vagyongazd!O76+Közút!O76+Sport!O78+Közművelődés!Q117+Támogatás!Z79</f>
        <v>0</v>
      </c>
      <c r="Q77" s="116">
        <f>Igazgatás!P101+Községgazd!S92+Vagyongazd!P76+Közút!P76+Sport!P78+Közművelődés!R117+Támogatás!AA79</f>
        <v>0</v>
      </c>
      <c r="R77" s="117">
        <f>Igazgatás!Q101+Községgazd!T92+Vagyongazd!Q76+Közút!Q76+Sport!Q78+Közművelődés!S117+Támogatás!AB79</f>
        <v>0</v>
      </c>
      <c r="S77" s="117">
        <f>Igazgatás!R101+Községgazd!U92+Vagyongazd!R76+Közút!R76+Sport!R78+Közművelődés!T117+Támogatás!AC79</f>
        <v>0</v>
      </c>
      <c r="T77" s="118">
        <f>Igazgatás!S101+Községgazd!V92+Vagyongazd!S76+Közút!S76+Sport!S78+Közművelődés!U117+Támogatás!AD79</f>
        <v>0</v>
      </c>
      <c r="U77" s="268">
        <f>Igazgatás!T101+Községgazd!W92+Vagyongazd!T76+Közút!T76+Sport!T78+Közművelődés!V117+Támogatás!AE79</f>
        <v>0</v>
      </c>
      <c r="V77" s="117">
        <f>Igazgatás!U101+Községgazd!X92+Vagyongazd!U76+Közút!U76+Sport!U78+Közművelődés!W117+Támogatás!AF79</f>
        <v>0</v>
      </c>
      <c r="W77" s="117">
        <f>Igazgatás!V101+Községgazd!Y92+Vagyongazd!V76+Közút!V76+Sport!V78+Közművelődés!X117+Támogatás!AG79</f>
        <v>0</v>
      </c>
      <c r="X77" s="118">
        <f>Igazgatás!W101+Községgazd!Z92+Vagyongazd!W76+Közút!W76+Sport!W78+Közművelődés!Y117+Támogatás!AH79</f>
        <v>0</v>
      </c>
      <c r="Y77" s="144" t="e">
        <f>Igazgatás!U101+Községgazd!U92+Vagyongazd!#REF!+Közút!U76+Sport!U78+Közművelődés!U117+Támogatás!Z79</f>
        <v>#REF!</v>
      </c>
      <c r="Z77" s="144" t="e">
        <f>Igazgatás!V101+Községgazd!V92+Vagyongazd!#REF!+Közút!V76+Sport!V78+Közművelődés!V117+Támogatás!AA79</f>
        <v>#REF!</v>
      </c>
      <c r="AA77" s="144" t="e">
        <f>Igazgatás!W101+Községgazd!W92+Vagyongazd!#REF!+Közút!W76+Sport!W78+Közművelődés!W117+Támogatás!AB79</f>
        <v>#REF!</v>
      </c>
      <c r="AD77" s="150"/>
    </row>
    <row r="78" spans="1:30" ht="15" hidden="1" customHeight="1" x14ac:dyDescent="0.25">
      <c r="B78" s="50"/>
      <c r="C78" s="2"/>
      <c r="D78" s="748" t="s">
        <v>347</v>
      </c>
      <c r="E78" s="748"/>
      <c r="F78" s="142" t="e">
        <v>#REF!</v>
      </c>
      <c r="G78" s="142" t="e">
        <v>#REF!</v>
      </c>
      <c r="H78" s="142" t="e">
        <v>#REF!</v>
      </c>
      <c r="I78" s="142" t="e">
        <v>#REF!</v>
      </c>
      <c r="J78" s="142" t="e">
        <f>Igazgatás!F102+Községgazd!F93+Vagyongazd!#REF!+Közút!F77+Sport!F79+Közművelődés!F118+Támogatás!J80</f>
        <v>#REF!</v>
      </c>
      <c r="K78" s="142" t="e">
        <f>Igazgatás!G102+Községgazd!G93+Vagyongazd!#REF!+Közút!G77+Sport!G79+Közművelődés!G118+Támogatás!K80</f>
        <v>#REF!</v>
      </c>
      <c r="L78" s="142" t="e">
        <f>Igazgatás!H102+Községgazd!H93+Vagyongazd!#REF!+Közút!H77+Sport!H79+Közművelődés!H118+Támogatás!L80</f>
        <v>#REF!</v>
      </c>
      <c r="M78" s="66">
        <f>Igazgatás!L102+Községgazd!O93+Vagyongazd!L77+Közút!L77+Sport!L79+Közművelődés!N118+Támogatás!W80</f>
        <v>0</v>
      </c>
      <c r="N78" s="1">
        <f>Igazgatás!M102+Községgazd!P93+Vagyongazd!M77+Közút!M77+Sport!M79+Közművelődés!O118+Támogatás!X80</f>
        <v>0</v>
      </c>
      <c r="O78" s="72">
        <f>Igazgatás!N102+Községgazd!Q93+Vagyongazd!N77+Közút!N77+Sport!N79+Közművelődés!P118+Támogatás!Y80</f>
        <v>0</v>
      </c>
      <c r="P78" s="72">
        <f>Igazgatás!O102+Községgazd!R93+Vagyongazd!O77+Közút!O77+Sport!O79+Közművelődés!Q118+Támogatás!Z80</f>
        <v>0</v>
      </c>
      <c r="Q78" s="1">
        <f>Igazgatás!P102+Községgazd!S93+Vagyongazd!P77+Közút!P77+Sport!P79+Közművelődés!R118+Támogatás!AA80</f>
        <v>0</v>
      </c>
      <c r="R78" s="72">
        <f>Igazgatás!Q102+Községgazd!T93+Vagyongazd!Q77+Közút!Q77+Sport!Q79+Közművelődés!S118+Támogatás!AB80</f>
        <v>0</v>
      </c>
      <c r="S78" s="72">
        <f>Igazgatás!R102+Községgazd!U93+Vagyongazd!R77+Közút!R77+Sport!R79+Közművelődés!T118+Támogatás!AC80</f>
        <v>0</v>
      </c>
      <c r="T78" s="42">
        <f>Igazgatás!S102+Községgazd!V93+Vagyongazd!S77+Közút!S77+Sport!S79+Közművelődés!U118+Támogatás!AD80</f>
        <v>0</v>
      </c>
      <c r="U78" s="267">
        <f>Igazgatás!T102+Községgazd!W93+Vagyongazd!T77+Közút!T77+Sport!T79+Közművelődés!V118+Támogatás!AE80</f>
        <v>0</v>
      </c>
      <c r="V78" s="72">
        <f>Igazgatás!U102+Községgazd!X93+Vagyongazd!U77+Közút!U77+Sport!U79+Közművelődés!W118+Támogatás!AF80</f>
        <v>0</v>
      </c>
      <c r="W78" s="72">
        <f>Igazgatás!V102+Községgazd!Y93+Vagyongazd!V77+Közút!V77+Sport!V79+Közművelődés!X118+Támogatás!AG80</f>
        <v>0</v>
      </c>
      <c r="X78" s="42">
        <f>Igazgatás!W102+Községgazd!Z93+Vagyongazd!W77+Közút!W77+Sport!W79+Közművelődés!Y118+Támogatás!AH80</f>
        <v>0</v>
      </c>
      <c r="Y78" s="142" t="e">
        <f>Igazgatás!U102+Községgazd!U93+Vagyongazd!#REF!+Közút!U77+Sport!U79+Közművelődés!U118+Támogatás!Z80</f>
        <v>#REF!</v>
      </c>
      <c r="Z78" s="142" t="e">
        <f>Igazgatás!V102+Községgazd!V93+Vagyongazd!#REF!+Közút!V77+Sport!V79+Közművelődés!V118+Támogatás!AA80</f>
        <v>#REF!</v>
      </c>
      <c r="AA78" s="142" t="e">
        <f>Igazgatás!W102+Községgazd!W93+Vagyongazd!#REF!+Közút!W77+Sport!W79+Közművelődés!W118+Támogatás!AB80</f>
        <v>#REF!</v>
      </c>
      <c r="AD78" s="150"/>
    </row>
    <row r="79" spans="1:30" ht="15" hidden="1" customHeight="1" x14ac:dyDescent="0.25">
      <c r="B79" s="50"/>
      <c r="C79" s="2"/>
      <c r="D79" s="748" t="s">
        <v>348</v>
      </c>
      <c r="E79" s="748"/>
      <c r="F79" s="142" t="e">
        <v>#REF!</v>
      </c>
      <c r="G79" s="142" t="e">
        <v>#REF!</v>
      </c>
      <c r="H79" s="142" t="e">
        <v>#REF!</v>
      </c>
      <c r="I79" s="142" t="e">
        <v>#REF!</v>
      </c>
      <c r="J79" s="142" t="e">
        <f>Igazgatás!F103+Községgazd!F94+Vagyongazd!#REF!+Közút!F78+Sport!F80+Közművelődés!F119+Támogatás!J81</f>
        <v>#REF!</v>
      </c>
      <c r="K79" s="142" t="e">
        <f>Igazgatás!G103+Községgazd!G94+Vagyongazd!#REF!+Közút!G78+Sport!G80+Közművelődés!G119+Támogatás!K81</f>
        <v>#REF!</v>
      </c>
      <c r="L79" s="142" t="e">
        <f>Igazgatás!H103+Községgazd!H94+Vagyongazd!#REF!+Közút!H78+Sport!H80+Közművelődés!H119+Támogatás!L81</f>
        <v>#REF!</v>
      </c>
      <c r="M79" s="66">
        <f>Igazgatás!L103+Községgazd!O94+Vagyongazd!L78+Közút!L78+Sport!L80+Közművelődés!N119+Támogatás!W81</f>
        <v>0</v>
      </c>
      <c r="N79" s="1">
        <f>Igazgatás!M103+Községgazd!P94+Vagyongazd!M78+Közút!M78+Sport!M80+Közművelődés!O119+Támogatás!X81</f>
        <v>0</v>
      </c>
      <c r="O79" s="72">
        <f>Igazgatás!N103+Községgazd!Q94+Vagyongazd!N78+Közút!N78+Sport!N80+Közművelődés!P119+Támogatás!Y81</f>
        <v>0</v>
      </c>
      <c r="P79" s="72">
        <f>Igazgatás!O103+Községgazd!R94+Vagyongazd!O78+Közút!O78+Sport!O80+Közművelődés!Q119+Támogatás!Z81</f>
        <v>0</v>
      </c>
      <c r="Q79" s="1">
        <f>Igazgatás!P103+Községgazd!S94+Vagyongazd!P78+Közút!P78+Sport!P80+Közművelődés!R119+Támogatás!AA81</f>
        <v>0</v>
      </c>
      <c r="R79" s="72">
        <f>Igazgatás!Q103+Községgazd!T94+Vagyongazd!Q78+Közút!Q78+Sport!Q80+Közművelődés!S119+Támogatás!AB81</f>
        <v>0</v>
      </c>
      <c r="S79" s="72">
        <f>Igazgatás!R103+Községgazd!U94+Vagyongazd!R78+Közút!R78+Sport!R80+Közművelődés!T119+Támogatás!AC81</f>
        <v>0</v>
      </c>
      <c r="T79" s="42">
        <f>Igazgatás!S103+Községgazd!V94+Vagyongazd!S78+Közút!S78+Sport!S80+Közművelődés!U119+Támogatás!AD81</f>
        <v>0</v>
      </c>
      <c r="U79" s="267">
        <f>Igazgatás!T103+Községgazd!W94+Vagyongazd!T78+Közút!T78+Sport!T80+Közművelődés!V119+Támogatás!AE81</f>
        <v>0</v>
      </c>
      <c r="V79" s="72">
        <f>Igazgatás!U103+Községgazd!X94+Vagyongazd!U78+Közút!U78+Sport!U80+Közművelődés!W119+Támogatás!AF81</f>
        <v>0</v>
      </c>
      <c r="W79" s="72">
        <f>Igazgatás!V103+Községgazd!Y94+Vagyongazd!V78+Közút!V78+Sport!V80+Közművelődés!X119+Támogatás!AG81</f>
        <v>0</v>
      </c>
      <c r="X79" s="42">
        <f>Igazgatás!W103+Községgazd!Z94+Vagyongazd!W78+Közút!W78+Sport!W80+Közművelődés!Y119+Támogatás!AH81</f>
        <v>0</v>
      </c>
      <c r="Y79" s="142" t="e">
        <f>Igazgatás!U103+Községgazd!U94+Vagyongazd!#REF!+Közút!U78+Sport!U80+Közművelődés!U119+Támogatás!Z81</f>
        <v>#REF!</v>
      </c>
      <c r="Z79" s="142" t="e">
        <f>Igazgatás!V103+Községgazd!V94+Vagyongazd!#REF!+Közút!V78+Sport!V80+Közművelődés!V119+Támogatás!AA81</f>
        <v>#REF!</v>
      </c>
      <c r="AA79" s="142" t="e">
        <f>Igazgatás!W103+Községgazd!W94+Vagyongazd!#REF!+Közút!W78+Sport!W80+Közművelődés!W119+Támogatás!AB81</f>
        <v>#REF!</v>
      </c>
      <c r="AD79" s="150"/>
    </row>
    <row r="80" spans="1:30" ht="15" customHeight="1" x14ac:dyDescent="0.25">
      <c r="B80" s="108" t="s">
        <v>836</v>
      </c>
      <c r="C80" s="773" t="s">
        <v>837</v>
      </c>
      <c r="D80" s="774"/>
      <c r="E80" s="774"/>
      <c r="F80" s="144">
        <v>0</v>
      </c>
      <c r="G80" s="144">
        <v>0</v>
      </c>
      <c r="H80" s="144">
        <v>0</v>
      </c>
      <c r="I80" s="373"/>
      <c r="J80" s="144">
        <f>Támogatás!J82</f>
        <v>0</v>
      </c>
      <c r="K80" s="144">
        <f>Igazgatás!G104+Községgazd!G95+Közút!G79+Sport!G81+Közművelődés!G120+Támogatás!K82</f>
        <v>0</v>
      </c>
      <c r="L80" s="144">
        <f>Igazgatás!H104+Községgazd!H95+Közút!H79+Sport!H81+Közművelődés!H120+Támogatás!L82</f>
        <v>0</v>
      </c>
      <c r="M80" s="146">
        <f>Igazgatás!L104+Községgazd!O95+Vagyongazd!L79+Közút!L79+Sport!L81+Közművelődés!N120+Támogatás!W82</f>
        <v>0</v>
      </c>
      <c r="N80" s="116">
        <f>Igazgatás!M104+Községgazd!P95+Vagyongazd!M79+Közút!M79+Sport!M81+Közművelődés!O120+Támogatás!X82</f>
        <v>0</v>
      </c>
      <c r="O80" s="117">
        <f>Igazgatás!N104+Községgazd!Q95+Vagyongazd!N79+Közút!N79+Sport!N81+Közművelődés!P120+Támogatás!Y82</f>
        <v>0</v>
      </c>
      <c r="P80" s="117">
        <f>Igazgatás!O104+Községgazd!R95+Vagyongazd!O79+Közút!O79+Sport!O81+Közművelődés!Q120+Támogatás!Z82</f>
        <v>0</v>
      </c>
      <c r="Q80" s="116">
        <f>Igazgatás!P104+Községgazd!S95+Vagyongazd!P79+Közút!P79+Sport!P81+Közművelődés!R120+Támogatás!AA82</f>
        <v>0</v>
      </c>
      <c r="R80" s="117">
        <f>Igazgatás!Q104+Községgazd!T95+Vagyongazd!Q79+Közút!Q79+Sport!Q81+Közművelődés!S120+Támogatás!AB82</f>
        <v>794226</v>
      </c>
      <c r="S80" s="117">
        <f>Igazgatás!R104+Községgazd!U95+Vagyongazd!R79+Közút!R79+Sport!R81+Közművelődés!T120+Támogatás!AC82</f>
        <v>0</v>
      </c>
      <c r="T80" s="118">
        <f>Igazgatás!S104+Községgazd!V95+Vagyongazd!S79+Közút!S79+Sport!S81+Közművelődés!U120+Támogatás!AD82</f>
        <v>0</v>
      </c>
      <c r="U80" s="268">
        <f>Igazgatás!T104+Községgazd!W95+Vagyongazd!T79+Közút!T79+Sport!T81+Közművelődés!V120+Támogatás!AE82</f>
        <v>0</v>
      </c>
      <c r="V80" s="117">
        <f>Igazgatás!U104+Községgazd!X95+Vagyongazd!U79+Közút!U79+Sport!U81+Közművelődés!W120+Támogatás!AF82</f>
        <v>0</v>
      </c>
      <c r="W80" s="117">
        <f>Igazgatás!V104+Községgazd!Y95+Vagyongazd!V79+Közút!V79+Sport!V81+Közművelődés!X120+Támogatás!AG82</f>
        <v>0</v>
      </c>
      <c r="X80" s="118">
        <f>Igazgatás!W104+Községgazd!Z95+Vagyongazd!W79+Közút!W79+Sport!W81+Közművelődés!Y120+Támogatás!AH82</f>
        <v>0</v>
      </c>
      <c r="Y80" s="144">
        <f>SUM(Támogatás!M82)</f>
        <v>794226</v>
      </c>
      <c r="Z80" s="144">
        <f>Igazgatás!V104+Községgazd!V95+Közút!V79+Sport!V81+Közművelődés!V120+Támogatás!AA82</f>
        <v>0</v>
      </c>
      <c r="AA80" s="144">
        <f>SUM(Támogatás!O82)</f>
        <v>794226</v>
      </c>
      <c r="AD80" s="150"/>
    </row>
    <row r="81" spans="1:30" s="166" customFormat="1" ht="15" customHeight="1" x14ac:dyDescent="0.25">
      <c r="A81" s="110" t="s">
        <v>868</v>
      </c>
      <c r="B81" s="151" t="s">
        <v>869</v>
      </c>
      <c r="C81" s="164"/>
      <c r="D81" s="197" t="s">
        <v>955</v>
      </c>
      <c r="E81" s="197"/>
      <c r="F81" s="153">
        <v>0</v>
      </c>
      <c r="G81" s="153">
        <v>0</v>
      </c>
      <c r="H81" s="153">
        <v>0</v>
      </c>
      <c r="I81" s="153"/>
      <c r="J81" s="153">
        <f>Támogatás!J83</f>
        <v>0</v>
      </c>
      <c r="K81" s="153">
        <f>Támogatás!K83</f>
        <v>0</v>
      </c>
      <c r="L81" s="153">
        <f>Támogatás!L83</f>
        <v>0</v>
      </c>
      <c r="M81" s="161">
        <f>Igazgatás!L105+Községgazd!O96+Vagyongazd!L80+Közút!L80+Sport!L82+Közművelődés!N121+Támogatás!W83</f>
        <v>0</v>
      </c>
      <c r="N81" s="155">
        <f>Igazgatás!M105+Községgazd!P96+Vagyongazd!M80+Közút!M80+Sport!M82+Közművelődés!O121+Támogatás!X83</f>
        <v>0</v>
      </c>
      <c r="O81" s="156">
        <f>Igazgatás!N105+Községgazd!Q96+Vagyongazd!N80+Közút!N80+Sport!N82+Közművelődés!P121+Támogatás!Y83</f>
        <v>0</v>
      </c>
      <c r="P81" s="156">
        <f>Igazgatás!O105+Községgazd!R96+Vagyongazd!O80+Közút!O80+Sport!O82+Közművelődés!Q121+Támogatás!Z83</f>
        <v>0</v>
      </c>
      <c r="Q81" s="155">
        <f>Igazgatás!P105+Községgazd!S96+Vagyongazd!P80+Közút!P80+Sport!P82+Közművelődés!R121+Támogatás!AA83</f>
        <v>0</v>
      </c>
      <c r="R81" s="156">
        <f>Igazgatás!Q105+Községgazd!T96+Vagyongazd!Q80+Közút!Q80+Sport!Q82+Közművelődés!S121+Támogatás!AB83</f>
        <v>794226</v>
      </c>
      <c r="S81" s="156">
        <f>Igazgatás!R105+Községgazd!U96+Vagyongazd!R80+Közút!R80+Sport!R82+Közművelődés!T121+Támogatás!AC83</f>
        <v>0</v>
      </c>
      <c r="T81" s="157">
        <f>Igazgatás!S105+Községgazd!V96+Vagyongazd!S80+Közút!S80+Sport!S82+Közművelődés!U121+Támogatás!AD83</f>
        <v>0</v>
      </c>
      <c r="U81" s="264">
        <f>Igazgatás!T105+Községgazd!W96+Vagyongazd!T80+Közút!T80+Sport!T82+Közművelődés!V121+Támogatás!AE83</f>
        <v>0</v>
      </c>
      <c r="V81" s="156">
        <f>Igazgatás!U105+Községgazd!X96+Vagyongazd!U80+Közút!U80+Sport!U82+Közművelődés!W121+Támogatás!AF83</f>
        <v>0</v>
      </c>
      <c r="W81" s="156">
        <f>Igazgatás!V105+Községgazd!Y96+Vagyongazd!V80+Közút!V80+Sport!V82+Közművelődés!X121+Támogatás!AG83</f>
        <v>0</v>
      </c>
      <c r="X81" s="157">
        <f>Igazgatás!W105+Községgazd!Z96+Vagyongazd!W80+Közút!W80+Sport!W82+Közművelődés!Y121+Támogatás!AH83</f>
        <v>0</v>
      </c>
      <c r="Y81" s="153">
        <f>SUM(Támogatás!M83)</f>
        <v>794226</v>
      </c>
      <c r="Z81" s="153">
        <f>Támogatás!AA83</f>
        <v>0</v>
      </c>
      <c r="AA81" s="153">
        <f>SUM(Támogatás!O83)</f>
        <v>794226</v>
      </c>
      <c r="AD81" s="150">
        <v>794226</v>
      </c>
    </row>
    <row r="82" spans="1:30" s="166" customFormat="1" ht="15" hidden="1" customHeight="1" x14ac:dyDescent="0.25">
      <c r="A82" s="110" t="s">
        <v>224</v>
      </c>
      <c r="B82" s="151" t="s">
        <v>657</v>
      </c>
      <c r="C82" s="164"/>
      <c r="D82" s="197" t="s">
        <v>225</v>
      </c>
      <c r="E82" s="197"/>
      <c r="F82" s="153" t="e">
        <v>#REF!</v>
      </c>
      <c r="G82" s="153" t="e">
        <v>#REF!</v>
      </c>
      <c r="H82" s="153" t="e">
        <v>#REF!</v>
      </c>
      <c r="I82" s="153" t="e">
        <v>#REF!</v>
      </c>
      <c r="J82" s="153" t="e">
        <f>Igazgatás!F106+Községgazd!F97+Vagyongazd!#REF!+Közút!F81+Sport!F83+Közművelődés!F122+Támogatás!J84</f>
        <v>#REF!</v>
      </c>
      <c r="K82" s="153" t="e">
        <f>Igazgatás!G106+Községgazd!G97+Vagyongazd!#REF!+Közút!G81+Sport!G83+Közművelődés!G122+Támogatás!K84</f>
        <v>#REF!</v>
      </c>
      <c r="L82" s="153" t="e">
        <f>Igazgatás!H106+Községgazd!H97+Vagyongazd!#REF!+Közút!H81+Sport!H83+Közművelődés!H122+Támogatás!L84</f>
        <v>#REF!</v>
      </c>
      <c r="M82" s="161">
        <f>Igazgatás!L106+Községgazd!O97+Vagyongazd!L81+Közút!L81+Sport!L83+Közművelődés!N122+Támogatás!W84</f>
        <v>0</v>
      </c>
      <c r="N82" s="155">
        <f>Igazgatás!M106+Községgazd!P97+Vagyongazd!M81+Közút!M81+Sport!M83+Közművelődés!O122+Támogatás!X84</f>
        <v>0</v>
      </c>
      <c r="O82" s="156">
        <f>Igazgatás!N106+Községgazd!Q97+Vagyongazd!N81+Közút!N81+Sport!N83+Közművelődés!P122+Támogatás!Y84</f>
        <v>0</v>
      </c>
      <c r="P82" s="156">
        <f>Igazgatás!O106+Községgazd!R97+Vagyongazd!O81+Közút!O81+Sport!O83+Közművelődés!Q122+Támogatás!Z84</f>
        <v>0</v>
      </c>
      <c r="Q82" s="155">
        <f>Igazgatás!P106+Községgazd!S97+Vagyongazd!P81+Közút!P81+Sport!P83+Közművelődés!R122+Támogatás!AA84</f>
        <v>0</v>
      </c>
      <c r="R82" s="156">
        <f>Igazgatás!Q106+Községgazd!T97+Vagyongazd!Q81+Közút!Q81+Sport!Q83+Közművelődés!S122+Támogatás!AB84</f>
        <v>0</v>
      </c>
      <c r="S82" s="156">
        <f>Igazgatás!R106+Községgazd!U97+Vagyongazd!R81+Közút!R81+Sport!R83+Közművelődés!T122+Támogatás!AC84</f>
        <v>0</v>
      </c>
      <c r="T82" s="157">
        <f>Igazgatás!S106+Községgazd!V97+Vagyongazd!S81+Közút!S81+Sport!S83+Közművelődés!U122+Támogatás!AD84</f>
        <v>0</v>
      </c>
      <c r="U82" s="264">
        <f>Igazgatás!T106+Községgazd!W97+Vagyongazd!T81+Közút!T81+Sport!T83+Közművelődés!V122+Támogatás!AE84</f>
        <v>0</v>
      </c>
      <c r="V82" s="156">
        <f>Igazgatás!U106+Községgazd!X97+Vagyongazd!U81+Közút!U81+Sport!U83+Közművelődés!W122+Támogatás!AF84</f>
        <v>0</v>
      </c>
      <c r="W82" s="156">
        <f>Igazgatás!V106+Községgazd!Y97+Vagyongazd!V81+Közút!V81+Sport!V83+Közművelődés!X122+Támogatás!AG84</f>
        <v>0</v>
      </c>
      <c r="X82" s="157">
        <f>Igazgatás!W106+Községgazd!Z97+Vagyongazd!W81+Közút!W81+Sport!W83+Közművelődés!Y122+Támogatás!AH84</f>
        <v>0</v>
      </c>
      <c r="Y82" s="153" t="e">
        <f>Igazgatás!U106+Községgazd!U97+Vagyongazd!#REF!+Közút!U81+Sport!U83+Közművelődés!U122+Támogatás!Z84</f>
        <v>#REF!</v>
      </c>
      <c r="Z82" s="153" t="e">
        <f>Igazgatás!V106+Községgazd!V97+Vagyongazd!#REF!+Közút!V81+Sport!V83+Közművelődés!V122+Támogatás!AA84</f>
        <v>#REF!</v>
      </c>
      <c r="AA82" s="153" t="e">
        <f>Igazgatás!W106+Községgazd!W97+Vagyongazd!#REF!+Közút!W81+Sport!W83+Közművelődés!W122+Támogatás!AB84</f>
        <v>#REF!</v>
      </c>
      <c r="AD82" s="150"/>
    </row>
    <row r="83" spans="1:30" s="166" customFormat="1" ht="15" hidden="1" customHeight="1" x14ac:dyDescent="0.25">
      <c r="A83" s="110" t="s">
        <v>226</v>
      </c>
      <c r="B83" s="151" t="s">
        <v>658</v>
      </c>
      <c r="C83" s="164"/>
      <c r="D83" s="197" t="s">
        <v>227</v>
      </c>
      <c r="E83" s="197"/>
      <c r="F83" s="153" t="e">
        <v>#REF!</v>
      </c>
      <c r="G83" s="153" t="e">
        <v>#REF!</v>
      </c>
      <c r="H83" s="153" t="e">
        <v>#REF!</v>
      </c>
      <c r="I83" s="153" t="e">
        <v>#REF!</v>
      </c>
      <c r="J83" s="153" t="e">
        <f>Igazgatás!F107+Községgazd!F98+Vagyongazd!#REF!+Közút!F82+Sport!F84+Közművelődés!F123+Támogatás!J85</f>
        <v>#REF!</v>
      </c>
      <c r="K83" s="153" t="e">
        <f>Igazgatás!G107+Községgazd!G98+Vagyongazd!#REF!+Közút!G82+Sport!G84+Közművelődés!G123+Támogatás!K85</f>
        <v>#REF!</v>
      </c>
      <c r="L83" s="153" t="e">
        <f>Igazgatás!H107+Községgazd!H98+Vagyongazd!#REF!+Közút!H82+Sport!H84+Közművelődés!H123+Támogatás!L85</f>
        <v>#REF!</v>
      </c>
      <c r="M83" s="161">
        <f>Igazgatás!L107+Községgazd!O98+Vagyongazd!L82+Közút!L82+Sport!L84+Közművelődés!N123+Támogatás!W85</f>
        <v>0</v>
      </c>
      <c r="N83" s="155">
        <f>Igazgatás!M107+Községgazd!P98+Vagyongazd!M82+Közút!M82+Sport!M84+Közművelődés!O123+Támogatás!X85</f>
        <v>0</v>
      </c>
      <c r="O83" s="156">
        <f>Igazgatás!N107+Községgazd!Q98+Vagyongazd!N82+Közút!N82+Sport!N84+Közművelődés!P123+Támogatás!Y85</f>
        <v>0</v>
      </c>
      <c r="P83" s="156">
        <f>Igazgatás!O107+Községgazd!R98+Vagyongazd!O82+Közút!O82+Sport!O84+Közművelődés!Q123+Támogatás!Z85</f>
        <v>0</v>
      </c>
      <c r="Q83" s="155">
        <f>Igazgatás!P107+Községgazd!S98+Vagyongazd!P82+Közút!P82+Sport!P84+Közművelődés!R123+Támogatás!AA85</f>
        <v>0</v>
      </c>
      <c r="R83" s="156">
        <f>Igazgatás!Q107+Községgazd!T98+Vagyongazd!Q82+Közút!Q82+Sport!Q84+Közművelődés!S123+Támogatás!AB85</f>
        <v>0</v>
      </c>
      <c r="S83" s="156">
        <f>Igazgatás!R107+Községgazd!U98+Vagyongazd!R82+Közút!R82+Sport!R84+Közművelődés!T123+Támogatás!AC85</f>
        <v>0</v>
      </c>
      <c r="T83" s="157">
        <f>Igazgatás!S107+Községgazd!V98+Vagyongazd!S82+Közút!S82+Sport!S84+Közművelődés!U123+Támogatás!AD85</f>
        <v>0</v>
      </c>
      <c r="U83" s="264">
        <f>Igazgatás!T107+Községgazd!W98+Vagyongazd!T82+Közút!T82+Sport!T84+Közművelődés!V123+Támogatás!AE85</f>
        <v>0</v>
      </c>
      <c r="V83" s="156">
        <f>Igazgatás!U107+Községgazd!X98+Vagyongazd!U82+Közút!U82+Sport!U84+Közművelődés!W123+Támogatás!AF85</f>
        <v>0</v>
      </c>
      <c r="W83" s="156">
        <f>Igazgatás!V107+Községgazd!Y98+Vagyongazd!V82+Közút!V82+Sport!V84+Közművelődés!X123+Támogatás!AG85</f>
        <v>0</v>
      </c>
      <c r="X83" s="157">
        <f>Igazgatás!W107+Községgazd!Z98+Vagyongazd!W82+Közút!W82+Sport!W84+Közművelődés!Y123+Támogatás!AH85</f>
        <v>0</v>
      </c>
      <c r="Y83" s="153" t="e">
        <f>Igazgatás!U107+Községgazd!U98+Vagyongazd!#REF!+Közút!U82+Sport!U84+Közművelődés!U123+Támogatás!Z85</f>
        <v>#REF!</v>
      </c>
      <c r="Z83" s="153" t="e">
        <f>Igazgatás!V107+Községgazd!V98+Vagyongazd!#REF!+Közút!V82+Sport!V84+Közművelődés!V123+Támogatás!AA85</f>
        <v>#REF!</v>
      </c>
      <c r="AA83" s="153" t="e">
        <f>Igazgatás!W107+Községgazd!W98+Vagyongazd!#REF!+Közút!W82+Sport!W84+Közművelődés!W123+Támogatás!AB85</f>
        <v>#REF!</v>
      </c>
      <c r="AD83" s="150"/>
    </row>
    <row r="84" spans="1:30" s="39" customFormat="1" ht="27.75" hidden="1" customHeight="1" x14ac:dyDescent="0.25">
      <c r="A84" s="110" t="s">
        <v>228</v>
      </c>
      <c r="B84" s="93" t="s">
        <v>659</v>
      </c>
      <c r="C84" s="819" t="s">
        <v>353</v>
      </c>
      <c r="D84" s="820"/>
      <c r="E84" s="820"/>
      <c r="F84" s="145" t="e">
        <v>#REF!</v>
      </c>
      <c r="G84" s="145" t="e">
        <v>#REF!</v>
      </c>
      <c r="H84" s="145" t="e">
        <v>#REF!</v>
      </c>
      <c r="I84" s="143" t="e">
        <v>#REF!</v>
      </c>
      <c r="J84" s="145" t="e">
        <f>Igazgatás!F108+Községgazd!F99+Vagyongazd!#REF!+Közút!F83+Sport!F85+Közművelődés!F124+Támogatás!J86</f>
        <v>#REF!</v>
      </c>
      <c r="K84" s="145" t="e">
        <f>Igazgatás!G108+Községgazd!G99+Vagyongazd!#REF!+Közút!G83+Sport!G85+Közművelődés!G124+Támogatás!K86</f>
        <v>#REF!</v>
      </c>
      <c r="L84" s="145" t="e">
        <f>Igazgatás!H108+Községgazd!H99+Vagyongazd!#REF!+Közút!H83+Sport!H85+Közművelődés!H124+Támogatás!L86</f>
        <v>#REF!</v>
      </c>
      <c r="M84" s="94">
        <f>Igazgatás!L108+Községgazd!O99+Vagyongazd!L83+Közút!L83+Sport!L85+Közművelődés!N124+Támogatás!W86</f>
        <v>0</v>
      </c>
      <c r="N84" s="95">
        <f>Igazgatás!M108+Községgazd!P99+Vagyongazd!M83+Közút!M83+Sport!M85+Közművelődés!O124+Támogatás!X86</f>
        <v>0</v>
      </c>
      <c r="O84" s="98">
        <f>Igazgatás!N108+Községgazd!Q99+Vagyongazd!N83+Közút!N83+Sport!N85+Közművelődés!P124+Támogatás!Y86</f>
        <v>0</v>
      </c>
      <c r="P84" s="98">
        <f>Igazgatás!O108+Községgazd!R99+Vagyongazd!O83+Közút!O83+Sport!O85+Közművelődés!Q124+Támogatás!Z86</f>
        <v>0</v>
      </c>
      <c r="Q84" s="95">
        <f>Igazgatás!P108+Községgazd!S99+Vagyongazd!P83+Közút!P83+Sport!P85+Közművelődés!R124+Támogatás!AA86</f>
        <v>0</v>
      </c>
      <c r="R84" s="98">
        <f>Igazgatás!Q108+Községgazd!T99+Vagyongazd!Q83+Közút!Q83+Sport!Q85+Közművelődés!S124+Támogatás!AB86</f>
        <v>0</v>
      </c>
      <c r="S84" s="98">
        <f>Igazgatás!R108+Községgazd!U99+Vagyongazd!R83+Közút!R83+Sport!R85+Közművelődés!T124+Támogatás!AC86</f>
        <v>0</v>
      </c>
      <c r="T84" s="99">
        <f>Igazgatás!S108+Községgazd!V99+Vagyongazd!S83+Közút!S83+Sport!S85+Közművelődés!U124+Támogatás!AD86</f>
        <v>0</v>
      </c>
      <c r="U84" s="269">
        <f>Igazgatás!T108+Községgazd!W99+Vagyongazd!T83+Közút!T83+Sport!T85+Közművelődés!V124+Támogatás!AE86</f>
        <v>0</v>
      </c>
      <c r="V84" s="98">
        <f>Igazgatás!U108+Községgazd!X99+Vagyongazd!U83+Közút!U83+Sport!U85+Közművelődés!W124+Támogatás!AF86</f>
        <v>0</v>
      </c>
      <c r="W84" s="98">
        <f>Igazgatás!V108+Községgazd!Y99+Vagyongazd!V83+Közút!V83+Sport!V85+Közművelődés!X124+Támogatás!AG86</f>
        <v>0</v>
      </c>
      <c r="X84" s="99">
        <f>Igazgatás!W108+Községgazd!Z99+Vagyongazd!W83+Közút!W83+Sport!W85+Közművelődés!Y124+Támogatás!AH86</f>
        <v>0</v>
      </c>
      <c r="Y84" s="145" t="e">
        <f>Igazgatás!U108+Községgazd!U99+Vagyongazd!#REF!+Közút!U83+Sport!U85+Közművelődés!U124+Támogatás!Z86</f>
        <v>#REF!</v>
      </c>
      <c r="Z84" s="145" t="e">
        <f>Igazgatás!V108+Községgazd!V99+Vagyongazd!#REF!+Közút!V83+Sport!V85+Közművelődés!V124+Támogatás!AA86</f>
        <v>#REF!</v>
      </c>
      <c r="AA84" s="145" t="e">
        <f>Igazgatás!W108+Községgazd!W99+Vagyongazd!#REF!+Közút!W83+Sport!W85+Közművelődés!W124+Támogatás!AB86</f>
        <v>#REF!</v>
      </c>
      <c r="AD84" s="150"/>
    </row>
    <row r="85" spans="1:30" s="39" customFormat="1" ht="15" hidden="1" customHeight="1" x14ac:dyDescent="0.25">
      <c r="A85" s="110" t="s">
        <v>229</v>
      </c>
      <c r="B85" s="93" t="s">
        <v>660</v>
      </c>
      <c r="C85" s="819" t="s">
        <v>802</v>
      </c>
      <c r="D85" s="820"/>
      <c r="E85" s="820"/>
      <c r="F85" s="145" t="e">
        <v>#REF!</v>
      </c>
      <c r="G85" s="145" t="e">
        <v>#REF!</v>
      </c>
      <c r="H85" s="145" t="e">
        <v>#REF!</v>
      </c>
      <c r="I85" s="143" t="e">
        <v>#REF!</v>
      </c>
      <c r="J85" s="145" t="e">
        <f>Igazgatás!F109+Községgazd!F100+Vagyongazd!#REF!+Közút!F84+Sport!F86+Közművelődés!F125+Támogatás!J87</f>
        <v>#REF!</v>
      </c>
      <c r="K85" s="145" t="e">
        <f>Igazgatás!G109+Községgazd!G100+Vagyongazd!#REF!+Közút!G84+Sport!G86+Közművelődés!G125+Támogatás!K87</f>
        <v>#REF!</v>
      </c>
      <c r="L85" s="145" t="e">
        <f>Igazgatás!H109+Községgazd!H100+Vagyongazd!#REF!+Közút!H84+Sport!H86+Közművelődés!H125+Támogatás!L87</f>
        <v>#REF!</v>
      </c>
      <c r="M85" s="94">
        <f>Igazgatás!L109+Községgazd!O100+Vagyongazd!L84+Közút!L84+Sport!L86+Közművelődés!N125+Támogatás!W87</f>
        <v>0</v>
      </c>
      <c r="N85" s="95">
        <f>Igazgatás!M109+Községgazd!P100+Vagyongazd!M84+Közút!M84+Sport!M86+Közművelődés!O125+Támogatás!X87</f>
        <v>0</v>
      </c>
      <c r="O85" s="98">
        <f>Igazgatás!N109+Községgazd!Q100+Vagyongazd!N84+Közút!N84+Sport!N86+Közművelődés!P125+Támogatás!Y87</f>
        <v>0</v>
      </c>
      <c r="P85" s="98">
        <f>Igazgatás!O109+Községgazd!R100+Vagyongazd!O84+Közút!O84+Sport!O86+Közművelődés!Q125+Támogatás!Z87</f>
        <v>0</v>
      </c>
      <c r="Q85" s="95">
        <f>Igazgatás!P109+Községgazd!S100+Vagyongazd!P84+Közút!P84+Sport!P86+Közművelődés!R125+Támogatás!AA87</f>
        <v>0</v>
      </c>
      <c r="R85" s="98">
        <f>Igazgatás!Q109+Községgazd!T100+Vagyongazd!Q84+Közút!Q84+Sport!Q86+Közművelődés!S125+Támogatás!AB87</f>
        <v>0</v>
      </c>
      <c r="S85" s="98">
        <f>Igazgatás!R109+Községgazd!U100+Vagyongazd!R84+Közút!R84+Sport!R86+Közművelődés!T125+Támogatás!AC87</f>
        <v>0</v>
      </c>
      <c r="T85" s="99">
        <f>Igazgatás!S109+Községgazd!V100+Vagyongazd!S84+Közút!S84+Sport!S86+Közművelődés!U125+Támogatás!AD87</f>
        <v>0</v>
      </c>
      <c r="U85" s="269">
        <f>Igazgatás!T109+Községgazd!W100+Vagyongazd!T84+Közút!T84+Sport!T86+Közművelődés!V125+Támogatás!AE87</f>
        <v>0</v>
      </c>
      <c r="V85" s="98">
        <f>Igazgatás!U109+Községgazd!X100+Vagyongazd!U84+Közút!U84+Sport!U86+Közművelődés!W125+Támogatás!AF87</f>
        <v>0</v>
      </c>
      <c r="W85" s="98">
        <f>Igazgatás!V109+Községgazd!Y100+Vagyongazd!V84+Közút!V84+Sport!V86+Közművelődés!X125+Támogatás!AG87</f>
        <v>0</v>
      </c>
      <c r="X85" s="99">
        <f>Igazgatás!W109+Községgazd!Z100+Vagyongazd!W84+Közút!W84+Sport!W86+Közművelődés!Y125+Támogatás!AH87</f>
        <v>0</v>
      </c>
      <c r="Y85" s="145" t="e">
        <f>Igazgatás!U109+Községgazd!U100+Vagyongazd!#REF!+Közút!U84+Sport!U86+Közművelődés!U125+Támogatás!Z87</f>
        <v>#REF!</v>
      </c>
      <c r="Z85" s="145" t="e">
        <f>Igazgatás!V109+Községgazd!V100+Vagyongazd!#REF!+Közút!V84+Sport!V86+Közművelődés!V125+Támogatás!AA87</f>
        <v>#REF!</v>
      </c>
      <c r="AA85" s="145" t="e">
        <f>Igazgatás!W109+Községgazd!W100+Vagyongazd!#REF!+Közút!W84+Sport!W86+Közművelődés!W125+Támogatás!AB87</f>
        <v>#REF!</v>
      </c>
      <c r="AD85" s="150"/>
    </row>
    <row r="86" spans="1:30" ht="15" hidden="1" customHeight="1" x14ac:dyDescent="0.25">
      <c r="B86" s="50"/>
      <c r="C86" s="2"/>
      <c r="D86" s="748" t="s">
        <v>370</v>
      </c>
      <c r="E86" s="748"/>
      <c r="F86" s="142" t="e">
        <v>#REF!</v>
      </c>
      <c r="G86" s="142" t="e">
        <v>#REF!</v>
      </c>
      <c r="H86" s="142" t="e">
        <v>#REF!</v>
      </c>
      <c r="I86" s="142" t="e">
        <v>#REF!</v>
      </c>
      <c r="J86" s="142" t="e">
        <f>Igazgatás!F110+Községgazd!F101+Vagyongazd!#REF!+Közút!F85+Sport!F87+Közművelődés!F126+Támogatás!J88</f>
        <v>#REF!</v>
      </c>
      <c r="K86" s="142" t="e">
        <f>Igazgatás!G110+Községgazd!G101+Vagyongazd!#REF!+Közút!G85+Sport!G87+Közművelődés!G126+Támogatás!K88</f>
        <v>#REF!</v>
      </c>
      <c r="L86" s="142" t="e">
        <f>Igazgatás!H110+Községgazd!H101+Vagyongazd!#REF!+Közút!H85+Sport!H87+Közművelődés!H126+Támogatás!L88</f>
        <v>#REF!</v>
      </c>
      <c r="M86" s="66">
        <f>Igazgatás!L110+Községgazd!O101+Vagyongazd!L85+Közút!L85+Sport!L87+Közművelődés!N126+Támogatás!W88</f>
        <v>0</v>
      </c>
      <c r="N86" s="1">
        <f>Igazgatás!M110+Községgazd!P101+Vagyongazd!M85+Közút!M85+Sport!M87+Közművelődés!O126+Támogatás!X88</f>
        <v>0</v>
      </c>
      <c r="O86" s="72">
        <f>Igazgatás!N110+Községgazd!Q101+Vagyongazd!N85+Közút!N85+Sport!N87+Közművelődés!P126+Támogatás!Y88</f>
        <v>0</v>
      </c>
      <c r="P86" s="72">
        <f>Igazgatás!O110+Községgazd!R101+Vagyongazd!O85+Közút!O85+Sport!O87+Közművelődés!Q126+Támogatás!Z88</f>
        <v>0</v>
      </c>
      <c r="Q86" s="1">
        <f>Igazgatás!P110+Községgazd!S101+Vagyongazd!P85+Közút!P85+Sport!P87+Közművelődés!R126+Támogatás!AA88</f>
        <v>0</v>
      </c>
      <c r="R86" s="72">
        <f>Igazgatás!Q110+Községgazd!T101+Vagyongazd!Q85+Közút!Q85+Sport!Q87+Közművelődés!S126+Támogatás!AB88</f>
        <v>0</v>
      </c>
      <c r="S86" s="72">
        <f>Igazgatás!R110+Községgazd!U101+Vagyongazd!R85+Közút!R85+Sport!R87+Közművelődés!T126+Támogatás!AC88</f>
        <v>0</v>
      </c>
      <c r="T86" s="42">
        <f>Igazgatás!S110+Községgazd!V101+Vagyongazd!S85+Közút!S85+Sport!S87+Közművelődés!U126+Támogatás!AD88</f>
        <v>0</v>
      </c>
      <c r="U86" s="267">
        <f>Igazgatás!T110+Községgazd!W101+Vagyongazd!T85+Közút!T85+Sport!T87+Közművelődés!V126+Támogatás!AE88</f>
        <v>0</v>
      </c>
      <c r="V86" s="72">
        <f>Igazgatás!U110+Községgazd!X101+Vagyongazd!U85+Közút!U85+Sport!U87+Közművelődés!W126+Támogatás!AF88</f>
        <v>0</v>
      </c>
      <c r="W86" s="72">
        <f>Igazgatás!V110+Községgazd!Y101+Vagyongazd!V85+Közút!V85+Sport!V87+Közművelődés!X126+Támogatás!AG88</f>
        <v>0</v>
      </c>
      <c r="X86" s="42">
        <f>Igazgatás!W110+Községgazd!Z101+Vagyongazd!W85+Közút!W85+Sport!W87+Közművelődés!Y126+Támogatás!AH88</f>
        <v>0</v>
      </c>
      <c r="Y86" s="142" t="e">
        <f>Igazgatás!U110+Községgazd!U101+Vagyongazd!#REF!+Közút!U85+Sport!U87+Közművelődés!U126+Támogatás!Z88</f>
        <v>#REF!</v>
      </c>
      <c r="Z86" s="142" t="e">
        <f>Igazgatás!V110+Községgazd!V101+Vagyongazd!#REF!+Közút!V85+Sport!V87+Közművelődés!V126+Támogatás!AA88</f>
        <v>#REF!</v>
      </c>
      <c r="AA86" s="142" t="e">
        <f>Igazgatás!W110+Községgazd!W101+Vagyongazd!#REF!+Közút!W85+Sport!W87+Közművelődés!W126+Támogatás!AB88</f>
        <v>#REF!</v>
      </c>
      <c r="AD86" s="150"/>
    </row>
    <row r="87" spans="1:30" ht="15" hidden="1" customHeight="1" x14ac:dyDescent="0.25">
      <c r="B87" s="50"/>
      <c r="C87" s="2"/>
      <c r="D87" s="748" t="s">
        <v>505</v>
      </c>
      <c r="E87" s="748"/>
      <c r="F87" s="142" t="e">
        <v>#REF!</v>
      </c>
      <c r="G87" s="142" t="e">
        <v>#REF!</v>
      </c>
      <c r="H87" s="142" t="e">
        <v>#REF!</v>
      </c>
      <c r="I87" s="142" t="e">
        <v>#REF!</v>
      </c>
      <c r="J87" s="142" t="e">
        <f>Igazgatás!F111+Községgazd!F102+Vagyongazd!#REF!+Közút!F86+Sport!F88+Közművelődés!F127+Támogatás!J89</f>
        <v>#REF!</v>
      </c>
      <c r="K87" s="142" t="e">
        <f>Igazgatás!G111+Községgazd!G102+Vagyongazd!#REF!+Közút!G86+Sport!G88+Közművelődés!G127+Támogatás!K89</f>
        <v>#REF!</v>
      </c>
      <c r="L87" s="142" t="e">
        <f>Igazgatás!H111+Községgazd!H102+Vagyongazd!#REF!+Közút!H86+Sport!H88+Közművelődés!H127+Támogatás!L89</f>
        <v>#REF!</v>
      </c>
      <c r="M87" s="66">
        <f>Igazgatás!L111+Községgazd!O102+Vagyongazd!L86+Közút!L86+Sport!L88+Közművelődés!N127+Támogatás!W89</f>
        <v>0</v>
      </c>
      <c r="N87" s="1">
        <f>Igazgatás!M111+Községgazd!P102+Vagyongazd!M86+Közút!M86+Sport!M88+Közművelődés!O127+Támogatás!X89</f>
        <v>0</v>
      </c>
      <c r="O87" s="72">
        <f>Igazgatás!N111+Községgazd!Q102+Vagyongazd!N86+Közút!N86+Sport!N88+Közművelődés!P127+Támogatás!Y89</f>
        <v>0</v>
      </c>
      <c r="P87" s="72">
        <f>Igazgatás!O111+Községgazd!R102+Vagyongazd!O86+Közút!O86+Sport!O88+Közművelődés!Q127+Támogatás!Z89</f>
        <v>0</v>
      </c>
      <c r="Q87" s="1">
        <f>Igazgatás!P111+Községgazd!S102+Vagyongazd!P86+Közút!P86+Sport!P88+Közművelődés!R127+Támogatás!AA89</f>
        <v>0</v>
      </c>
      <c r="R87" s="72">
        <f>Igazgatás!Q111+Községgazd!T102+Vagyongazd!Q86+Közút!Q86+Sport!Q88+Közművelődés!S127+Támogatás!AB89</f>
        <v>0</v>
      </c>
      <c r="S87" s="72">
        <f>Igazgatás!R111+Községgazd!U102+Vagyongazd!R86+Közút!R86+Sport!R88+Közművelődés!T127+Támogatás!AC89</f>
        <v>0</v>
      </c>
      <c r="T87" s="42">
        <f>Igazgatás!S111+Községgazd!V102+Vagyongazd!S86+Közút!S86+Sport!S88+Közművelődés!U127+Támogatás!AD89</f>
        <v>0</v>
      </c>
      <c r="U87" s="267">
        <f>Igazgatás!T111+Községgazd!W102+Vagyongazd!T86+Közút!T86+Sport!T88+Közművelődés!V127+Támogatás!AE89</f>
        <v>0</v>
      </c>
      <c r="V87" s="72">
        <f>Igazgatás!U111+Községgazd!X102+Vagyongazd!U86+Közút!U86+Sport!U88+Közművelődés!W127+Támogatás!AF89</f>
        <v>0</v>
      </c>
      <c r="W87" s="72">
        <f>Igazgatás!V111+Községgazd!Y102+Vagyongazd!V86+Közút!V86+Sport!V88+Közművelődés!X127+Támogatás!AG89</f>
        <v>0</v>
      </c>
      <c r="X87" s="42">
        <f>Igazgatás!W111+Községgazd!Z102+Vagyongazd!W86+Közút!W86+Sport!W88+Közművelődés!Y127+Támogatás!AH89</f>
        <v>0</v>
      </c>
      <c r="Y87" s="142" t="e">
        <f>Igazgatás!U111+Községgazd!U102+Vagyongazd!#REF!+Közút!U86+Sport!U88+Közművelődés!U127+Támogatás!Z89</f>
        <v>#REF!</v>
      </c>
      <c r="Z87" s="142" t="e">
        <f>Igazgatás!V111+Községgazd!V102+Vagyongazd!#REF!+Közút!V86+Sport!V88+Közművelődés!V127+Támogatás!AA89</f>
        <v>#REF!</v>
      </c>
      <c r="AA87" s="142" t="e">
        <f>Igazgatás!W111+Községgazd!W102+Vagyongazd!#REF!+Közút!W86+Sport!W88+Közművelődés!W127+Támogatás!AB89</f>
        <v>#REF!</v>
      </c>
      <c r="AD87" s="150"/>
    </row>
    <row r="88" spans="1:30" ht="15" hidden="1" customHeight="1" x14ac:dyDescent="0.25">
      <c r="B88" s="50"/>
      <c r="C88" s="2"/>
      <c r="D88" s="748" t="s">
        <v>506</v>
      </c>
      <c r="E88" s="748"/>
      <c r="F88" s="142" t="e">
        <v>#REF!</v>
      </c>
      <c r="G88" s="142" t="e">
        <v>#REF!</v>
      </c>
      <c r="H88" s="142" t="e">
        <v>#REF!</v>
      </c>
      <c r="I88" s="142" t="e">
        <v>#REF!</v>
      </c>
      <c r="J88" s="142" t="e">
        <f>Igazgatás!F112+Községgazd!F103+Vagyongazd!#REF!+Közút!F87+Sport!F89+Közművelődés!F128+Támogatás!J90</f>
        <v>#REF!</v>
      </c>
      <c r="K88" s="142" t="e">
        <f>Igazgatás!G112+Községgazd!G103+Vagyongazd!#REF!+Közút!G87+Sport!G89+Közművelődés!G128+Támogatás!K90</f>
        <v>#REF!</v>
      </c>
      <c r="L88" s="142" t="e">
        <f>Igazgatás!H112+Községgazd!H103+Vagyongazd!#REF!+Közút!H87+Sport!H89+Közművelődés!H128+Támogatás!L90</f>
        <v>#REF!</v>
      </c>
      <c r="M88" s="66">
        <f>Igazgatás!L112+Községgazd!O103+Vagyongazd!L87+Közút!L87+Sport!L89+Közművelődés!N128+Támogatás!W90</f>
        <v>0</v>
      </c>
      <c r="N88" s="1">
        <f>Igazgatás!M112+Községgazd!P103+Vagyongazd!M87+Közút!M87+Sport!M89+Közművelődés!O128+Támogatás!X90</f>
        <v>0</v>
      </c>
      <c r="O88" s="72">
        <f>Igazgatás!N112+Községgazd!Q103+Vagyongazd!N87+Közút!N87+Sport!N89+Közművelődés!P128+Támogatás!Y90</f>
        <v>0</v>
      </c>
      <c r="P88" s="72">
        <f>Igazgatás!O112+Községgazd!R103+Vagyongazd!O87+Közút!O87+Sport!O89+Közművelődés!Q128+Támogatás!Z90</f>
        <v>0</v>
      </c>
      <c r="Q88" s="1">
        <f>Igazgatás!P112+Községgazd!S103+Vagyongazd!P87+Közút!P87+Sport!P89+Közművelődés!R128+Támogatás!AA90</f>
        <v>0</v>
      </c>
      <c r="R88" s="72">
        <f>Igazgatás!Q112+Községgazd!T103+Vagyongazd!Q87+Közút!Q87+Sport!Q89+Közművelődés!S128+Támogatás!AB90</f>
        <v>0</v>
      </c>
      <c r="S88" s="72">
        <f>Igazgatás!R112+Községgazd!U103+Vagyongazd!R87+Közút!R87+Sport!R89+Közművelődés!T128+Támogatás!AC90</f>
        <v>0</v>
      </c>
      <c r="T88" s="42">
        <f>Igazgatás!S112+Községgazd!V103+Vagyongazd!S87+Közút!S87+Sport!S89+Közművelődés!U128+Támogatás!AD90</f>
        <v>0</v>
      </c>
      <c r="U88" s="267">
        <f>Igazgatás!T112+Községgazd!W103+Vagyongazd!T87+Közút!T87+Sport!T89+Közművelődés!V128+Támogatás!AE90</f>
        <v>0</v>
      </c>
      <c r="V88" s="72">
        <f>Igazgatás!U112+Községgazd!X103+Vagyongazd!U87+Közút!U87+Sport!U89+Közművelődés!W128+Támogatás!AF90</f>
        <v>0</v>
      </c>
      <c r="W88" s="72">
        <f>Igazgatás!V112+Községgazd!Y103+Vagyongazd!V87+Közút!V87+Sport!V89+Közművelődés!X128+Támogatás!AG90</f>
        <v>0</v>
      </c>
      <c r="X88" s="42">
        <f>Igazgatás!W112+Községgazd!Z103+Vagyongazd!W87+Közút!W87+Sport!W89+Közművelődés!Y128+Támogatás!AH90</f>
        <v>0</v>
      </c>
      <c r="Y88" s="142" t="e">
        <f>Igazgatás!U112+Községgazd!U103+Vagyongazd!#REF!+Közút!U87+Sport!U89+Közművelődés!U128+Támogatás!Z90</f>
        <v>#REF!</v>
      </c>
      <c r="Z88" s="142" t="e">
        <f>Igazgatás!V112+Községgazd!V103+Vagyongazd!#REF!+Közút!V87+Sport!V89+Közművelődés!V128+Támogatás!AA90</f>
        <v>#REF!</v>
      </c>
      <c r="AA88" s="142" t="e">
        <f>Igazgatás!W112+Községgazd!W103+Vagyongazd!#REF!+Közút!W87+Sport!W89+Közművelődés!W128+Támogatás!AB90</f>
        <v>#REF!</v>
      </c>
      <c r="AD88" s="150"/>
    </row>
    <row r="89" spans="1:30" ht="15" hidden="1" customHeight="1" x14ac:dyDescent="0.25">
      <c r="B89" s="50"/>
      <c r="C89" s="2"/>
      <c r="D89" s="748" t="s">
        <v>507</v>
      </c>
      <c r="E89" s="748"/>
      <c r="F89" s="142" t="e">
        <v>#REF!</v>
      </c>
      <c r="G89" s="142" t="e">
        <v>#REF!</v>
      </c>
      <c r="H89" s="142" t="e">
        <v>#REF!</v>
      </c>
      <c r="I89" s="142" t="e">
        <v>#REF!</v>
      </c>
      <c r="J89" s="142" t="e">
        <f>Igazgatás!F113+Községgazd!F104+Vagyongazd!#REF!+Közút!F88+Sport!F90+Közművelődés!F129+Támogatás!J91</f>
        <v>#REF!</v>
      </c>
      <c r="K89" s="142" t="e">
        <f>Igazgatás!G113+Községgazd!G104+Vagyongazd!#REF!+Közút!G88+Sport!G90+Közművelődés!G129+Támogatás!K91</f>
        <v>#REF!</v>
      </c>
      <c r="L89" s="142" t="e">
        <f>Igazgatás!H113+Községgazd!H104+Vagyongazd!#REF!+Közút!H88+Sport!H90+Közművelődés!H129+Támogatás!L91</f>
        <v>#REF!</v>
      </c>
      <c r="M89" s="66">
        <f>Igazgatás!L113+Községgazd!O104+Vagyongazd!L88+Közút!L88+Sport!L90+Közművelődés!N129+Támogatás!W91</f>
        <v>0</v>
      </c>
      <c r="N89" s="1">
        <f>Igazgatás!M113+Községgazd!P104+Vagyongazd!M88+Közút!M88+Sport!M90+Közművelődés!O129+Támogatás!X91</f>
        <v>0</v>
      </c>
      <c r="O89" s="72">
        <f>Igazgatás!N113+Községgazd!Q104+Vagyongazd!N88+Közút!N88+Sport!N90+Közművelődés!P129+Támogatás!Y91</f>
        <v>0</v>
      </c>
      <c r="P89" s="72">
        <f>Igazgatás!O113+Községgazd!R104+Vagyongazd!O88+Közút!O88+Sport!O90+Közművelődés!Q129+Támogatás!Z91</f>
        <v>0</v>
      </c>
      <c r="Q89" s="1">
        <f>Igazgatás!P113+Községgazd!S104+Vagyongazd!P88+Közút!P88+Sport!P90+Közművelődés!R129+Támogatás!AA91</f>
        <v>0</v>
      </c>
      <c r="R89" s="72">
        <f>Igazgatás!Q113+Községgazd!T104+Vagyongazd!Q88+Közút!Q88+Sport!Q90+Közművelődés!S129+Támogatás!AB91</f>
        <v>0</v>
      </c>
      <c r="S89" s="72">
        <f>Igazgatás!R113+Községgazd!U104+Vagyongazd!R88+Közút!R88+Sport!R90+Közművelődés!T129+Támogatás!AC91</f>
        <v>0</v>
      </c>
      <c r="T89" s="42">
        <f>Igazgatás!S113+Községgazd!V104+Vagyongazd!S88+Közút!S88+Sport!S90+Közművelődés!U129+Támogatás!AD91</f>
        <v>0</v>
      </c>
      <c r="U89" s="267">
        <f>Igazgatás!T113+Községgazd!W104+Vagyongazd!T88+Közút!T88+Sport!T90+Közművelődés!V129+Támogatás!AE91</f>
        <v>0</v>
      </c>
      <c r="V89" s="72">
        <f>Igazgatás!U113+Községgazd!X104+Vagyongazd!U88+Közút!U88+Sport!U90+Közművelődés!W129+Támogatás!AF91</f>
        <v>0</v>
      </c>
      <c r="W89" s="72">
        <f>Igazgatás!V113+Községgazd!Y104+Vagyongazd!V88+Közút!V88+Sport!V90+Közművelődés!X129+Támogatás!AG91</f>
        <v>0</v>
      </c>
      <c r="X89" s="42">
        <f>Igazgatás!W113+Községgazd!Z104+Vagyongazd!W88+Közút!W88+Sport!W90+Közművelődés!Y129+Támogatás!AH91</f>
        <v>0</v>
      </c>
      <c r="Y89" s="142" t="e">
        <f>Igazgatás!U113+Községgazd!U104+Vagyongazd!#REF!+Közút!U88+Sport!U90+Közművelődés!U129+Támogatás!Z91</f>
        <v>#REF!</v>
      </c>
      <c r="Z89" s="142" t="e">
        <f>Igazgatás!V113+Községgazd!V104+Vagyongazd!#REF!+Közút!V88+Sport!V90+Közművelődés!V129+Támogatás!AA91</f>
        <v>#REF!</v>
      </c>
      <c r="AA89" s="142" t="e">
        <f>Igazgatás!W113+Községgazd!W104+Vagyongazd!#REF!+Közút!W88+Sport!W90+Közművelődés!W129+Támogatás!AB91</f>
        <v>#REF!</v>
      </c>
      <c r="AD89" s="150"/>
    </row>
    <row r="90" spans="1:30" ht="15" hidden="1" customHeight="1" x14ac:dyDescent="0.25">
      <c r="B90" s="50"/>
      <c r="C90" s="2"/>
      <c r="D90" s="748" t="s">
        <v>508</v>
      </c>
      <c r="E90" s="748"/>
      <c r="F90" s="142" t="e">
        <v>#REF!</v>
      </c>
      <c r="G90" s="142" t="e">
        <v>#REF!</v>
      </c>
      <c r="H90" s="142" t="e">
        <v>#REF!</v>
      </c>
      <c r="I90" s="142" t="e">
        <v>#REF!</v>
      </c>
      <c r="J90" s="142" t="e">
        <f>Igazgatás!F114+Községgazd!F105+Vagyongazd!#REF!+Közút!F89+Sport!F91+Közművelődés!F130+Támogatás!J92</f>
        <v>#REF!</v>
      </c>
      <c r="K90" s="142" t="e">
        <f>Igazgatás!G114+Községgazd!G105+Vagyongazd!#REF!+Közút!G89+Sport!G91+Közművelődés!G130+Támogatás!K92</f>
        <v>#REF!</v>
      </c>
      <c r="L90" s="142" t="e">
        <f>Igazgatás!H114+Községgazd!H105+Vagyongazd!#REF!+Közút!H89+Sport!H91+Közművelődés!H130+Támogatás!L92</f>
        <v>#REF!</v>
      </c>
      <c r="M90" s="66">
        <f>Igazgatás!L114+Községgazd!O105+Vagyongazd!L89+Közút!L89+Sport!L91+Közművelődés!N130+Támogatás!W92</f>
        <v>0</v>
      </c>
      <c r="N90" s="1">
        <f>Igazgatás!M114+Községgazd!P105+Vagyongazd!M89+Közút!M89+Sport!M91+Közművelődés!O130+Támogatás!X92</f>
        <v>0</v>
      </c>
      <c r="O90" s="72">
        <f>Igazgatás!N114+Községgazd!Q105+Vagyongazd!N89+Közút!N89+Sport!N91+Közművelődés!P130+Támogatás!Y92</f>
        <v>0</v>
      </c>
      <c r="P90" s="72">
        <f>Igazgatás!O114+Községgazd!R105+Vagyongazd!O89+Közút!O89+Sport!O91+Közművelődés!Q130+Támogatás!Z92</f>
        <v>0</v>
      </c>
      <c r="Q90" s="1">
        <f>Igazgatás!P114+Községgazd!S105+Vagyongazd!P89+Közút!P89+Sport!P91+Közművelődés!R130+Támogatás!AA92</f>
        <v>0</v>
      </c>
      <c r="R90" s="72">
        <f>Igazgatás!Q114+Községgazd!T105+Vagyongazd!Q89+Közút!Q89+Sport!Q91+Közművelődés!S130+Támogatás!AB92</f>
        <v>0</v>
      </c>
      <c r="S90" s="72">
        <f>Igazgatás!R114+Községgazd!U105+Vagyongazd!R89+Közút!R89+Sport!R91+Közművelődés!T130+Támogatás!AC92</f>
        <v>0</v>
      </c>
      <c r="T90" s="42">
        <f>Igazgatás!S114+Községgazd!V105+Vagyongazd!S89+Közút!S89+Sport!S91+Közművelődés!U130+Támogatás!AD92</f>
        <v>0</v>
      </c>
      <c r="U90" s="267">
        <f>Igazgatás!T114+Községgazd!W105+Vagyongazd!T89+Közút!T89+Sport!T91+Közművelődés!V130+Támogatás!AE92</f>
        <v>0</v>
      </c>
      <c r="V90" s="72">
        <f>Igazgatás!U114+Községgazd!X105+Vagyongazd!U89+Közút!U89+Sport!U91+Közművelődés!W130+Támogatás!AF92</f>
        <v>0</v>
      </c>
      <c r="W90" s="72">
        <f>Igazgatás!V114+Községgazd!Y105+Vagyongazd!V89+Közút!V89+Sport!V91+Közművelődés!X130+Támogatás!AG92</f>
        <v>0</v>
      </c>
      <c r="X90" s="42">
        <f>Igazgatás!W114+Községgazd!Z105+Vagyongazd!W89+Közút!W89+Sport!W91+Közművelődés!Y130+Támogatás!AH92</f>
        <v>0</v>
      </c>
      <c r="Y90" s="142" t="e">
        <f>Igazgatás!U114+Községgazd!U105+Vagyongazd!#REF!+Közút!U89+Sport!U91+Közművelődés!U130+Támogatás!Z92</f>
        <v>#REF!</v>
      </c>
      <c r="Z90" s="142" t="e">
        <f>Igazgatás!V114+Községgazd!V105+Vagyongazd!#REF!+Közút!V89+Sport!V91+Közművelődés!V130+Támogatás!AA92</f>
        <v>#REF!</v>
      </c>
      <c r="AA90" s="142" t="e">
        <f>Igazgatás!W114+Községgazd!W105+Vagyongazd!#REF!+Közút!W89+Sport!W91+Közművelődés!W130+Támogatás!AB92</f>
        <v>#REF!</v>
      </c>
      <c r="AD90" s="150"/>
    </row>
    <row r="91" spans="1:30" ht="15" hidden="1" customHeight="1" x14ac:dyDescent="0.25">
      <c r="B91" s="50"/>
      <c r="C91" s="2"/>
      <c r="D91" s="748" t="s">
        <v>509</v>
      </c>
      <c r="E91" s="748"/>
      <c r="F91" s="142" t="e">
        <v>#REF!</v>
      </c>
      <c r="G91" s="142" t="e">
        <v>#REF!</v>
      </c>
      <c r="H91" s="142" t="e">
        <v>#REF!</v>
      </c>
      <c r="I91" s="142" t="e">
        <v>#REF!</v>
      </c>
      <c r="J91" s="142" t="e">
        <f>Igazgatás!F115+Községgazd!F106+Vagyongazd!#REF!+Közút!F90+Sport!F92+Közművelődés!F131+Támogatás!J93</f>
        <v>#REF!</v>
      </c>
      <c r="K91" s="142" t="e">
        <f>Igazgatás!G115+Községgazd!G106+Vagyongazd!#REF!+Közút!G90+Sport!G92+Közművelődés!G131+Támogatás!K93</f>
        <v>#REF!</v>
      </c>
      <c r="L91" s="142" t="e">
        <f>Igazgatás!H115+Községgazd!H106+Vagyongazd!#REF!+Közút!H90+Sport!H92+Közművelődés!H131+Támogatás!L93</f>
        <v>#REF!</v>
      </c>
      <c r="M91" s="66">
        <f>Igazgatás!L115+Községgazd!O106+Vagyongazd!L90+Közút!L90+Sport!L92+Közművelődés!N131+Támogatás!W93</f>
        <v>0</v>
      </c>
      <c r="N91" s="1">
        <f>Igazgatás!M115+Községgazd!P106+Vagyongazd!M90+Közút!M90+Sport!M92+Közművelődés!O131+Támogatás!X93</f>
        <v>0</v>
      </c>
      <c r="O91" s="72">
        <f>Igazgatás!N115+Községgazd!Q106+Vagyongazd!N90+Közút!N90+Sport!N92+Közművelődés!P131+Támogatás!Y93</f>
        <v>0</v>
      </c>
      <c r="P91" s="72">
        <f>Igazgatás!O115+Községgazd!R106+Vagyongazd!O90+Közút!O90+Sport!O92+Közművelődés!Q131+Támogatás!Z93</f>
        <v>0</v>
      </c>
      <c r="Q91" s="1">
        <f>Igazgatás!P115+Községgazd!S106+Vagyongazd!P90+Közút!P90+Sport!P92+Közművelődés!R131+Támogatás!AA93</f>
        <v>0</v>
      </c>
      <c r="R91" s="72">
        <f>Igazgatás!Q115+Községgazd!T106+Vagyongazd!Q90+Közút!Q90+Sport!Q92+Közművelődés!S131+Támogatás!AB93</f>
        <v>0</v>
      </c>
      <c r="S91" s="72">
        <f>Igazgatás!R115+Községgazd!U106+Vagyongazd!R90+Közút!R90+Sport!R92+Közművelődés!T131+Támogatás!AC93</f>
        <v>0</v>
      </c>
      <c r="T91" s="42">
        <f>Igazgatás!S115+Községgazd!V106+Vagyongazd!S90+Közút!S90+Sport!S92+Közművelődés!U131+Támogatás!AD93</f>
        <v>0</v>
      </c>
      <c r="U91" s="267">
        <f>Igazgatás!T115+Községgazd!W106+Vagyongazd!T90+Közút!T90+Sport!T92+Közművelődés!V131+Támogatás!AE93</f>
        <v>0</v>
      </c>
      <c r="V91" s="72">
        <f>Igazgatás!U115+Községgazd!X106+Vagyongazd!U90+Közút!U90+Sport!U92+Közművelődés!W131+Támogatás!AF93</f>
        <v>0</v>
      </c>
      <c r="W91" s="72">
        <f>Igazgatás!V115+Községgazd!Y106+Vagyongazd!V90+Közút!V90+Sport!V92+Közművelődés!X131+Támogatás!AG93</f>
        <v>0</v>
      </c>
      <c r="X91" s="42">
        <f>Igazgatás!W115+Községgazd!Z106+Vagyongazd!W90+Közút!W90+Sport!W92+Közművelődés!Y131+Támogatás!AH93</f>
        <v>0</v>
      </c>
      <c r="Y91" s="142" t="e">
        <f>Igazgatás!U115+Községgazd!U106+Vagyongazd!#REF!+Közút!U90+Sport!U92+Közművelődés!U131+Támogatás!Z93</f>
        <v>#REF!</v>
      </c>
      <c r="Z91" s="142" t="e">
        <f>Igazgatás!V115+Községgazd!V106+Vagyongazd!#REF!+Közút!V90+Sport!V92+Közművelődés!V131+Támogatás!AA93</f>
        <v>#REF!</v>
      </c>
      <c r="AA91" s="142" t="e">
        <f>Igazgatás!W115+Községgazd!W106+Vagyongazd!#REF!+Közút!W90+Sport!W92+Közművelődés!W131+Támogatás!AB93</f>
        <v>#REF!</v>
      </c>
      <c r="AD91" s="150"/>
    </row>
    <row r="92" spans="1:30" ht="25.5" hidden="1" customHeight="1" x14ac:dyDescent="0.25">
      <c r="B92" s="50"/>
      <c r="C92" s="2"/>
      <c r="D92" s="749" t="s">
        <v>510</v>
      </c>
      <c r="E92" s="749"/>
      <c r="F92" s="142" t="e">
        <v>#REF!</v>
      </c>
      <c r="G92" s="142" t="e">
        <v>#REF!</v>
      </c>
      <c r="H92" s="142" t="e">
        <v>#REF!</v>
      </c>
      <c r="I92" s="142" t="e">
        <v>#REF!</v>
      </c>
      <c r="J92" s="142" t="e">
        <f>Igazgatás!F116+Községgazd!F107+Vagyongazd!#REF!+Közút!F91+Sport!F93+Közművelődés!F132+Támogatás!J94</f>
        <v>#REF!</v>
      </c>
      <c r="K92" s="142" t="e">
        <f>Igazgatás!G116+Községgazd!G107+Vagyongazd!#REF!+Közút!G91+Sport!G93+Közművelődés!G132+Támogatás!K94</f>
        <v>#REF!</v>
      </c>
      <c r="L92" s="142" t="e">
        <f>Igazgatás!H116+Községgazd!H107+Vagyongazd!#REF!+Közút!H91+Sport!H93+Közművelődés!H132+Támogatás!L94</f>
        <v>#REF!</v>
      </c>
      <c r="M92" s="66">
        <f>Igazgatás!L116+Községgazd!O107+Vagyongazd!L91+Közút!L91+Sport!L93+Közművelődés!N132+Támogatás!W94</f>
        <v>0</v>
      </c>
      <c r="N92" s="1">
        <f>Igazgatás!M116+Községgazd!P107+Vagyongazd!M91+Közút!M91+Sport!M93+Közművelődés!O132+Támogatás!X94</f>
        <v>0</v>
      </c>
      <c r="O92" s="72">
        <f>Igazgatás!N116+Községgazd!Q107+Vagyongazd!N91+Közút!N91+Sport!N93+Közművelődés!P132+Támogatás!Y94</f>
        <v>0</v>
      </c>
      <c r="P92" s="72">
        <f>Igazgatás!O116+Községgazd!R107+Vagyongazd!O91+Közút!O91+Sport!O93+Közművelődés!Q132+Támogatás!Z94</f>
        <v>0</v>
      </c>
      <c r="Q92" s="1">
        <f>Igazgatás!P116+Községgazd!S107+Vagyongazd!P91+Közút!P91+Sport!P93+Közművelődés!R132+Támogatás!AA94</f>
        <v>0</v>
      </c>
      <c r="R92" s="72">
        <f>Igazgatás!Q116+Községgazd!T107+Vagyongazd!Q91+Közút!Q91+Sport!Q93+Közművelődés!S132+Támogatás!AB94</f>
        <v>0</v>
      </c>
      <c r="S92" s="72">
        <f>Igazgatás!R116+Községgazd!U107+Vagyongazd!R91+Közút!R91+Sport!R93+Közművelődés!T132+Támogatás!AC94</f>
        <v>0</v>
      </c>
      <c r="T92" s="42">
        <f>Igazgatás!S116+Községgazd!V107+Vagyongazd!S91+Közút!S91+Sport!S93+Közművelődés!U132+Támogatás!AD94</f>
        <v>0</v>
      </c>
      <c r="U92" s="267">
        <f>Igazgatás!T116+Községgazd!W107+Vagyongazd!T91+Közút!T91+Sport!T93+Közművelődés!V132+Támogatás!AE94</f>
        <v>0</v>
      </c>
      <c r="V92" s="72">
        <f>Igazgatás!U116+Községgazd!X107+Vagyongazd!U91+Közút!U91+Sport!U93+Közművelődés!W132+Támogatás!AF94</f>
        <v>0</v>
      </c>
      <c r="W92" s="72">
        <f>Igazgatás!V116+Községgazd!Y107+Vagyongazd!V91+Közút!V91+Sport!V93+Közművelődés!X132+Támogatás!AG94</f>
        <v>0</v>
      </c>
      <c r="X92" s="42">
        <f>Igazgatás!W116+Községgazd!Z107+Vagyongazd!W91+Közút!W91+Sport!W93+Közművelődés!Y132+Támogatás!AH94</f>
        <v>0</v>
      </c>
      <c r="Y92" s="142" t="e">
        <f>Igazgatás!U116+Községgazd!U107+Vagyongazd!#REF!+Közút!U91+Sport!U93+Közművelődés!U132+Támogatás!Z94</f>
        <v>#REF!</v>
      </c>
      <c r="Z92" s="142" t="e">
        <f>Igazgatás!V116+Községgazd!V107+Vagyongazd!#REF!+Közút!V91+Sport!V93+Közművelődés!V132+Támogatás!AA94</f>
        <v>#REF!</v>
      </c>
      <c r="AA92" s="142" t="e">
        <f>Igazgatás!W116+Községgazd!W107+Vagyongazd!#REF!+Közút!W91+Sport!W93+Közművelődés!W132+Támogatás!AB94</f>
        <v>#REF!</v>
      </c>
      <c r="AD92" s="150"/>
    </row>
    <row r="93" spans="1:30" ht="15" hidden="1" customHeight="1" x14ac:dyDescent="0.25">
      <c r="B93" s="50"/>
      <c r="C93" s="2"/>
      <c r="D93" s="748" t="s">
        <v>803</v>
      </c>
      <c r="E93" s="748"/>
      <c r="F93" s="142" t="e">
        <v>#REF!</v>
      </c>
      <c r="G93" s="142" t="e">
        <v>#REF!</v>
      </c>
      <c r="H93" s="142" t="e">
        <v>#REF!</v>
      </c>
      <c r="I93" s="142" t="e">
        <v>#REF!</v>
      </c>
      <c r="J93" s="142" t="e">
        <f>Igazgatás!F117+Községgazd!F108+Vagyongazd!#REF!+Közút!F92+Sport!F94+Közművelődés!F133+Támogatás!J95</f>
        <v>#REF!</v>
      </c>
      <c r="K93" s="142" t="e">
        <f>Igazgatás!G117+Községgazd!G108+Vagyongazd!#REF!+Közút!G92+Sport!G94+Közművelődés!G133+Támogatás!K95</f>
        <v>#REF!</v>
      </c>
      <c r="L93" s="142" t="e">
        <f>Igazgatás!H117+Községgazd!H108+Vagyongazd!#REF!+Közút!H92+Sport!H94+Közművelődés!H133+Támogatás!L95</f>
        <v>#REF!</v>
      </c>
      <c r="M93" s="66">
        <f>Igazgatás!L117+Községgazd!O108+Vagyongazd!L92+Közút!L92+Sport!L94+Közművelődés!N133+Támogatás!W95</f>
        <v>0</v>
      </c>
      <c r="N93" s="1">
        <f>Igazgatás!M117+Községgazd!P108+Vagyongazd!M92+Közút!M92+Sport!M94+Közművelődés!O133+Támogatás!X95</f>
        <v>0</v>
      </c>
      <c r="O93" s="72">
        <f>Igazgatás!N117+Községgazd!Q108+Vagyongazd!N92+Közút!N92+Sport!N94+Közművelődés!P133+Támogatás!Y95</f>
        <v>0</v>
      </c>
      <c r="P93" s="72">
        <f>Igazgatás!O117+Községgazd!R108+Vagyongazd!O92+Közút!O92+Sport!O94+Közművelődés!Q133+Támogatás!Z95</f>
        <v>0</v>
      </c>
      <c r="Q93" s="1">
        <f>Igazgatás!P117+Községgazd!S108+Vagyongazd!P92+Közút!P92+Sport!P94+Közművelődés!R133+Támogatás!AA95</f>
        <v>0</v>
      </c>
      <c r="R93" s="72">
        <f>Igazgatás!Q117+Községgazd!T108+Vagyongazd!Q92+Közút!Q92+Sport!Q94+Közművelődés!S133+Támogatás!AB95</f>
        <v>0</v>
      </c>
      <c r="S93" s="72">
        <f>Igazgatás!R117+Községgazd!U108+Vagyongazd!R92+Közút!R92+Sport!R94+Közművelődés!T133+Támogatás!AC95</f>
        <v>0</v>
      </c>
      <c r="T93" s="42">
        <f>Igazgatás!S117+Községgazd!V108+Vagyongazd!S92+Közút!S92+Sport!S94+Közművelődés!U133+Támogatás!AD95</f>
        <v>0</v>
      </c>
      <c r="U93" s="267">
        <f>Igazgatás!T117+Községgazd!W108+Vagyongazd!T92+Közút!T92+Sport!T94+Közművelődés!V133+Támogatás!AE95</f>
        <v>0</v>
      </c>
      <c r="V93" s="72">
        <f>Igazgatás!U117+Községgazd!X108+Vagyongazd!U92+Közút!U92+Sport!U94+Közművelődés!W133+Támogatás!AF95</f>
        <v>0</v>
      </c>
      <c r="W93" s="72">
        <f>Igazgatás!V117+Községgazd!Y108+Vagyongazd!V92+Közút!V92+Sport!V94+Közművelődés!X133+Támogatás!AG95</f>
        <v>0</v>
      </c>
      <c r="X93" s="42">
        <f>Igazgatás!W117+Községgazd!Z108+Vagyongazd!W92+Közút!W92+Sport!W94+Közművelődés!Y133+Támogatás!AH95</f>
        <v>0</v>
      </c>
      <c r="Y93" s="142" t="e">
        <f>Igazgatás!U117+Községgazd!U108+Vagyongazd!#REF!+Közút!U92+Sport!U94+Közművelődés!U133+Támogatás!Z95</f>
        <v>#REF!</v>
      </c>
      <c r="Z93" s="142" t="e">
        <f>Igazgatás!V117+Községgazd!V108+Vagyongazd!#REF!+Közút!V92+Sport!V94+Közművelődés!V133+Támogatás!AA95</f>
        <v>#REF!</v>
      </c>
      <c r="AA93" s="142" t="e">
        <f>Igazgatás!W117+Községgazd!W108+Vagyongazd!#REF!+Közút!W92+Sport!W94+Közművelődés!W133+Támogatás!AB95</f>
        <v>#REF!</v>
      </c>
      <c r="AD93" s="150"/>
    </row>
    <row r="94" spans="1:30" ht="25.5" hidden="1" customHeight="1" x14ac:dyDescent="0.25">
      <c r="B94" s="50"/>
      <c r="C94" s="2"/>
      <c r="D94" s="749" t="s">
        <v>511</v>
      </c>
      <c r="E94" s="749"/>
      <c r="F94" s="142" t="e">
        <v>#REF!</v>
      </c>
      <c r="G94" s="142" t="e">
        <v>#REF!</v>
      </c>
      <c r="H94" s="142" t="e">
        <v>#REF!</v>
      </c>
      <c r="I94" s="142" t="e">
        <v>#REF!</v>
      </c>
      <c r="J94" s="142" t="e">
        <f>Igazgatás!F118+Községgazd!F109+Vagyongazd!#REF!+Közút!F93+Sport!F95+Közművelődés!F134+Támogatás!J96</f>
        <v>#REF!</v>
      </c>
      <c r="K94" s="142" t="e">
        <f>Igazgatás!G118+Községgazd!G109+Vagyongazd!#REF!+Közút!G93+Sport!G95+Közművelődés!G134+Támogatás!K96</f>
        <v>#REF!</v>
      </c>
      <c r="L94" s="142" t="e">
        <f>Igazgatás!H118+Községgazd!H109+Vagyongazd!#REF!+Közút!H93+Sport!H95+Közművelődés!H134+Támogatás!L96</f>
        <v>#REF!</v>
      </c>
      <c r="M94" s="66">
        <f>Igazgatás!L118+Községgazd!O109+Vagyongazd!L93+Közút!L93+Sport!L95+Közművelődés!N134+Támogatás!W96</f>
        <v>0</v>
      </c>
      <c r="N94" s="1">
        <f>Igazgatás!M118+Községgazd!P109+Vagyongazd!M93+Közút!M93+Sport!M95+Közművelődés!O134+Támogatás!X96</f>
        <v>0</v>
      </c>
      <c r="O94" s="72">
        <f>Igazgatás!N118+Községgazd!Q109+Vagyongazd!N93+Közút!N93+Sport!N95+Közművelődés!P134+Támogatás!Y96</f>
        <v>0</v>
      </c>
      <c r="P94" s="72">
        <f>Igazgatás!O118+Községgazd!R109+Vagyongazd!O93+Közút!O93+Sport!O95+Közművelődés!Q134+Támogatás!Z96</f>
        <v>0</v>
      </c>
      <c r="Q94" s="1">
        <f>Igazgatás!P118+Községgazd!S109+Vagyongazd!P93+Közút!P93+Sport!P95+Közművelődés!R134+Támogatás!AA96</f>
        <v>0</v>
      </c>
      <c r="R94" s="72">
        <f>Igazgatás!Q118+Községgazd!T109+Vagyongazd!Q93+Közút!Q93+Sport!Q95+Közművelődés!S134+Támogatás!AB96</f>
        <v>0</v>
      </c>
      <c r="S94" s="72">
        <f>Igazgatás!R118+Községgazd!U109+Vagyongazd!R93+Közút!R93+Sport!R95+Közművelődés!T134+Támogatás!AC96</f>
        <v>0</v>
      </c>
      <c r="T94" s="42">
        <f>Igazgatás!S118+Községgazd!V109+Vagyongazd!S93+Közút!S93+Sport!S95+Közművelődés!U134+Támogatás!AD96</f>
        <v>0</v>
      </c>
      <c r="U94" s="267">
        <f>Igazgatás!T118+Községgazd!W109+Vagyongazd!T93+Közút!T93+Sport!T95+Közművelődés!V134+Támogatás!AE96</f>
        <v>0</v>
      </c>
      <c r="V94" s="72">
        <f>Igazgatás!U118+Községgazd!X109+Vagyongazd!U93+Közút!U93+Sport!U95+Közművelődés!W134+Támogatás!AF96</f>
        <v>0</v>
      </c>
      <c r="W94" s="72">
        <f>Igazgatás!V118+Községgazd!Y109+Vagyongazd!V93+Közút!V93+Sport!V95+Közművelődés!X134+Támogatás!AG96</f>
        <v>0</v>
      </c>
      <c r="X94" s="42">
        <f>Igazgatás!W118+Községgazd!Z109+Vagyongazd!W93+Közút!W93+Sport!W95+Közművelődés!Y134+Támogatás!AH96</f>
        <v>0</v>
      </c>
      <c r="Y94" s="142" t="e">
        <f>Igazgatás!U118+Községgazd!U109+Vagyongazd!#REF!+Közút!U93+Sport!U95+Közművelődés!U134+Támogatás!Z96</f>
        <v>#REF!</v>
      </c>
      <c r="Z94" s="142" t="e">
        <f>Igazgatás!V118+Községgazd!V109+Vagyongazd!#REF!+Közút!V93+Sport!V95+Közművelődés!V134+Támogatás!AA96</f>
        <v>#REF!</v>
      </c>
      <c r="AA94" s="142" t="e">
        <f>Igazgatás!W118+Községgazd!W109+Vagyongazd!#REF!+Közút!W93+Sport!W95+Közművelődés!W134+Támogatás!AB96</f>
        <v>#REF!</v>
      </c>
      <c r="AD94" s="150"/>
    </row>
    <row r="95" spans="1:30" ht="25.5" hidden="1" customHeight="1" x14ac:dyDescent="0.25">
      <c r="B95" s="50"/>
      <c r="C95" s="2"/>
      <c r="D95" s="749" t="s">
        <v>512</v>
      </c>
      <c r="E95" s="749"/>
      <c r="F95" s="142" t="e">
        <v>#REF!</v>
      </c>
      <c r="G95" s="142" t="e">
        <v>#REF!</v>
      </c>
      <c r="H95" s="142" t="e">
        <v>#REF!</v>
      </c>
      <c r="I95" s="142" t="e">
        <v>#REF!</v>
      </c>
      <c r="J95" s="142" t="e">
        <f>Igazgatás!F119+Községgazd!F110+Vagyongazd!#REF!+Közút!F94+Sport!F96+Közművelődés!F135+Támogatás!J97</f>
        <v>#REF!</v>
      </c>
      <c r="K95" s="142" t="e">
        <f>Igazgatás!G119+Községgazd!G110+Vagyongazd!#REF!+Közút!G94+Sport!G96+Közművelődés!G135+Támogatás!K97</f>
        <v>#REF!</v>
      </c>
      <c r="L95" s="142" t="e">
        <f>Igazgatás!H119+Községgazd!H110+Vagyongazd!#REF!+Közút!H94+Sport!H96+Közművelődés!H135+Támogatás!L97</f>
        <v>#REF!</v>
      </c>
      <c r="M95" s="66">
        <f>Igazgatás!L119+Községgazd!O110+Vagyongazd!L94+Közút!L94+Sport!L96+Közművelődés!N135+Támogatás!W97</f>
        <v>0</v>
      </c>
      <c r="N95" s="1">
        <f>Igazgatás!M119+Községgazd!P110+Vagyongazd!M94+Közút!M94+Sport!M96+Közművelődés!O135+Támogatás!X97</f>
        <v>0</v>
      </c>
      <c r="O95" s="72">
        <f>Igazgatás!N119+Községgazd!Q110+Vagyongazd!N94+Közút!N94+Sport!N96+Közművelődés!P135+Támogatás!Y97</f>
        <v>0</v>
      </c>
      <c r="P95" s="72">
        <f>Igazgatás!O119+Községgazd!R110+Vagyongazd!O94+Közút!O94+Sport!O96+Közművelődés!Q135+Támogatás!Z97</f>
        <v>0</v>
      </c>
      <c r="Q95" s="1">
        <f>Igazgatás!P119+Községgazd!S110+Vagyongazd!P94+Közút!P94+Sport!P96+Közművelődés!R135+Támogatás!AA97</f>
        <v>0</v>
      </c>
      <c r="R95" s="72">
        <f>Igazgatás!Q119+Községgazd!T110+Vagyongazd!Q94+Közút!Q94+Sport!Q96+Közművelődés!S135+Támogatás!AB97</f>
        <v>0</v>
      </c>
      <c r="S95" s="72">
        <f>Igazgatás!R119+Községgazd!U110+Vagyongazd!R94+Közút!R94+Sport!R96+Közművelődés!T135+Támogatás!AC97</f>
        <v>0</v>
      </c>
      <c r="T95" s="42">
        <f>Igazgatás!S119+Községgazd!V110+Vagyongazd!S94+Közút!S94+Sport!S96+Közművelődés!U135+Támogatás!AD97</f>
        <v>0</v>
      </c>
      <c r="U95" s="267">
        <f>Igazgatás!T119+Községgazd!W110+Vagyongazd!T94+Közút!T94+Sport!T96+Közművelődés!V135+Támogatás!AE97</f>
        <v>0</v>
      </c>
      <c r="V95" s="72">
        <f>Igazgatás!U119+Községgazd!X110+Vagyongazd!U94+Közút!U94+Sport!U96+Közművelődés!W135+Támogatás!AF97</f>
        <v>0</v>
      </c>
      <c r="W95" s="72">
        <f>Igazgatás!V119+Községgazd!Y110+Vagyongazd!V94+Közút!V94+Sport!V96+Közművelődés!X135+Támogatás!AG97</f>
        <v>0</v>
      </c>
      <c r="X95" s="42">
        <f>Igazgatás!W119+Községgazd!Z110+Vagyongazd!W94+Közút!W94+Sport!W96+Közművelődés!Y135+Támogatás!AH97</f>
        <v>0</v>
      </c>
      <c r="Y95" s="142" t="e">
        <f>Igazgatás!U119+Községgazd!U110+Vagyongazd!#REF!+Közút!U94+Sport!U96+Közművelődés!U135+Támogatás!Z97</f>
        <v>#REF!</v>
      </c>
      <c r="Z95" s="142" t="e">
        <f>Igazgatás!V119+Községgazd!V110+Vagyongazd!#REF!+Közút!V94+Sport!V96+Közművelődés!V135+Támogatás!AA97</f>
        <v>#REF!</v>
      </c>
      <c r="AA95" s="142" t="e">
        <f>Igazgatás!W119+Községgazd!W110+Vagyongazd!#REF!+Közút!W94+Sport!W96+Közművelődés!W135+Támogatás!AB97</f>
        <v>#REF!</v>
      </c>
      <c r="AD95" s="150"/>
    </row>
    <row r="96" spans="1:30" s="39" customFormat="1" ht="15" hidden="1" customHeight="1" x14ac:dyDescent="0.25">
      <c r="A96" s="110" t="s">
        <v>230</v>
      </c>
      <c r="B96" s="93" t="s">
        <v>661</v>
      </c>
      <c r="C96" s="819" t="s">
        <v>804</v>
      </c>
      <c r="D96" s="820"/>
      <c r="E96" s="820"/>
      <c r="F96" s="145" t="e">
        <v>#REF!</v>
      </c>
      <c r="G96" s="145" t="e">
        <v>#REF!</v>
      </c>
      <c r="H96" s="145" t="e">
        <v>#REF!</v>
      </c>
      <c r="I96" s="143" t="e">
        <v>#REF!</v>
      </c>
      <c r="J96" s="145" t="e">
        <f>Igazgatás!F120+Községgazd!F111+Vagyongazd!#REF!+Közút!F95+Sport!F97+Közművelődés!F136+Támogatás!J98</f>
        <v>#REF!</v>
      </c>
      <c r="K96" s="145" t="e">
        <f>Igazgatás!G120+Községgazd!G111+Vagyongazd!#REF!+Közút!G95+Sport!G97+Közművelődés!G136+Támogatás!K98</f>
        <v>#REF!</v>
      </c>
      <c r="L96" s="145" t="e">
        <f>Igazgatás!H120+Községgazd!H111+Vagyongazd!#REF!+Közút!H95+Sport!H97+Közművelődés!H136+Támogatás!L98</f>
        <v>#REF!</v>
      </c>
      <c r="M96" s="94">
        <f>Igazgatás!L120+Községgazd!O111+Vagyongazd!L95+Közút!L95+Sport!L97+Közművelődés!N136+Támogatás!W98</f>
        <v>0</v>
      </c>
      <c r="N96" s="95">
        <f>Igazgatás!M120+Községgazd!P111+Vagyongazd!M95+Közút!M95+Sport!M97+Közművelődés!O136+Támogatás!X98</f>
        <v>0</v>
      </c>
      <c r="O96" s="98">
        <f>Igazgatás!N120+Községgazd!Q111+Vagyongazd!N95+Közút!N95+Sport!N97+Közművelődés!P136+Támogatás!Y98</f>
        <v>0</v>
      </c>
      <c r="P96" s="98">
        <f>Igazgatás!O120+Községgazd!R111+Vagyongazd!O95+Közút!O95+Sport!O97+Közművelődés!Q136+Támogatás!Z98</f>
        <v>0</v>
      </c>
      <c r="Q96" s="95">
        <f>Igazgatás!P120+Községgazd!S111+Vagyongazd!P95+Közút!P95+Sport!P97+Közművelődés!R136+Támogatás!AA98</f>
        <v>0</v>
      </c>
      <c r="R96" s="98">
        <f>Igazgatás!Q120+Községgazd!T111+Vagyongazd!Q95+Közút!Q95+Sport!Q97+Közművelődés!S136+Támogatás!AB98</f>
        <v>0</v>
      </c>
      <c r="S96" s="98">
        <f>Igazgatás!R120+Községgazd!U111+Vagyongazd!R95+Közút!R95+Sport!R97+Közművelődés!T136+Támogatás!AC98</f>
        <v>0</v>
      </c>
      <c r="T96" s="99">
        <f>Igazgatás!S120+Községgazd!V111+Vagyongazd!S95+Közút!S95+Sport!S97+Közművelődés!U136+Támogatás!AD98</f>
        <v>0</v>
      </c>
      <c r="U96" s="269">
        <f>Igazgatás!T120+Községgazd!W111+Vagyongazd!T95+Közút!T95+Sport!T97+Közművelődés!V136+Támogatás!AE98</f>
        <v>0</v>
      </c>
      <c r="V96" s="98">
        <f>Igazgatás!U120+Községgazd!X111+Vagyongazd!U95+Közút!U95+Sport!U97+Közművelődés!W136+Támogatás!AF98</f>
        <v>0</v>
      </c>
      <c r="W96" s="98">
        <f>Igazgatás!V120+Községgazd!Y111+Vagyongazd!V95+Közút!V95+Sport!V97+Közművelődés!X136+Támogatás!AG98</f>
        <v>0</v>
      </c>
      <c r="X96" s="99">
        <f>Igazgatás!W120+Községgazd!Z111+Vagyongazd!W95+Közút!W95+Sport!W97+Közművelődés!Y136+Támogatás!AH98</f>
        <v>0</v>
      </c>
      <c r="Y96" s="145" t="e">
        <f>Igazgatás!U120+Községgazd!U111+Vagyongazd!#REF!+Közút!U95+Sport!U97+Közművelődés!U136+Támogatás!Z98</f>
        <v>#REF!</v>
      </c>
      <c r="Z96" s="145" t="e">
        <f>Igazgatás!V120+Községgazd!V111+Vagyongazd!#REF!+Közút!V95+Sport!V97+Közművelődés!V136+Támogatás!AA98</f>
        <v>#REF!</v>
      </c>
      <c r="AA96" s="145" t="e">
        <f>Igazgatás!W120+Községgazd!W111+Vagyongazd!#REF!+Közút!W95+Sport!W97+Közművelődés!W136+Támogatás!AB98</f>
        <v>#REF!</v>
      </c>
      <c r="AD96" s="150"/>
    </row>
    <row r="97" spans="1:30" ht="15" hidden="1" customHeight="1" x14ac:dyDescent="0.25">
      <c r="B97" s="50"/>
      <c r="C97" s="2"/>
      <c r="D97" s="748" t="s">
        <v>369</v>
      </c>
      <c r="E97" s="748"/>
      <c r="F97" s="142" t="e">
        <v>#REF!</v>
      </c>
      <c r="G97" s="142" t="e">
        <v>#REF!</v>
      </c>
      <c r="H97" s="142" t="e">
        <v>#REF!</v>
      </c>
      <c r="I97" s="142" t="e">
        <v>#REF!</v>
      </c>
      <c r="J97" s="142" t="e">
        <f>Igazgatás!F121+Községgazd!F112+Vagyongazd!#REF!+Közút!F96+Sport!F98+Közművelődés!F137+Támogatás!J99</f>
        <v>#REF!</v>
      </c>
      <c r="K97" s="142" t="e">
        <f>Igazgatás!G121+Községgazd!G112+Vagyongazd!#REF!+Közút!G96+Sport!G98+Közművelődés!G137+Támogatás!K99</f>
        <v>#REF!</v>
      </c>
      <c r="L97" s="142" t="e">
        <f>Igazgatás!H121+Községgazd!H112+Vagyongazd!#REF!+Közút!H96+Sport!H98+Közművelődés!H137+Támogatás!L99</f>
        <v>#REF!</v>
      </c>
      <c r="M97" s="66">
        <f>Igazgatás!L121+Községgazd!O112+Vagyongazd!L96+Közút!L96+Sport!L98+Közművelődés!N137+Támogatás!W99</f>
        <v>0</v>
      </c>
      <c r="N97" s="1">
        <f>Igazgatás!M121+Községgazd!P112+Vagyongazd!M96+Közút!M96+Sport!M98+Közművelődés!O137+Támogatás!X99</f>
        <v>0</v>
      </c>
      <c r="O97" s="72">
        <f>Igazgatás!N121+Községgazd!Q112+Vagyongazd!N96+Közút!N96+Sport!N98+Közművelődés!P137+Támogatás!Y99</f>
        <v>0</v>
      </c>
      <c r="P97" s="72">
        <f>Igazgatás!O121+Községgazd!R112+Vagyongazd!O96+Közút!O96+Sport!O98+Közművelődés!Q137+Támogatás!Z99</f>
        <v>0</v>
      </c>
      <c r="Q97" s="1">
        <f>Igazgatás!P121+Községgazd!S112+Vagyongazd!P96+Közút!P96+Sport!P98+Közművelődés!R137+Támogatás!AA99</f>
        <v>0</v>
      </c>
      <c r="R97" s="72">
        <f>Igazgatás!Q121+Községgazd!T112+Vagyongazd!Q96+Közút!Q96+Sport!Q98+Közművelődés!S137+Támogatás!AB99</f>
        <v>0</v>
      </c>
      <c r="S97" s="72">
        <f>Igazgatás!R121+Községgazd!U112+Vagyongazd!R96+Közút!R96+Sport!R98+Közművelődés!T137+Támogatás!AC99</f>
        <v>0</v>
      </c>
      <c r="T97" s="42">
        <f>Igazgatás!S121+Községgazd!V112+Vagyongazd!S96+Közút!S96+Sport!S98+Közművelődés!U137+Támogatás!AD99</f>
        <v>0</v>
      </c>
      <c r="U97" s="267">
        <f>Igazgatás!T121+Községgazd!W112+Vagyongazd!T96+Közút!T96+Sport!T98+Közművelődés!V137+Támogatás!AE99</f>
        <v>0</v>
      </c>
      <c r="V97" s="72">
        <f>Igazgatás!U121+Községgazd!X112+Vagyongazd!U96+Közút!U96+Sport!U98+Közművelődés!W137+Támogatás!AF99</f>
        <v>0</v>
      </c>
      <c r="W97" s="72">
        <f>Igazgatás!V121+Községgazd!Y112+Vagyongazd!V96+Közút!V96+Sport!V98+Közművelődés!X137+Támogatás!AG99</f>
        <v>0</v>
      </c>
      <c r="X97" s="42">
        <f>Igazgatás!W121+Községgazd!Z112+Vagyongazd!W96+Közút!W96+Sport!W98+Közművelődés!Y137+Támogatás!AH99</f>
        <v>0</v>
      </c>
      <c r="Y97" s="142" t="e">
        <f>Igazgatás!U121+Községgazd!U112+Vagyongazd!#REF!+Közút!U96+Sport!U98+Közművelődés!U137+Támogatás!Z99</f>
        <v>#REF!</v>
      </c>
      <c r="Z97" s="142" t="e">
        <f>Igazgatás!V121+Községgazd!V112+Vagyongazd!#REF!+Közút!V96+Sport!V98+Közművelődés!V137+Támogatás!AA99</f>
        <v>#REF!</v>
      </c>
      <c r="AA97" s="142" t="e">
        <f>Igazgatás!W121+Községgazd!W112+Vagyongazd!#REF!+Közút!W96+Sport!W98+Közművelődés!W137+Támogatás!AB99</f>
        <v>#REF!</v>
      </c>
      <c r="AD97" s="150"/>
    </row>
    <row r="98" spans="1:30" ht="15" hidden="1" customHeight="1" x14ac:dyDescent="0.25">
      <c r="B98" s="50"/>
      <c r="C98" s="2"/>
      <c r="D98" s="748" t="s">
        <v>513</v>
      </c>
      <c r="E98" s="748"/>
      <c r="F98" s="142" t="e">
        <v>#REF!</v>
      </c>
      <c r="G98" s="142" t="e">
        <v>#REF!</v>
      </c>
      <c r="H98" s="142" t="e">
        <v>#REF!</v>
      </c>
      <c r="I98" s="142" t="e">
        <v>#REF!</v>
      </c>
      <c r="J98" s="142" t="e">
        <f>Igazgatás!F122+Községgazd!F113+Vagyongazd!#REF!+Közút!F97+Sport!F99+Közművelődés!F138+Támogatás!J100</f>
        <v>#REF!</v>
      </c>
      <c r="K98" s="142" t="e">
        <f>Igazgatás!G122+Községgazd!G113+Vagyongazd!#REF!+Közút!G97+Sport!G99+Közművelődés!G138+Támogatás!K100</f>
        <v>#REF!</v>
      </c>
      <c r="L98" s="142" t="e">
        <f>Igazgatás!H122+Községgazd!H113+Vagyongazd!#REF!+Közút!H97+Sport!H99+Közművelődés!H138+Támogatás!L100</f>
        <v>#REF!</v>
      </c>
      <c r="M98" s="66">
        <f>Igazgatás!L122+Községgazd!O113+Vagyongazd!L97+Közút!L97+Sport!L99+Közművelődés!N138+Támogatás!W100</f>
        <v>0</v>
      </c>
      <c r="N98" s="1">
        <f>Igazgatás!M122+Községgazd!P113+Vagyongazd!M97+Közút!M97+Sport!M99+Közművelődés!O138+Támogatás!X100</f>
        <v>0</v>
      </c>
      <c r="O98" s="72">
        <f>Igazgatás!N122+Községgazd!Q113+Vagyongazd!N97+Közút!N97+Sport!N99+Közművelődés!P138+Támogatás!Y100</f>
        <v>0</v>
      </c>
      <c r="P98" s="72">
        <f>Igazgatás!O122+Községgazd!R113+Vagyongazd!O97+Közút!O97+Sport!O99+Közművelődés!Q138+Támogatás!Z100</f>
        <v>0</v>
      </c>
      <c r="Q98" s="1">
        <f>Igazgatás!P122+Községgazd!S113+Vagyongazd!P97+Közút!P97+Sport!P99+Közművelődés!R138+Támogatás!AA100</f>
        <v>0</v>
      </c>
      <c r="R98" s="72">
        <f>Igazgatás!Q122+Községgazd!T113+Vagyongazd!Q97+Közút!Q97+Sport!Q99+Közművelődés!S138+Támogatás!AB100</f>
        <v>0</v>
      </c>
      <c r="S98" s="72">
        <f>Igazgatás!R122+Községgazd!U113+Vagyongazd!R97+Közút!R97+Sport!R99+Közművelődés!T138+Támogatás!AC100</f>
        <v>0</v>
      </c>
      <c r="T98" s="42">
        <f>Igazgatás!S122+Községgazd!V113+Vagyongazd!S97+Közút!S97+Sport!S99+Közművelődés!U138+Támogatás!AD100</f>
        <v>0</v>
      </c>
      <c r="U98" s="267">
        <f>Igazgatás!T122+Községgazd!W113+Vagyongazd!T97+Közút!T97+Sport!T99+Közművelődés!V138+Támogatás!AE100</f>
        <v>0</v>
      </c>
      <c r="V98" s="72">
        <f>Igazgatás!U122+Községgazd!X113+Vagyongazd!U97+Közút!U97+Sport!U99+Közművelődés!W138+Támogatás!AF100</f>
        <v>0</v>
      </c>
      <c r="W98" s="72">
        <f>Igazgatás!V122+Községgazd!Y113+Vagyongazd!V97+Közút!V97+Sport!V99+Közművelődés!X138+Támogatás!AG100</f>
        <v>0</v>
      </c>
      <c r="X98" s="42">
        <f>Igazgatás!W122+Községgazd!Z113+Vagyongazd!W97+Közút!W97+Sport!W99+Közművelődés!Y138+Támogatás!AH100</f>
        <v>0</v>
      </c>
      <c r="Y98" s="142" t="e">
        <f>Igazgatás!U122+Községgazd!U113+Vagyongazd!#REF!+Közút!U97+Sport!U99+Közművelődés!U138+Támogatás!Z100</f>
        <v>#REF!</v>
      </c>
      <c r="Z98" s="142" t="e">
        <f>Igazgatás!V122+Községgazd!V113+Vagyongazd!#REF!+Közút!V97+Sport!V99+Közművelődés!V138+Támogatás!AA100</f>
        <v>#REF!</v>
      </c>
      <c r="AA98" s="142" t="e">
        <f>Igazgatás!W122+Községgazd!W113+Vagyongazd!#REF!+Közút!W97+Sport!W99+Közművelődés!W138+Támogatás!AB100</f>
        <v>#REF!</v>
      </c>
      <c r="AD98" s="150"/>
    </row>
    <row r="99" spans="1:30" ht="15" hidden="1" customHeight="1" x14ac:dyDescent="0.25">
      <c r="B99" s="50"/>
      <c r="C99" s="2"/>
      <c r="D99" s="748" t="s">
        <v>515</v>
      </c>
      <c r="E99" s="748"/>
      <c r="F99" s="142" t="e">
        <v>#REF!</v>
      </c>
      <c r="G99" s="142" t="e">
        <v>#REF!</v>
      </c>
      <c r="H99" s="142" t="e">
        <v>#REF!</v>
      </c>
      <c r="I99" s="142" t="e">
        <v>#REF!</v>
      </c>
      <c r="J99" s="142" t="e">
        <f>Igazgatás!F123+Községgazd!F114+Vagyongazd!#REF!+Közút!F98+Sport!F100+Közművelődés!F139+Támogatás!J101</f>
        <v>#REF!</v>
      </c>
      <c r="K99" s="142" t="e">
        <f>Igazgatás!G123+Községgazd!G114+Vagyongazd!#REF!+Közút!G98+Sport!G100+Közművelődés!G139+Támogatás!K101</f>
        <v>#REF!</v>
      </c>
      <c r="L99" s="142" t="e">
        <f>Igazgatás!H123+Községgazd!H114+Vagyongazd!#REF!+Közút!H98+Sport!H100+Közművelődés!H139+Támogatás!L101</f>
        <v>#REF!</v>
      </c>
      <c r="M99" s="66">
        <f>Igazgatás!L123+Községgazd!O114+Vagyongazd!L98+Közút!L98+Sport!L100+Közművelődés!N139+Támogatás!W101</f>
        <v>0</v>
      </c>
      <c r="N99" s="1">
        <f>Igazgatás!M123+Községgazd!P114+Vagyongazd!M98+Közút!M98+Sport!M100+Közművelődés!O139+Támogatás!X101</f>
        <v>0</v>
      </c>
      <c r="O99" s="72">
        <f>Igazgatás!N123+Községgazd!Q114+Vagyongazd!N98+Közút!N98+Sport!N100+Közművelődés!P139+Támogatás!Y101</f>
        <v>0</v>
      </c>
      <c r="P99" s="72">
        <f>Igazgatás!O123+Községgazd!R114+Vagyongazd!O98+Közút!O98+Sport!O100+Közművelődés!Q139+Támogatás!Z101</f>
        <v>0</v>
      </c>
      <c r="Q99" s="1">
        <f>Igazgatás!P123+Községgazd!S114+Vagyongazd!P98+Közút!P98+Sport!P100+Közművelődés!R139+Támogatás!AA101</f>
        <v>0</v>
      </c>
      <c r="R99" s="72">
        <f>Igazgatás!Q123+Községgazd!T114+Vagyongazd!Q98+Közút!Q98+Sport!Q100+Közművelődés!S139+Támogatás!AB101</f>
        <v>0</v>
      </c>
      <c r="S99" s="72">
        <f>Igazgatás!R123+Községgazd!U114+Vagyongazd!R98+Közút!R98+Sport!R100+Közművelődés!T139+Támogatás!AC101</f>
        <v>0</v>
      </c>
      <c r="T99" s="42">
        <f>Igazgatás!S123+Községgazd!V114+Vagyongazd!S98+Közút!S98+Sport!S100+Közművelődés!U139+Támogatás!AD101</f>
        <v>0</v>
      </c>
      <c r="U99" s="267">
        <f>Igazgatás!T123+Községgazd!W114+Vagyongazd!T98+Közút!T98+Sport!T100+Közművelődés!V139+Támogatás!AE101</f>
        <v>0</v>
      </c>
      <c r="V99" s="72">
        <f>Igazgatás!U123+Községgazd!X114+Vagyongazd!U98+Közút!U98+Sport!U100+Közművelődés!W139+Támogatás!AF101</f>
        <v>0</v>
      </c>
      <c r="W99" s="72">
        <f>Igazgatás!V123+Községgazd!Y114+Vagyongazd!V98+Közút!V98+Sport!V100+Közművelődés!X139+Támogatás!AG101</f>
        <v>0</v>
      </c>
      <c r="X99" s="42">
        <f>Igazgatás!W123+Községgazd!Z114+Vagyongazd!W98+Közút!W98+Sport!W100+Közművelődés!Y139+Támogatás!AH101</f>
        <v>0</v>
      </c>
      <c r="Y99" s="142" t="e">
        <f>Igazgatás!U123+Községgazd!U114+Vagyongazd!#REF!+Közút!U98+Sport!U100+Közművelődés!U139+Támogatás!Z101</f>
        <v>#REF!</v>
      </c>
      <c r="Z99" s="142" t="e">
        <f>Igazgatás!V123+Községgazd!V114+Vagyongazd!#REF!+Közút!V98+Sport!V100+Közművelődés!V139+Támogatás!AA101</f>
        <v>#REF!</v>
      </c>
      <c r="AA99" s="142" t="e">
        <f>Igazgatás!W123+Községgazd!W114+Vagyongazd!#REF!+Közút!W98+Sport!W100+Közművelődés!W139+Támogatás!AB101</f>
        <v>#REF!</v>
      </c>
      <c r="AD99" s="150"/>
    </row>
    <row r="100" spans="1:30" ht="15" hidden="1" customHeight="1" x14ac:dyDescent="0.25">
      <c r="B100" s="50"/>
      <c r="C100" s="2"/>
      <c r="D100" s="748" t="s">
        <v>806</v>
      </c>
      <c r="E100" s="748"/>
      <c r="F100" s="142" t="e">
        <v>#REF!</v>
      </c>
      <c r="G100" s="142" t="e">
        <v>#REF!</v>
      </c>
      <c r="H100" s="142" t="e">
        <v>#REF!</v>
      </c>
      <c r="I100" s="142" t="e">
        <v>#REF!</v>
      </c>
      <c r="J100" s="142" t="e">
        <f>Igazgatás!F124+Községgazd!F115+Vagyongazd!#REF!+Közút!F99+Sport!F101+Közművelődés!F140+Támogatás!J102</f>
        <v>#REF!</v>
      </c>
      <c r="K100" s="142" t="e">
        <f>Igazgatás!G124+Községgazd!G115+Vagyongazd!#REF!+Közút!G99+Sport!G101+Közművelődés!G140+Támogatás!K102</f>
        <v>#REF!</v>
      </c>
      <c r="L100" s="142" t="e">
        <f>Igazgatás!H124+Községgazd!H115+Vagyongazd!#REF!+Közút!H99+Sport!H101+Közművelődés!H140+Támogatás!L102</f>
        <v>#REF!</v>
      </c>
      <c r="M100" s="66">
        <f>Igazgatás!L124+Községgazd!O115+Vagyongazd!L99+Közút!L99+Sport!L101+Közművelődés!N140+Támogatás!W102</f>
        <v>0</v>
      </c>
      <c r="N100" s="1">
        <f>Igazgatás!M124+Községgazd!P115+Vagyongazd!M99+Közút!M99+Sport!M101+Közművelődés!O140+Támogatás!X102</f>
        <v>0</v>
      </c>
      <c r="O100" s="72">
        <f>Igazgatás!N124+Községgazd!Q115+Vagyongazd!N99+Közút!N99+Sport!N101+Közművelődés!P140+Támogatás!Y102</f>
        <v>0</v>
      </c>
      <c r="P100" s="72">
        <f>Igazgatás!O124+Községgazd!R115+Vagyongazd!O99+Közút!O99+Sport!O101+Közművelődés!Q140+Támogatás!Z102</f>
        <v>0</v>
      </c>
      <c r="Q100" s="1">
        <f>Igazgatás!P124+Községgazd!S115+Vagyongazd!P99+Közút!P99+Sport!P101+Közművelődés!R140+Támogatás!AA102</f>
        <v>0</v>
      </c>
      <c r="R100" s="72">
        <f>Igazgatás!Q124+Községgazd!T115+Vagyongazd!Q99+Közút!Q99+Sport!Q101+Közművelődés!S140+Támogatás!AB102</f>
        <v>0</v>
      </c>
      <c r="S100" s="72">
        <f>Igazgatás!R124+Községgazd!U115+Vagyongazd!R99+Közút!R99+Sport!R101+Közművelődés!T140+Támogatás!AC102</f>
        <v>0</v>
      </c>
      <c r="T100" s="42">
        <f>Igazgatás!S124+Községgazd!V115+Vagyongazd!S99+Közút!S99+Sport!S101+Közművelődés!U140+Támogatás!AD102</f>
        <v>0</v>
      </c>
      <c r="U100" s="267">
        <f>Igazgatás!T124+Községgazd!W115+Vagyongazd!T99+Közút!T99+Sport!T101+Közművelődés!V140+Támogatás!AE102</f>
        <v>0</v>
      </c>
      <c r="V100" s="72">
        <f>Igazgatás!U124+Községgazd!X115+Vagyongazd!U99+Közút!U99+Sport!U101+Közművelődés!W140+Támogatás!AF102</f>
        <v>0</v>
      </c>
      <c r="W100" s="72">
        <f>Igazgatás!V124+Községgazd!Y115+Vagyongazd!V99+Közút!V99+Sport!V101+Közművelődés!X140+Támogatás!AG102</f>
        <v>0</v>
      </c>
      <c r="X100" s="42">
        <f>Igazgatás!W124+Községgazd!Z115+Vagyongazd!W99+Közút!W99+Sport!W101+Közművelődés!Y140+Támogatás!AH102</f>
        <v>0</v>
      </c>
      <c r="Y100" s="142" t="e">
        <f>Igazgatás!U124+Községgazd!U115+Vagyongazd!#REF!+Közút!U99+Sport!U101+Közművelődés!U140+Támogatás!Z102</f>
        <v>#REF!</v>
      </c>
      <c r="Z100" s="142" t="e">
        <f>Igazgatás!V124+Községgazd!V115+Vagyongazd!#REF!+Közút!V99+Sport!V101+Közművelődés!V140+Támogatás!AA102</f>
        <v>#REF!</v>
      </c>
      <c r="AA100" s="142" t="e">
        <f>Igazgatás!W124+Községgazd!W115+Vagyongazd!#REF!+Közút!W99+Sport!W101+Közművelődés!W140+Támogatás!AB102</f>
        <v>#REF!</v>
      </c>
      <c r="AD100" s="150"/>
    </row>
    <row r="101" spans="1:30" ht="15" hidden="1" customHeight="1" x14ac:dyDescent="0.25">
      <c r="B101" s="50"/>
      <c r="C101" s="2"/>
      <c r="D101" s="748" t="s">
        <v>520</v>
      </c>
      <c r="E101" s="748"/>
      <c r="F101" s="142" t="e">
        <v>#REF!</v>
      </c>
      <c r="G101" s="142" t="e">
        <v>#REF!</v>
      </c>
      <c r="H101" s="142" t="e">
        <v>#REF!</v>
      </c>
      <c r="I101" s="142" t="e">
        <v>#REF!</v>
      </c>
      <c r="J101" s="142" t="e">
        <f>Igazgatás!F125+Községgazd!F116+Vagyongazd!#REF!+Közút!F100+Sport!F102+Közművelődés!F141+Támogatás!J103</f>
        <v>#REF!</v>
      </c>
      <c r="K101" s="142" t="e">
        <f>Igazgatás!G125+Községgazd!G116+Vagyongazd!#REF!+Közút!G100+Sport!G102+Közművelődés!G141+Támogatás!K103</f>
        <v>#REF!</v>
      </c>
      <c r="L101" s="142" t="e">
        <f>Igazgatás!H125+Községgazd!H116+Vagyongazd!#REF!+Közút!H100+Sport!H102+Közművelődés!H141+Támogatás!L103</f>
        <v>#REF!</v>
      </c>
      <c r="M101" s="66">
        <f>Igazgatás!L125+Községgazd!O116+Vagyongazd!L100+Közút!L100+Sport!L102+Közművelődés!N141+Támogatás!W103</f>
        <v>0</v>
      </c>
      <c r="N101" s="1">
        <f>Igazgatás!M125+Községgazd!P116+Vagyongazd!M100+Közút!M100+Sport!M102+Közművelődés!O141+Támogatás!X103</f>
        <v>0</v>
      </c>
      <c r="O101" s="72">
        <f>Igazgatás!N125+Községgazd!Q116+Vagyongazd!N100+Közút!N100+Sport!N102+Közművelődés!P141+Támogatás!Y103</f>
        <v>0</v>
      </c>
      <c r="P101" s="72">
        <f>Igazgatás!O125+Községgazd!R116+Vagyongazd!O100+Közút!O100+Sport!O102+Közművelődés!Q141+Támogatás!Z103</f>
        <v>0</v>
      </c>
      <c r="Q101" s="1">
        <f>Igazgatás!P125+Községgazd!S116+Vagyongazd!P100+Közút!P100+Sport!P102+Közművelődés!R141+Támogatás!AA103</f>
        <v>0</v>
      </c>
      <c r="R101" s="72">
        <f>Igazgatás!Q125+Községgazd!T116+Vagyongazd!Q100+Közút!Q100+Sport!Q102+Közművelődés!S141+Támogatás!AB103</f>
        <v>0</v>
      </c>
      <c r="S101" s="72">
        <f>Igazgatás!R125+Községgazd!U116+Vagyongazd!R100+Közút!R100+Sport!R102+Közművelődés!T141+Támogatás!AC103</f>
        <v>0</v>
      </c>
      <c r="T101" s="42">
        <f>Igazgatás!S125+Községgazd!V116+Vagyongazd!S100+Közút!S100+Sport!S102+Közművelődés!U141+Támogatás!AD103</f>
        <v>0</v>
      </c>
      <c r="U101" s="267">
        <f>Igazgatás!T125+Községgazd!W116+Vagyongazd!T100+Közút!T100+Sport!T102+Közművelődés!V141+Támogatás!AE103</f>
        <v>0</v>
      </c>
      <c r="V101" s="72">
        <f>Igazgatás!U125+Községgazd!X116+Vagyongazd!U100+Közút!U100+Sport!U102+Közművelődés!W141+Támogatás!AF103</f>
        <v>0</v>
      </c>
      <c r="W101" s="72">
        <f>Igazgatás!V125+Községgazd!Y116+Vagyongazd!V100+Közút!V100+Sport!V102+Közművelődés!X141+Támogatás!AG103</f>
        <v>0</v>
      </c>
      <c r="X101" s="42">
        <f>Igazgatás!W125+Községgazd!Z116+Vagyongazd!W100+Közút!W100+Sport!W102+Közművelődés!Y141+Támogatás!AH103</f>
        <v>0</v>
      </c>
      <c r="Y101" s="142" t="e">
        <f>Igazgatás!U125+Községgazd!U116+Vagyongazd!#REF!+Közút!U100+Sport!U102+Közművelődés!U141+Támogatás!Z103</f>
        <v>#REF!</v>
      </c>
      <c r="Z101" s="142" t="e">
        <f>Igazgatás!V125+Községgazd!V116+Vagyongazd!#REF!+Közút!V100+Sport!V102+Közművelődés!V141+Támogatás!AA103</f>
        <v>#REF!</v>
      </c>
      <c r="AA101" s="142" t="e">
        <f>Igazgatás!W125+Községgazd!W116+Vagyongazd!#REF!+Közút!W100+Sport!W102+Közművelődés!W141+Támogatás!AB103</f>
        <v>#REF!</v>
      </c>
      <c r="AD101" s="150"/>
    </row>
    <row r="102" spans="1:30" ht="15" hidden="1" customHeight="1" x14ac:dyDescent="0.25">
      <c r="B102" s="50"/>
      <c r="C102" s="2"/>
      <c r="D102" s="748" t="s">
        <v>518</v>
      </c>
      <c r="E102" s="748"/>
      <c r="F102" s="142" t="e">
        <v>#REF!</v>
      </c>
      <c r="G102" s="142" t="e">
        <v>#REF!</v>
      </c>
      <c r="H102" s="142" t="e">
        <v>#REF!</v>
      </c>
      <c r="I102" s="142" t="e">
        <v>#REF!</v>
      </c>
      <c r="J102" s="142" t="e">
        <f>Igazgatás!F126+Községgazd!F117+Vagyongazd!#REF!+Közút!F101+Sport!F103+Közművelődés!F142+Támogatás!J104</f>
        <v>#REF!</v>
      </c>
      <c r="K102" s="142" t="e">
        <f>Igazgatás!G126+Községgazd!G117+Vagyongazd!#REF!+Közút!G101+Sport!G103+Közművelődés!G142+Támogatás!K104</f>
        <v>#REF!</v>
      </c>
      <c r="L102" s="142" t="e">
        <f>Igazgatás!H126+Községgazd!H117+Vagyongazd!#REF!+Közút!H101+Sport!H103+Közművelődés!H142+Támogatás!L104</f>
        <v>#REF!</v>
      </c>
      <c r="M102" s="66">
        <f>Igazgatás!L126+Községgazd!O117+Vagyongazd!L101+Közút!L101+Sport!L103+Közművelődés!N142+Támogatás!W104</f>
        <v>0</v>
      </c>
      <c r="N102" s="1">
        <f>Igazgatás!M126+Községgazd!P117+Vagyongazd!M101+Közút!M101+Sport!M103+Közművelődés!O142+Támogatás!X104</f>
        <v>0</v>
      </c>
      <c r="O102" s="72">
        <f>Igazgatás!N126+Községgazd!Q117+Vagyongazd!N101+Közút!N101+Sport!N103+Közművelődés!P142+Támogatás!Y104</f>
        <v>0</v>
      </c>
      <c r="P102" s="72">
        <f>Igazgatás!O126+Községgazd!R117+Vagyongazd!O101+Közút!O101+Sport!O103+Közművelődés!Q142+Támogatás!Z104</f>
        <v>0</v>
      </c>
      <c r="Q102" s="1">
        <f>Igazgatás!P126+Községgazd!S117+Vagyongazd!P101+Közút!P101+Sport!P103+Közművelődés!R142+Támogatás!AA104</f>
        <v>0</v>
      </c>
      <c r="R102" s="72">
        <f>Igazgatás!Q126+Községgazd!T117+Vagyongazd!Q101+Közút!Q101+Sport!Q103+Közművelődés!S142+Támogatás!AB104</f>
        <v>0</v>
      </c>
      <c r="S102" s="72">
        <f>Igazgatás!R126+Községgazd!U117+Vagyongazd!R101+Közút!R101+Sport!R103+Közművelődés!T142+Támogatás!AC104</f>
        <v>0</v>
      </c>
      <c r="T102" s="42">
        <f>Igazgatás!S126+Községgazd!V117+Vagyongazd!S101+Közút!S101+Sport!S103+Közművelődés!U142+Támogatás!AD104</f>
        <v>0</v>
      </c>
      <c r="U102" s="267">
        <f>Igazgatás!T126+Községgazd!W117+Vagyongazd!T101+Közút!T101+Sport!T103+Közművelődés!V142+Támogatás!AE104</f>
        <v>0</v>
      </c>
      <c r="V102" s="72">
        <f>Igazgatás!U126+Községgazd!X117+Vagyongazd!U101+Közút!U101+Sport!U103+Közművelődés!W142+Támogatás!AF104</f>
        <v>0</v>
      </c>
      <c r="W102" s="72">
        <f>Igazgatás!V126+Községgazd!Y117+Vagyongazd!V101+Közút!V101+Sport!V103+Közművelődés!X142+Támogatás!AG104</f>
        <v>0</v>
      </c>
      <c r="X102" s="42">
        <f>Igazgatás!W126+Községgazd!Z117+Vagyongazd!W101+Közút!W101+Sport!W103+Közművelődés!Y142+Támogatás!AH104</f>
        <v>0</v>
      </c>
      <c r="Y102" s="142" t="e">
        <f>Igazgatás!U126+Községgazd!U117+Vagyongazd!#REF!+Közút!U101+Sport!U103+Közművelődés!U142+Támogatás!Z104</f>
        <v>#REF!</v>
      </c>
      <c r="Z102" s="142" t="e">
        <f>Igazgatás!V126+Községgazd!V117+Vagyongazd!#REF!+Közút!V101+Sport!V103+Közművelődés!V142+Támogatás!AA104</f>
        <v>#REF!</v>
      </c>
      <c r="AA102" s="142" t="e">
        <f>Igazgatás!W126+Községgazd!W117+Vagyongazd!#REF!+Közút!W101+Sport!W103+Közművelődés!W142+Támogatás!AB104</f>
        <v>#REF!</v>
      </c>
      <c r="AD102" s="150"/>
    </row>
    <row r="103" spans="1:30" ht="25.5" hidden="1" customHeight="1" x14ac:dyDescent="0.25">
      <c r="B103" s="50"/>
      <c r="C103" s="2"/>
      <c r="D103" s="749" t="s">
        <v>522</v>
      </c>
      <c r="E103" s="749"/>
      <c r="F103" s="142" t="e">
        <v>#REF!</v>
      </c>
      <c r="G103" s="142" t="e">
        <v>#REF!</v>
      </c>
      <c r="H103" s="142" t="e">
        <v>#REF!</v>
      </c>
      <c r="I103" s="142" t="e">
        <v>#REF!</v>
      </c>
      <c r="J103" s="142" t="e">
        <f>Igazgatás!F127+Községgazd!F118+Vagyongazd!#REF!+Közút!F102+Sport!F104+Közművelődés!F143+Támogatás!J105</f>
        <v>#REF!</v>
      </c>
      <c r="K103" s="142" t="e">
        <f>Igazgatás!G127+Községgazd!G118+Vagyongazd!#REF!+Közút!G102+Sport!G104+Közművelődés!G143+Támogatás!K105</f>
        <v>#REF!</v>
      </c>
      <c r="L103" s="142" t="e">
        <f>Igazgatás!H127+Községgazd!H118+Vagyongazd!#REF!+Közút!H102+Sport!H104+Közművelődés!H143+Támogatás!L105</f>
        <v>#REF!</v>
      </c>
      <c r="M103" s="66">
        <f>Igazgatás!L127+Községgazd!O118+Vagyongazd!L102+Közút!L102+Sport!L104+Közművelődés!N143+Támogatás!W105</f>
        <v>0</v>
      </c>
      <c r="N103" s="1">
        <f>Igazgatás!M127+Községgazd!P118+Vagyongazd!M102+Közút!M102+Sport!M104+Közművelődés!O143+Támogatás!X105</f>
        <v>0</v>
      </c>
      <c r="O103" s="72">
        <f>Igazgatás!N127+Községgazd!Q118+Vagyongazd!N102+Közút!N102+Sport!N104+Közművelődés!P143+Támogatás!Y105</f>
        <v>0</v>
      </c>
      <c r="P103" s="72">
        <f>Igazgatás!O127+Községgazd!R118+Vagyongazd!O102+Közút!O102+Sport!O104+Közművelődés!Q143+Támogatás!Z105</f>
        <v>0</v>
      </c>
      <c r="Q103" s="1">
        <f>Igazgatás!P127+Községgazd!S118+Vagyongazd!P102+Közút!P102+Sport!P104+Közművelődés!R143+Támogatás!AA105</f>
        <v>0</v>
      </c>
      <c r="R103" s="72">
        <f>Igazgatás!Q127+Községgazd!T118+Vagyongazd!Q102+Közút!Q102+Sport!Q104+Közművelődés!S143+Támogatás!AB105</f>
        <v>0</v>
      </c>
      <c r="S103" s="72">
        <f>Igazgatás!R127+Községgazd!U118+Vagyongazd!R102+Közút!R102+Sport!R104+Közművelődés!T143+Támogatás!AC105</f>
        <v>0</v>
      </c>
      <c r="T103" s="42">
        <f>Igazgatás!S127+Községgazd!V118+Vagyongazd!S102+Közút!S102+Sport!S104+Közművelődés!U143+Támogatás!AD105</f>
        <v>0</v>
      </c>
      <c r="U103" s="267">
        <f>Igazgatás!T127+Községgazd!W118+Vagyongazd!T102+Közút!T102+Sport!T104+Közművelődés!V143+Támogatás!AE105</f>
        <v>0</v>
      </c>
      <c r="V103" s="72">
        <f>Igazgatás!U127+Községgazd!X118+Vagyongazd!U102+Közút!U102+Sport!U104+Közművelődés!W143+Támogatás!AF105</f>
        <v>0</v>
      </c>
      <c r="W103" s="72">
        <f>Igazgatás!V127+Községgazd!Y118+Vagyongazd!V102+Közút!V102+Sport!V104+Közművelődés!X143+Támogatás!AG105</f>
        <v>0</v>
      </c>
      <c r="X103" s="42">
        <f>Igazgatás!W127+Községgazd!Z118+Vagyongazd!W102+Közút!W102+Sport!W104+Közművelődés!Y143+Támogatás!AH105</f>
        <v>0</v>
      </c>
      <c r="Y103" s="142" t="e">
        <f>Igazgatás!U127+Községgazd!U118+Vagyongazd!#REF!+Közút!U102+Sport!U104+Közművelődés!U143+Támogatás!Z105</f>
        <v>#REF!</v>
      </c>
      <c r="Z103" s="142" t="e">
        <f>Igazgatás!V127+Községgazd!V118+Vagyongazd!#REF!+Közút!V102+Sport!V104+Közművelődés!V143+Támogatás!AA105</f>
        <v>#REF!</v>
      </c>
      <c r="AA103" s="142" t="e">
        <f>Igazgatás!W127+Községgazd!W118+Vagyongazd!#REF!+Közút!W102+Sport!W104+Közművelődés!W143+Támogatás!AB105</f>
        <v>#REF!</v>
      </c>
      <c r="AD103" s="150"/>
    </row>
    <row r="104" spans="1:30" ht="15" hidden="1" customHeight="1" x14ac:dyDescent="0.25">
      <c r="B104" s="50"/>
      <c r="C104" s="2"/>
      <c r="D104" s="748" t="s">
        <v>805</v>
      </c>
      <c r="E104" s="748"/>
      <c r="F104" s="142" t="e">
        <v>#REF!</v>
      </c>
      <c r="G104" s="142" t="e">
        <v>#REF!</v>
      </c>
      <c r="H104" s="142" t="e">
        <v>#REF!</v>
      </c>
      <c r="I104" s="142" t="e">
        <v>#REF!</v>
      </c>
      <c r="J104" s="142" t="e">
        <f>Igazgatás!F128+Községgazd!F119+Vagyongazd!#REF!+Közút!F103+Sport!F105+Közművelődés!F144+Támogatás!J106</f>
        <v>#REF!</v>
      </c>
      <c r="K104" s="142" t="e">
        <f>Igazgatás!G128+Községgazd!G119+Vagyongazd!#REF!+Közút!G103+Sport!G105+Közművelődés!G144+Támogatás!K106</f>
        <v>#REF!</v>
      </c>
      <c r="L104" s="142" t="e">
        <f>Igazgatás!H128+Községgazd!H119+Vagyongazd!#REF!+Közút!H103+Sport!H105+Közművelődés!H144+Támogatás!L106</f>
        <v>#REF!</v>
      </c>
      <c r="M104" s="66">
        <f>Igazgatás!L128+Községgazd!O119+Vagyongazd!L103+Közút!L103+Sport!L105+Közművelődés!N144+Támogatás!W106</f>
        <v>0</v>
      </c>
      <c r="N104" s="1">
        <f>Igazgatás!M128+Községgazd!P119+Vagyongazd!M103+Közút!M103+Sport!M105+Közművelődés!O144+Támogatás!X106</f>
        <v>0</v>
      </c>
      <c r="O104" s="72">
        <f>Igazgatás!N128+Községgazd!Q119+Vagyongazd!N103+Közút!N103+Sport!N105+Közművelődés!P144+Támogatás!Y106</f>
        <v>0</v>
      </c>
      <c r="P104" s="72">
        <f>Igazgatás!O128+Községgazd!R119+Vagyongazd!O103+Közút!O103+Sport!O105+Közművelődés!Q144+Támogatás!Z106</f>
        <v>0</v>
      </c>
      <c r="Q104" s="1">
        <f>Igazgatás!P128+Községgazd!S119+Vagyongazd!P103+Közút!P103+Sport!P105+Közművelődés!R144+Támogatás!AA106</f>
        <v>0</v>
      </c>
      <c r="R104" s="72">
        <f>Igazgatás!Q128+Községgazd!T119+Vagyongazd!Q103+Közút!Q103+Sport!Q105+Közművelődés!S144+Támogatás!AB106</f>
        <v>0</v>
      </c>
      <c r="S104" s="72">
        <f>Igazgatás!R128+Községgazd!U119+Vagyongazd!R103+Közút!R103+Sport!R105+Közművelődés!T144+Támogatás!AC106</f>
        <v>0</v>
      </c>
      <c r="T104" s="42">
        <f>Igazgatás!S128+Községgazd!V119+Vagyongazd!S103+Közút!S103+Sport!S105+Közművelődés!U144+Támogatás!AD106</f>
        <v>0</v>
      </c>
      <c r="U104" s="267">
        <f>Igazgatás!T128+Községgazd!W119+Vagyongazd!T103+Közút!T103+Sport!T105+Közművelődés!V144+Támogatás!AE106</f>
        <v>0</v>
      </c>
      <c r="V104" s="72">
        <f>Igazgatás!U128+Községgazd!X119+Vagyongazd!U103+Közút!U103+Sport!U105+Közművelődés!W144+Támogatás!AF106</f>
        <v>0</v>
      </c>
      <c r="W104" s="72">
        <f>Igazgatás!V128+Községgazd!Y119+Vagyongazd!V103+Közút!V103+Sport!V105+Közművelődés!X144+Támogatás!AG106</f>
        <v>0</v>
      </c>
      <c r="X104" s="42">
        <f>Igazgatás!W128+Községgazd!Z119+Vagyongazd!W103+Közút!W103+Sport!W105+Közművelődés!Y144+Támogatás!AH106</f>
        <v>0</v>
      </c>
      <c r="Y104" s="142" t="e">
        <f>Igazgatás!U128+Községgazd!U119+Vagyongazd!#REF!+Közút!U103+Sport!U105+Közművelődés!U144+Támogatás!Z106</f>
        <v>#REF!</v>
      </c>
      <c r="Z104" s="142" t="e">
        <f>Igazgatás!V128+Községgazd!V119+Vagyongazd!#REF!+Közút!V103+Sport!V105+Közművelődés!V144+Támogatás!AA106</f>
        <v>#REF!</v>
      </c>
      <c r="AA104" s="142" t="e">
        <f>Igazgatás!W128+Községgazd!W119+Vagyongazd!#REF!+Közút!W103+Sport!W105+Közművelődés!W144+Támogatás!AB106</f>
        <v>#REF!</v>
      </c>
      <c r="AD104" s="150"/>
    </row>
    <row r="105" spans="1:30" ht="25.5" hidden="1" customHeight="1" x14ac:dyDescent="0.25">
      <c r="B105" s="50"/>
      <c r="C105" s="2"/>
      <c r="D105" s="749" t="s">
        <v>525</v>
      </c>
      <c r="E105" s="749"/>
      <c r="F105" s="142" t="e">
        <v>#REF!</v>
      </c>
      <c r="G105" s="142" t="e">
        <v>#REF!</v>
      </c>
      <c r="H105" s="142" t="e">
        <v>#REF!</v>
      </c>
      <c r="I105" s="142" t="e">
        <v>#REF!</v>
      </c>
      <c r="J105" s="142" t="e">
        <f>Igazgatás!F129+Községgazd!F120+Vagyongazd!#REF!+Közút!F104+Sport!F106+Közművelődés!F145+Támogatás!J107</f>
        <v>#REF!</v>
      </c>
      <c r="K105" s="142" t="e">
        <f>Igazgatás!G129+Községgazd!G120+Vagyongazd!#REF!+Közút!G104+Sport!G106+Közművelődés!G145+Támogatás!K107</f>
        <v>#REF!</v>
      </c>
      <c r="L105" s="142" t="e">
        <f>Igazgatás!H129+Községgazd!H120+Vagyongazd!#REF!+Közút!H104+Sport!H106+Közművelődés!H145+Támogatás!L107</f>
        <v>#REF!</v>
      </c>
      <c r="M105" s="66">
        <f>Igazgatás!L129+Községgazd!O120+Vagyongazd!L104+Közút!L104+Sport!L106+Közművelődés!N145+Támogatás!W107</f>
        <v>0</v>
      </c>
      <c r="N105" s="1">
        <f>Igazgatás!M129+Községgazd!P120+Vagyongazd!M104+Közút!M104+Sport!M106+Közművelődés!O145+Támogatás!X107</f>
        <v>0</v>
      </c>
      <c r="O105" s="72">
        <f>Igazgatás!N129+Községgazd!Q120+Vagyongazd!N104+Közút!N104+Sport!N106+Közművelődés!P145+Támogatás!Y107</f>
        <v>0</v>
      </c>
      <c r="P105" s="72">
        <f>Igazgatás!O129+Községgazd!R120+Vagyongazd!O104+Közút!O104+Sport!O106+Közművelődés!Q145+Támogatás!Z107</f>
        <v>0</v>
      </c>
      <c r="Q105" s="1">
        <f>Igazgatás!P129+Községgazd!S120+Vagyongazd!P104+Közút!P104+Sport!P106+Közművelődés!R145+Támogatás!AA107</f>
        <v>0</v>
      </c>
      <c r="R105" s="72">
        <f>Igazgatás!Q129+Községgazd!T120+Vagyongazd!Q104+Közút!Q104+Sport!Q106+Közművelődés!S145+Támogatás!AB107</f>
        <v>0</v>
      </c>
      <c r="S105" s="72">
        <f>Igazgatás!R129+Községgazd!U120+Vagyongazd!R104+Közút!R104+Sport!R106+Közművelődés!T145+Támogatás!AC107</f>
        <v>0</v>
      </c>
      <c r="T105" s="42">
        <f>Igazgatás!S129+Községgazd!V120+Vagyongazd!S104+Közút!S104+Sport!S106+Közművelődés!U145+Támogatás!AD107</f>
        <v>0</v>
      </c>
      <c r="U105" s="267">
        <f>Igazgatás!T129+Községgazd!W120+Vagyongazd!T104+Közút!T104+Sport!T106+Közművelődés!V145+Támogatás!AE107</f>
        <v>0</v>
      </c>
      <c r="V105" s="72">
        <f>Igazgatás!U129+Községgazd!X120+Vagyongazd!U104+Közút!U104+Sport!U106+Közművelődés!W145+Támogatás!AF107</f>
        <v>0</v>
      </c>
      <c r="W105" s="72">
        <f>Igazgatás!V129+Községgazd!Y120+Vagyongazd!V104+Közút!V104+Sport!V106+Közművelődés!X145+Támogatás!AG107</f>
        <v>0</v>
      </c>
      <c r="X105" s="42">
        <f>Igazgatás!W129+Községgazd!Z120+Vagyongazd!W104+Közút!W104+Sport!W106+Közművelődés!Y145+Támogatás!AH107</f>
        <v>0</v>
      </c>
      <c r="Y105" s="142" t="e">
        <f>Igazgatás!U129+Községgazd!U120+Vagyongazd!#REF!+Közút!U104+Sport!U106+Közművelődés!U145+Támogatás!Z107</f>
        <v>#REF!</v>
      </c>
      <c r="Z105" s="142" t="e">
        <f>Igazgatás!V129+Községgazd!V120+Vagyongazd!#REF!+Közút!V104+Sport!V106+Közművelődés!V145+Támogatás!AA107</f>
        <v>#REF!</v>
      </c>
      <c r="AA105" s="142" t="e">
        <f>Igazgatás!W129+Községgazd!W120+Vagyongazd!#REF!+Közút!W104+Sport!W106+Közművelődés!W145+Támogatás!AB107</f>
        <v>#REF!</v>
      </c>
      <c r="AD105" s="150"/>
    </row>
    <row r="106" spans="1:30" ht="25.5" hidden="1" customHeight="1" x14ac:dyDescent="0.25">
      <c r="B106" s="50"/>
      <c r="C106" s="2"/>
      <c r="D106" s="749" t="s">
        <v>527</v>
      </c>
      <c r="E106" s="749"/>
      <c r="F106" s="142" t="e">
        <v>#REF!</v>
      </c>
      <c r="G106" s="142" t="e">
        <v>#REF!</v>
      </c>
      <c r="H106" s="142" t="e">
        <v>#REF!</v>
      </c>
      <c r="I106" s="142" t="e">
        <v>#REF!</v>
      </c>
      <c r="J106" s="142" t="e">
        <f>Igazgatás!F130+Községgazd!F121+Vagyongazd!#REF!+Közút!F105+Sport!F107+Közművelődés!F146+Támogatás!J108</f>
        <v>#REF!</v>
      </c>
      <c r="K106" s="142" t="e">
        <f>Igazgatás!G130+Községgazd!G121+Vagyongazd!#REF!+Közút!G105+Sport!G107+Közművelődés!G146+Támogatás!K108</f>
        <v>#REF!</v>
      </c>
      <c r="L106" s="142" t="e">
        <f>Igazgatás!H130+Községgazd!H121+Vagyongazd!#REF!+Közút!H105+Sport!H107+Közművelődés!H146+Támogatás!L108</f>
        <v>#REF!</v>
      </c>
      <c r="M106" s="66">
        <f>Igazgatás!L130+Községgazd!O121+Vagyongazd!L105+Közút!L105+Sport!L107+Közművelődés!N146+Támogatás!W108</f>
        <v>0</v>
      </c>
      <c r="N106" s="1">
        <f>Igazgatás!M130+Községgazd!P121+Vagyongazd!M105+Közút!M105+Sport!M107+Közművelődés!O146+Támogatás!X108</f>
        <v>0</v>
      </c>
      <c r="O106" s="72">
        <f>Igazgatás!N130+Községgazd!Q121+Vagyongazd!N105+Közút!N105+Sport!N107+Közművelődés!P146+Támogatás!Y108</f>
        <v>0</v>
      </c>
      <c r="P106" s="72">
        <f>Igazgatás!O130+Községgazd!R121+Vagyongazd!O105+Közút!O105+Sport!O107+Közművelődés!Q146+Támogatás!Z108</f>
        <v>0</v>
      </c>
      <c r="Q106" s="1">
        <f>Igazgatás!P130+Községgazd!S121+Vagyongazd!P105+Közút!P105+Sport!P107+Közművelődés!R146+Támogatás!AA108</f>
        <v>0</v>
      </c>
      <c r="R106" s="72">
        <f>Igazgatás!Q130+Községgazd!T121+Vagyongazd!Q105+Közút!Q105+Sport!Q107+Közművelődés!S146+Támogatás!AB108</f>
        <v>0</v>
      </c>
      <c r="S106" s="72">
        <f>Igazgatás!R130+Községgazd!U121+Vagyongazd!R105+Közút!R105+Sport!R107+Közművelődés!T146+Támogatás!AC108</f>
        <v>0</v>
      </c>
      <c r="T106" s="42">
        <f>Igazgatás!S130+Községgazd!V121+Vagyongazd!S105+Közút!S105+Sport!S107+Közművelődés!U146+Támogatás!AD108</f>
        <v>0</v>
      </c>
      <c r="U106" s="267">
        <f>Igazgatás!T130+Községgazd!W121+Vagyongazd!T105+Közút!T105+Sport!T107+Közművelődés!V146+Támogatás!AE108</f>
        <v>0</v>
      </c>
      <c r="V106" s="72">
        <f>Igazgatás!U130+Községgazd!X121+Vagyongazd!U105+Közút!U105+Sport!U107+Közművelődés!W146+Támogatás!AF108</f>
        <v>0</v>
      </c>
      <c r="W106" s="72">
        <f>Igazgatás!V130+Községgazd!Y121+Vagyongazd!V105+Közút!V105+Sport!V107+Közművelődés!X146+Támogatás!AG108</f>
        <v>0</v>
      </c>
      <c r="X106" s="42">
        <f>Igazgatás!W130+Községgazd!Z121+Vagyongazd!W105+Közút!W105+Sport!W107+Közművelődés!Y146+Támogatás!AH108</f>
        <v>0</v>
      </c>
      <c r="Y106" s="142" t="e">
        <f>Igazgatás!U130+Községgazd!U121+Vagyongazd!#REF!+Közút!U105+Sport!U107+Közművelődés!U146+Támogatás!Z108</f>
        <v>#REF!</v>
      </c>
      <c r="Z106" s="142" t="e">
        <f>Igazgatás!V130+Községgazd!V121+Vagyongazd!#REF!+Közút!V105+Sport!V107+Közművelődés!V146+Támogatás!AA108</f>
        <v>#REF!</v>
      </c>
      <c r="AA106" s="142" t="e">
        <f>Igazgatás!W130+Községgazd!W121+Vagyongazd!#REF!+Közút!W105+Sport!W107+Közművelődés!W146+Támogatás!AB108</f>
        <v>#REF!</v>
      </c>
      <c r="AD106" s="150"/>
    </row>
    <row r="107" spans="1:30" s="39" customFormat="1" x14ac:dyDescent="0.25">
      <c r="A107" s="110" t="s">
        <v>231</v>
      </c>
      <c r="B107" s="93" t="s">
        <v>662</v>
      </c>
      <c r="C107" s="775" t="s">
        <v>232</v>
      </c>
      <c r="D107" s="776"/>
      <c r="E107" s="776"/>
      <c r="F107" s="145">
        <v>2617468</v>
      </c>
      <c r="G107" s="145">
        <v>2618218</v>
      </c>
      <c r="H107" s="145">
        <v>2719216</v>
      </c>
      <c r="I107" s="143"/>
      <c r="J107" s="145">
        <f>Igazgatás!F131+Községgazd!F122+Közút!F106+Sport!F108+Közművelődés!F147+Támogatás!J109</f>
        <v>4964728</v>
      </c>
      <c r="K107" s="145">
        <f>Igazgatás!G131+Községgazd!G122+Közút!G106+Sport!G108+Közművelődés!G147+Támogatás!K109</f>
        <v>0</v>
      </c>
      <c r="L107" s="145">
        <f>Igazgatás!H131+Községgazd!H122+Közút!H106+Sport!H108+Közművelődés!H147+Támogatás!L109</f>
        <v>4964728</v>
      </c>
      <c r="M107" s="94">
        <f>Igazgatás!L131+Községgazd!O122+Vagyongazd!L106+Közút!L106+Sport!L108+Közművelődés!N147+Támogatás!W109</f>
        <v>0</v>
      </c>
      <c r="N107" s="95">
        <f>Igazgatás!M131+Községgazd!P122+Vagyongazd!M106+Közút!M106+Sport!M108+Közművelődés!O147+Támogatás!X109</f>
        <v>0</v>
      </c>
      <c r="O107" s="98">
        <f>Igazgatás!N131+Községgazd!Q122+Vagyongazd!N106+Közút!N106+Sport!N108+Közművelődés!P147+Támogatás!Y109</f>
        <v>0</v>
      </c>
      <c r="P107" s="98">
        <f>Igazgatás!O131+Községgazd!R122+Vagyongazd!O106+Közút!O106+Sport!O108+Közművelődés!Q147+Támogatás!Z109</f>
        <v>60998</v>
      </c>
      <c r="Q107" s="95">
        <f>Igazgatás!P131+Községgazd!S122+Vagyongazd!P106+Közút!P106+Sport!P108+Közművelődés!R147+Támogatás!AA109</f>
        <v>0</v>
      </c>
      <c r="R107" s="98">
        <f>Igazgatás!Q131+Községgazd!T122+Vagyongazd!Q106+Közút!Q106+Sport!Q108+Közművelődés!S147+Támogatás!AB109</f>
        <v>0</v>
      </c>
      <c r="S107" s="98">
        <f>Igazgatás!R131+Községgazd!U122+Vagyongazd!R106+Közút!R106+Sport!R108+Közművelődés!T147+Támogatás!AC109</f>
        <v>0</v>
      </c>
      <c r="T107" s="99">
        <f>Igazgatás!S131+Községgazd!V122+Vagyongazd!S106+Közút!S106+Sport!S108+Közművelődés!U147+Támogatás!AD109</f>
        <v>1500000</v>
      </c>
      <c r="U107" s="269">
        <f>Igazgatás!T131+Községgazd!W122+Vagyongazd!T106+Közút!T106+Sport!T108+Közművelődés!V147+Támogatás!AE109</f>
        <v>0</v>
      </c>
      <c r="V107" s="98">
        <f>Igazgatás!U131+Községgazd!X122+Vagyongazd!U106+Közút!U106+Sport!U108+Közművelődés!W147+Támogatás!AF109</f>
        <v>40750</v>
      </c>
      <c r="W107" s="98">
        <f>Igazgatás!V131+Községgazd!Y122+Vagyongazd!V106+Közút!V106+Sport!V108+Közművelődés!X147+Támogatás!AG109</f>
        <v>1954714</v>
      </c>
      <c r="X107" s="99">
        <f>Igazgatás!W131+Községgazd!Z122+Vagyongazd!W106+Közút!W106+Sport!W108+Közművelődés!Y147+Támogatás!AH109</f>
        <v>0</v>
      </c>
      <c r="Y107" s="145">
        <f>SUM(Y108+Y114+Y115)</f>
        <v>3556462</v>
      </c>
      <c r="Z107" s="145">
        <f>Igazgatás!V131+Községgazd!V122+Közút!V106+Sport!V108+Közművelődés!V147+Támogatás!AA109</f>
        <v>0</v>
      </c>
      <c r="AA107" s="145">
        <f>SUM(Támogatás!O109)</f>
        <v>3556462</v>
      </c>
      <c r="AD107" s="150">
        <v>4964728</v>
      </c>
    </row>
    <row r="108" spans="1:30" ht="15" customHeight="1" x14ac:dyDescent="0.25">
      <c r="B108" s="50"/>
      <c r="C108" s="2"/>
      <c r="D108" s="748" t="s">
        <v>368</v>
      </c>
      <c r="E108" s="748"/>
      <c r="F108" s="142">
        <f>Támogatás!F110</f>
        <v>0</v>
      </c>
      <c r="G108" s="142">
        <f>Támogatás!G110</f>
        <v>0</v>
      </c>
      <c r="H108" s="142">
        <f>Támogatás!H110</f>
        <v>0</v>
      </c>
      <c r="I108" s="142"/>
      <c r="J108" s="142">
        <f>Igazgatás!F132+Községgazd!F123+Közút!F107+Sport!F109+Közművelődés!F148+Támogatás!J110</f>
        <v>0</v>
      </c>
      <c r="K108" s="142">
        <f>Igazgatás!G132+Községgazd!G123+Közút!G107+Sport!G109+Közművelődés!G148+Támogatás!K110</f>
        <v>0</v>
      </c>
      <c r="L108" s="142">
        <f>Igazgatás!H132+Községgazd!H123+Közút!H107+Sport!H109+Közművelődés!H148+Támogatás!L110</f>
        <v>0</v>
      </c>
      <c r="M108" s="66">
        <f>Igazgatás!L132+Községgazd!O123+Vagyongazd!L107+Közút!L107+Sport!L109+Közművelődés!N148+Támogatás!W110</f>
        <v>0</v>
      </c>
      <c r="N108" s="1">
        <f>Igazgatás!M132+Községgazd!P123+Vagyongazd!M107+Közút!M107+Sport!M109+Közművelődés!O148+Támogatás!X110</f>
        <v>0</v>
      </c>
      <c r="O108" s="72">
        <f>Igazgatás!N132+Községgazd!Q123+Vagyongazd!N107+Közút!N107+Sport!N109+Közművelődés!P148+Támogatás!Y110</f>
        <v>0</v>
      </c>
      <c r="P108" s="72">
        <f>Igazgatás!O132+Községgazd!R123+Vagyongazd!O107+Közút!O107+Sport!O109+Közművelődés!Q148+Támogatás!Z110</f>
        <v>0</v>
      </c>
      <c r="Q108" s="1">
        <f>Igazgatás!P132+Községgazd!S123+Vagyongazd!P107+Közút!P107+Sport!P109+Közművelődés!R148+Támogatás!AA110</f>
        <v>0</v>
      </c>
      <c r="R108" s="72">
        <f>Igazgatás!Q132+Községgazd!T123+Vagyongazd!Q107+Közút!Q107+Sport!Q109+Közművelődés!S148+Támogatás!AB110</f>
        <v>0</v>
      </c>
      <c r="S108" s="72">
        <f>Igazgatás!R132+Községgazd!U123+Vagyongazd!R107+Közút!R107+Sport!R109+Közművelődés!T148+Támogatás!AC110</f>
        <v>0</v>
      </c>
      <c r="T108" s="42">
        <f>Igazgatás!S132+Községgazd!V123+Vagyongazd!S107+Közút!S107+Sport!S109+Közművelődés!U148+Támogatás!AD110</f>
        <v>0</v>
      </c>
      <c r="U108" s="267">
        <f>Igazgatás!T132+Községgazd!W123+Vagyongazd!T107+Közút!T107+Sport!T109+Közművelődés!V148+Támogatás!AE110</f>
        <v>0</v>
      </c>
      <c r="V108" s="72">
        <f>Igazgatás!U132+Községgazd!X123+Vagyongazd!U107+Közút!U107+Sport!U109+Közművelődés!W148+Támogatás!AF110</f>
        <v>0</v>
      </c>
      <c r="W108" s="72">
        <f>Igazgatás!V132+Községgazd!Y123+Vagyongazd!V107+Közút!V107+Sport!V109+Közművelődés!X148+Támogatás!AG110</f>
        <v>0</v>
      </c>
      <c r="X108" s="42">
        <f>Igazgatás!W132+Községgazd!Z123+Vagyongazd!W107+Közút!W107+Sport!W109+Közművelődés!Y148+Támogatás!AH110</f>
        <v>0</v>
      </c>
      <c r="Y108" s="142">
        <f>SUM(Támogatás!M110)</f>
        <v>0</v>
      </c>
      <c r="Z108" s="142">
        <f>Igazgatás!V132+Községgazd!V123+Közút!V107+Sport!V109+Közművelődés!V148+Támogatás!AA110</f>
        <v>0</v>
      </c>
      <c r="AA108" s="142">
        <f>SUM(Támogatás!O110)</f>
        <v>0</v>
      </c>
      <c r="AD108" s="150"/>
    </row>
    <row r="109" spans="1:30" ht="15" hidden="1" customHeight="1" x14ac:dyDescent="0.25">
      <c r="B109" s="50"/>
      <c r="C109" s="2"/>
      <c r="D109" s="748" t="s">
        <v>514</v>
      </c>
      <c r="E109" s="748"/>
      <c r="F109" s="142" t="e">
        <v>#REF!</v>
      </c>
      <c r="G109" s="142" t="e">
        <v>#REF!</v>
      </c>
      <c r="H109" s="142" t="e">
        <v>#REF!</v>
      </c>
      <c r="I109" s="142" t="e">
        <v>#REF!</v>
      </c>
      <c r="J109" s="142" t="e">
        <f>Igazgatás!F133+Községgazd!F124+Vagyongazd!#REF!+Közút!F108+Sport!F110+Közművelődés!F149+Támogatás!J111</f>
        <v>#REF!</v>
      </c>
      <c r="K109" s="142" t="e">
        <f>Igazgatás!G133+Községgazd!G124+Vagyongazd!#REF!+Közút!G108+Sport!G110+Közművelődés!G149+Támogatás!K111</f>
        <v>#REF!</v>
      </c>
      <c r="L109" s="142" t="e">
        <f>Igazgatás!H133+Községgazd!H124+Vagyongazd!#REF!+Közút!H108+Sport!H110+Közművelődés!H149+Támogatás!L111</f>
        <v>#REF!</v>
      </c>
      <c r="M109" s="66">
        <f>Igazgatás!L133+Községgazd!O124+Vagyongazd!L108+Közút!L108+Sport!L110+Közművelődés!N149+Támogatás!W111</f>
        <v>0</v>
      </c>
      <c r="N109" s="1">
        <f>Igazgatás!M133+Községgazd!P124+Vagyongazd!M108+Közút!M108+Sport!M110+Közművelődés!O149+Támogatás!X111</f>
        <v>0</v>
      </c>
      <c r="O109" s="72">
        <f>Igazgatás!N133+Községgazd!Q124+Vagyongazd!N108+Közút!N108+Sport!N110+Közművelődés!P149+Támogatás!Y111</f>
        <v>0</v>
      </c>
      <c r="P109" s="72">
        <f>Igazgatás!O133+Községgazd!R124+Vagyongazd!O108+Közút!O108+Sport!O110+Közművelődés!Q149+Támogatás!Z111</f>
        <v>0</v>
      </c>
      <c r="Q109" s="1">
        <f>Igazgatás!P133+Községgazd!S124+Vagyongazd!P108+Közút!P108+Sport!P110+Közművelődés!R149+Támogatás!AA111</f>
        <v>0</v>
      </c>
      <c r="R109" s="72">
        <f>Igazgatás!Q133+Községgazd!T124+Vagyongazd!Q108+Közút!Q108+Sport!Q110+Közművelődés!S149+Támogatás!AB111</f>
        <v>0</v>
      </c>
      <c r="S109" s="72">
        <f>Igazgatás!R133+Községgazd!U124+Vagyongazd!R108+Közút!R108+Sport!R110+Közművelődés!T149+Támogatás!AC111</f>
        <v>0</v>
      </c>
      <c r="T109" s="42">
        <f>Igazgatás!S133+Községgazd!V124+Vagyongazd!S108+Közút!S108+Sport!S110+Közművelődés!U149+Támogatás!AD111</f>
        <v>0</v>
      </c>
      <c r="U109" s="267">
        <f>Igazgatás!T133+Községgazd!W124+Vagyongazd!T108+Közút!T108+Sport!T110+Közművelődés!V149+Támogatás!AE111</f>
        <v>0</v>
      </c>
      <c r="V109" s="72">
        <f>Igazgatás!U133+Községgazd!X124+Vagyongazd!U108+Közút!U108+Sport!U110+Közművelődés!W149+Támogatás!AF111</f>
        <v>0</v>
      </c>
      <c r="W109" s="72">
        <f>Igazgatás!V133+Községgazd!Y124+Vagyongazd!V108+Közút!V108+Sport!V110+Közművelődés!X149+Támogatás!AG111</f>
        <v>0</v>
      </c>
      <c r="X109" s="42">
        <f>Igazgatás!W133+Községgazd!Z124+Vagyongazd!W108+Közút!W108+Sport!W110+Közművelődés!Y149+Támogatás!AH111</f>
        <v>0</v>
      </c>
      <c r="Y109" s="142" t="e">
        <f>Igazgatás!U133+Községgazd!U124+Vagyongazd!#REF!+Közút!U108+Sport!U110+Közművelődés!U149+Támogatás!Z111</f>
        <v>#REF!</v>
      </c>
      <c r="Z109" s="142" t="e">
        <f>Igazgatás!V133+Községgazd!V124+Vagyongazd!#REF!+Közút!V108+Sport!V110+Közművelődés!V149+Támogatás!AA111</f>
        <v>#REF!</v>
      </c>
      <c r="AA109" s="142" t="e">
        <f>Igazgatás!W133+Községgazd!W124+Vagyongazd!#REF!+Közút!W108+Sport!W110+Közművelődés!W149+Támogatás!AB111</f>
        <v>#REF!</v>
      </c>
      <c r="AD109" s="150"/>
    </row>
    <row r="110" spans="1:30" ht="15" hidden="1" customHeight="1" x14ac:dyDescent="0.25">
      <c r="B110" s="50"/>
      <c r="C110" s="2"/>
      <c r="D110" s="748" t="s">
        <v>516</v>
      </c>
      <c r="E110" s="748"/>
      <c r="F110" s="142" t="e">
        <v>#REF!</v>
      </c>
      <c r="G110" s="142" t="e">
        <v>#REF!</v>
      </c>
      <c r="H110" s="142" t="e">
        <v>#REF!</v>
      </c>
      <c r="I110" s="142" t="e">
        <v>#REF!</v>
      </c>
      <c r="J110" s="142" t="e">
        <f>Igazgatás!F134+Községgazd!F125+Vagyongazd!#REF!+Közút!F109+Sport!F111+Közművelődés!F150+Támogatás!J112</f>
        <v>#REF!</v>
      </c>
      <c r="K110" s="142" t="e">
        <f>Igazgatás!G134+Községgazd!G125+Vagyongazd!#REF!+Közút!G109+Sport!G111+Közművelődés!G150+Támogatás!K112</f>
        <v>#REF!</v>
      </c>
      <c r="L110" s="142" t="e">
        <f>Igazgatás!H134+Községgazd!H125+Vagyongazd!#REF!+Közút!H109+Sport!H111+Közművelődés!H150+Támogatás!L112</f>
        <v>#REF!</v>
      </c>
      <c r="M110" s="66">
        <f>Igazgatás!L134+Községgazd!O125+Vagyongazd!L109+Közút!L109+Sport!L111+Közművelődés!N150+Támogatás!W112</f>
        <v>0</v>
      </c>
      <c r="N110" s="1">
        <f>Igazgatás!M134+Községgazd!P125+Vagyongazd!M109+Közút!M109+Sport!M111+Közművelődés!O150+Támogatás!X112</f>
        <v>0</v>
      </c>
      <c r="O110" s="72">
        <f>Igazgatás!N134+Községgazd!Q125+Vagyongazd!N109+Közút!N109+Sport!N111+Közművelődés!P150+Támogatás!Y112</f>
        <v>0</v>
      </c>
      <c r="P110" s="72">
        <f>Igazgatás!O134+Községgazd!R125+Vagyongazd!O109+Közút!O109+Sport!O111+Közművelődés!Q150+Támogatás!Z112</f>
        <v>0</v>
      </c>
      <c r="Q110" s="1">
        <f>Igazgatás!P134+Községgazd!S125+Vagyongazd!P109+Közút!P109+Sport!P111+Közművelődés!R150+Támogatás!AA112</f>
        <v>0</v>
      </c>
      <c r="R110" s="72">
        <f>Igazgatás!Q134+Községgazd!T125+Vagyongazd!Q109+Közút!Q109+Sport!Q111+Közművelődés!S150+Támogatás!AB112</f>
        <v>0</v>
      </c>
      <c r="S110" s="72">
        <f>Igazgatás!R134+Községgazd!U125+Vagyongazd!R109+Közút!R109+Sport!R111+Közművelődés!T150+Támogatás!AC112</f>
        <v>0</v>
      </c>
      <c r="T110" s="42">
        <f>Igazgatás!S134+Községgazd!V125+Vagyongazd!S109+Közút!S109+Sport!S111+Közművelődés!U150+Támogatás!AD112</f>
        <v>0</v>
      </c>
      <c r="U110" s="267">
        <f>Igazgatás!T134+Községgazd!W125+Vagyongazd!T109+Közút!T109+Sport!T111+Közművelődés!V150+Támogatás!AE112</f>
        <v>0</v>
      </c>
      <c r="V110" s="72">
        <f>Igazgatás!U134+Községgazd!X125+Vagyongazd!U109+Közút!U109+Sport!U111+Közművelődés!W150+Támogatás!AF112</f>
        <v>0</v>
      </c>
      <c r="W110" s="72">
        <f>Igazgatás!V134+Községgazd!Y125+Vagyongazd!V109+Közút!V109+Sport!V111+Közművelődés!X150+Támogatás!AG112</f>
        <v>0</v>
      </c>
      <c r="X110" s="42">
        <f>Igazgatás!W134+Községgazd!Z125+Vagyongazd!W109+Közút!W109+Sport!W111+Közművelődés!Y150+Támogatás!AH112</f>
        <v>0</v>
      </c>
      <c r="Y110" s="142" t="e">
        <f>Igazgatás!U134+Községgazd!U125+Vagyongazd!#REF!+Közút!U109+Sport!U111+Közművelődés!U150+Támogatás!Z112</f>
        <v>#REF!</v>
      </c>
      <c r="Z110" s="142" t="e">
        <f>Igazgatás!V134+Községgazd!V125+Vagyongazd!#REF!+Közút!V109+Sport!V111+Közművelődés!V150+Támogatás!AA112</f>
        <v>#REF!</v>
      </c>
      <c r="AA110" s="142" t="e">
        <f>Igazgatás!W134+Községgazd!W125+Vagyongazd!#REF!+Közút!W109+Sport!W111+Közművelődés!W150+Támogatás!AB112</f>
        <v>#REF!</v>
      </c>
      <c r="AD110" s="150"/>
    </row>
    <row r="111" spans="1:30" ht="15" hidden="1" customHeight="1" x14ac:dyDescent="0.25">
      <c r="B111" s="50"/>
      <c r="C111" s="2"/>
      <c r="D111" s="748" t="s">
        <v>517</v>
      </c>
      <c r="E111" s="748"/>
      <c r="F111" s="142" t="e">
        <v>#REF!</v>
      </c>
      <c r="G111" s="142" t="e">
        <v>#REF!</v>
      </c>
      <c r="H111" s="142" t="e">
        <v>#REF!</v>
      </c>
      <c r="I111" s="142" t="e">
        <v>#REF!</v>
      </c>
      <c r="J111" s="142" t="e">
        <f>Igazgatás!F135+Községgazd!F126+Vagyongazd!#REF!+Közút!F110+Sport!F112+Közművelődés!F151+Támogatás!J113</f>
        <v>#REF!</v>
      </c>
      <c r="K111" s="142" t="e">
        <f>Igazgatás!G135+Községgazd!G126+Vagyongazd!#REF!+Közút!G110+Sport!G112+Közművelődés!G151+Támogatás!K113</f>
        <v>#REF!</v>
      </c>
      <c r="L111" s="142" t="e">
        <f>Igazgatás!H135+Községgazd!H126+Vagyongazd!#REF!+Közút!H110+Sport!H112+Közművelődés!H151+Támogatás!L113</f>
        <v>#REF!</v>
      </c>
      <c r="M111" s="66">
        <f>Igazgatás!L135+Községgazd!O126+Vagyongazd!L110+Közút!L110+Sport!L112+Közművelődés!N151+Támogatás!W113</f>
        <v>0</v>
      </c>
      <c r="N111" s="1">
        <f>Igazgatás!M135+Községgazd!P126+Vagyongazd!M110+Közút!M110+Sport!M112+Közművelődés!O151+Támogatás!X113</f>
        <v>0</v>
      </c>
      <c r="O111" s="72">
        <f>Igazgatás!N135+Községgazd!Q126+Vagyongazd!N110+Közút!N110+Sport!N112+Közművelődés!P151+Támogatás!Y113</f>
        <v>0</v>
      </c>
      <c r="P111" s="72">
        <f>Igazgatás!O135+Községgazd!R126+Vagyongazd!O110+Közút!O110+Sport!O112+Közművelődés!Q151+Támogatás!Z113</f>
        <v>0</v>
      </c>
      <c r="Q111" s="1">
        <f>Igazgatás!P135+Községgazd!S126+Vagyongazd!P110+Közút!P110+Sport!P112+Közművelődés!R151+Támogatás!AA113</f>
        <v>0</v>
      </c>
      <c r="R111" s="72">
        <f>Igazgatás!Q135+Községgazd!T126+Vagyongazd!Q110+Közút!Q110+Sport!Q112+Közművelődés!S151+Támogatás!AB113</f>
        <v>0</v>
      </c>
      <c r="S111" s="72">
        <f>Igazgatás!R135+Községgazd!U126+Vagyongazd!R110+Közút!R110+Sport!R112+Közművelődés!T151+Támogatás!AC113</f>
        <v>0</v>
      </c>
      <c r="T111" s="42">
        <f>Igazgatás!S135+Községgazd!V126+Vagyongazd!S110+Közút!S110+Sport!S112+Közművelődés!U151+Támogatás!AD113</f>
        <v>0</v>
      </c>
      <c r="U111" s="267">
        <f>Igazgatás!T135+Községgazd!W126+Vagyongazd!T110+Közút!T110+Sport!T112+Közművelődés!V151+Támogatás!AE113</f>
        <v>0</v>
      </c>
      <c r="V111" s="72">
        <f>Igazgatás!U135+Községgazd!X126+Vagyongazd!U110+Közút!U110+Sport!U112+Közművelődés!W151+Támogatás!AF113</f>
        <v>0</v>
      </c>
      <c r="W111" s="72">
        <f>Igazgatás!V135+Községgazd!Y126+Vagyongazd!V110+Közút!V110+Sport!V112+Közművelődés!X151+Támogatás!AG113</f>
        <v>0</v>
      </c>
      <c r="X111" s="42">
        <f>Igazgatás!W135+Községgazd!Z126+Vagyongazd!W110+Közút!W110+Sport!W112+Közművelődés!Y151+Támogatás!AH113</f>
        <v>0</v>
      </c>
      <c r="Y111" s="142" t="e">
        <f>Igazgatás!U135+Községgazd!U126+Vagyongazd!#REF!+Közút!U110+Sport!U112+Közművelődés!U151+Támogatás!Z113</f>
        <v>#REF!</v>
      </c>
      <c r="Z111" s="142" t="e">
        <f>Igazgatás!V135+Községgazd!V126+Vagyongazd!#REF!+Közút!V110+Sport!V112+Közművelődés!V151+Támogatás!AA113</f>
        <v>#REF!</v>
      </c>
      <c r="AA111" s="142" t="e">
        <f>Igazgatás!W135+Községgazd!W126+Vagyongazd!#REF!+Közút!W110+Sport!W112+Közművelődés!W151+Támogatás!AB113</f>
        <v>#REF!</v>
      </c>
      <c r="AD111" s="150"/>
    </row>
    <row r="112" spans="1:30" ht="15" hidden="1" customHeight="1" x14ac:dyDescent="0.25">
      <c r="B112" s="50"/>
      <c r="C112" s="2"/>
      <c r="D112" s="748" t="s">
        <v>521</v>
      </c>
      <c r="E112" s="748"/>
      <c r="F112" s="142" t="e">
        <v>#REF!</v>
      </c>
      <c r="G112" s="142" t="e">
        <v>#REF!</v>
      </c>
      <c r="H112" s="142" t="e">
        <v>#REF!</v>
      </c>
      <c r="I112" s="142" t="e">
        <v>#REF!</v>
      </c>
      <c r="J112" s="142" t="e">
        <f>Igazgatás!F136+Községgazd!F127+Vagyongazd!#REF!+Közút!F111+Sport!F113+Közművelődés!F152+Támogatás!J114</f>
        <v>#REF!</v>
      </c>
      <c r="K112" s="142" t="e">
        <f>Igazgatás!G136+Községgazd!G127+Vagyongazd!#REF!+Közút!G111+Sport!G113+Közművelődés!G152+Támogatás!K114</f>
        <v>#REF!</v>
      </c>
      <c r="L112" s="142" t="e">
        <f>Igazgatás!H136+Községgazd!H127+Vagyongazd!#REF!+Közút!H111+Sport!H113+Közművelődés!H152+Támogatás!L114</f>
        <v>#REF!</v>
      </c>
      <c r="M112" s="66">
        <f>Igazgatás!L136+Községgazd!O127+Vagyongazd!L111+Közút!L111+Sport!L113+Közművelődés!N152+Támogatás!W114</f>
        <v>0</v>
      </c>
      <c r="N112" s="1">
        <f>Igazgatás!M136+Községgazd!P127+Vagyongazd!M111+Közút!M111+Sport!M113+Közművelődés!O152+Támogatás!X114</f>
        <v>0</v>
      </c>
      <c r="O112" s="72">
        <f>Igazgatás!N136+Községgazd!Q127+Vagyongazd!N111+Közút!N111+Sport!N113+Közművelődés!P152+Támogatás!Y114</f>
        <v>0</v>
      </c>
      <c r="P112" s="72">
        <f>Igazgatás!O136+Községgazd!R127+Vagyongazd!O111+Közút!O111+Sport!O113+Közművelődés!Q152+Támogatás!Z114</f>
        <v>0</v>
      </c>
      <c r="Q112" s="1">
        <f>Igazgatás!P136+Községgazd!S127+Vagyongazd!P111+Közút!P111+Sport!P113+Közművelődés!R152+Támogatás!AA114</f>
        <v>0</v>
      </c>
      <c r="R112" s="72">
        <f>Igazgatás!Q136+Községgazd!T127+Vagyongazd!Q111+Közút!Q111+Sport!Q113+Közművelődés!S152+Támogatás!AB114</f>
        <v>0</v>
      </c>
      <c r="S112" s="72">
        <f>Igazgatás!R136+Községgazd!U127+Vagyongazd!R111+Közút!R111+Sport!R113+Közművelődés!T152+Támogatás!AC114</f>
        <v>0</v>
      </c>
      <c r="T112" s="42">
        <f>Igazgatás!S136+Községgazd!V127+Vagyongazd!S111+Közút!S111+Sport!S113+Közművelődés!U152+Támogatás!AD114</f>
        <v>0</v>
      </c>
      <c r="U112" s="267">
        <f>Igazgatás!T136+Községgazd!W127+Vagyongazd!T111+Közút!T111+Sport!T113+Közművelődés!V152+Támogatás!AE114</f>
        <v>0</v>
      </c>
      <c r="V112" s="72">
        <f>Igazgatás!U136+Községgazd!X127+Vagyongazd!U111+Közút!U111+Sport!U113+Közművelődés!W152+Támogatás!AF114</f>
        <v>0</v>
      </c>
      <c r="W112" s="72">
        <f>Igazgatás!V136+Községgazd!Y127+Vagyongazd!V111+Közút!V111+Sport!V113+Közművelődés!X152+Támogatás!AG114</f>
        <v>0</v>
      </c>
      <c r="X112" s="42">
        <f>Igazgatás!W136+Községgazd!Z127+Vagyongazd!W111+Közút!W111+Sport!W113+Közművelődés!Y152+Támogatás!AH114</f>
        <v>0</v>
      </c>
      <c r="Y112" s="142" t="e">
        <f>Igazgatás!U136+Községgazd!U127+Vagyongazd!#REF!+Közút!U111+Sport!U113+Közművelődés!U152+Támogatás!Z114</f>
        <v>#REF!</v>
      </c>
      <c r="Z112" s="142" t="e">
        <f>Igazgatás!V136+Községgazd!V127+Vagyongazd!#REF!+Közút!V111+Sport!V113+Közművelődés!V152+Támogatás!AA114</f>
        <v>#REF!</v>
      </c>
      <c r="AA112" s="142" t="e">
        <f>Igazgatás!W136+Községgazd!W127+Vagyongazd!#REF!+Közút!W111+Sport!W113+Közművelődés!W152+Támogatás!AB114</f>
        <v>#REF!</v>
      </c>
      <c r="AD112" s="150"/>
    </row>
    <row r="113" spans="1:30" ht="15" hidden="1" customHeight="1" x14ac:dyDescent="0.25">
      <c r="B113" s="50"/>
      <c r="C113" s="2"/>
      <c r="D113" s="748" t="s">
        <v>519</v>
      </c>
      <c r="E113" s="748"/>
      <c r="F113" s="142" t="e">
        <v>#REF!</v>
      </c>
      <c r="G113" s="142" t="e">
        <v>#REF!</v>
      </c>
      <c r="H113" s="142" t="e">
        <v>#REF!</v>
      </c>
      <c r="I113" s="142" t="e">
        <v>#REF!</v>
      </c>
      <c r="J113" s="142" t="e">
        <f>Igazgatás!F137+Községgazd!F128+Vagyongazd!#REF!+Közút!F112+Sport!F114+Közművelődés!F153+Támogatás!J115</f>
        <v>#REF!</v>
      </c>
      <c r="K113" s="142" t="e">
        <f>Igazgatás!G137+Községgazd!G128+Vagyongazd!#REF!+Közút!G112+Sport!G114+Közművelődés!G153+Támogatás!K115</f>
        <v>#REF!</v>
      </c>
      <c r="L113" s="142" t="e">
        <f>Igazgatás!H137+Községgazd!H128+Vagyongazd!#REF!+Közút!H112+Sport!H114+Közművelődés!H153+Támogatás!L115</f>
        <v>#REF!</v>
      </c>
      <c r="M113" s="66">
        <f>Igazgatás!L137+Községgazd!O128+Vagyongazd!L112+Közút!L112+Sport!L114+Közművelődés!N153+Támogatás!W115</f>
        <v>0</v>
      </c>
      <c r="N113" s="1">
        <f>Igazgatás!M137+Községgazd!P128+Vagyongazd!M112+Közút!M112+Sport!M114+Közművelődés!O153+Támogatás!X115</f>
        <v>0</v>
      </c>
      <c r="O113" s="72">
        <f>Igazgatás!N137+Községgazd!Q128+Vagyongazd!N112+Közút!N112+Sport!N114+Közművelődés!P153+Támogatás!Y115</f>
        <v>0</v>
      </c>
      <c r="P113" s="72">
        <f>Igazgatás!O137+Községgazd!R128+Vagyongazd!O112+Közút!O112+Sport!O114+Közművelődés!Q153+Támogatás!Z115</f>
        <v>0</v>
      </c>
      <c r="Q113" s="1">
        <f>Igazgatás!P137+Községgazd!S128+Vagyongazd!P112+Közút!P112+Sport!P114+Közművelődés!R153+Támogatás!AA115</f>
        <v>0</v>
      </c>
      <c r="R113" s="72">
        <f>Igazgatás!Q137+Községgazd!T128+Vagyongazd!Q112+Közút!Q112+Sport!Q114+Közművelődés!S153+Támogatás!AB115</f>
        <v>0</v>
      </c>
      <c r="S113" s="72">
        <f>Igazgatás!R137+Községgazd!U128+Vagyongazd!R112+Közút!R112+Sport!R114+Közművelődés!T153+Támogatás!AC115</f>
        <v>0</v>
      </c>
      <c r="T113" s="42">
        <f>Igazgatás!S137+Községgazd!V128+Vagyongazd!S112+Közút!S112+Sport!S114+Közművelődés!U153+Támogatás!AD115</f>
        <v>0</v>
      </c>
      <c r="U113" s="267">
        <f>Igazgatás!T137+Községgazd!W128+Vagyongazd!T112+Közút!T112+Sport!T114+Közművelődés!V153+Támogatás!AE115</f>
        <v>0</v>
      </c>
      <c r="V113" s="72">
        <f>Igazgatás!U137+Községgazd!X128+Vagyongazd!U112+Közút!U112+Sport!U114+Közművelődés!W153+Támogatás!AF115</f>
        <v>0</v>
      </c>
      <c r="W113" s="72">
        <f>Igazgatás!V137+Községgazd!Y128+Vagyongazd!V112+Közút!V112+Sport!V114+Közművelődés!X153+Támogatás!AG115</f>
        <v>0</v>
      </c>
      <c r="X113" s="42">
        <f>Igazgatás!W137+Községgazd!Z128+Vagyongazd!W112+Közút!W112+Sport!W114+Közművelődés!Y153+Támogatás!AH115</f>
        <v>0</v>
      </c>
      <c r="Y113" s="142" t="e">
        <f>Igazgatás!U137+Községgazd!U128+Vagyongazd!#REF!+Közút!U112+Sport!U114+Közművelődés!U153+Támogatás!Z115</f>
        <v>#REF!</v>
      </c>
      <c r="Z113" s="142" t="e">
        <f>Igazgatás!V137+Községgazd!V128+Vagyongazd!#REF!+Közút!V112+Sport!V114+Közművelődés!V153+Támogatás!AA115</f>
        <v>#REF!</v>
      </c>
      <c r="AA113" s="142" t="e">
        <f>Igazgatás!W137+Községgazd!W128+Vagyongazd!#REF!+Közút!W112+Sport!W114+Közművelődés!W153+Támogatás!AB115</f>
        <v>#REF!</v>
      </c>
      <c r="AD113" s="150"/>
    </row>
    <row r="114" spans="1:30" ht="25.5" customHeight="1" x14ac:dyDescent="0.25">
      <c r="B114" s="50"/>
      <c r="C114" s="2"/>
      <c r="D114" s="749" t="s">
        <v>523</v>
      </c>
      <c r="E114" s="749"/>
      <c r="F114" s="142">
        <v>2567468</v>
      </c>
      <c r="G114" s="142">
        <v>2567468</v>
      </c>
      <c r="H114" s="142">
        <v>2567468</v>
      </c>
      <c r="I114" s="142"/>
      <c r="J114" s="142">
        <f>Igazgatás!F138+Községgazd!F129+Közút!F113+Sport!F115+Közművelődés!F154+Támogatás!J116</f>
        <v>4911978</v>
      </c>
      <c r="K114" s="142">
        <f>Igazgatás!G138+Községgazd!G129+Közút!G113+Sport!G115+Közművelődés!G154+Támogatás!K116</f>
        <v>0</v>
      </c>
      <c r="L114" s="142">
        <f>Igazgatás!H138+Községgazd!H129+Közút!H113+Sport!H115+Közművelődés!H154+Támogatás!L116</f>
        <v>4911978</v>
      </c>
      <c r="M114" s="66">
        <f>Igazgatás!L138+Községgazd!O129+Vagyongazd!L113+Közút!L113+Sport!L115+Közművelődés!N154+Támogatás!W116</f>
        <v>0</v>
      </c>
      <c r="N114" s="1">
        <f>Igazgatás!M138+Községgazd!P129+Vagyongazd!M113+Közút!M113+Sport!M115+Közművelődés!O154+Támogatás!X116</f>
        <v>0</v>
      </c>
      <c r="O114" s="72">
        <f>Igazgatás!N138+Községgazd!Q129+Vagyongazd!N113+Közút!N113+Sport!N115+Közművelődés!P154+Támogatás!Y116</f>
        <v>0</v>
      </c>
      <c r="P114" s="72">
        <f>Igazgatás!O138+Községgazd!R129+Vagyongazd!O113+Közút!O113+Sport!O115+Közművelődés!Q154+Támogatás!Z116</f>
        <v>0</v>
      </c>
      <c r="Q114" s="1">
        <f>Igazgatás!P138+Községgazd!S129+Vagyongazd!P113+Közút!P113+Sport!P115+Közművelődés!R154+Támogatás!AA116</f>
        <v>0</v>
      </c>
      <c r="R114" s="72">
        <f>Igazgatás!Q138+Községgazd!T129+Vagyongazd!Q113+Közút!Q113+Sport!Q115+Közművelődés!S154+Támogatás!AB116</f>
        <v>0</v>
      </c>
      <c r="S114" s="72">
        <f>Igazgatás!R138+Községgazd!U129+Vagyongazd!R113+Közút!R113+Sport!R115+Közművelődés!T154+Támogatás!AC116</f>
        <v>0</v>
      </c>
      <c r="T114" s="42">
        <f>Igazgatás!S138+Községgazd!V129+Vagyongazd!S113+Közút!S113+Sport!S115+Közművelődés!U154+Támogatás!AD116</f>
        <v>1500000</v>
      </c>
      <c r="U114" s="267">
        <f>Igazgatás!T138+Községgazd!W129+Vagyongazd!T113+Közút!T113+Sport!T115+Közművelődés!V154+Támogatás!AE116</f>
        <v>0</v>
      </c>
      <c r="V114" s="72">
        <f>Igazgatás!U138+Községgazd!X129+Vagyongazd!U113+Közút!U113+Sport!U115+Közművelődés!W154+Támogatás!AF116</f>
        <v>0</v>
      </c>
      <c r="W114" s="72">
        <f>Igazgatás!V138+Községgazd!Y129+Vagyongazd!V113+Közút!V113+Sport!V115+Közművelődés!X154+Támogatás!AG116</f>
        <v>1953712</v>
      </c>
      <c r="X114" s="42">
        <f>Igazgatás!W138+Községgazd!Z129+Vagyongazd!W113+Közút!W113+Sport!W115+Közművelődés!Y154+Támogatás!AH116</f>
        <v>0</v>
      </c>
      <c r="Y114" s="142">
        <f>SUM(Támogatás!M116)</f>
        <v>3453712</v>
      </c>
      <c r="Z114" s="142">
        <f>Igazgatás!V138+Községgazd!V129+Közút!V113+Sport!V115+Közművelődés!V154+Támogatás!AA116</f>
        <v>0</v>
      </c>
      <c r="AA114" s="142">
        <f>SUM(Támogatás!O116)</f>
        <v>3453712</v>
      </c>
      <c r="AD114" s="150"/>
    </row>
    <row r="115" spans="1:30" x14ac:dyDescent="0.25">
      <c r="B115" s="50"/>
      <c r="C115" s="2"/>
      <c r="D115" s="748" t="s">
        <v>524</v>
      </c>
      <c r="E115" s="748"/>
      <c r="F115" s="142">
        <v>50000</v>
      </c>
      <c r="G115" s="142">
        <v>50750</v>
      </c>
      <c r="H115" s="142">
        <v>51748</v>
      </c>
      <c r="I115" s="142"/>
      <c r="J115" s="142">
        <f>Igazgatás!F139+Községgazd!F130+Közút!F114+Sport!F116+Közművelődés!F155+Támogatás!J122</f>
        <v>52750</v>
      </c>
      <c r="K115" s="142">
        <f>Igazgatás!G139+Községgazd!G130+Közút!G114+Sport!G116+Közművelődés!G155+Támogatás!K122</f>
        <v>0</v>
      </c>
      <c r="L115" s="142">
        <f>Igazgatás!H139+Községgazd!H130+Közút!H114+Sport!H116+Közművelődés!H155+Támogatás!L122</f>
        <v>52750</v>
      </c>
      <c r="M115" s="66">
        <f>Igazgatás!L139+Községgazd!O130+Vagyongazd!L114+Közút!L114+Sport!L116+Közművelődés!N155+Támogatás!W122</f>
        <v>0</v>
      </c>
      <c r="N115" s="1">
        <f>Igazgatás!M139+Községgazd!P130+Vagyongazd!M114+Közút!M114+Sport!M116+Közművelődés!O155+Támogatás!X122</f>
        <v>0</v>
      </c>
      <c r="O115" s="72">
        <f>Igazgatás!N139+Községgazd!Q130+Vagyongazd!N114+Közút!N114+Sport!N116+Közművelődés!P155+Támogatás!Y122</f>
        <v>0</v>
      </c>
      <c r="P115" s="72">
        <f>Igazgatás!O139+Községgazd!R130+Vagyongazd!O114+Közút!O114+Sport!O116+Közművelődés!Q155+Támogatás!Z122</f>
        <v>60998</v>
      </c>
      <c r="Q115" s="1">
        <f>Igazgatás!P139+Községgazd!S130+Vagyongazd!P114+Közút!P114+Sport!P116+Közművelődés!R155+Támogatás!AA122</f>
        <v>0</v>
      </c>
      <c r="R115" s="72">
        <f>Igazgatás!Q139+Községgazd!T130+Vagyongazd!Q114+Közút!Q114+Sport!Q116+Közművelődés!S155+Támogatás!AB122</f>
        <v>0</v>
      </c>
      <c r="S115" s="72">
        <f>Igazgatás!R139+Községgazd!U130+Vagyongazd!R114+Közút!R114+Sport!R116+Közművelődés!T155+Támogatás!AC122</f>
        <v>0</v>
      </c>
      <c r="T115" s="42">
        <f>Igazgatás!S139+Községgazd!V130+Vagyongazd!S114+Közút!S114+Sport!S116+Közművelődés!U155+Támogatás!AD122</f>
        <v>0</v>
      </c>
      <c r="U115" s="267">
        <f>Igazgatás!T139+Községgazd!W130+Vagyongazd!T114+Közút!T114+Sport!T116+Közművelődés!V155+Támogatás!AE122</f>
        <v>0</v>
      </c>
      <c r="V115" s="72">
        <f>Igazgatás!U139+Községgazd!X130+Vagyongazd!U114+Közút!U114+Sport!U116+Közművelődés!W155+Támogatás!AF122</f>
        <v>40750</v>
      </c>
      <c r="W115" s="72">
        <f>Igazgatás!V139+Községgazd!Y130+Vagyongazd!V114+Közút!V114+Sport!V116+Közművelődés!X155+Támogatás!AG122</f>
        <v>1002</v>
      </c>
      <c r="X115" s="42">
        <f>Igazgatás!W139+Községgazd!Z130+Vagyongazd!W114+Közút!W114+Sport!W116+Közművelődés!Y155+Támogatás!AH122</f>
        <v>0</v>
      </c>
      <c r="Y115" s="142">
        <f>SUM(Támogatás!M122)</f>
        <v>102750</v>
      </c>
      <c r="Z115" s="142">
        <f>Igazgatás!V139+Községgazd!V130+Közút!V114+Sport!V116+Közművelődés!V155+Támogatás!AA122</f>
        <v>0</v>
      </c>
      <c r="AA115" s="142">
        <f>SUM(Támogatás!O122)</f>
        <v>102750</v>
      </c>
      <c r="AD115" s="150"/>
    </row>
    <row r="116" spans="1:30" ht="25.5" hidden="1" customHeight="1" x14ac:dyDescent="0.25">
      <c r="B116" s="50"/>
      <c r="C116" s="2"/>
      <c r="D116" s="749" t="s">
        <v>526</v>
      </c>
      <c r="E116" s="749"/>
      <c r="F116" s="142" t="e">
        <v>#REF!</v>
      </c>
      <c r="G116" s="267" t="e">
        <v>#REF!</v>
      </c>
      <c r="H116" s="267" t="e">
        <v>#REF!</v>
      </c>
      <c r="I116" s="267" t="e">
        <v>#REF!</v>
      </c>
      <c r="J116" s="192" t="e">
        <f>Igazgatás!F140+Községgazd!F131+Vagyongazd!#REF!+Közút!F115+Sport!F117+Közművelődés!F156+Támogatás!J128</f>
        <v>#REF!</v>
      </c>
      <c r="K116" s="134" t="e">
        <f>Igazgatás!G140+Községgazd!G131+Vagyongazd!#REF!+Közút!G115+Sport!G117+Közművelődés!G156+Támogatás!K128</f>
        <v>#REF!</v>
      </c>
      <c r="L116" s="142" t="e">
        <f>Igazgatás!H140+Községgazd!H131+Vagyongazd!#REF!+Közút!H115+Sport!H117+Közművelődés!H156+Támogatás!L128</f>
        <v>#REF!</v>
      </c>
      <c r="M116" s="66">
        <f>Igazgatás!L140+Községgazd!O131+Vagyongazd!L115+Közút!L115+Sport!L117+Közművelődés!N156+Támogatás!W128</f>
        <v>0</v>
      </c>
      <c r="N116" s="1">
        <f>Igazgatás!M140+Községgazd!P131+Vagyongazd!M115+Közút!M115+Sport!M117+Közművelődés!O156+Támogatás!X128</f>
        <v>0</v>
      </c>
      <c r="O116" s="72">
        <f>Igazgatás!N140+Községgazd!Q131+Vagyongazd!N115+Közút!N115+Sport!N117+Közművelődés!P156+Támogatás!Y128</f>
        <v>0</v>
      </c>
      <c r="P116" s="72">
        <f>Igazgatás!O140+Községgazd!R131+Vagyongazd!O115+Közút!O115+Sport!O117+Közművelődés!Q156+Támogatás!Z128</f>
        <v>0</v>
      </c>
      <c r="Q116" s="1">
        <f>Igazgatás!P140+Községgazd!S131+Vagyongazd!P115+Közút!P115+Sport!P117+Közművelődés!R156+Támogatás!AA128</f>
        <v>0</v>
      </c>
      <c r="R116" s="72">
        <f>Igazgatás!Q140+Községgazd!T131+Vagyongazd!Q115+Közút!Q115+Sport!Q117+Közművelődés!S156+Támogatás!AB128</f>
        <v>0</v>
      </c>
      <c r="S116" s="72">
        <f>Igazgatás!R140+Községgazd!U131+Vagyongazd!R115+Közút!R115+Sport!R117+Közművelődés!T156+Támogatás!AC128</f>
        <v>0</v>
      </c>
      <c r="T116" s="42">
        <f>Igazgatás!S140+Községgazd!V131+Vagyongazd!S115+Közút!S115+Sport!S117+Közművelődés!U156+Támogatás!AD128</f>
        <v>0</v>
      </c>
      <c r="U116" s="267">
        <f>Igazgatás!T140+Községgazd!W131+Vagyongazd!T115+Közút!T115+Sport!T117+Közművelődés!V156+Támogatás!AE128</f>
        <v>0</v>
      </c>
      <c r="V116" s="72">
        <f>Igazgatás!U140+Községgazd!X131+Vagyongazd!U115+Közút!U115+Sport!U117+Közművelődés!W156+Támogatás!AF128</f>
        <v>0</v>
      </c>
      <c r="W116" s="72">
        <f>Igazgatás!V140+Községgazd!Y131+Vagyongazd!V115+Közút!V115+Sport!V117+Közművelődés!X156+Támogatás!AG128</f>
        <v>0</v>
      </c>
      <c r="X116" s="42">
        <f>Igazgatás!W140+Községgazd!Z131+Vagyongazd!W115+Közút!W115+Sport!W117+Közművelődés!Y156+Támogatás!AH128</f>
        <v>0</v>
      </c>
      <c r="Y116" s="192" t="e">
        <f>Igazgatás!U140+Községgazd!U131+Vagyongazd!#REF!+Közút!U115+Sport!U117+Közművelődés!U156+Támogatás!Z128</f>
        <v>#REF!</v>
      </c>
      <c r="Z116" s="134" t="e">
        <f>Igazgatás!V140+Községgazd!V131+Vagyongazd!#REF!+Közút!V115+Sport!V117+Közművelődés!V156+Támogatás!AA128</f>
        <v>#REF!</v>
      </c>
      <c r="AA116" s="142" t="e">
        <f>Igazgatás!W140+Községgazd!W131+Vagyongazd!#REF!+Közút!W115+Sport!W117+Közművelődés!W156+Támogatás!AB128</f>
        <v>#REF!</v>
      </c>
      <c r="AD116" s="150"/>
    </row>
    <row r="117" spans="1:30" ht="25.5" hidden="1" customHeight="1" x14ac:dyDescent="0.25">
      <c r="B117" s="50"/>
      <c r="C117" s="2"/>
      <c r="D117" s="749" t="s">
        <v>528</v>
      </c>
      <c r="E117" s="749"/>
      <c r="F117" s="142" t="e">
        <v>#REF!</v>
      </c>
      <c r="G117" s="267" t="e">
        <v>#REF!</v>
      </c>
      <c r="H117" s="267" t="e">
        <v>#REF!</v>
      </c>
      <c r="I117" s="267" t="e">
        <v>#REF!</v>
      </c>
      <c r="J117" s="192" t="e">
        <f>Igazgatás!F141+Községgazd!F132+Vagyongazd!#REF!+Közút!F116+Sport!F118+Közművelődés!F157+Támogatás!J129</f>
        <v>#REF!</v>
      </c>
      <c r="K117" s="134" t="e">
        <f>Igazgatás!G141+Községgazd!G132+Vagyongazd!#REF!+Közút!G116+Sport!G118+Közművelődés!G157+Támogatás!K129</f>
        <v>#REF!</v>
      </c>
      <c r="L117" s="142" t="e">
        <f>Igazgatás!H141+Községgazd!H132+Vagyongazd!#REF!+Közút!H116+Sport!H118+Közművelődés!H157+Támogatás!L129</f>
        <v>#REF!</v>
      </c>
      <c r="M117" s="66">
        <f>Igazgatás!L141+Községgazd!O132+Vagyongazd!L116+Közút!L116+Sport!L118+Közművelődés!N157+Támogatás!W129</f>
        <v>0</v>
      </c>
      <c r="N117" s="1">
        <f>Igazgatás!M141+Községgazd!P132+Vagyongazd!M116+Közút!M116+Sport!M118+Közművelődés!O157+Támogatás!X129</f>
        <v>0</v>
      </c>
      <c r="O117" s="72">
        <f>Igazgatás!N141+Községgazd!Q132+Vagyongazd!N116+Közút!N116+Sport!N118+Közművelődés!P157+Támogatás!Y129</f>
        <v>0</v>
      </c>
      <c r="P117" s="72">
        <f>Igazgatás!O141+Községgazd!R132+Vagyongazd!O116+Közút!O116+Sport!O118+Közművelődés!Q157+Támogatás!Z129</f>
        <v>0</v>
      </c>
      <c r="Q117" s="1">
        <f>Igazgatás!P141+Községgazd!S132+Vagyongazd!P116+Közút!P116+Sport!P118+Közművelődés!R157+Támogatás!AA129</f>
        <v>0</v>
      </c>
      <c r="R117" s="72">
        <f>Igazgatás!Q141+Községgazd!T132+Vagyongazd!Q116+Közút!Q116+Sport!Q118+Közművelődés!S157+Támogatás!AB129</f>
        <v>0</v>
      </c>
      <c r="S117" s="72">
        <f>Igazgatás!R141+Községgazd!U132+Vagyongazd!R116+Közút!R116+Sport!R118+Közművelődés!T157+Támogatás!AC129</f>
        <v>0</v>
      </c>
      <c r="T117" s="42">
        <f>Igazgatás!S141+Községgazd!V132+Vagyongazd!S116+Közút!S116+Sport!S118+Közművelődés!U157+Támogatás!AD129</f>
        <v>0</v>
      </c>
      <c r="U117" s="267">
        <f>Igazgatás!T141+Községgazd!W132+Vagyongazd!T116+Közút!T116+Sport!T118+Közművelődés!V157+Támogatás!AE129</f>
        <v>0</v>
      </c>
      <c r="V117" s="72">
        <f>Igazgatás!U141+Községgazd!X132+Vagyongazd!U116+Közút!U116+Sport!U118+Közművelődés!W157+Támogatás!AF129</f>
        <v>0</v>
      </c>
      <c r="W117" s="72">
        <f>Igazgatás!V141+Községgazd!Y132+Vagyongazd!V116+Közút!V116+Sport!V118+Közművelődés!X157+Támogatás!AG129</f>
        <v>0</v>
      </c>
      <c r="X117" s="42">
        <f>Igazgatás!W141+Községgazd!Z132+Vagyongazd!W116+Közút!W116+Sport!W118+Közművelődés!Y157+Támogatás!AH129</f>
        <v>0</v>
      </c>
      <c r="Y117" s="192" t="e">
        <f>Igazgatás!U141+Községgazd!U132+Vagyongazd!#REF!+Közút!U116+Sport!U118+Közművelődés!U157+Támogatás!Z129</f>
        <v>#REF!</v>
      </c>
      <c r="Z117" s="134" t="e">
        <f>Igazgatás!V141+Községgazd!V132+Vagyongazd!#REF!+Közút!V116+Sport!V118+Közművelődés!V157+Támogatás!AA129</f>
        <v>#REF!</v>
      </c>
      <c r="AA117" s="142" t="e">
        <f>Igazgatás!W141+Községgazd!W132+Vagyongazd!#REF!+Közút!W116+Sport!W118+Közművelődés!W157+Támogatás!AB129</f>
        <v>#REF!</v>
      </c>
      <c r="AD117" s="150"/>
    </row>
    <row r="118" spans="1:30" s="39" customFormat="1" ht="27.75" hidden="1" customHeight="1" x14ac:dyDescent="0.25">
      <c r="A118" s="110" t="s">
        <v>233</v>
      </c>
      <c r="B118" s="93" t="s">
        <v>663</v>
      </c>
      <c r="C118" s="819" t="s">
        <v>807</v>
      </c>
      <c r="D118" s="820"/>
      <c r="E118" s="820"/>
      <c r="F118" s="145" t="e">
        <v>#REF!</v>
      </c>
      <c r="G118" s="269" t="e">
        <v>#REF!</v>
      </c>
      <c r="H118" s="269" t="e">
        <v>#REF!</v>
      </c>
      <c r="I118" s="266" t="e">
        <v>#REF!</v>
      </c>
      <c r="J118" s="191" t="e">
        <f>Igazgatás!F142+Községgazd!F133+Vagyongazd!#REF!+Közút!F117+Sport!F119+Közművelődés!F158+Támogatás!J130</f>
        <v>#REF!</v>
      </c>
      <c r="K118" s="133" t="e">
        <f>Igazgatás!G142+Községgazd!G133+Vagyongazd!#REF!+Közút!G117+Sport!G119+Közművelődés!G158+Támogatás!K130</f>
        <v>#REF!</v>
      </c>
      <c r="L118" s="145" t="e">
        <f>Igazgatás!H142+Községgazd!H133+Vagyongazd!#REF!+Közút!H117+Sport!H119+Közművelődés!H158+Támogatás!L130</f>
        <v>#REF!</v>
      </c>
      <c r="M118" s="94">
        <f>Igazgatás!L142+Községgazd!O133+Vagyongazd!L117+Közút!L117+Sport!L119+Közművelődés!N158+Támogatás!W130</f>
        <v>0</v>
      </c>
      <c r="N118" s="95">
        <f>Igazgatás!M142+Községgazd!P133+Vagyongazd!M117+Közút!M117+Sport!M119+Közművelődés!O158+Támogatás!X130</f>
        <v>0</v>
      </c>
      <c r="O118" s="98">
        <f>Igazgatás!N142+Községgazd!Q133+Vagyongazd!N117+Közút!N117+Sport!N119+Közművelődés!P158+Támogatás!Y130</f>
        <v>0</v>
      </c>
      <c r="P118" s="98">
        <f>Igazgatás!O142+Községgazd!R133+Vagyongazd!O117+Közút!O117+Sport!O119+Közművelődés!Q158+Támogatás!Z130</f>
        <v>0</v>
      </c>
      <c r="Q118" s="95">
        <f>Igazgatás!P142+Községgazd!S133+Vagyongazd!P117+Közút!P117+Sport!P119+Közművelődés!R158+Támogatás!AA130</f>
        <v>0</v>
      </c>
      <c r="R118" s="98">
        <f>Igazgatás!Q142+Községgazd!T133+Vagyongazd!Q117+Közút!Q117+Sport!Q119+Közművelődés!S158+Támogatás!AB130</f>
        <v>0</v>
      </c>
      <c r="S118" s="98">
        <f>Igazgatás!R142+Községgazd!U133+Vagyongazd!R117+Közút!R117+Sport!R119+Közművelődés!T158+Támogatás!AC130</f>
        <v>0</v>
      </c>
      <c r="T118" s="99">
        <f>Igazgatás!S142+Községgazd!V133+Vagyongazd!S117+Közút!S117+Sport!S119+Közművelődés!U158+Támogatás!AD130</f>
        <v>0</v>
      </c>
      <c r="U118" s="269">
        <f>Igazgatás!T142+Községgazd!W133+Vagyongazd!T117+Közút!T117+Sport!T119+Közművelődés!V158+Támogatás!AE130</f>
        <v>0</v>
      </c>
      <c r="V118" s="98">
        <f>Igazgatás!U142+Községgazd!X133+Vagyongazd!U117+Közút!U117+Sport!U119+Közművelődés!W158+Támogatás!AF130</f>
        <v>0</v>
      </c>
      <c r="W118" s="98">
        <f>Igazgatás!V142+Községgazd!Y133+Vagyongazd!V117+Közút!V117+Sport!V119+Közművelődés!X158+Támogatás!AG130</f>
        <v>0</v>
      </c>
      <c r="X118" s="99">
        <f>Igazgatás!W142+Községgazd!Z133+Vagyongazd!W117+Közút!W117+Sport!W119+Közművelődés!Y158+Támogatás!AH130</f>
        <v>0</v>
      </c>
      <c r="Y118" s="191" t="e">
        <f>Igazgatás!U142+Községgazd!U133+Vagyongazd!#REF!+Közút!U117+Sport!U119+Közművelődés!U158+Támogatás!Z130</f>
        <v>#REF!</v>
      </c>
      <c r="Z118" s="133" t="e">
        <f>Igazgatás!V142+Községgazd!V133+Vagyongazd!#REF!+Közút!V117+Sport!V119+Közművelődés!V158+Támogatás!AA130</f>
        <v>#REF!</v>
      </c>
      <c r="AA118" s="145" t="e">
        <f>Igazgatás!W142+Községgazd!W133+Vagyongazd!#REF!+Közút!W117+Sport!W119+Közművelődés!W158+Támogatás!AB130</f>
        <v>#REF!</v>
      </c>
      <c r="AD118" s="150"/>
    </row>
    <row r="119" spans="1:30" ht="15" hidden="1" customHeight="1" x14ac:dyDescent="0.25">
      <c r="B119" s="50"/>
      <c r="C119" s="2"/>
      <c r="D119" s="748" t="s">
        <v>530</v>
      </c>
      <c r="E119" s="748"/>
      <c r="F119" s="142" t="e">
        <v>#REF!</v>
      </c>
      <c r="G119" s="267" t="e">
        <v>#REF!</v>
      </c>
      <c r="H119" s="267" t="e">
        <v>#REF!</v>
      </c>
      <c r="I119" s="267" t="e">
        <v>#REF!</v>
      </c>
      <c r="J119" s="182" t="e">
        <f>Igazgatás!F143+Községgazd!F134+Vagyongazd!#REF!+Közút!F118+Sport!F120+Közművelődés!F159+Támogatás!J131</f>
        <v>#REF!</v>
      </c>
      <c r="K119" s="124" t="e">
        <f>Igazgatás!G143+Községgazd!G134+Vagyongazd!#REF!+Közút!G118+Sport!G120+Közművelődés!G159+Támogatás!K131</f>
        <v>#REF!</v>
      </c>
      <c r="L119" s="142" t="e">
        <f>Igazgatás!H143+Községgazd!H134+Vagyongazd!#REF!+Közút!H118+Sport!H120+Közművelődés!H159+Támogatás!L131</f>
        <v>#REF!</v>
      </c>
      <c r="M119" s="66">
        <f>Igazgatás!L143+Községgazd!O134+Vagyongazd!L118+Közút!L118+Sport!L120+Közművelődés!N159+Támogatás!W131</f>
        <v>0</v>
      </c>
      <c r="N119" s="1">
        <f>Igazgatás!M143+Községgazd!P134+Vagyongazd!M118+Közút!M118+Sport!M120+Közművelődés!O159+Támogatás!X131</f>
        <v>0</v>
      </c>
      <c r="O119" s="72">
        <f>Igazgatás!N143+Községgazd!Q134+Vagyongazd!N118+Közút!N118+Sport!N120+Közművelődés!P159+Támogatás!Y131</f>
        <v>0</v>
      </c>
      <c r="P119" s="72">
        <f>Igazgatás!O143+Községgazd!R134+Vagyongazd!O118+Közút!O118+Sport!O120+Közművelődés!Q159+Támogatás!Z131</f>
        <v>0</v>
      </c>
      <c r="Q119" s="1">
        <f>Igazgatás!P143+Községgazd!S134+Vagyongazd!P118+Közút!P118+Sport!P120+Közművelődés!R159+Támogatás!AA131</f>
        <v>0</v>
      </c>
      <c r="R119" s="72">
        <f>Igazgatás!Q143+Községgazd!T134+Vagyongazd!Q118+Közút!Q118+Sport!Q120+Közművelődés!S159+Támogatás!AB131</f>
        <v>0</v>
      </c>
      <c r="S119" s="72">
        <f>Igazgatás!R143+Községgazd!U134+Vagyongazd!R118+Közút!R118+Sport!R120+Közművelődés!T159+Támogatás!AC131</f>
        <v>0</v>
      </c>
      <c r="T119" s="42">
        <f>Igazgatás!S143+Községgazd!V134+Vagyongazd!S118+Közút!S118+Sport!S120+Közművelődés!U159+Támogatás!AD131</f>
        <v>0</v>
      </c>
      <c r="U119" s="267">
        <f>Igazgatás!T143+Községgazd!W134+Vagyongazd!T118+Közút!T118+Sport!T120+Közművelődés!V159+Támogatás!AE131</f>
        <v>0</v>
      </c>
      <c r="V119" s="72">
        <f>Igazgatás!U143+Községgazd!X134+Vagyongazd!U118+Közút!U118+Sport!U120+Közművelődés!W159+Támogatás!AF131</f>
        <v>0</v>
      </c>
      <c r="W119" s="72">
        <f>Igazgatás!V143+Községgazd!Y134+Vagyongazd!V118+Közút!V118+Sport!V120+Közművelődés!X159+Támogatás!AG131</f>
        <v>0</v>
      </c>
      <c r="X119" s="42">
        <f>Igazgatás!W143+Községgazd!Z134+Vagyongazd!W118+Közút!W118+Sport!W120+Közművelődés!Y159+Támogatás!AH131</f>
        <v>0</v>
      </c>
      <c r="Y119" s="182" t="e">
        <f>Igazgatás!U143+Községgazd!U134+Vagyongazd!#REF!+Közút!U118+Sport!U120+Közművelődés!U159+Támogatás!Z131</f>
        <v>#REF!</v>
      </c>
      <c r="Z119" s="124" t="e">
        <f>Igazgatás!V143+Községgazd!V134+Vagyongazd!#REF!+Közút!V118+Sport!V120+Közművelődés!V159+Támogatás!AA131</f>
        <v>#REF!</v>
      </c>
      <c r="AA119" s="142" t="e">
        <f>Igazgatás!W143+Községgazd!W134+Vagyongazd!#REF!+Közút!W118+Sport!W120+Közművelődés!W159+Támogatás!AB131</f>
        <v>#REF!</v>
      </c>
      <c r="AD119" s="150"/>
    </row>
    <row r="120" spans="1:30" ht="25.5" hidden="1" customHeight="1" x14ac:dyDescent="0.25">
      <c r="B120" s="50"/>
      <c r="C120" s="2"/>
      <c r="D120" s="749" t="s">
        <v>529</v>
      </c>
      <c r="E120" s="749"/>
      <c r="F120" s="142" t="e">
        <v>#REF!</v>
      </c>
      <c r="G120" s="267" t="e">
        <v>#REF!</v>
      </c>
      <c r="H120" s="267" t="e">
        <v>#REF!</v>
      </c>
      <c r="I120" s="267" t="e">
        <v>#REF!</v>
      </c>
      <c r="J120" s="192" t="e">
        <f>Igazgatás!F144+Községgazd!F135+Vagyongazd!#REF!+Közút!F119+Sport!F121+Közművelődés!F160+Támogatás!J132</f>
        <v>#REF!</v>
      </c>
      <c r="K120" s="134" t="e">
        <f>Igazgatás!G144+Községgazd!G135+Vagyongazd!#REF!+Közút!G119+Sport!G121+Közművelődés!G160+Támogatás!K132</f>
        <v>#REF!</v>
      </c>
      <c r="L120" s="142" t="e">
        <f>Igazgatás!H144+Községgazd!H135+Vagyongazd!#REF!+Közút!H119+Sport!H121+Közművelődés!H160+Támogatás!L132</f>
        <v>#REF!</v>
      </c>
      <c r="M120" s="66">
        <f>Igazgatás!L144+Községgazd!O135+Vagyongazd!L119+Közút!L119+Sport!L121+Közművelődés!N160+Támogatás!W132</f>
        <v>0</v>
      </c>
      <c r="N120" s="1">
        <f>Igazgatás!M144+Községgazd!P135+Vagyongazd!M119+Közút!M119+Sport!M121+Közművelődés!O160+Támogatás!X132</f>
        <v>0</v>
      </c>
      <c r="O120" s="72">
        <f>Igazgatás!N144+Községgazd!Q135+Vagyongazd!N119+Közút!N119+Sport!N121+Közművelődés!P160+Támogatás!Y132</f>
        <v>0</v>
      </c>
      <c r="P120" s="72">
        <f>Igazgatás!O144+Községgazd!R135+Vagyongazd!O119+Közút!O119+Sport!O121+Közművelődés!Q160+Támogatás!Z132</f>
        <v>0</v>
      </c>
      <c r="Q120" s="1">
        <f>Igazgatás!P144+Községgazd!S135+Vagyongazd!P119+Közút!P119+Sport!P121+Közművelődés!R160+Támogatás!AA132</f>
        <v>0</v>
      </c>
      <c r="R120" s="72">
        <f>Igazgatás!Q144+Községgazd!T135+Vagyongazd!Q119+Közút!Q119+Sport!Q121+Közművelődés!S160+Támogatás!AB132</f>
        <v>0</v>
      </c>
      <c r="S120" s="72">
        <f>Igazgatás!R144+Községgazd!U135+Vagyongazd!R119+Közút!R119+Sport!R121+Közművelődés!T160+Támogatás!AC132</f>
        <v>0</v>
      </c>
      <c r="T120" s="42">
        <f>Igazgatás!S144+Községgazd!V135+Vagyongazd!S119+Közút!S119+Sport!S121+Közművelődés!U160+Támogatás!AD132</f>
        <v>0</v>
      </c>
      <c r="U120" s="267">
        <f>Igazgatás!T144+Községgazd!W135+Vagyongazd!T119+Közút!T119+Sport!T121+Közművelődés!V160+Támogatás!AE132</f>
        <v>0</v>
      </c>
      <c r="V120" s="72">
        <f>Igazgatás!U144+Községgazd!X135+Vagyongazd!U119+Közút!U119+Sport!U121+Közművelődés!W160+Támogatás!AF132</f>
        <v>0</v>
      </c>
      <c r="W120" s="72">
        <f>Igazgatás!V144+Községgazd!Y135+Vagyongazd!V119+Közút!V119+Sport!V121+Közművelődés!X160+Támogatás!AG132</f>
        <v>0</v>
      </c>
      <c r="X120" s="42">
        <f>Igazgatás!W144+Községgazd!Z135+Vagyongazd!W119+Közút!W119+Sport!W121+Közművelődés!Y160+Támogatás!AH132</f>
        <v>0</v>
      </c>
      <c r="Y120" s="192" t="e">
        <f>Igazgatás!U144+Községgazd!U135+Vagyongazd!#REF!+Közút!U119+Sport!U121+Közművelődés!U160+Támogatás!Z132</f>
        <v>#REF!</v>
      </c>
      <c r="Z120" s="134" t="e">
        <f>Igazgatás!V144+Községgazd!V135+Vagyongazd!#REF!+Közút!V119+Sport!V121+Közművelődés!V160+Támogatás!AA132</f>
        <v>#REF!</v>
      </c>
      <c r="AA120" s="142" t="e">
        <f>Igazgatás!W144+Községgazd!W135+Vagyongazd!#REF!+Közút!W119+Sport!W121+Közművelődés!W160+Támogatás!AB132</f>
        <v>#REF!</v>
      </c>
      <c r="AD120" s="150"/>
    </row>
    <row r="121" spans="1:30" s="39" customFormat="1" ht="15" hidden="1" customHeight="1" x14ac:dyDescent="0.25">
      <c r="A121" s="110" t="s">
        <v>234</v>
      </c>
      <c r="B121" s="93" t="s">
        <v>665</v>
      </c>
      <c r="C121" s="819" t="s">
        <v>808</v>
      </c>
      <c r="D121" s="820"/>
      <c r="E121" s="820"/>
      <c r="F121" s="145" t="e">
        <v>#REF!</v>
      </c>
      <c r="G121" s="269" t="e">
        <v>#REF!</v>
      </c>
      <c r="H121" s="269" t="e">
        <v>#REF!</v>
      </c>
      <c r="I121" s="266" t="e">
        <v>#REF!</v>
      </c>
      <c r="J121" s="191" t="e">
        <f>Igazgatás!F145+Községgazd!F136+Vagyongazd!#REF!+Közút!F120+Sport!F122+Közművelődés!F161+Támogatás!J133</f>
        <v>#REF!</v>
      </c>
      <c r="K121" s="133" t="e">
        <f>Igazgatás!G145+Községgazd!G136+Vagyongazd!#REF!+Közút!G120+Sport!G122+Közművelődés!G161+Támogatás!K133</f>
        <v>#REF!</v>
      </c>
      <c r="L121" s="145" t="e">
        <f>Igazgatás!H145+Községgazd!H136+Vagyongazd!#REF!+Közút!H120+Sport!H122+Közművelődés!H161+Támogatás!L133</f>
        <v>#REF!</v>
      </c>
      <c r="M121" s="94">
        <f>Igazgatás!L145+Községgazd!O136+Vagyongazd!L120+Közút!L120+Sport!L122+Közművelődés!N161+Támogatás!W133</f>
        <v>0</v>
      </c>
      <c r="N121" s="95">
        <f>Igazgatás!M145+Községgazd!P136+Vagyongazd!M120+Közút!M120+Sport!M122+Közművelődés!O161+Támogatás!X133</f>
        <v>0</v>
      </c>
      <c r="O121" s="98">
        <f>Igazgatás!N145+Községgazd!Q136+Vagyongazd!N120+Közút!N120+Sport!N122+Közművelődés!P161+Támogatás!Y133</f>
        <v>0</v>
      </c>
      <c r="P121" s="98">
        <f>Igazgatás!O145+Községgazd!R136+Vagyongazd!O120+Közút!O120+Sport!O122+Közművelődés!Q161+Támogatás!Z133</f>
        <v>0</v>
      </c>
      <c r="Q121" s="95">
        <f>Igazgatás!P145+Községgazd!S136+Vagyongazd!P120+Közút!P120+Sport!P122+Közművelődés!R161+Támogatás!AA133</f>
        <v>0</v>
      </c>
      <c r="R121" s="98">
        <f>Igazgatás!Q145+Községgazd!T136+Vagyongazd!Q120+Közút!Q120+Sport!Q122+Közművelődés!S161+Támogatás!AB133</f>
        <v>0</v>
      </c>
      <c r="S121" s="98">
        <f>Igazgatás!R145+Községgazd!U136+Vagyongazd!R120+Közút!R120+Sport!R122+Közművelődés!T161+Támogatás!AC133</f>
        <v>0</v>
      </c>
      <c r="T121" s="99">
        <f>Igazgatás!S145+Községgazd!V136+Vagyongazd!S120+Közút!S120+Sport!S122+Közművelődés!U161+Támogatás!AD133</f>
        <v>0</v>
      </c>
      <c r="U121" s="269">
        <f>Igazgatás!T145+Községgazd!W136+Vagyongazd!T120+Közút!T120+Sport!T122+Közművelődés!V161+Támogatás!AE133</f>
        <v>0</v>
      </c>
      <c r="V121" s="98">
        <f>Igazgatás!U145+Községgazd!X136+Vagyongazd!U120+Közút!U120+Sport!U122+Közművelődés!W161+Támogatás!AF133</f>
        <v>0</v>
      </c>
      <c r="W121" s="98">
        <f>Igazgatás!V145+Községgazd!Y136+Vagyongazd!V120+Közút!V120+Sport!V122+Közművelődés!X161+Támogatás!AG133</f>
        <v>0</v>
      </c>
      <c r="X121" s="99">
        <f>Igazgatás!W145+Községgazd!Z136+Vagyongazd!W120+Közút!W120+Sport!W122+Közművelődés!Y161+Támogatás!AH133</f>
        <v>0</v>
      </c>
      <c r="Y121" s="191" t="e">
        <f>Igazgatás!U145+Községgazd!U136+Vagyongazd!#REF!+Közút!U120+Sport!U122+Közművelődés!U161+Támogatás!Z133</f>
        <v>#REF!</v>
      </c>
      <c r="Z121" s="133" t="e">
        <f>Igazgatás!V145+Községgazd!V136+Vagyongazd!#REF!+Közút!V120+Sport!V122+Közművelődés!V161+Támogatás!AA133</f>
        <v>#REF!</v>
      </c>
      <c r="AA121" s="145" t="e">
        <f>Igazgatás!W145+Községgazd!W136+Vagyongazd!#REF!+Közút!W120+Sport!W122+Közművelődés!W161+Támogatás!AB133</f>
        <v>#REF!</v>
      </c>
      <c r="AD121" s="150"/>
    </row>
    <row r="122" spans="1:30" ht="15" hidden="1" customHeight="1" x14ac:dyDescent="0.25">
      <c r="B122" s="50"/>
      <c r="C122" s="2"/>
      <c r="D122" s="748" t="s">
        <v>354</v>
      </c>
      <c r="E122" s="748"/>
      <c r="F122" s="142" t="e">
        <v>#REF!</v>
      </c>
      <c r="G122" s="267" t="e">
        <v>#REF!</v>
      </c>
      <c r="H122" s="267" t="e">
        <v>#REF!</v>
      </c>
      <c r="I122" s="267" t="e">
        <v>#REF!</v>
      </c>
      <c r="J122" s="182" t="e">
        <f>Igazgatás!F146+Községgazd!F137+Vagyongazd!#REF!+Közút!F121+Sport!F123+Közművelődés!F162+Támogatás!J134</f>
        <v>#REF!</v>
      </c>
      <c r="K122" s="124" t="e">
        <f>Igazgatás!G146+Községgazd!G137+Vagyongazd!#REF!+Közút!G121+Sport!G123+Közművelődés!G162+Támogatás!K134</f>
        <v>#REF!</v>
      </c>
      <c r="L122" s="142" t="e">
        <f>Igazgatás!H146+Községgazd!H137+Vagyongazd!#REF!+Közút!H121+Sport!H123+Közművelődés!H162+Támogatás!L134</f>
        <v>#REF!</v>
      </c>
      <c r="M122" s="66">
        <f>Igazgatás!L146+Községgazd!O137+Vagyongazd!L121+Közút!L121+Sport!L123+Közművelődés!N162+Támogatás!W134</f>
        <v>0</v>
      </c>
      <c r="N122" s="1">
        <f>Igazgatás!M146+Községgazd!P137+Vagyongazd!M121+Közút!M121+Sport!M123+Közművelődés!O162+Támogatás!X134</f>
        <v>0</v>
      </c>
      <c r="O122" s="72">
        <f>Igazgatás!N146+Községgazd!Q137+Vagyongazd!N121+Közút!N121+Sport!N123+Közművelődés!P162+Támogatás!Y134</f>
        <v>0</v>
      </c>
      <c r="P122" s="72">
        <f>Igazgatás!O146+Községgazd!R137+Vagyongazd!O121+Közút!O121+Sport!O123+Közművelődés!Q162+Támogatás!Z134</f>
        <v>0</v>
      </c>
      <c r="Q122" s="1">
        <f>Igazgatás!P146+Községgazd!S137+Vagyongazd!P121+Közút!P121+Sport!P123+Közművelődés!R162+Támogatás!AA134</f>
        <v>0</v>
      </c>
      <c r="R122" s="72">
        <f>Igazgatás!Q146+Községgazd!T137+Vagyongazd!Q121+Közút!Q121+Sport!Q123+Közművelődés!S162+Támogatás!AB134</f>
        <v>0</v>
      </c>
      <c r="S122" s="72">
        <f>Igazgatás!R146+Községgazd!U137+Vagyongazd!R121+Közút!R121+Sport!R123+Közművelődés!T162+Támogatás!AC134</f>
        <v>0</v>
      </c>
      <c r="T122" s="42">
        <f>Igazgatás!S146+Községgazd!V137+Vagyongazd!S121+Közút!S121+Sport!S123+Közművelődés!U162+Támogatás!AD134</f>
        <v>0</v>
      </c>
      <c r="U122" s="267">
        <f>Igazgatás!T146+Községgazd!W137+Vagyongazd!T121+Közút!T121+Sport!T123+Közművelődés!V162+Támogatás!AE134</f>
        <v>0</v>
      </c>
      <c r="V122" s="72">
        <f>Igazgatás!U146+Községgazd!X137+Vagyongazd!U121+Közút!U121+Sport!U123+Közművelődés!W162+Támogatás!AF134</f>
        <v>0</v>
      </c>
      <c r="W122" s="72">
        <f>Igazgatás!V146+Községgazd!Y137+Vagyongazd!V121+Közút!V121+Sport!V123+Közművelődés!X162+Támogatás!AG134</f>
        <v>0</v>
      </c>
      <c r="X122" s="42">
        <f>Igazgatás!W146+Községgazd!Z137+Vagyongazd!W121+Közút!W121+Sport!W123+Közművelődés!Y162+Támogatás!AH134</f>
        <v>0</v>
      </c>
      <c r="Y122" s="182" t="e">
        <f>Igazgatás!U146+Községgazd!U137+Vagyongazd!#REF!+Közút!U121+Sport!U123+Közművelődés!U162+Támogatás!Z134</f>
        <v>#REF!</v>
      </c>
      <c r="Z122" s="124" t="e">
        <f>Igazgatás!V146+Községgazd!V137+Vagyongazd!#REF!+Közút!V121+Sport!V123+Közművelődés!V162+Támogatás!AA134</f>
        <v>#REF!</v>
      </c>
      <c r="AA122" s="142" t="e">
        <f>Igazgatás!W146+Községgazd!W137+Vagyongazd!#REF!+Közút!W121+Sport!W123+Közművelődés!W162+Támogatás!AB134</f>
        <v>#REF!</v>
      </c>
      <c r="AD122" s="150"/>
    </row>
    <row r="123" spans="1:30" ht="15" hidden="1" customHeight="1" x14ac:dyDescent="0.25">
      <c r="B123" s="50"/>
      <c r="C123" s="2"/>
      <c r="D123" s="748" t="s">
        <v>357</v>
      </c>
      <c r="E123" s="748"/>
      <c r="F123" s="142" t="e">
        <v>#REF!</v>
      </c>
      <c r="G123" s="267" t="e">
        <v>#REF!</v>
      </c>
      <c r="H123" s="267" t="e">
        <v>#REF!</v>
      </c>
      <c r="I123" s="267" t="e">
        <v>#REF!</v>
      </c>
      <c r="J123" s="182" t="e">
        <f>Igazgatás!F147+Községgazd!F138+Vagyongazd!#REF!+Közút!F122+Sport!F124+Közművelődés!F163+Támogatás!J135</f>
        <v>#REF!</v>
      </c>
      <c r="K123" s="124" t="e">
        <f>Igazgatás!G147+Községgazd!G138+Vagyongazd!#REF!+Közút!G122+Sport!G124+Közművelődés!G163+Támogatás!K135</f>
        <v>#REF!</v>
      </c>
      <c r="L123" s="142" t="e">
        <f>Igazgatás!H147+Községgazd!H138+Vagyongazd!#REF!+Közút!H122+Sport!H124+Közművelődés!H163+Támogatás!L135</f>
        <v>#REF!</v>
      </c>
      <c r="M123" s="66">
        <f>Igazgatás!L147+Községgazd!O138+Vagyongazd!L122+Közút!L122+Sport!L124+Közművelődés!N163+Támogatás!W135</f>
        <v>0</v>
      </c>
      <c r="N123" s="1">
        <f>Igazgatás!M147+Községgazd!P138+Vagyongazd!M122+Közút!M122+Sport!M124+Közművelődés!O163+Támogatás!X135</f>
        <v>0</v>
      </c>
      <c r="O123" s="72">
        <f>Igazgatás!N147+Községgazd!Q138+Vagyongazd!N122+Közút!N122+Sport!N124+Közművelődés!P163+Támogatás!Y135</f>
        <v>0</v>
      </c>
      <c r="P123" s="72">
        <f>Igazgatás!O147+Községgazd!R138+Vagyongazd!O122+Közút!O122+Sport!O124+Közművelődés!Q163+Támogatás!Z135</f>
        <v>0</v>
      </c>
      <c r="Q123" s="1">
        <f>Igazgatás!P147+Községgazd!S138+Vagyongazd!P122+Közút!P122+Sport!P124+Közművelődés!R163+Támogatás!AA135</f>
        <v>0</v>
      </c>
      <c r="R123" s="72">
        <f>Igazgatás!Q147+Községgazd!T138+Vagyongazd!Q122+Közút!Q122+Sport!Q124+Közművelődés!S163+Támogatás!AB135</f>
        <v>0</v>
      </c>
      <c r="S123" s="72">
        <f>Igazgatás!R147+Községgazd!U138+Vagyongazd!R122+Közút!R122+Sport!R124+Közművelődés!T163+Támogatás!AC135</f>
        <v>0</v>
      </c>
      <c r="T123" s="42">
        <f>Igazgatás!S147+Községgazd!V138+Vagyongazd!S122+Közút!S122+Sport!S124+Közművelődés!U163+Támogatás!AD135</f>
        <v>0</v>
      </c>
      <c r="U123" s="267">
        <f>Igazgatás!T147+Községgazd!W138+Vagyongazd!T122+Közút!T122+Sport!T124+Közművelődés!V163+Támogatás!AE135</f>
        <v>0</v>
      </c>
      <c r="V123" s="72">
        <f>Igazgatás!U147+Községgazd!X138+Vagyongazd!U122+Közút!U122+Sport!U124+Közművelődés!W163+Támogatás!AF135</f>
        <v>0</v>
      </c>
      <c r="W123" s="72">
        <f>Igazgatás!V147+Községgazd!Y138+Vagyongazd!V122+Közút!V122+Sport!V124+Közművelődés!X163+Támogatás!AG135</f>
        <v>0</v>
      </c>
      <c r="X123" s="42">
        <f>Igazgatás!W147+Községgazd!Z138+Vagyongazd!W122+Közút!W122+Sport!W124+Közművelődés!Y163+Támogatás!AH135</f>
        <v>0</v>
      </c>
      <c r="Y123" s="182" t="e">
        <f>Igazgatás!U147+Községgazd!U138+Vagyongazd!#REF!+Közút!U122+Sport!U124+Közművelődés!U163+Támogatás!Z135</f>
        <v>#REF!</v>
      </c>
      <c r="Z123" s="124" t="e">
        <f>Igazgatás!V147+Községgazd!V138+Vagyongazd!#REF!+Közút!V122+Sport!V124+Közművelődés!V163+Támogatás!AA135</f>
        <v>#REF!</v>
      </c>
      <c r="AA123" s="142" t="e">
        <f>Igazgatás!W147+Községgazd!W138+Vagyongazd!#REF!+Közút!W122+Sport!W124+Közművelődés!W163+Támogatás!AB135</f>
        <v>#REF!</v>
      </c>
      <c r="AD123" s="150"/>
    </row>
    <row r="124" spans="1:30" ht="15" hidden="1" customHeight="1" x14ac:dyDescent="0.25">
      <c r="B124" s="50"/>
      <c r="C124" s="2"/>
      <c r="D124" s="748" t="s">
        <v>358</v>
      </c>
      <c r="E124" s="748"/>
      <c r="F124" s="142" t="e">
        <v>#REF!</v>
      </c>
      <c r="G124" s="267" t="e">
        <v>#REF!</v>
      </c>
      <c r="H124" s="267" t="e">
        <v>#REF!</v>
      </c>
      <c r="I124" s="267" t="e">
        <v>#REF!</v>
      </c>
      <c r="J124" s="182" t="e">
        <f>Igazgatás!F148+Községgazd!F139+Vagyongazd!#REF!+Közút!F123+Sport!F125+Közművelődés!F164+Támogatás!J136</f>
        <v>#REF!</v>
      </c>
      <c r="K124" s="124" t="e">
        <f>Igazgatás!G148+Községgazd!G139+Vagyongazd!#REF!+Közút!G123+Sport!G125+Közművelődés!G164+Támogatás!K136</f>
        <v>#REF!</v>
      </c>
      <c r="L124" s="142" t="e">
        <f>Igazgatás!H148+Községgazd!H139+Vagyongazd!#REF!+Közút!H123+Sport!H125+Közművelődés!H164+Támogatás!L136</f>
        <v>#REF!</v>
      </c>
      <c r="M124" s="66">
        <f>Igazgatás!L148+Községgazd!O139+Vagyongazd!L123+Közút!L123+Sport!L125+Közművelődés!N164+Támogatás!W136</f>
        <v>0</v>
      </c>
      <c r="N124" s="1">
        <f>Igazgatás!M148+Községgazd!P139+Vagyongazd!M123+Közút!M123+Sport!M125+Közművelődés!O164+Támogatás!X136</f>
        <v>0</v>
      </c>
      <c r="O124" s="72">
        <f>Igazgatás!N148+Községgazd!Q139+Vagyongazd!N123+Közút!N123+Sport!N125+Közművelődés!P164+Támogatás!Y136</f>
        <v>0</v>
      </c>
      <c r="P124" s="72">
        <f>Igazgatás!O148+Községgazd!R139+Vagyongazd!O123+Közút!O123+Sport!O125+Közművelődés!Q164+Támogatás!Z136</f>
        <v>0</v>
      </c>
      <c r="Q124" s="1">
        <f>Igazgatás!P148+Községgazd!S139+Vagyongazd!P123+Közút!P123+Sport!P125+Közművelődés!R164+Támogatás!AA136</f>
        <v>0</v>
      </c>
      <c r="R124" s="72">
        <f>Igazgatás!Q148+Községgazd!T139+Vagyongazd!Q123+Közút!Q123+Sport!Q125+Közművelődés!S164+Támogatás!AB136</f>
        <v>0</v>
      </c>
      <c r="S124" s="72">
        <f>Igazgatás!R148+Községgazd!U139+Vagyongazd!R123+Közút!R123+Sport!R125+Közművelődés!T164+Támogatás!AC136</f>
        <v>0</v>
      </c>
      <c r="T124" s="42">
        <f>Igazgatás!S148+Községgazd!V139+Vagyongazd!S123+Közút!S123+Sport!S125+Közművelődés!U164+Támogatás!AD136</f>
        <v>0</v>
      </c>
      <c r="U124" s="267">
        <f>Igazgatás!T148+Községgazd!W139+Vagyongazd!T123+Közút!T123+Sport!T125+Közművelődés!V164+Támogatás!AE136</f>
        <v>0</v>
      </c>
      <c r="V124" s="72">
        <f>Igazgatás!U148+Községgazd!X139+Vagyongazd!U123+Közút!U123+Sport!U125+Közművelődés!W164+Támogatás!AF136</f>
        <v>0</v>
      </c>
      <c r="W124" s="72">
        <f>Igazgatás!V148+Községgazd!Y139+Vagyongazd!V123+Közút!V123+Sport!V125+Közművelődés!X164+Támogatás!AG136</f>
        <v>0</v>
      </c>
      <c r="X124" s="42">
        <f>Igazgatás!W148+Községgazd!Z139+Vagyongazd!W123+Közút!W123+Sport!W125+Közművelődés!Y164+Támogatás!AH136</f>
        <v>0</v>
      </c>
      <c r="Y124" s="182" t="e">
        <f>Igazgatás!U148+Községgazd!U139+Vagyongazd!#REF!+Közút!U123+Sport!U125+Közművelődés!U164+Támogatás!Z136</f>
        <v>#REF!</v>
      </c>
      <c r="Z124" s="124" t="e">
        <f>Igazgatás!V148+Községgazd!V139+Vagyongazd!#REF!+Közút!V123+Sport!V125+Közművelődés!V164+Támogatás!AA136</f>
        <v>#REF!</v>
      </c>
      <c r="AA124" s="142" t="e">
        <f>Igazgatás!W148+Községgazd!W139+Vagyongazd!#REF!+Közút!W123+Sport!W125+Közművelődés!W164+Támogatás!AB136</f>
        <v>#REF!</v>
      </c>
      <c r="AD124" s="150"/>
    </row>
    <row r="125" spans="1:30" ht="15" hidden="1" customHeight="1" x14ac:dyDescent="0.25">
      <c r="B125" s="50"/>
      <c r="C125" s="2"/>
      <c r="D125" s="748" t="s">
        <v>355</v>
      </c>
      <c r="E125" s="748"/>
      <c r="F125" s="142" t="e">
        <v>#REF!</v>
      </c>
      <c r="G125" s="267" t="e">
        <v>#REF!</v>
      </c>
      <c r="H125" s="267" t="e">
        <v>#REF!</v>
      </c>
      <c r="I125" s="267" t="e">
        <v>#REF!</v>
      </c>
      <c r="J125" s="182" t="e">
        <f>Igazgatás!F149+Községgazd!F140+Vagyongazd!#REF!+Közút!F124+Sport!F126+Közművelődés!F165+Támogatás!J137</f>
        <v>#REF!</v>
      </c>
      <c r="K125" s="124" t="e">
        <f>Igazgatás!G149+Községgazd!G140+Vagyongazd!#REF!+Közút!G124+Sport!G126+Közművelődés!G165+Támogatás!K137</f>
        <v>#REF!</v>
      </c>
      <c r="L125" s="142" t="e">
        <f>Igazgatás!H149+Községgazd!H140+Vagyongazd!#REF!+Közút!H124+Sport!H126+Közművelődés!H165+Támogatás!L137</f>
        <v>#REF!</v>
      </c>
      <c r="M125" s="66">
        <f>Igazgatás!L149+Községgazd!O140+Vagyongazd!L124+Közút!L124+Sport!L126+Közművelődés!N165+Támogatás!W137</f>
        <v>0</v>
      </c>
      <c r="N125" s="1">
        <f>Igazgatás!M149+Községgazd!P140+Vagyongazd!M124+Közút!M124+Sport!M126+Közművelődés!O165+Támogatás!X137</f>
        <v>0</v>
      </c>
      <c r="O125" s="72">
        <f>Igazgatás!N149+Községgazd!Q140+Vagyongazd!N124+Közút!N124+Sport!N126+Közművelődés!P165+Támogatás!Y137</f>
        <v>0</v>
      </c>
      <c r="P125" s="72">
        <f>Igazgatás!O149+Községgazd!R140+Vagyongazd!O124+Közút!O124+Sport!O126+Közművelődés!Q165+Támogatás!Z137</f>
        <v>0</v>
      </c>
      <c r="Q125" s="1">
        <f>Igazgatás!P149+Községgazd!S140+Vagyongazd!P124+Közút!P124+Sport!P126+Közművelődés!R165+Támogatás!AA137</f>
        <v>0</v>
      </c>
      <c r="R125" s="72">
        <f>Igazgatás!Q149+Községgazd!T140+Vagyongazd!Q124+Közút!Q124+Sport!Q126+Közművelődés!S165+Támogatás!AB137</f>
        <v>0</v>
      </c>
      <c r="S125" s="72">
        <f>Igazgatás!R149+Községgazd!U140+Vagyongazd!R124+Közút!R124+Sport!R126+Közművelődés!T165+Támogatás!AC137</f>
        <v>0</v>
      </c>
      <c r="T125" s="42">
        <f>Igazgatás!S149+Községgazd!V140+Vagyongazd!S124+Közút!S124+Sport!S126+Közművelődés!U165+Támogatás!AD137</f>
        <v>0</v>
      </c>
      <c r="U125" s="267">
        <f>Igazgatás!T149+Községgazd!W140+Vagyongazd!T124+Közút!T124+Sport!T126+Közművelődés!V165+Támogatás!AE137</f>
        <v>0</v>
      </c>
      <c r="V125" s="72">
        <f>Igazgatás!U149+Községgazd!X140+Vagyongazd!U124+Közút!U124+Sport!U126+Közművelődés!W165+Támogatás!AF137</f>
        <v>0</v>
      </c>
      <c r="W125" s="72">
        <f>Igazgatás!V149+Községgazd!Y140+Vagyongazd!V124+Közút!V124+Sport!V126+Közművelődés!X165+Támogatás!AG137</f>
        <v>0</v>
      </c>
      <c r="X125" s="42">
        <f>Igazgatás!W149+Községgazd!Z140+Vagyongazd!W124+Közút!W124+Sport!W126+Közművelődés!Y165+Támogatás!AH137</f>
        <v>0</v>
      </c>
      <c r="Y125" s="182" t="e">
        <f>Igazgatás!U149+Községgazd!U140+Vagyongazd!#REF!+Közút!U124+Sport!U126+Közművelődés!U165+Támogatás!Z137</f>
        <v>#REF!</v>
      </c>
      <c r="Z125" s="124" t="e">
        <f>Igazgatás!V149+Községgazd!V140+Vagyongazd!#REF!+Közút!V124+Sport!V126+Közművelődés!V165+Támogatás!AA137</f>
        <v>#REF!</v>
      </c>
      <c r="AA125" s="142" t="e">
        <f>Igazgatás!W149+Községgazd!W140+Vagyongazd!#REF!+Közút!W124+Sport!W126+Közművelődés!W165+Támogatás!AB137</f>
        <v>#REF!</v>
      </c>
      <c r="AD125" s="150"/>
    </row>
    <row r="126" spans="1:30" ht="15" hidden="1" customHeight="1" x14ac:dyDescent="0.25">
      <c r="B126" s="50"/>
      <c r="C126" s="2"/>
      <c r="D126" s="748" t="s">
        <v>809</v>
      </c>
      <c r="E126" s="748"/>
      <c r="F126" s="142" t="e">
        <v>#REF!</v>
      </c>
      <c r="G126" s="267" t="e">
        <v>#REF!</v>
      </c>
      <c r="H126" s="267" t="e">
        <v>#REF!</v>
      </c>
      <c r="I126" s="267" t="e">
        <v>#REF!</v>
      </c>
      <c r="J126" s="182" t="e">
        <f>Igazgatás!F150+Községgazd!F141+Vagyongazd!#REF!+Közút!F125+Sport!F127+Közművelődés!F166+Támogatás!J138</f>
        <v>#REF!</v>
      </c>
      <c r="K126" s="124" t="e">
        <f>Igazgatás!G150+Községgazd!G141+Vagyongazd!#REF!+Közút!G125+Sport!G127+Közművelődés!G166+Támogatás!K138</f>
        <v>#REF!</v>
      </c>
      <c r="L126" s="142" t="e">
        <f>Igazgatás!H150+Községgazd!H141+Vagyongazd!#REF!+Közút!H125+Sport!H127+Közművelődés!H166+Támogatás!L138</f>
        <v>#REF!</v>
      </c>
      <c r="M126" s="66">
        <f>Igazgatás!L150+Községgazd!O141+Vagyongazd!L125+Közút!L125+Sport!L127+Közművelődés!N166+Támogatás!W138</f>
        <v>0</v>
      </c>
      <c r="N126" s="1">
        <f>Igazgatás!M150+Községgazd!P141+Vagyongazd!M125+Közút!M125+Sport!M127+Közművelődés!O166+Támogatás!X138</f>
        <v>0</v>
      </c>
      <c r="O126" s="72">
        <f>Igazgatás!N150+Községgazd!Q141+Vagyongazd!N125+Közút!N125+Sport!N127+Közművelődés!P166+Támogatás!Y138</f>
        <v>0</v>
      </c>
      <c r="P126" s="72">
        <f>Igazgatás!O150+Községgazd!R141+Vagyongazd!O125+Közút!O125+Sport!O127+Közművelődés!Q166+Támogatás!Z138</f>
        <v>0</v>
      </c>
      <c r="Q126" s="1">
        <f>Igazgatás!P150+Községgazd!S141+Vagyongazd!P125+Közút!P125+Sport!P127+Közművelődés!R166+Támogatás!AA138</f>
        <v>0</v>
      </c>
      <c r="R126" s="72">
        <f>Igazgatás!Q150+Községgazd!T141+Vagyongazd!Q125+Közút!Q125+Sport!Q127+Közművelődés!S166+Támogatás!AB138</f>
        <v>0</v>
      </c>
      <c r="S126" s="72">
        <f>Igazgatás!R150+Községgazd!U141+Vagyongazd!R125+Közút!R125+Sport!R127+Közművelődés!T166+Támogatás!AC138</f>
        <v>0</v>
      </c>
      <c r="T126" s="42">
        <f>Igazgatás!S150+Községgazd!V141+Vagyongazd!S125+Közút!S125+Sport!S127+Közművelődés!U166+Támogatás!AD138</f>
        <v>0</v>
      </c>
      <c r="U126" s="267">
        <f>Igazgatás!T150+Községgazd!W141+Vagyongazd!T125+Közút!T125+Sport!T127+Közművelődés!V166+Támogatás!AE138</f>
        <v>0</v>
      </c>
      <c r="V126" s="72">
        <f>Igazgatás!U150+Községgazd!X141+Vagyongazd!U125+Közút!U125+Sport!U127+Közművelődés!W166+Támogatás!AF138</f>
        <v>0</v>
      </c>
      <c r="W126" s="72">
        <f>Igazgatás!V150+Községgazd!Y141+Vagyongazd!V125+Közút!V125+Sport!V127+Közművelődés!X166+Támogatás!AG138</f>
        <v>0</v>
      </c>
      <c r="X126" s="42">
        <f>Igazgatás!W150+Községgazd!Z141+Vagyongazd!W125+Közút!W125+Sport!W127+Közművelődés!Y166+Támogatás!AH138</f>
        <v>0</v>
      </c>
      <c r="Y126" s="182" t="e">
        <f>Igazgatás!U150+Községgazd!U141+Vagyongazd!#REF!+Közút!U125+Sport!U127+Közművelődés!U166+Támogatás!Z138</f>
        <v>#REF!</v>
      </c>
      <c r="Z126" s="124" t="e">
        <f>Igazgatás!V150+Községgazd!V141+Vagyongazd!#REF!+Közút!V125+Sport!V127+Közművelődés!V166+Támogatás!AA138</f>
        <v>#REF!</v>
      </c>
      <c r="AA126" s="142" t="e">
        <f>Igazgatás!W150+Községgazd!W141+Vagyongazd!#REF!+Közút!W125+Sport!W127+Közművelődés!W166+Támogatás!AB138</f>
        <v>#REF!</v>
      </c>
      <c r="AD126" s="150"/>
    </row>
    <row r="127" spans="1:30" ht="25.5" hidden="1" customHeight="1" x14ac:dyDescent="0.25">
      <c r="B127" s="50"/>
      <c r="C127" s="2"/>
      <c r="D127" s="749" t="s">
        <v>531</v>
      </c>
      <c r="E127" s="749"/>
      <c r="F127" s="142" t="e">
        <v>#REF!</v>
      </c>
      <c r="G127" s="267" t="e">
        <v>#REF!</v>
      </c>
      <c r="H127" s="267" t="e">
        <v>#REF!</v>
      </c>
      <c r="I127" s="267" t="e">
        <v>#REF!</v>
      </c>
      <c r="J127" s="192" t="e">
        <f>Igazgatás!F151+Községgazd!F142+Vagyongazd!#REF!+Közút!F126+Sport!F128+Közművelődés!F167+Támogatás!J139</f>
        <v>#REF!</v>
      </c>
      <c r="K127" s="134" t="e">
        <f>Igazgatás!G151+Községgazd!G142+Vagyongazd!#REF!+Közút!G126+Sport!G128+Közművelődés!G167+Támogatás!K139</f>
        <v>#REF!</v>
      </c>
      <c r="L127" s="142" t="e">
        <f>Igazgatás!H151+Községgazd!H142+Vagyongazd!#REF!+Közút!H126+Sport!H128+Közművelődés!H167+Támogatás!L139</f>
        <v>#REF!</v>
      </c>
      <c r="M127" s="66">
        <f>Igazgatás!L151+Községgazd!O142+Vagyongazd!L126+Közút!L126+Sport!L128+Közművelődés!N167+Támogatás!W139</f>
        <v>0</v>
      </c>
      <c r="N127" s="1">
        <f>Igazgatás!M151+Községgazd!P142+Vagyongazd!M126+Közút!M126+Sport!M128+Közművelődés!O167+Támogatás!X139</f>
        <v>0</v>
      </c>
      <c r="O127" s="72">
        <f>Igazgatás!N151+Községgazd!Q142+Vagyongazd!N126+Közút!N126+Sport!N128+Közművelődés!P167+Támogatás!Y139</f>
        <v>0</v>
      </c>
      <c r="P127" s="72">
        <f>Igazgatás!O151+Községgazd!R142+Vagyongazd!O126+Közút!O126+Sport!O128+Közművelődés!Q167+Támogatás!Z139</f>
        <v>0</v>
      </c>
      <c r="Q127" s="1">
        <f>Igazgatás!P151+Községgazd!S142+Vagyongazd!P126+Közút!P126+Sport!P128+Közművelődés!R167+Támogatás!AA139</f>
        <v>0</v>
      </c>
      <c r="R127" s="72">
        <f>Igazgatás!Q151+Községgazd!T142+Vagyongazd!Q126+Közút!Q126+Sport!Q128+Közművelődés!S167+Támogatás!AB139</f>
        <v>0</v>
      </c>
      <c r="S127" s="72">
        <f>Igazgatás!R151+Községgazd!U142+Vagyongazd!R126+Közút!R126+Sport!R128+Közművelődés!T167+Támogatás!AC139</f>
        <v>0</v>
      </c>
      <c r="T127" s="42">
        <f>Igazgatás!S151+Községgazd!V142+Vagyongazd!S126+Közút!S126+Sport!S128+Közművelődés!U167+Támogatás!AD139</f>
        <v>0</v>
      </c>
      <c r="U127" s="267">
        <f>Igazgatás!T151+Községgazd!W142+Vagyongazd!T126+Közút!T126+Sport!T128+Közművelődés!V167+Támogatás!AE139</f>
        <v>0</v>
      </c>
      <c r="V127" s="72">
        <f>Igazgatás!U151+Községgazd!X142+Vagyongazd!U126+Közút!U126+Sport!U128+Közművelődés!W167+Támogatás!AF139</f>
        <v>0</v>
      </c>
      <c r="W127" s="72">
        <f>Igazgatás!V151+Községgazd!Y142+Vagyongazd!V126+Közút!V126+Sport!V128+Közművelődés!X167+Támogatás!AG139</f>
        <v>0</v>
      </c>
      <c r="X127" s="42">
        <f>Igazgatás!W151+Községgazd!Z142+Vagyongazd!W126+Közút!W126+Sport!W128+Közművelődés!Y167+Támogatás!AH139</f>
        <v>0</v>
      </c>
      <c r="Y127" s="192" t="e">
        <f>Igazgatás!U151+Községgazd!U142+Vagyongazd!#REF!+Közút!U126+Sport!U128+Közművelődés!U167+Támogatás!Z139</f>
        <v>#REF!</v>
      </c>
      <c r="Z127" s="134" t="e">
        <f>Igazgatás!V151+Községgazd!V142+Vagyongazd!#REF!+Közút!V126+Sport!V128+Közművelődés!V167+Támogatás!AA139</f>
        <v>#REF!</v>
      </c>
      <c r="AA127" s="142" t="e">
        <f>Igazgatás!W151+Községgazd!W142+Vagyongazd!#REF!+Közút!W126+Sport!W128+Közművelődés!W167+Támogatás!AB139</f>
        <v>#REF!</v>
      </c>
      <c r="AD127" s="150"/>
    </row>
    <row r="128" spans="1:30" ht="25.5" hidden="1" customHeight="1" x14ac:dyDescent="0.25">
      <c r="B128" s="50"/>
      <c r="C128" s="2"/>
      <c r="D128" s="749" t="s">
        <v>532</v>
      </c>
      <c r="E128" s="749"/>
      <c r="F128" s="142" t="e">
        <v>#REF!</v>
      </c>
      <c r="G128" s="267" t="e">
        <v>#REF!</v>
      </c>
      <c r="H128" s="267" t="e">
        <v>#REF!</v>
      </c>
      <c r="I128" s="267" t="e">
        <v>#REF!</v>
      </c>
      <c r="J128" s="192" t="e">
        <f>Igazgatás!F152+Községgazd!F143+Vagyongazd!#REF!+Közút!F127+Sport!F129+Közművelődés!F168+Támogatás!J140</f>
        <v>#REF!</v>
      </c>
      <c r="K128" s="134" t="e">
        <f>Igazgatás!G152+Községgazd!G143+Vagyongazd!#REF!+Közút!G127+Sport!G129+Közművelődés!G168+Támogatás!K140</f>
        <v>#REF!</v>
      </c>
      <c r="L128" s="142" t="e">
        <f>Igazgatás!H152+Községgazd!H143+Vagyongazd!#REF!+Közút!H127+Sport!H129+Közművelődés!H168+Támogatás!L140</f>
        <v>#REF!</v>
      </c>
      <c r="M128" s="66">
        <f>Igazgatás!L152+Községgazd!O143+Vagyongazd!L127+Közút!L127+Sport!L129+Közművelődés!N168+Támogatás!W140</f>
        <v>0</v>
      </c>
      <c r="N128" s="1">
        <f>Igazgatás!M152+Községgazd!P143+Vagyongazd!M127+Közút!M127+Sport!M129+Közművelődés!O168+Támogatás!X140</f>
        <v>0</v>
      </c>
      <c r="O128" s="72">
        <f>Igazgatás!N152+Községgazd!Q143+Vagyongazd!N127+Közút!N127+Sport!N129+Közművelődés!P168+Támogatás!Y140</f>
        <v>0</v>
      </c>
      <c r="P128" s="72">
        <f>Igazgatás!O152+Községgazd!R143+Vagyongazd!O127+Közút!O127+Sport!O129+Közművelődés!Q168+Támogatás!Z140</f>
        <v>0</v>
      </c>
      <c r="Q128" s="1">
        <f>Igazgatás!P152+Községgazd!S143+Vagyongazd!P127+Közút!P127+Sport!P129+Közművelődés!R168+Támogatás!AA140</f>
        <v>0</v>
      </c>
      <c r="R128" s="72">
        <f>Igazgatás!Q152+Községgazd!T143+Vagyongazd!Q127+Közút!Q127+Sport!Q129+Közművelődés!S168+Támogatás!AB140</f>
        <v>0</v>
      </c>
      <c r="S128" s="72">
        <f>Igazgatás!R152+Községgazd!U143+Vagyongazd!R127+Közút!R127+Sport!R129+Közművelődés!T168+Támogatás!AC140</f>
        <v>0</v>
      </c>
      <c r="T128" s="42">
        <f>Igazgatás!S152+Községgazd!V143+Vagyongazd!S127+Közút!S127+Sport!S129+Közművelődés!U168+Támogatás!AD140</f>
        <v>0</v>
      </c>
      <c r="U128" s="267">
        <f>Igazgatás!T152+Községgazd!W143+Vagyongazd!T127+Közút!T127+Sport!T129+Közművelődés!V168+Támogatás!AE140</f>
        <v>0</v>
      </c>
      <c r="V128" s="72">
        <f>Igazgatás!U152+Községgazd!X143+Vagyongazd!U127+Közút!U127+Sport!U129+Közművelődés!W168+Támogatás!AF140</f>
        <v>0</v>
      </c>
      <c r="W128" s="72">
        <f>Igazgatás!V152+Községgazd!Y143+Vagyongazd!V127+Közút!V127+Sport!V129+Közművelődés!X168+Támogatás!AG140</f>
        <v>0</v>
      </c>
      <c r="X128" s="42">
        <f>Igazgatás!W152+Községgazd!Z143+Vagyongazd!W127+Közút!W127+Sport!W129+Közművelődés!Y168+Támogatás!AH140</f>
        <v>0</v>
      </c>
      <c r="Y128" s="192" t="e">
        <f>Igazgatás!U152+Községgazd!U143+Vagyongazd!#REF!+Közút!U127+Sport!U129+Közművelődés!U168+Támogatás!Z140</f>
        <v>#REF!</v>
      </c>
      <c r="Z128" s="134" t="e">
        <f>Igazgatás!V152+Községgazd!V143+Vagyongazd!#REF!+Közút!V127+Sport!V129+Közművelődés!V168+Támogatás!AA140</f>
        <v>#REF!</v>
      </c>
      <c r="AA128" s="142" t="e">
        <f>Igazgatás!W152+Községgazd!W143+Vagyongazd!#REF!+Közút!W127+Sport!W129+Közművelődés!W168+Támogatás!AB140</f>
        <v>#REF!</v>
      </c>
      <c r="AD128" s="150"/>
    </row>
    <row r="129" spans="1:30" ht="15" hidden="1" customHeight="1" x14ac:dyDescent="0.25">
      <c r="B129" s="50"/>
      <c r="C129" s="2"/>
      <c r="D129" s="748" t="s">
        <v>364</v>
      </c>
      <c r="E129" s="748"/>
      <c r="F129" s="142" t="e">
        <v>#REF!</v>
      </c>
      <c r="G129" s="267" t="e">
        <v>#REF!</v>
      </c>
      <c r="H129" s="267" t="e">
        <v>#REF!</v>
      </c>
      <c r="I129" s="267" t="e">
        <v>#REF!</v>
      </c>
      <c r="J129" s="182" t="e">
        <f>Igazgatás!F153+Községgazd!F144+Vagyongazd!#REF!+Közút!F128+Sport!F130+Közművelődés!F169+Támogatás!J141</f>
        <v>#REF!</v>
      </c>
      <c r="K129" s="124" t="e">
        <f>Igazgatás!G153+Községgazd!G144+Vagyongazd!#REF!+Közút!G128+Sport!G130+Közművelődés!G169+Támogatás!K141</f>
        <v>#REF!</v>
      </c>
      <c r="L129" s="142" t="e">
        <f>Igazgatás!H153+Községgazd!H144+Vagyongazd!#REF!+Közút!H128+Sport!H130+Közművelődés!H169+Támogatás!L141</f>
        <v>#REF!</v>
      </c>
      <c r="M129" s="66">
        <f>Igazgatás!L153+Községgazd!O144+Vagyongazd!L128+Közút!L128+Sport!L130+Közművelődés!N169+Támogatás!W141</f>
        <v>0</v>
      </c>
      <c r="N129" s="1">
        <f>Igazgatás!M153+Községgazd!P144+Vagyongazd!M128+Közút!M128+Sport!M130+Közművelődés!O169+Támogatás!X141</f>
        <v>0</v>
      </c>
      <c r="O129" s="72">
        <f>Igazgatás!N153+Községgazd!Q144+Vagyongazd!N128+Közút!N128+Sport!N130+Közművelődés!P169+Támogatás!Y141</f>
        <v>0</v>
      </c>
      <c r="P129" s="72">
        <f>Igazgatás!O153+Községgazd!R144+Vagyongazd!O128+Közút!O128+Sport!O130+Közművelődés!Q169+Támogatás!Z141</f>
        <v>0</v>
      </c>
      <c r="Q129" s="1">
        <f>Igazgatás!P153+Községgazd!S144+Vagyongazd!P128+Közút!P128+Sport!P130+Közművelődés!R169+Támogatás!AA141</f>
        <v>0</v>
      </c>
      <c r="R129" s="72">
        <f>Igazgatás!Q153+Községgazd!T144+Vagyongazd!Q128+Közút!Q128+Sport!Q130+Közművelődés!S169+Támogatás!AB141</f>
        <v>0</v>
      </c>
      <c r="S129" s="72">
        <f>Igazgatás!R153+Községgazd!U144+Vagyongazd!R128+Közút!R128+Sport!R130+Közművelődés!T169+Támogatás!AC141</f>
        <v>0</v>
      </c>
      <c r="T129" s="42">
        <f>Igazgatás!S153+Községgazd!V144+Vagyongazd!S128+Közút!S128+Sport!S130+Közművelődés!U169+Támogatás!AD141</f>
        <v>0</v>
      </c>
      <c r="U129" s="267">
        <f>Igazgatás!T153+Községgazd!W144+Vagyongazd!T128+Közút!T128+Sport!T130+Közművelődés!V169+Támogatás!AE141</f>
        <v>0</v>
      </c>
      <c r="V129" s="72">
        <f>Igazgatás!U153+Községgazd!X144+Vagyongazd!U128+Közút!U128+Sport!U130+Közművelődés!W169+Támogatás!AF141</f>
        <v>0</v>
      </c>
      <c r="W129" s="72">
        <f>Igazgatás!V153+Községgazd!Y144+Vagyongazd!V128+Közút!V128+Sport!V130+Közművelődés!X169+Támogatás!AG141</f>
        <v>0</v>
      </c>
      <c r="X129" s="42">
        <f>Igazgatás!W153+Községgazd!Z144+Vagyongazd!W128+Közút!W128+Sport!W130+Közművelődés!Y169+Támogatás!AH141</f>
        <v>0</v>
      </c>
      <c r="Y129" s="182" t="e">
        <f>Igazgatás!U153+Községgazd!U144+Vagyongazd!#REF!+Közút!U128+Sport!U130+Közművelődés!U169+Támogatás!Z141</f>
        <v>#REF!</v>
      </c>
      <c r="Z129" s="124" t="e">
        <f>Igazgatás!V153+Községgazd!V144+Vagyongazd!#REF!+Közút!V128+Sport!V130+Közművelődés!V169+Támogatás!AA141</f>
        <v>#REF!</v>
      </c>
      <c r="AA129" s="142" t="e">
        <f>Igazgatás!W153+Községgazd!W144+Vagyongazd!#REF!+Közút!W128+Sport!W130+Közművelődés!W169+Támogatás!AB141</f>
        <v>#REF!</v>
      </c>
      <c r="AD129" s="150"/>
    </row>
    <row r="130" spans="1:30" ht="15" hidden="1" customHeight="1" x14ac:dyDescent="0.25">
      <c r="B130" s="50"/>
      <c r="C130" s="2"/>
      <c r="D130" s="748" t="s">
        <v>356</v>
      </c>
      <c r="E130" s="748"/>
      <c r="F130" s="142" t="e">
        <v>#REF!</v>
      </c>
      <c r="G130" s="267" t="e">
        <v>#REF!</v>
      </c>
      <c r="H130" s="267" t="e">
        <v>#REF!</v>
      </c>
      <c r="I130" s="267" t="e">
        <v>#REF!</v>
      </c>
      <c r="J130" s="182" t="e">
        <f>Igazgatás!F154+Községgazd!F145+Vagyongazd!#REF!+Közút!F129+Sport!F131+Közművelődés!F170+Támogatás!J142</f>
        <v>#REF!</v>
      </c>
      <c r="K130" s="124" t="e">
        <f>Igazgatás!G154+Községgazd!G145+Vagyongazd!#REF!+Közút!G129+Sport!G131+Közművelődés!G170+Támogatás!K142</f>
        <v>#REF!</v>
      </c>
      <c r="L130" s="142" t="e">
        <f>Igazgatás!H154+Községgazd!H145+Vagyongazd!#REF!+Közút!H129+Sport!H131+Közművelődés!H170+Támogatás!L142</f>
        <v>#REF!</v>
      </c>
      <c r="M130" s="66">
        <f>Igazgatás!L154+Községgazd!O145+Vagyongazd!L129+Közút!L129+Sport!L131+Közművelődés!N170+Támogatás!W142</f>
        <v>0</v>
      </c>
      <c r="N130" s="1">
        <f>Igazgatás!M154+Községgazd!P145+Vagyongazd!M129+Közút!M129+Sport!M131+Közművelődés!O170+Támogatás!X142</f>
        <v>0</v>
      </c>
      <c r="O130" s="72">
        <f>Igazgatás!N154+Községgazd!Q145+Vagyongazd!N129+Közút!N129+Sport!N131+Közművelődés!P170+Támogatás!Y142</f>
        <v>0</v>
      </c>
      <c r="P130" s="72">
        <f>Igazgatás!O154+Községgazd!R145+Vagyongazd!O129+Közút!O129+Sport!O131+Közművelődés!Q170+Támogatás!Z142</f>
        <v>0</v>
      </c>
      <c r="Q130" s="1">
        <f>Igazgatás!P154+Községgazd!S145+Vagyongazd!P129+Közút!P129+Sport!P131+Közművelődés!R170+Támogatás!AA142</f>
        <v>0</v>
      </c>
      <c r="R130" s="72">
        <f>Igazgatás!Q154+Községgazd!T145+Vagyongazd!Q129+Közút!Q129+Sport!Q131+Közművelődés!S170+Támogatás!AB142</f>
        <v>0</v>
      </c>
      <c r="S130" s="72">
        <f>Igazgatás!R154+Községgazd!U145+Vagyongazd!R129+Közút!R129+Sport!R131+Közművelődés!T170+Támogatás!AC142</f>
        <v>0</v>
      </c>
      <c r="T130" s="42">
        <f>Igazgatás!S154+Községgazd!V145+Vagyongazd!S129+Közút!S129+Sport!S131+Közművelődés!U170+Támogatás!AD142</f>
        <v>0</v>
      </c>
      <c r="U130" s="267">
        <f>Igazgatás!T154+Községgazd!W145+Vagyongazd!T129+Közút!T129+Sport!T131+Közművelődés!V170+Támogatás!AE142</f>
        <v>0</v>
      </c>
      <c r="V130" s="72">
        <f>Igazgatás!U154+Községgazd!X145+Vagyongazd!U129+Közút!U129+Sport!U131+Közművelődés!W170+Támogatás!AF142</f>
        <v>0</v>
      </c>
      <c r="W130" s="72">
        <f>Igazgatás!V154+Községgazd!Y145+Vagyongazd!V129+Közút!V129+Sport!V131+Közművelődés!X170+Támogatás!AG142</f>
        <v>0</v>
      </c>
      <c r="X130" s="42">
        <f>Igazgatás!W154+Községgazd!Z145+Vagyongazd!W129+Közút!W129+Sport!W131+Közművelődés!Y170+Támogatás!AH142</f>
        <v>0</v>
      </c>
      <c r="Y130" s="182" t="e">
        <f>Igazgatás!U154+Községgazd!U145+Vagyongazd!#REF!+Közút!U129+Sport!U131+Közművelődés!U170+Támogatás!Z142</f>
        <v>#REF!</v>
      </c>
      <c r="Z130" s="124" t="e">
        <f>Igazgatás!V154+Községgazd!V145+Vagyongazd!#REF!+Közút!V129+Sport!V131+Közművelődés!V170+Támogatás!AA142</f>
        <v>#REF!</v>
      </c>
      <c r="AA130" s="142" t="e">
        <f>Igazgatás!W154+Községgazd!W145+Vagyongazd!#REF!+Közút!W129+Sport!W131+Közművelődés!W170+Támogatás!AB142</f>
        <v>#REF!</v>
      </c>
      <c r="AD130" s="150"/>
    </row>
    <row r="131" spans="1:30" ht="25.5" hidden="1" customHeight="1" x14ac:dyDescent="0.25">
      <c r="B131" s="50"/>
      <c r="C131" s="2"/>
      <c r="D131" s="749" t="s">
        <v>533</v>
      </c>
      <c r="E131" s="749"/>
      <c r="F131" s="142" t="e">
        <v>#REF!</v>
      </c>
      <c r="G131" s="267" t="e">
        <v>#REF!</v>
      </c>
      <c r="H131" s="267" t="e">
        <v>#REF!</v>
      </c>
      <c r="I131" s="267" t="e">
        <v>#REF!</v>
      </c>
      <c r="J131" s="192" t="e">
        <f>Igazgatás!F155+Községgazd!F146+Vagyongazd!#REF!+Közút!F130+Sport!F132+Közművelődés!F171+Támogatás!J143</f>
        <v>#REF!</v>
      </c>
      <c r="K131" s="134" t="e">
        <f>Igazgatás!G155+Községgazd!G146+Vagyongazd!#REF!+Közút!G130+Sport!G132+Közművelődés!G171+Támogatás!K143</f>
        <v>#REF!</v>
      </c>
      <c r="L131" s="142" t="e">
        <f>Igazgatás!H155+Községgazd!H146+Vagyongazd!#REF!+Közút!H130+Sport!H132+Közművelődés!H171+Támogatás!L143</f>
        <v>#REF!</v>
      </c>
      <c r="M131" s="66">
        <f>Igazgatás!L155+Községgazd!O146+Vagyongazd!L130+Közút!L130+Sport!L132+Közművelődés!N171+Támogatás!W143</f>
        <v>0</v>
      </c>
      <c r="N131" s="1">
        <f>Igazgatás!M155+Községgazd!P146+Vagyongazd!M130+Közút!M130+Sport!M132+Közművelődés!O171+Támogatás!X143</f>
        <v>0</v>
      </c>
      <c r="O131" s="72">
        <f>Igazgatás!N155+Községgazd!Q146+Vagyongazd!N130+Közút!N130+Sport!N132+Közművelődés!P171+Támogatás!Y143</f>
        <v>0</v>
      </c>
      <c r="P131" s="72">
        <f>Igazgatás!O155+Községgazd!R146+Vagyongazd!O130+Közút!O130+Sport!O132+Közművelődés!Q171+Támogatás!Z143</f>
        <v>0</v>
      </c>
      <c r="Q131" s="1">
        <f>Igazgatás!P155+Községgazd!S146+Vagyongazd!P130+Közút!P130+Sport!P132+Közművelődés!R171+Támogatás!AA143</f>
        <v>0</v>
      </c>
      <c r="R131" s="72">
        <f>Igazgatás!Q155+Községgazd!T146+Vagyongazd!Q130+Közút!Q130+Sport!Q132+Közművelődés!S171+Támogatás!AB143</f>
        <v>0</v>
      </c>
      <c r="S131" s="72">
        <f>Igazgatás!R155+Községgazd!U146+Vagyongazd!R130+Közút!R130+Sport!R132+Közművelődés!T171+Támogatás!AC143</f>
        <v>0</v>
      </c>
      <c r="T131" s="42">
        <f>Igazgatás!S155+Községgazd!V146+Vagyongazd!S130+Közút!S130+Sport!S132+Közművelődés!U171+Támogatás!AD143</f>
        <v>0</v>
      </c>
      <c r="U131" s="267">
        <f>Igazgatás!T155+Községgazd!W146+Vagyongazd!T130+Közút!T130+Sport!T132+Közművelődés!V171+Támogatás!AE143</f>
        <v>0</v>
      </c>
      <c r="V131" s="72">
        <f>Igazgatás!U155+Községgazd!X146+Vagyongazd!U130+Közút!U130+Sport!U132+Közművelődés!W171+Támogatás!AF143</f>
        <v>0</v>
      </c>
      <c r="W131" s="72">
        <f>Igazgatás!V155+Községgazd!Y146+Vagyongazd!V130+Közút!V130+Sport!V132+Közművelődés!X171+Támogatás!AG143</f>
        <v>0</v>
      </c>
      <c r="X131" s="42">
        <f>Igazgatás!W155+Községgazd!Z146+Vagyongazd!W130+Közút!W130+Sport!W132+Közművelődés!Y171+Támogatás!AH143</f>
        <v>0</v>
      </c>
      <c r="Y131" s="192" t="e">
        <f>Igazgatás!U155+Községgazd!U146+Vagyongazd!#REF!+Közút!U130+Sport!U132+Közművelődés!U171+Támogatás!Z143</f>
        <v>#REF!</v>
      </c>
      <c r="Z131" s="134" t="e">
        <f>Igazgatás!V155+Községgazd!V146+Vagyongazd!#REF!+Közút!V130+Sport!V132+Közművelődés!V171+Támogatás!AA143</f>
        <v>#REF!</v>
      </c>
      <c r="AA131" s="142" t="e">
        <f>Igazgatás!W155+Községgazd!W146+Vagyongazd!#REF!+Közút!W130+Sport!W132+Közművelődés!W171+Támogatás!AB143</f>
        <v>#REF!</v>
      </c>
      <c r="AD131" s="150"/>
    </row>
    <row r="132" spans="1:30" ht="15" hidden="1" customHeight="1" x14ac:dyDescent="0.25">
      <c r="B132" s="50"/>
      <c r="C132" s="2"/>
      <c r="D132" s="748" t="s">
        <v>534</v>
      </c>
      <c r="E132" s="748"/>
      <c r="F132" s="142" t="e">
        <v>#REF!</v>
      </c>
      <c r="G132" s="267" t="e">
        <v>#REF!</v>
      </c>
      <c r="H132" s="267" t="e">
        <v>#REF!</v>
      </c>
      <c r="I132" s="267" t="e">
        <v>#REF!</v>
      </c>
      <c r="J132" s="182" t="e">
        <f>Igazgatás!F156+Községgazd!F147+Vagyongazd!#REF!+Közút!F131+Sport!F133+Közművelődés!F172+Támogatás!J144</f>
        <v>#REF!</v>
      </c>
      <c r="K132" s="124" t="e">
        <f>Igazgatás!G156+Községgazd!G147+Vagyongazd!#REF!+Közút!G131+Sport!G133+Közművelődés!G172+Támogatás!K144</f>
        <v>#REF!</v>
      </c>
      <c r="L132" s="142" t="e">
        <f>Igazgatás!H156+Községgazd!H147+Vagyongazd!#REF!+Közút!H131+Sport!H133+Közművelődés!H172+Támogatás!L144</f>
        <v>#REF!</v>
      </c>
      <c r="M132" s="66">
        <f>Igazgatás!L156+Községgazd!O147+Vagyongazd!L131+Közút!L131+Sport!L133+Közművelődés!N172+Támogatás!W144</f>
        <v>0</v>
      </c>
      <c r="N132" s="1">
        <f>Igazgatás!M156+Községgazd!P147+Vagyongazd!M131+Közút!M131+Sport!M133+Közművelődés!O172+Támogatás!X144</f>
        <v>0</v>
      </c>
      <c r="O132" s="72">
        <f>Igazgatás!N156+Községgazd!Q147+Vagyongazd!N131+Közút!N131+Sport!N133+Közművelődés!P172+Támogatás!Y144</f>
        <v>0</v>
      </c>
      <c r="P132" s="72">
        <f>Igazgatás!O156+Községgazd!R147+Vagyongazd!O131+Közút!O131+Sport!O133+Közművelődés!Q172+Támogatás!Z144</f>
        <v>0</v>
      </c>
      <c r="Q132" s="1">
        <f>Igazgatás!P156+Községgazd!S147+Vagyongazd!P131+Közút!P131+Sport!P133+Közművelődés!R172+Támogatás!AA144</f>
        <v>0</v>
      </c>
      <c r="R132" s="72">
        <f>Igazgatás!Q156+Községgazd!T147+Vagyongazd!Q131+Közút!Q131+Sport!Q133+Közművelődés!S172+Támogatás!AB144</f>
        <v>0</v>
      </c>
      <c r="S132" s="72">
        <f>Igazgatás!R156+Községgazd!U147+Vagyongazd!R131+Közút!R131+Sport!R133+Közművelődés!T172+Támogatás!AC144</f>
        <v>0</v>
      </c>
      <c r="T132" s="42">
        <f>Igazgatás!S156+Községgazd!V147+Vagyongazd!S131+Közút!S131+Sport!S133+Közművelődés!U172+Támogatás!AD144</f>
        <v>0</v>
      </c>
      <c r="U132" s="267">
        <f>Igazgatás!T156+Községgazd!W147+Vagyongazd!T131+Közút!T131+Sport!T133+Közművelődés!V172+Támogatás!AE144</f>
        <v>0</v>
      </c>
      <c r="V132" s="72">
        <f>Igazgatás!U156+Községgazd!X147+Vagyongazd!U131+Közút!U131+Sport!U133+Közművelődés!W172+Támogatás!AF144</f>
        <v>0</v>
      </c>
      <c r="W132" s="72">
        <f>Igazgatás!V156+Községgazd!Y147+Vagyongazd!V131+Közút!V131+Sport!V133+Közművelődés!X172+Támogatás!AG144</f>
        <v>0</v>
      </c>
      <c r="X132" s="42">
        <f>Igazgatás!W156+Községgazd!Z147+Vagyongazd!W131+Közút!W131+Sport!W133+Közművelődés!Y172+Támogatás!AH144</f>
        <v>0</v>
      </c>
      <c r="Y132" s="182" t="e">
        <f>Igazgatás!U156+Községgazd!U147+Vagyongazd!#REF!+Közút!U131+Sport!U133+Közművelődés!U172+Támogatás!Z144</f>
        <v>#REF!</v>
      </c>
      <c r="Z132" s="124" t="e">
        <f>Igazgatás!V156+Községgazd!V147+Vagyongazd!#REF!+Közút!V131+Sport!V133+Közművelődés!V172+Támogatás!AA144</f>
        <v>#REF!</v>
      </c>
      <c r="AA132" s="142" t="e">
        <f>Igazgatás!W156+Községgazd!W147+Vagyongazd!#REF!+Közút!W131+Sport!W133+Közművelődés!W172+Támogatás!AB144</f>
        <v>#REF!</v>
      </c>
      <c r="AD132" s="150"/>
    </row>
    <row r="133" spans="1:30" s="39" customFormat="1" ht="15" hidden="1" customHeight="1" x14ac:dyDescent="0.25">
      <c r="A133" s="110" t="s">
        <v>235</v>
      </c>
      <c r="B133" s="93" t="s">
        <v>664</v>
      </c>
      <c r="C133" s="775" t="s">
        <v>236</v>
      </c>
      <c r="D133" s="776"/>
      <c r="E133" s="776"/>
      <c r="F133" s="145" t="e">
        <v>#REF!</v>
      </c>
      <c r="G133" s="269" t="e">
        <v>#REF!</v>
      </c>
      <c r="H133" s="269" t="e">
        <v>#REF!</v>
      </c>
      <c r="I133" s="266" t="e">
        <v>#REF!</v>
      </c>
      <c r="J133" s="193" t="e">
        <f>Igazgatás!F157+Községgazd!F148+Vagyongazd!#REF!+Közút!F132+Sport!F134+Közművelődés!F173+Támogatás!J145</f>
        <v>#REF!</v>
      </c>
      <c r="K133" s="135" t="e">
        <f>Igazgatás!G157+Községgazd!G148+Vagyongazd!#REF!+Közút!G132+Sport!G134+Közművelődés!G173+Támogatás!K145</f>
        <v>#REF!</v>
      </c>
      <c r="L133" s="145" t="e">
        <f>Igazgatás!H157+Községgazd!H148+Vagyongazd!#REF!+Közút!H132+Sport!H134+Közművelődés!H173+Támogatás!L145</f>
        <v>#REF!</v>
      </c>
      <c r="M133" s="94">
        <f>Igazgatás!L157+Községgazd!O148+Vagyongazd!L132+Közút!L132+Sport!L134+Közművelődés!N173+Támogatás!W145</f>
        <v>0</v>
      </c>
      <c r="N133" s="95">
        <f>Igazgatás!M157+Községgazd!P148+Vagyongazd!M132+Közút!M132+Sport!M134+Közművelődés!O173+Támogatás!X145</f>
        <v>0</v>
      </c>
      <c r="O133" s="98">
        <f>Igazgatás!N157+Községgazd!Q148+Vagyongazd!N132+Közút!N132+Sport!N134+Közművelődés!P173+Támogatás!Y145</f>
        <v>0</v>
      </c>
      <c r="P133" s="98">
        <f>Igazgatás!O157+Községgazd!R148+Vagyongazd!O132+Közút!O132+Sport!O134+Közművelődés!Q173+Támogatás!Z145</f>
        <v>0</v>
      </c>
      <c r="Q133" s="95">
        <f>Igazgatás!P157+Községgazd!S148+Vagyongazd!P132+Közút!P132+Sport!P134+Közművelődés!R173+Támogatás!AA145</f>
        <v>0</v>
      </c>
      <c r="R133" s="98">
        <f>Igazgatás!Q157+Községgazd!T148+Vagyongazd!Q132+Közút!Q132+Sport!Q134+Közművelődés!S173+Támogatás!AB145</f>
        <v>0</v>
      </c>
      <c r="S133" s="98">
        <f>Igazgatás!R157+Községgazd!U148+Vagyongazd!R132+Közút!R132+Sport!R134+Közművelődés!T173+Támogatás!AC145</f>
        <v>0</v>
      </c>
      <c r="T133" s="99">
        <f>Igazgatás!S157+Községgazd!V148+Vagyongazd!S132+Közút!S132+Sport!S134+Közművelődés!U173+Támogatás!AD145</f>
        <v>0</v>
      </c>
      <c r="U133" s="269">
        <f>Igazgatás!T157+Községgazd!W148+Vagyongazd!T132+Közút!T132+Sport!T134+Közművelődés!V173+Támogatás!AE145</f>
        <v>0</v>
      </c>
      <c r="V133" s="98">
        <f>Igazgatás!U157+Községgazd!X148+Vagyongazd!U132+Közút!U132+Sport!U134+Közművelődés!W173+Támogatás!AF145</f>
        <v>0</v>
      </c>
      <c r="W133" s="98">
        <f>Igazgatás!V157+Községgazd!Y148+Vagyongazd!V132+Közút!V132+Sport!V134+Közművelődés!X173+Támogatás!AG145</f>
        <v>0</v>
      </c>
      <c r="X133" s="99">
        <f>Igazgatás!W157+Községgazd!Z148+Vagyongazd!W132+Közút!W132+Sport!W134+Közművelődés!Y173+Támogatás!AH145</f>
        <v>0</v>
      </c>
      <c r="Y133" s="193" t="e">
        <f>Igazgatás!U157+Községgazd!U148+Vagyongazd!#REF!+Közút!U132+Sport!U134+Közművelődés!U173+Támogatás!Z145</f>
        <v>#REF!</v>
      </c>
      <c r="Z133" s="135" t="e">
        <f>Igazgatás!V157+Községgazd!V148+Vagyongazd!#REF!+Közút!V132+Sport!V134+Közművelődés!V173+Támogatás!AA145</f>
        <v>#REF!</v>
      </c>
      <c r="AA133" s="145" t="e">
        <f>Igazgatás!W157+Községgazd!W148+Vagyongazd!#REF!+Közút!W132+Sport!W134+Közművelődés!W173+Támogatás!AB145</f>
        <v>#REF!</v>
      </c>
      <c r="AD133" s="150"/>
    </row>
    <row r="134" spans="1:30" s="39" customFormat="1" ht="15" hidden="1" customHeight="1" x14ac:dyDescent="0.25">
      <c r="A134" s="110" t="s">
        <v>237</v>
      </c>
      <c r="B134" s="93" t="s">
        <v>666</v>
      </c>
      <c r="C134" s="775" t="s">
        <v>238</v>
      </c>
      <c r="D134" s="776"/>
      <c r="E134" s="776"/>
      <c r="F134" s="145" t="e">
        <v>#REF!</v>
      </c>
      <c r="G134" s="269" t="e">
        <v>#REF!</v>
      </c>
      <c r="H134" s="269" t="e">
        <v>#REF!</v>
      </c>
      <c r="I134" s="266" t="e">
        <v>#REF!</v>
      </c>
      <c r="J134" s="193" t="e">
        <f>Igazgatás!F158+Községgazd!F149+Vagyongazd!#REF!+Közút!F133+Sport!F135+Közművelődés!F174+Támogatás!J146</f>
        <v>#REF!</v>
      </c>
      <c r="K134" s="135" t="e">
        <f>Igazgatás!G158+Községgazd!G149+Vagyongazd!#REF!+Közút!G133+Sport!G135+Közművelődés!G174+Támogatás!K146</f>
        <v>#REF!</v>
      </c>
      <c r="L134" s="145" t="e">
        <f>Igazgatás!H158+Községgazd!H149+Vagyongazd!#REF!+Közút!H133+Sport!H135+Közművelődés!H174+Támogatás!L146</f>
        <v>#REF!</v>
      </c>
      <c r="M134" s="94">
        <f>Igazgatás!L158+Községgazd!O149+Vagyongazd!L133+Közút!L133+Sport!L135+Közművelődés!N174+Támogatás!W146</f>
        <v>0</v>
      </c>
      <c r="N134" s="95">
        <f>Igazgatás!M158+Községgazd!P149+Vagyongazd!M133+Közút!M133+Sport!M135+Közművelődés!O174+Támogatás!X146</f>
        <v>0</v>
      </c>
      <c r="O134" s="98">
        <f>Igazgatás!N158+Községgazd!Q149+Vagyongazd!N133+Közút!N133+Sport!N135+Közművelődés!P174+Támogatás!Y146</f>
        <v>0</v>
      </c>
      <c r="P134" s="98">
        <f>Igazgatás!O158+Községgazd!R149+Vagyongazd!O133+Közút!O133+Sport!O135+Közművelődés!Q174+Támogatás!Z146</f>
        <v>0</v>
      </c>
      <c r="Q134" s="95">
        <f>Igazgatás!P158+Községgazd!S149+Vagyongazd!P133+Közút!P133+Sport!P135+Közművelődés!R174+Támogatás!AA146</f>
        <v>0</v>
      </c>
      <c r="R134" s="98">
        <f>Igazgatás!Q158+Községgazd!T149+Vagyongazd!Q133+Közút!Q133+Sport!Q135+Közművelődés!S174+Támogatás!AB146</f>
        <v>0</v>
      </c>
      <c r="S134" s="98">
        <f>Igazgatás!R158+Községgazd!U149+Vagyongazd!R133+Közút!R133+Sport!R135+Közművelődés!T174+Támogatás!AC146</f>
        <v>0</v>
      </c>
      <c r="T134" s="99">
        <f>Igazgatás!S158+Községgazd!V149+Vagyongazd!S133+Közút!S133+Sport!S135+Közművelődés!U174+Támogatás!AD146</f>
        <v>0</v>
      </c>
      <c r="U134" s="269">
        <f>Igazgatás!T158+Községgazd!W149+Vagyongazd!T133+Közút!T133+Sport!T135+Közművelődés!V174+Támogatás!AE146</f>
        <v>0</v>
      </c>
      <c r="V134" s="98">
        <f>Igazgatás!U158+Községgazd!X149+Vagyongazd!U133+Közút!U133+Sport!U135+Közművelődés!W174+Támogatás!AF146</f>
        <v>0</v>
      </c>
      <c r="W134" s="98">
        <f>Igazgatás!V158+Községgazd!Y149+Vagyongazd!V133+Közút!V133+Sport!V135+Közművelődés!X174+Támogatás!AG146</f>
        <v>0</v>
      </c>
      <c r="X134" s="99">
        <f>Igazgatás!W158+Községgazd!Z149+Vagyongazd!W133+Közút!W133+Sport!W135+Közművelődés!Y174+Támogatás!AH146</f>
        <v>0</v>
      </c>
      <c r="Y134" s="193" t="e">
        <f>Igazgatás!U158+Községgazd!U149+Vagyongazd!#REF!+Közút!U133+Sport!U135+Közművelődés!U174+Támogatás!Z146</f>
        <v>#REF!</v>
      </c>
      <c r="Z134" s="135" t="e">
        <f>Igazgatás!V158+Községgazd!V149+Vagyongazd!#REF!+Közút!V133+Sport!V135+Közművelődés!V174+Támogatás!AA146</f>
        <v>#REF!</v>
      </c>
      <c r="AA134" s="145" t="e">
        <f>Igazgatás!W158+Községgazd!W149+Vagyongazd!#REF!+Közút!W133+Sport!W135+Közművelődés!W174+Támogatás!AB146</f>
        <v>#REF!</v>
      </c>
      <c r="AD134" s="150"/>
    </row>
    <row r="135" spans="1:30" s="39" customFormat="1" ht="15" hidden="1" customHeight="1" x14ac:dyDescent="0.25">
      <c r="A135" s="110" t="s">
        <v>239</v>
      </c>
      <c r="B135" s="93" t="s">
        <v>667</v>
      </c>
      <c r="C135" s="775" t="s">
        <v>240</v>
      </c>
      <c r="D135" s="776"/>
      <c r="E135" s="776"/>
      <c r="F135" s="145" t="e">
        <v>#REF!</v>
      </c>
      <c r="G135" s="269" t="e">
        <v>#REF!</v>
      </c>
      <c r="H135" s="269" t="e">
        <v>#REF!</v>
      </c>
      <c r="I135" s="266" t="e">
        <v>#REF!</v>
      </c>
      <c r="J135" s="193" t="e">
        <f>Igazgatás!F159+Községgazd!F150+Vagyongazd!#REF!+Közút!F134+Sport!F136+Közművelődés!F175+Támogatás!J147</f>
        <v>#REF!</v>
      </c>
      <c r="K135" s="135" t="e">
        <f>Igazgatás!G159+Községgazd!G150+Vagyongazd!#REF!+Közút!G134+Sport!G136+Közművelődés!G175+Támogatás!K147</f>
        <v>#REF!</v>
      </c>
      <c r="L135" s="145" t="e">
        <f>Igazgatás!H159+Községgazd!H150+Vagyongazd!#REF!+Közút!H134+Sport!H136+Közművelődés!H175+Támogatás!L147</f>
        <v>#REF!</v>
      </c>
      <c r="M135" s="94">
        <f>Igazgatás!L159+Községgazd!O150+Vagyongazd!L134+Közút!L134+Sport!L136+Közművelődés!N175+Támogatás!W147</f>
        <v>0</v>
      </c>
      <c r="N135" s="95">
        <f>Igazgatás!M159+Községgazd!P150+Vagyongazd!M134+Közút!M134+Sport!M136+Közművelődés!O175+Támogatás!X147</f>
        <v>0</v>
      </c>
      <c r="O135" s="98">
        <f>Igazgatás!N159+Községgazd!Q150+Vagyongazd!N134+Közút!N134+Sport!N136+Közművelődés!P175+Támogatás!Y147</f>
        <v>0</v>
      </c>
      <c r="P135" s="98">
        <f>Igazgatás!O159+Községgazd!R150+Vagyongazd!O134+Közút!O134+Sport!O136+Közművelődés!Q175+Támogatás!Z147</f>
        <v>0</v>
      </c>
      <c r="Q135" s="95">
        <f>Igazgatás!P159+Községgazd!S150+Vagyongazd!P134+Közút!P134+Sport!P136+Közművelődés!R175+Támogatás!AA147</f>
        <v>0</v>
      </c>
      <c r="R135" s="98">
        <f>Igazgatás!Q159+Községgazd!T150+Vagyongazd!Q134+Közút!Q134+Sport!Q136+Közművelődés!S175+Támogatás!AB147</f>
        <v>0</v>
      </c>
      <c r="S135" s="98">
        <f>Igazgatás!R159+Községgazd!U150+Vagyongazd!R134+Közút!R134+Sport!R136+Közművelődés!T175+Támogatás!AC147</f>
        <v>0</v>
      </c>
      <c r="T135" s="99">
        <f>Igazgatás!S159+Községgazd!V150+Vagyongazd!S134+Közút!S134+Sport!S136+Közművelődés!U175+Támogatás!AD147</f>
        <v>0</v>
      </c>
      <c r="U135" s="269">
        <f>Igazgatás!T159+Községgazd!W150+Vagyongazd!T134+Közút!T134+Sport!T136+Közművelődés!V175+Támogatás!AE147</f>
        <v>0</v>
      </c>
      <c r="V135" s="98">
        <f>Igazgatás!U159+Községgazd!X150+Vagyongazd!U134+Közút!U134+Sport!U136+Közművelődés!W175+Támogatás!AF147</f>
        <v>0</v>
      </c>
      <c r="W135" s="98">
        <f>Igazgatás!V159+Községgazd!Y150+Vagyongazd!V134+Közút!V134+Sport!V136+Közművelődés!X175+Támogatás!AG147</f>
        <v>0</v>
      </c>
      <c r="X135" s="99">
        <f>Igazgatás!W159+Községgazd!Z150+Vagyongazd!W134+Közút!W134+Sport!W136+Közművelődés!Y175+Támogatás!AH147</f>
        <v>0</v>
      </c>
      <c r="Y135" s="193" t="e">
        <f>Igazgatás!U159+Községgazd!U150+Vagyongazd!#REF!+Közút!U134+Sport!U136+Közművelődés!U175+Támogatás!Z147</f>
        <v>#REF!</v>
      </c>
      <c r="Z135" s="135" t="e">
        <f>Igazgatás!V159+Községgazd!V150+Vagyongazd!#REF!+Közút!V134+Sport!V136+Közművelődés!V175+Támogatás!AA147</f>
        <v>#REF!</v>
      </c>
      <c r="AA135" s="145" t="e">
        <f>Igazgatás!W159+Községgazd!W150+Vagyongazd!#REF!+Közút!W134+Sport!W136+Közművelődés!W175+Támogatás!AB147</f>
        <v>#REF!</v>
      </c>
      <c r="AD135" s="150"/>
    </row>
    <row r="136" spans="1:30" s="39" customFormat="1" x14ac:dyDescent="0.25">
      <c r="A136" s="110" t="s">
        <v>241</v>
      </c>
      <c r="B136" s="93" t="s">
        <v>668</v>
      </c>
      <c r="C136" s="775" t="s">
        <v>242</v>
      </c>
      <c r="D136" s="776"/>
      <c r="E136" s="776"/>
      <c r="F136" s="145">
        <v>726831</v>
      </c>
      <c r="G136" s="145">
        <v>726831</v>
      </c>
      <c r="H136" s="145">
        <v>726831</v>
      </c>
      <c r="I136" s="143"/>
      <c r="J136" s="145">
        <f>Igazgatás!F160+Községgazd!F151+Közút!F135+Sport!F137+Közművelődés!F176+Támogatás!J148</f>
        <v>2708500</v>
      </c>
      <c r="K136" s="145">
        <f>Igazgatás!G160+Községgazd!G151+Közút!G135+Sport!G137+Közművelődés!G176+Támogatás!K148</f>
        <v>0</v>
      </c>
      <c r="L136" s="145">
        <f>Igazgatás!H160+Községgazd!H151+Közút!H135+Sport!H137+Közművelődés!H176+Támogatás!L148</f>
        <v>2708500</v>
      </c>
      <c r="M136" s="94">
        <f>Igazgatás!L160+Községgazd!O151+Vagyongazd!L135+Közút!L135+Sport!L137+Közművelődés!N176+Támogatás!W148</f>
        <v>50000</v>
      </c>
      <c r="N136" s="95">
        <f>Igazgatás!M160+Községgazd!P151+Vagyongazd!M135+Közút!M135+Sport!M137+Közművelődés!O176+Támogatás!X148</f>
        <v>50000</v>
      </c>
      <c r="O136" s="98">
        <f>Igazgatás!N160+Községgazd!Q151+Vagyongazd!N135+Közút!N135+Sport!N137+Közművelődés!P176+Támogatás!Y148</f>
        <v>0</v>
      </c>
      <c r="P136" s="98">
        <f>Igazgatás!O160+Községgazd!R151+Vagyongazd!O135+Közút!O135+Sport!O137+Közművelődés!Q176+Támogatás!Z148</f>
        <v>0</v>
      </c>
      <c r="Q136" s="95">
        <f>Igazgatás!P160+Községgazd!S151+Vagyongazd!P135+Közút!P135+Sport!P137+Közművelődés!R176+Támogatás!AA148</f>
        <v>200000</v>
      </c>
      <c r="R136" s="98">
        <f>Igazgatás!Q160+Községgazd!T151+Vagyongazd!Q135+Közút!Q135+Sport!Q137+Közművelődés!S176+Támogatás!AB148</f>
        <v>0</v>
      </c>
      <c r="S136" s="98">
        <f>Igazgatás!R160+Községgazd!U151+Vagyongazd!R135+Közút!R135+Sport!R137+Közművelődés!T176+Támogatás!AD148</f>
        <v>100000</v>
      </c>
      <c r="T136" s="99">
        <f>Igazgatás!S160+Községgazd!V151+Vagyongazd!S135+Közút!S135+Sport!S137+Közművelődés!U176+Támogatás!AE148</f>
        <v>0</v>
      </c>
      <c r="U136" s="269">
        <f>Igazgatás!T160+Községgazd!W151+Vagyongazd!T135+Közút!T135+Sport!T137+Közművelődés!V176+Támogatás!AF148</f>
        <v>0</v>
      </c>
      <c r="V136" s="98">
        <f>Igazgatás!U160+Községgazd!X151+Vagyongazd!U135+Közút!U135+Sport!U137+Közművelődés!W176+Támogatás!AG148</f>
        <v>0</v>
      </c>
      <c r="W136" s="98" t="e">
        <f>Igazgatás!V160+Községgazd!Y151+Vagyongazd!V135+Közút!V135+Sport!V137+Közművelődés!X176+Támogatás!#REF!</f>
        <v>#REF!</v>
      </c>
      <c r="X136" s="99">
        <f>Igazgatás!W160+Községgazd!Z151+Vagyongazd!W135+Közút!W135+Sport!W137+Közművelődés!Y176+Támogatás!AH148</f>
        <v>2408500</v>
      </c>
      <c r="Y136" s="145">
        <f>SUM(Támogatás!M148)</f>
        <v>2808500</v>
      </c>
      <c r="Z136" s="145">
        <v>0</v>
      </c>
      <c r="AA136" s="145">
        <f>SUM(Támogatás!O148)</f>
        <v>2808500</v>
      </c>
      <c r="AD136" s="150">
        <v>2708500</v>
      </c>
    </row>
    <row r="137" spans="1:30" ht="15" hidden="1" customHeight="1" x14ac:dyDescent="0.25">
      <c r="B137" s="50"/>
      <c r="C137" s="2"/>
      <c r="D137" s="748" t="s">
        <v>359</v>
      </c>
      <c r="E137" s="748"/>
      <c r="F137" s="142" t="e">
        <v>#REF!</v>
      </c>
      <c r="G137" s="142" t="e">
        <v>#REF!</v>
      </c>
      <c r="H137" s="142" t="e">
        <v>#REF!</v>
      </c>
      <c r="I137" s="142" t="e">
        <v>#REF!</v>
      </c>
      <c r="J137" s="142" t="e">
        <f>Igazgatás!F161+Községgazd!F152+Vagyongazd!#REF!+Közút!F136+Sport!F138+Közművelődés!F177+Támogatás!J149</f>
        <v>#REF!</v>
      </c>
      <c r="K137" s="142" t="e">
        <f>Igazgatás!G161+Községgazd!G152+Vagyongazd!#REF!+Közút!G136+Sport!G138+Közművelődés!G177+Támogatás!K149</f>
        <v>#REF!</v>
      </c>
      <c r="L137" s="142" t="e">
        <f>Igazgatás!H161+Községgazd!H152+Vagyongazd!#REF!+Közút!H136+Sport!H138+Közművelődés!H177+Támogatás!L149</f>
        <v>#REF!</v>
      </c>
      <c r="M137" s="66">
        <f>Igazgatás!L161+Községgazd!O152+Vagyongazd!L136+Közút!L136+Sport!L138+Közművelődés!N177+Támogatás!W149</f>
        <v>0</v>
      </c>
      <c r="N137" s="1">
        <f>Igazgatás!M161+Községgazd!P152+Vagyongazd!M136+Közút!M136+Sport!M138+Közművelődés!O177+Támogatás!X149</f>
        <v>0</v>
      </c>
      <c r="O137" s="72">
        <f>Igazgatás!N161+Községgazd!Q152+Vagyongazd!N136+Közút!N136+Sport!N138+Közművelődés!P177+Támogatás!Y149</f>
        <v>0</v>
      </c>
      <c r="P137" s="72">
        <f>Igazgatás!O161+Községgazd!R152+Vagyongazd!O136+Közút!O136+Sport!O138+Közművelődés!Q177+Támogatás!Z149</f>
        <v>0</v>
      </c>
      <c r="Q137" s="1">
        <f>Igazgatás!P161+Községgazd!S152+Vagyongazd!P136+Közút!P136+Sport!P138+Közművelődés!R177+Támogatás!AA149</f>
        <v>0</v>
      </c>
      <c r="R137" s="72">
        <f>Igazgatás!Q161+Községgazd!T152+Vagyongazd!Q136+Közút!Q136+Sport!Q138+Közművelődés!S177+Támogatás!AB149</f>
        <v>0</v>
      </c>
      <c r="S137" s="72">
        <f>Igazgatás!R161+Községgazd!U152+Vagyongazd!R136+Közút!R136+Sport!R138+Közművelődés!T177+Támogatás!AC149</f>
        <v>0</v>
      </c>
      <c r="T137" s="42">
        <f>Igazgatás!S161+Községgazd!V152+Vagyongazd!S136+Közút!S136+Sport!S138+Közművelődés!U177+Támogatás!AD149</f>
        <v>0</v>
      </c>
      <c r="U137" s="267">
        <f>Igazgatás!T161+Községgazd!W152+Vagyongazd!T136+Közút!T136+Sport!T138+Közművelődés!V177+Támogatás!AE149</f>
        <v>0</v>
      </c>
      <c r="V137" s="72">
        <f>Igazgatás!U161+Községgazd!X152+Vagyongazd!U136+Közút!U136+Sport!U138+Közművelődés!W177+Támogatás!AF149</f>
        <v>0</v>
      </c>
      <c r="W137" s="72">
        <f>Igazgatás!V161+Községgazd!Y152+Vagyongazd!V136+Közút!V136+Sport!V138+Közművelődés!X177+Támogatás!AG149</f>
        <v>0</v>
      </c>
      <c r="X137" s="42">
        <f>Igazgatás!W161+Községgazd!Z152+Vagyongazd!W136+Közút!W136+Sport!W138+Közművelődés!Y177+Támogatás!AH149</f>
        <v>0</v>
      </c>
      <c r="Y137" s="142" t="e">
        <f>Igazgatás!U161+Községgazd!U152+Vagyongazd!#REF!+Közút!U136+Sport!U138+Közművelődés!U177+Támogatás!Z149</f>
        <v>#REF!</v>
      </c>
      <c r="Z137" s="142" t="e">
        <f>Igazgatás!V161+Községgazd!V152+Vagyongazd!#REF!+Közút!V136+Sport!V138+Közművelődés!V177+Támogatás!AA149</f>
        <v>#REF!</v>
      </c>
      <c r="AA137" s="142" t="e">
        <f>Igazgatás!W161+Községgazd!W152+Vagyongazd!#REF!+Közút!W136+Sport!W138+Közművelődés!W177+Támogatás!AB149</f>
        <v>#REF!</v>
      </c>
      <c r="AD137" s="150"/>
    </row>
    <row r="138" spans="1:30" ht="15" hidden="1" customHeight="1" x14ac:dyDescent="0.25">
      <c r="B138" s="50"/>
      <c r="C138" s="2"/>
      <c r="D138" s="748" t="s">
        <v>360</v>
      </c>
      <c r="E138" s="748"/>
      <c r="F138" s="142" t="e">
        <v>#REF!</v>
      </c>
      <c r="G138" s="142" t="e">
        <v>#REF!</v>
      </c>
      <c r="H138" s="142" t="e">
        <v>#REF!</v>
      </c>
      <c r="I138" s="142" t="e">
        <v>#REF!</v>
      </c>
      <c r="J138" s="142" t="e">
        <f>Igazgatás!F162+Községgazd!F153+Vagyongazd!#REF!+Közút!F137+Sport!F139+Közművelődés!F178+Támogatás!J150</f>
        <v>#REF!</v>
      </c>
      <c r="K138" s="142" t="e">
        <f>Igazgatás!G162+Községgazd!G153+Vagyongazd!#REF!+Közút!G137+Sport!G139+Közművelődés!G178+Támogatás!K150</f>
        <v>#REF!</v>
      </c>
      <c r="L138" s="142" t="e">
        <f>Igazgatás!H162+Községgazd!H153+Vagyongazd!#REF!+Közút!H137+Sport!H139+Közművelődés!H178+Támogatás!L150</f>
        <v>#REF!</v>
      </c>
      <c r="M138" s="66">
        <f>Igazgatás!L162+Községgazd!O153+Vagyongazd!L137+Közút!L137+Sport!L139+Közművelődés!N178+Támogatás!W150</f>
        <v>0</v>
      </c>
      <c r="N138" s="1">
        <f>Igazgatás!M162+Községgazd!P153+Vagyongazd!M137+Közút!M137+Sport!M139+Közművelődés!O178+Támogatás!X150</f>
        <v>0</v>
      </c>
      <c r="O138" s="72">
        <f>Igazgatás!N162+Községgazd!Q153+Vagyongazd!N137+Közút!N137+Sport!N139+Közművelődés!P178+Támogatás!Y150</f>
        <v>0</v>
      </c>
      <c r="P138" s="72">
        <f>Igazgatás!O162+Községgazd!R153+Vagyongazd!O137+Közút!O137+Sport!O139+Közművelődés!Q178+Támogatás!Z150</f>
        <v>0</v>
      </c>
      <c r="Q138" s="1">
        <f>Igazgatás!P162+Községgazd!S153+Vagyongazd!P137+Közút!P137+Sport!P139+Közművelődés!R178+Támogatás!AA150</f>
        <v>0</v>
      </c>
      <c r="R138" s="72">
        <f>Igazgatás!Q162+Községgazd!T153+Vagyongazd!Q137+Közút!Q137+Sport!Q139+Közművelődés!S178+Támogatás!AB150</f>
        <v>0</v>
      </c>
      <c r="S138" s="72">
        <f>Igazgatás!R162+Községgazd!U153+Vagyongazd!R137+Közút!R137+Sport!R139+Közművelődés!T178+Támogatás!AC150</f>
        <v>0</v>
      </c>
      <c r="T138" s="42">
        <f>Igazgatás!S162+Községgazd!V153+Vagyongazd!S137+Közút!S137+Sport!S139+Közművelődés!U178+Támogatás!AD150</f>
        <v>0</v>
      </c>
      <c r="U138" s="267">
        <f>Igazgatás!T162+Községgazd!W153+Vagyongazd!T137+Közút!T137+Sport!T139+Közművelődés!V178+Támogatás!AE150</f>
        <v>0</v>
      </c>
      <c r="V138" s="72">
        <f>Igazgatás!U162+Községgazd!X153+Vagyongazd!U137+Közút!U137+Sport!U139+Közművelődés!W178+Támogatás!AF150</f>
        <v>0</v>
      </c>
      <c r="W138" s="72">
        <f>Igazgatás!V162+Községgazd!Y153+Vagyongazd!V137+Közút!V137+Sport!V139+Közművelődés!X178+Támogatás!AG150</f>
        <v>0</v>
      </c>
      <c r="X138" s="42">
        <f>Igazgatás!W162+Községgazd!Z153+Vagyongazd!W137+Közút!W137+Sport!W139+Közművelődés!Y178+Támogatás!AH150</f>
        <v>0</v>
      </c>
      <c r="Y138" s="142" t="e">
        <f>Igazgatás!U162+Községgazd!U153+Vagyongazd!#REF!+Közút!U137+Sport!U139+Közművelődés!U178+Támogatás!Z150</f>
        <v>#REF!</v>
      </c>
      <c r="Z138" s="142" t="e">
        <f>Igazgatás!V162+Községgazd!V153+Vagyongazd!#REF!+Közút!V137+Sport!V139+Közművelődés!V178+Támogatás!AA150</f>
        <v>#REF!</v>
      </c>
      <c r="AA138" s="142" t="e">
        <f>Igazgatás!W162+Községgazd!W153+Vagyongazd!#REF!+Közút!W137+Sport!W139+Közművelődés!W178+Támogatás!AB150</f>
        <v>#REF!</v>
      </c>
      <c r="AD138" s="150"/>
    </row>
    <row r="139" spans="1:30" x14ac:dyDescent="0.25">
      <c r="B139" s="50"/>
      <c r="C139" s="2"/>
      <c r="D139" s="748" t="s">
        <v>361</v>
      </c>
      <c r="E139" s="748"/>
      <c r="F139" s="142">
        <v>726831</v>
      </c>
      <c r="G139" s="142">
        <v>726831</v>
      </c>
      <c r="H139" s="142">
        <v>726831</v>
      </c>
      <c r="I139" s="142"/>
      <c r="J139" s="142">
        <f>Igazgatás!F163+Községgazd!F154+Közút!F138+Sport!F140+Közművelődés!F179+Támogatás!J151</f>
        <v>2708500</v>
      </c>
      <c r="K139" s="142">
        <f>Igazgatás!G163+Községgazd!G154+Közút!G138+Sport!G140+Közművelődés!G179+Támogatás!K151</f>
        <v>0</v>
      </c>
      <c r="L139" s="142">
        <f>Igazgatás!H163+Községgazd!H154+Közút!H138+Sport!H140+Közművelődés!H179+Támogatás!L151</f>
        <v>2708500</v>
      </c>
      <c r="M139" s="66">
        <f>Igazgatás!L163+Községgazd!O154+Vagyongazd!L138+Közút!L138+Sport!L140+Közművelődés!N179+Támogatás!W151</f>
        <v>50000</v>
      </c>
      <c r="N139" s="1">
        <f>Igazgatás!M163+Községgazd!P154+Vagyongazd!M138+Közút!M138+Sport!M140+Közművelődés!O179+Támogatás!X151</f>
        <v>50000</v>
      </c>
      <c r="O139" s="72">
        <f>Igazgatás!N163+Községgazd!Q154+Vagyongazd!N138+Közút!N138+Sport!N140+Közművelődés!P179+Támogatás!Y151</f>
        <v>0</v>
      </c>
      <c r="P139" s="72">
        <f>Igazgatás!O163+Községgazd!R154+Vagyongazd!O138+Közút!O138+Sport!O140+Közművelődés!Q179+Támogatás!Z151</f>
        <v>0</v>
      </c>
      <c r="Q139" s="1">
        <f>Igazgatás!P163+Községgazd!S154+Vagyongazd!P138+Közút!P138+Sport!P140+Közművelődés!R179+Támogatás!AA151</f>
        <v>200000</v>
      </c>
      <c r="R139" s="72">
        <f>Igazgatás!Q163+Községgazd!T154+Vagyongazd!Q138+Közút!Q138+Sport!Q140+Közművelődés!S179+Támogatás!AB151</f>
        <v>0</v>
      </c>
      <c r="S139" s="72">
        <f>Igazgatás!R163+Községgazd!U154+Vagyongazd!R138+Közút!R138+Sport!R140+Közművelődés!T179+Támogatás!AC151</f>
        <v>100000</v>
      </c>
      <c r="T139" s="42">
        <f>Igazgatás!S163+Községgazd!V154+Vagyongazd!S138+Közút!S138+Sport!S140+Közművelődés!U179+Támogatás!AD151</f>
        <v>0</v>
      </c>
      <c r="U139" s="267">
        <f>Igazgatás!T163+Községgazd!W154+Vagyongazd!T138+Közút!T138+Sport!T140+Közművelődés!V179+Támogatás!AE151</f>
        <v>0</v>
      </c>
      <c r="V139" s="72">
        <f>Igazgatás!U163+Községgazd!X154+Vagyongazd!U138+Közút!U138+Sport!U140+Közművelődés!W179+Támogatás!AF151</f>
        <v>0</v>
      </c>
      <c r="W139" s="72">
        <f>Igazgatás!V163+Községgazd!Y154+Vagyongazd!V138+Közút!V138+Sport!V140+Közművelődés!X179+Támogatás!AG151</f>
        <v>2408500</v>
      </c>
      <c r="X139" s="42">
        <f>Igazgatás!W163+Községgazd!Z154+Vagyongazd!W138+Közút!W138+Sport!W140+Közművelődés!Y179+Támogatás!AH151</f>
        <v>0</v>
      </c>
      <c r="Y139" s="142">
        <f>SUM(Támogatás!M151)</f>
        <v>2808500</v>
      </c>
      <c r="Z139" s="142"/>
      <c r="AA139" s="142">
        <f>SUM(Támogatás!O151)</f>
        <v>2808500</v>
      </c>
      <c r="AD139" s="150"/>
    </row>
    <row r="140" spans="1:30" ht="15" hidden="1" customHeight="1" x14ac:dyDescent="0.25">
      <c r="B140" s="50"/>
      <c r="C140" s="2"/>
      <c r="D140" s="748" t="s">
        <v>362</v>
      </c>
      <c r="E140" s="748"/>
      <c r="F140" s="142" t="e">
        <v>#REF!</v>
      </c>
      <c r="G140" s="267" t="e">
        <v>#REF!</v>
      </c>
      <c r="H140" s="267" t="e">
        <v>#REF!</v>
      </c>
      <c r="I140" s="267" t="e">
        <v>#REF!</v>
      </c>
      <c r="J140" s="182" t="e">
        <f>Igazgatás!F164+Községgazd!F155+Vagyongazd!#REF!+Közút!F139+Sport!F141+Közművelődés!F180+Támogatás!J156</f>
        <v>#REF!</v>
      </c>
      <c r="K140" s="124" t="e">
        <f>Igazgatás!G164+Községgazd!G155+Vagyongazd!#REF!+Közút!G139+Sport!G141+Közművelődés!G180+Támogatás!K156</f>
        <v>#REF!</v>
      </c>
      <c r="L140" s="142" t="e">
        <f>Igazgatás!H164+Községgazd!H155+Vagyongazd!#REF!+Közút!H139+Sport!H141+Közművelődés!H180+Támogatás!L156</f>
        <v>#REF!</v>
      </c>
      <c r="M140" s="66">
        <f>Igazgatás!L164+Községgazd!O155+Vagyongazd!L139+Közút!L139+Sport!L141+Közművelődés!N180+Támogatás!W156</f>
        <v>0</v>
      </c>
      <c r="N140" s="1">
        <f>Igazgatás!M164+Községgazd!P155+Vagyongazd!M139+Közút!M139+Sport!M141+Közművelődés!O180+Támogatás!X156</f>
        <v>0</v>
      </c>
      <c r="O140" s="72">
        <f>Igazgatás!N164+Községgazd!Q155+Vagyongazd!N139+Közút!N139+Sport!N141+Közművelődés!P180+Támogatás!Y156</f>
        <v>0</v>
      </c>
      <c r="P140" s="72">
        <f>Igazgatás!O164+Községgazd!R155+Vagyongazd!O139+Közút!O139+Sport!O141+Közművelődés!Q180+Támogatás!Z156</f>
        <v>0</v>
      </c>
      <c r="Q140" s="1">
        <f>Igazgatás!P164+Községgazd!S155+Vagyongazd!P139+Közút!P139+Sport!P141+Közművelődés!R180+Támogatás!AA156</f>
        <v>0</v>
      </c>
      <c r="R140" s="72">
        <f>Igazgatás!Q164+Községgazd!T155+Vagyongazd!Q139+Közút!Q139+Sport!Q141+Közművelődés!S180+Támogatás!AB156</f>
        <v>0</v>
      </c>
      <c r="S140" s="72">
        <f>Igazgatás!R164+Községgazd!U155+Vagyongazd!R139+Közút!R139+Sport!R141+Közművelődés!T180+Támogatás!AC156</f>
        <v>0</v>
      </c>
      <c r="T140" s="42">
        <f>Igazgatás!S164+Községgazd!V155+Vagyongazd!S139+Közút!S139+Sport!S141+Közművelődés!U180+Támogatás!AD156</f>
        <v>0</v>
      </c>
      <c r="U140" s="267">
        <f>Igazgatás!T164+Községgazd!W155+Vagyongazd!T139+Közút!T139+Sport!T141+Közművelődés!V180+Támogatás!AE156</f>
        <v>0</v>
      </c>
      <c r="V140" s="72">
        <f>Igazgatás!U164+Községgazd!X155+Vagyongazd!U139+Közút!U139+Sport!U141+Közművelődés!W180+Támogatás!AF156</f>
        <v>0</v>
      </c>
      <c r="W140" s="72">
        <f>Igazgatás!V164+Községgazd!Y155+Vagyongazd!V139+Közút!V139+Sport!V141+Közművelődés!X180+Támogatás!AG156</f>
        <v>0</v>
      </c>
      <c r="X140" s="42">
        <f>Igazgatás!W164+Községgazd!Z155+Vagyongazd!W139+Közút!W139+Sport!W141+Közművelődés!Y180+Támogatás!AH156</f>
        <v>0</v>
      </c>
      <c r="Y140" s="182" t="e">
        <f>Igazgatás!U164+Községgazd!U155+Vagyongazd!#REF!+Közút!U139+Sport!U141+Közművelődés!U180+Támogatás!Z156</f>
        <v>#REF!</v>
      </c>
      <c r="Z140" s="124" t="e">
        <f>Igazgatás!V164+Községgazd!V155+Vagyongazd!#REF!+Közút!V139+Sport!V141+Közművelődés!V180+Támogatás!AA156</f>
        <v>#REF!</v>
      </c>
      <c r="AA140" s="142" t="e">
        <f>Igazgatás!W164+Községgazd!W155+Vagyongazd!#REF!+Közút!W139+Sport!W141+Közművelődés!W180+Támogatás!AB156</f>
        <v>#REF!</v>
      </c>
      <c r="AD140" s="150"/>
    </row>
    <row r="141" spans="1:30" ht="15" hidden="1" customHeight="1" x14ac:dyDescent="0.25">
      <c r="B141" s="50"/>
      <c r="C141" s="2"/>
      <c r="D141" s="748" t="s">
        <v>363</v>
      </c>
      <c r="E141" s="748"/>
      <c r="F141" s="142" t="e">
        <v>#REF!</v>
      </c>
      <c r="G141" s="267" t="e">
        <v>#REF!</v>
      </c>
      <c r="H141" s="267" t="e">
        <v>#REF!</v>
      </c>
      <c r="I141" s="267" t="e">
        <v>#REF!</v>
      </c>
      <c r="J141" s="182" t="e">
        <f>Igazgatás!F165+Községgazd!F156+Vagyongazd!#REF!+Közút!F140+Sport!F142+Közművelődés!F181+Támogatás!J157</f>
        <v>#REF!</v>
      </c>
      <c r="K141" s="124" t="e">
        <f>Igazgatás!G165+Községgazd!G156+Vagyongazd!#REF!+Közút!G140+Sport!G142+Közművelődés!G181+Támogatás!K157</f>
        <v>#REF!</v>
      </c>
      <c r="L141" s="142" t="e">
        <f>Igazgatás!H165+Községgazd!H156+Vagyongazd!#REF!+Közút!H140+Sport!H142+Közművelődés!H181+Támogatás!L157</f>
        <v>#REF!</v>
      </c>
      <c r="M141" s="66">
        <f>Igazgatás!L165+Községgazd!O156+Vagyongazd!L140+Közút!L140+Sport!L142+Közművelődés!N181+Támogatás!W157</f>
        <v>0</v>
      </c>
      <c r="N141" s="1">
        <f>Igazgatás!M165+Községgazd!P156+Vagyongazd!M140+Közút!M140+Sport!M142+Közművelődés!O181+Támogatás!X157</f>
        <v>0</v>
      </c>
      <c r="O141" s="72">
        <f>Igazgatás!N165+Községgazd!Q156+Vagyongazd!N140+Közút!N140+Sport!N142+Közművelődés!P181+Támogatás!Y157</f>
        <v>0</v>
      </c>
      <c r="P141" s="72">
        <f>Igazgatás!O165+Községgazd!R156+Vagyongazd!O140+Közút!O140+Sport!O142+Közművelődés!Q181+Támogatás!Z157</f>
        <v>0</v>
      </c>
      <c r="Q141" s="1">
        <f>Igazgatás!P165+Községgazd!S156+Vagyongazd!P140+Közút!P140+Sport!P142+Közművelődés!R181+Támogatás!AA157</f>
        <v>0</v>
      </c>
      <c r="R141" s="72">
        <f>Igazgatás!Q165+Községgazd!T156+Vagyongazd!Q140+Közút!Q140+Sport!Q142+Közművelődés!S181+Támogatás!AB157</f>
        <v>0</v>
      </c>
      <c r="S141" s="72">
        <f>Igazgatás!R165+Községgazd!U156+Vagyongazd!R140+Közút!R140+Sport!R142+Közművelődés!T181+Támogatás!AC157</f>
        <v>0</v>
      </c>
      <c r="T141" s="42">
        <f>Igazgatás!S165+Községgazd!V156+Vagyongazd!S140+Közút!S140+Sport!S142+Közművelődés!U181+Támogatás!AD157</f>
        <v>0</v>
      </c>
      <c r="U141" s="267">
        <f>Igazgatás!T165+Községgazd!W156+Vagyongazd!T140+Közút!T140+Sport!T142+Közművelődés!V181+Támogatás!AE157</f>
        <v>0</v>
      </c>
      <c r="V141" s="72">
        <f>Igazgatás!U165+Községgazd!X156+Vagyongazd!U140+Közút!U140+Sport!U142+Közművelődés!W181+Támogatás!AF157</f>
        <v>0</v>
      </c>
      <c r="W141" s="72">
        <f>Igazgatás!V165+Községgazd!Y156+Vagyongazd!V140+Közút!V140+Sport!V142+Közművelődés!X181+Támogatás!AG157</f>
        <v>0</v>
      </c>
      <c r="X141" s="42">
        <f>Igazgatás!W165+Községgazd!Z156+Vagyongazd!W140+Közút!W140+Sport!W142+Közművelődés!Y181+Támogatás!AH157</f>
        <v>0</v>
      </c>
      <c r="Y141" s="182" t="e">
        <f>Igazgatás!U165+Községgazd!U156+Vagyongazd!#REF!+Közút!U140+Sport!U142+Közművelődés!U181+Támogatás!Z157</f>
        <v>#REF!</v>
      </c>
      <c r="Z141" s="124" t="e">
        <f>Igazgatás!V165+Községgazd!V156+Vagyongazd!#REF!+Közút!V140+Sport!V142+Közművelődés!V181+Támogatás!AA157</f>
        <v>#REF!</v>
      </c>
      <c r="AA141" s="142" t="e">
        <f>Igazgatás!W165+Községgazd!W156+Vagyongazd!#REF!+Közút!W140+Sport!W142+Közművelődés!W181+Támogatás!AB157</f>
        <v>#REF!</v>
      </c>
      <c r="AD141" s="150"/>
    </row>
    <row r="142" spans="1:30" ht="25.5" hidden="1" customHeight="1" x14ac:dyDescent="0.25">
      <c r="B142" s="50"/>
      <c r="C142" s="2"/>
      <c r="D142" s="749" t="s">
        <v>535</v>
      </c>
      <c r="E142" s="749"/>
      <c r="F142" s="142" t="e">
        <v>#REF!</v>
      </c>
      <c r="G142" s="267" t="e">
        <v>#REF!</v>
      </c>
      <c r="H142" s="267" t="e">
        <v>#REF!</v>
      </c>
      <c r="I142" s="267" t="e">
        <v>#REF!</v>
      </c>
      <c r="J142" s="192" t="e">
        <f>Igazgatás!F166+Községgazd!F157+Vagyongazd!#REF!+Közút!F141+Sport!F143+Közművelődés!F182+Támogatás!J158</f>
        <v>#REF!</v>
      </c>
      <c r="K142" s="134" t="e">
        <f>Igazgatás!G166+Községgazd!G157+Vagyongazd!#REF!+Közút!G141+Sport!G143+Közművelődés!G182+Támogatás!K158</f>
        <v>#REF!</v>
      </c>
      <c r="L142" s="142" t="e">
        <f>Igazgatás!H166+Községgazd!H157+Vagyongazd!#REF!+Közút!H141+Sport!H143+Közművelődés!H182+Támogatás!L158</f>
        <v>#REF!</v>
      </c>
      <c r="M142" s="66">
        <f>Igazgatás!L166+Községgazd!O157+Vagyongazd!L141+Közút!L141+Sport!L143+Közművelődés!N182+Támogatás!W158</f>
        <v>0</v>
      </c>
      <c r="N142" s="1">
        <f>Igazgatás!M166+Községgazd!P157+Vagyongazd!M141+Közút!M141+Sport!M143+Közművelődés!O182+Támogatás!X158</f>
        <v>0</v>
      </c>
      <c r="O142" s="72">
        <f>Igazgatás!N166+Községgazd!Q157+Vagyongazd!N141+Közút!N141+Sport!N143+Közművelődés!P182+Támogatás!Y158</f>
        <v>0</v>
      </c>
      <c r="P142" s="72">
        <f>Igazgatás!O166+Községgazd!R157+Vagyongazd!O141+Közút!O141+Sport!O143+Közművelődés!Q182+Támogatás!Z158</f>
        <v>0</v>
      </c>
      <c r="Q142" s="1">
        <f>Igazgatás!P166+Községgazd!S157+Vagyongazd!P141+Közút!P141+Sport!P143+Közművelődés!R182+Támogatás!AA158</f>
        <v>0</v>
      </c>
      <c r="R142" s="72">
        <f>Igazgatás!Q166+Községgazd!T157+Vagyongazd!Q141+Közút!Q141+Sport!Q143+Közművelődés!S182+Támogatás!AB158</f>
        <v>0</v>
      </c>
      <c r="S142" s="72">
        <f>Igazgatás!R166+Községgazd!U157+Vagyongazd!R141+Közút!R141+Sport!R143+Közművelődés!T182+Támogatás!AC158</f>
        <v>0</v>
      </c>
      <c r="T142" s="42">
        <f>Igazgatás!S166+Községgazd!V157+Vagyongazd!S141+Közút!S141+Sport!S143+Közművelődés!U182+Támogatás!AD158</f>
        <v>0</v>
      </c>
      <c r="U142" s="267">
        <f>Igazgatás!T166+Községgazd!W157+Vagyongazd!T141+Közút!T141+Sport!T143+Közművelődés!V182+Támogatás!AE158</f>
        <v>0</v>
      </c>
      <c r="V142" s="72">
        <f>Igazgatás!U166+Községgazd!X157+Vagyongazd!U141+Közút!U141+Sport!U143+Közművelődés!W182+Támogatás!AF158</f>
        <v>0</v>
      </c>
      <c r="W142" s="72">
        <f>Igazgatás!V166+Községgazd!Y157+Vagyongazd!V141+Közút!V141+Sport!V143+Közművelődés!X182+Támogatás!AG158</f>
        <v>0</v>
      </c>
      <c r="X142" s="42">
        <f>Igazgatás!W166+Községgazd!Z157+Vagyongazd!W141+Közút!W141+Sport!W143+Közművelődés!Y182+Támogatás!AH158</f>
        <v>0</v>
      </c>
      <c r="Y142" s="192" t="e">
        <f>Igazgatás!U166+Községgazd!U157+Vagyongazd!#REF!+Közút!U141+Sport!U143+Közművelődés!U182+Támogatás!Z158</f>
        <v>#REF!</v>
      </c>
      <c r="Z142" s="134" t="e">
        <f>Igazgatás!V166+Községgazd!V157+Vagyongazd!#REF!+Közút!V141+Sport!V143+Közművelődés!V182+Támogatás!AA158</f>
        <v>#REF!</v>
      </c>
      <c r="AA142" s="142" t="e">
        <f>Igazgatás!W166+Községgazd!W157+Vagyongazd!#REF!+Közút!W141+Sport!W143+Közművelődés!W182+Támogatás!AB158</f>
        <v>#REF!</v>
      </c>
      <c r="AD142" s="150"/>
    </row>
    <row r="143" spans="1:30" ht="25.5" hidden="1" customHeight="1" x14ac:dyDescent="0.25">
      <c r="B143" s="50"/>
      <c r="C143" s="2"/>
      <c r="D143" s="749" t="s">
        <v>538</v>
      </c>
      <c r="E143" s="749"/>
      <c r="F143" s="142" t="e">
        <v>#REF!</v>
      </c>
      <c r="G143" s="267" t="e">
        <v>#REF!</v>
      </c>
      <c r="H143" s="267" t="e">
        <v>#REF!</v>
      </c>
      <c r="I143" s="267" t="e">
        <v>#REF!</v>
      </c>
      <c r="J143" s="192" t="e">
        <f>Igazgatás!F167+Községgazd!F158+Vagyongazd!#REF!+Közút!F142+Sport!F144+Közművelődés!F183+Támogatás!J159</f>
        <v>#REF!</v>
      </c>
      <c r="K143" s="134" t="e">
        <f>Igazgatás!G167+Községgazd!G158+Vagyongazd!#REF!+Közút!G142+Sport!G144+Közművelődés!G183+Támogatás!K159</f>
        <v>#REF!</v>
      </c>
      <c r="L143" s="142" t="e">
        <f>Igazgatás!H167+Községgazd!H158+Vagyongazd!#REF!+Közút!H142+Sport!H144+Közművelődés!H183+Támogatás!L159</f>
        <v>#REF!</v>
      </c>
      <c r="M143" s="66">
        <f>Igazgatás!L167+Községgazd!O158+Vagyongazd!L142+Közút!L142+Sport!L144+Közművelődés!N183+Támogatás!W159</f>
        <v>0</v>
      </c>
      <c r="N143" s="1">
        <f>Igazgatás!M167+Községgazd!P158+Vagyongazd!M142+Közút!M142+Sport!M144+Közművelődés!O183+Támogatás!X159</f>
        <v>0</v>
      </c>
      <c r="O143" s="72">
        <f>Igazgatás!N167+Községgazd!Q158+Vagyongazd!N142+Közút!N142+Sport!N144+Közművelődés!P183+Támogatás!Y159</f>
        <v>0</v>
      </c>
      <c r="P143" s="72">
        <f>Igazgatás!O167+Községgazd!R158+Vagyongazd!O142+Közút!O142+Sport!O144+Közművelődés!Q183+Támogatás!Z159</f>
        <v>0</v>
      </c>
      <c r="Q143" s="1">
        <f>Igazgatás!P167+Községgazd!S158+Vagyongazd!P142+Közút!P142+Sport!P144+Közművelődés!R183+Támogatás!AA159</f>
        <v>0</v>
      </c>
      <c r="R143" s="72">
        <f>Igazgatás!Q167+Községgazd!T158+Vagyongazd!Q142+Közút!Q142+Sport!Q144+Közművelődés!S183+Támogatás!AB159</f>
        <v>0</v>
      </c>
      <c r="S143" s="72">
        <f>Igazgatás!R167+Községgazd!U158+Vagyongazd!R142+Közút!R142+Sport!R144+Közművelődés!T183+Támogatás!AC159</f>
        <v>0</v>
      </c>
      <c r="T143" s="42">
        <f>Igazgatás!S167+Községgazd!V158+Vagyongazd!S142+Közút!S142+Sport!S144+Közművelődés!U183+Támogatás!AD159</f>
        <v>0</v>
      </c>
      <c r="U143" s="267">
        <f>Igazgatás!T167+Községgazd!W158+Vagyongazd!T142+Közút!T142+Sport!T144+Közművelődés!V183+Támogatás!AE159</f>
        <v>0</v>
      </c>
      <c r="V143" s="72">
        <f>Igazgatás!U167+Községgazd!X158+Vagyongazd!U142+Közút!U142+Sport!U144+Közművelődés!W183+Támogatás!AF159</f>
        <v>0</v>
      </c>
      <c r="W143" s="72">
        <f>Igazgatás!V167+Községgazd!Y158+Vagyongazd!V142+Közút!V142+Sport!V144+Közművelődés!X183+Támogatás!AG159</f>
        <v>0</v>
      </c>
      <c r="X143" s="42">
        <f>Igazgatás!W167+Községgazd!Z158+Vagyongazd!W142+Közút!W142+Sport!W144+Közművelődés!Y183+Támogatás!AH159</f>
        <v>0</v>
      </c>
      <c r="Y143" s="192" t="e">
        <f>Igazgatás!U167+Községgazd!U158+Vagyongazd!#REF!+Közút!U142+Sport!U144+Közművelődés!U183+Támogatás!Z159</f>
        <v>#REF!</v>
      </c>
      <c r="Z143" s="134" t="e">
        <f>Igazgatás!V167+Községgazd!V158+Vagyongazd!#REF!+Közút!V142+Sport!V144+Közművelődés!V183+Támogatás!AA159</f>
        <v>#REF!</v>
      </c>
      <c r="AA143" s="142" t="e">
        <f>Igazgatás!W167+Községgazd!W158+Vagyongazd!#REF!+Közút!W142+Sport!W144+Közművelődés!W183+Támogatás!AB159</f>
        <v>#REF!</v>
      </c>
      <c r="AD143" s="150"/>
    </row>
    <row r="144" spans="1:30" ht="15" hidden="1" customHeight="1" x14ac:dyDescent="0.25">
      <c r="B144" s="50"/>
      <c r="C144" s="2"/>
      <c r="D144" s="748" t="s">
        <v>365</v>
      </c>
      <c r="E144" s="748"/>
      <c r="F144" s="142" t="e">
        <v>#REF!</v>
      </c>
      <c r="G144" s="267" t="e">
        <v>#REF!</v>
      </c>
      <c r="H144" s="267" t="e">
        <v>#REF!</v>
      </c>
      <c r="I144" s="267" t="e">
        <v>#REF!</v>
      </c>
      <c r="J144" s="182" t="e">
        <f>Igazgatás!F168+Községgazd!F159+Vagyongazd!#REF!+Közút!F143+Sport!F145+Közművelődés!F184+Támogatás!J160</f>
        <v>#REF!</v>
      </c>
      <c r="K144" s="124" t="e">
        <f>Igazgatás!G168+Községgazd!G159+Vagyongazd!#REF!+Közút!G143+Sport!G145+Közművelődés!G184+Támogatás!K160</f>
        <v>#REF!</v>
      </c>
      <c r="L144" s="142" t="e">
        <f>Igazgatás!H168+Községgazd!H159+Vagyongazd!#REF!+Közút!H143+Sport!H145+Közművelődés!H184+Támogatás!L160</f>
        <v>#REF!</v>
      </c>
      <c r="M144" s="66">
        <f>Igazgatás!L168+Községgazd!O159+Vagyongazd!L143+Közút!L143+Sport!L145+Közművelődés!N184+Támogatás!W160</f>
        <v>0</v>
      </c>
      <c r="N144" s="1">
        <f>Igazgatás!M168+Községgazd!P159+Vagyongazd!M143+Közút!M143+Sport!M145+Közművelődés!O184+Támogatás!X160</f>
        <v>0</v>
      </c>
      <c r="O144" s="72">
        <f>Igazgatás!N168+Községgazd!Q159+Vagyongazd!N143+Közút!N143+Sport!N145+Közművelődés!P184+Támogatás!Y160</f>
        <v>0</v>
      </c>
      <c r="P144" s="72">
        <f>Igazgatás!O168+Községgazd!R159+Vagyongazd!O143+Közút!O143+Sport!O145+Közművelődés!Q184+Támogatás!Z160</f>
        <v>0</v>
      </c>
      <c r="Q144" s="1">
        <f>Igazgatás!P168+Községgazd!S159+Vagyongazd!P143+Közút!P143+Sport!P145+Közművelődés!R184+Támogatás!AA160</f>
        <v>0</v>
      </c>
      <c r="R144" s="72">
        <f>Igazgatás!Q168+Községgazd!T159+Vagyongazd!Q143+Közút!Q143+Sport!Q145+Közművelődés!S184+Támogatás!AB160</f>
        <v>0</v>
      </c>
      <c r="S144" s="72">
        <f>Igazgatás!R168+Községgazd!U159+Vagyongazd!R143+Közút!R143+Sport!R145+Közművelődés!T184+Támogatás!AC160</f>
        <v>0</v>
      </c>
      <c r="T144" s="42">
        <f>Igazgatás!S168+Községgazd!V159+Vagyongazd!S143+Közút!S143+Sport!S145+Közművelődés!U184+Támogatás!AD160</f>
        <v>0</v>
      </c>
      <c r="U144" s="267">
        <f>Igazgatás!T168+Községgazd!W159+Vagyongazd!T143+Közút!T143+Sport!T145+Közművelődés!V184+Támogatás!AE160</f>
        <v>0</v>
      </c>
      <c r="V144" s="72">
        <f>Igazgatás!U168+Községgazd!X159+Vagyongazd!U143+Közút!U143+Sport!U145+Közművelődés!W184+Támogatás!AF160</f>
        <v>0</v>
      </c>
      <c r="W144" s="72">
        <f>Igazgatás!V168+Községgazd!Y159+Vagyongazd!V143+Közút!V143+Sport!V145+Közművelődés!X184+Támogatás!AG160</f>
        <v>0</v>
      </c>
      <c r="X144" s="42">
        <f>Igazgatás!W168+Községgazd!Z159+Vagyongazd!W143+Közút!W143+Sport!W145+Közművelődés!Y184+Támogatás!AH160</f>
        <v>0</v>
      </c>
      <c r="Y144" s="182" t="e">
        <f>Igazgatás!U168+Községgazd!U159+Vagyongazd!#REF!+Közút!U143+Sport!U145+Közművelődés!U184+Támogatás!Z160</f>
        <v>#REF!</v>
      </c>
      <c r="Z144" s="124" t="e">
        <f>Igazgatás!V168+Községgazd!V159+Vagyongazd!#REF!+Közút!V143+Sport!V145+Közművelődés!V184+Támogatás!AA160</f>
        <v>#REF!</v>
      </c>
      <c r="AA144" s="142" t="e">
        <f>Igazgatás!W168+Községgazd!W159+Vagyongazd!#REF!+Közút!W143+Sport!W145+Közművelődés!W184+Támogatás!AB160</f>
        <v>#REF!</v>
      </c>
      <c r="AD144" s="150"/>
    </row>
    <row r="145" spans="1:33" ht="25.5" hidden="1" customHeight="1" x14ac:dyDescent="0.25">
      <c r="B145" s="50"/>
      <c r="C145" s="2"/>
      <c r="D145" s="749" t="s">
        <v>541</v>
      </c>
      <c r="E145" s="749"/>
      <c r="F145" s="142" t="e">
        <v>#REF!</v>
      </c>
      <c r="G145" s="267" t="e">
        <v>#REF!</v>
      </c>
      <c r="H145" s="267" t="e">
        <v>#REF!</v>
      </c>
      <c r="I145" s="267" t="e">
        <v>#REF!</v>
      </c>
      <c r="J145" s="192" t="e">
        <f>Igazgatás!F169+Községgazd!F160+Vagyongazd!#REF!+Közút!F144+Sport!F146+Közművelődés!F185+Támogatás!J161</f>
        <v>#REF!</v>
      </c>
      <c r="K145" s="134" t="e">
        <f>Igazgatás!G169+Községgazd!G160+Vagyongazd!#REF!+Közút!G144+Sport!G146+Közművelődés!G185+Támogatás!K161</f>
        <v>#REF!</v>
      </c>
      <c r="L145" s="142" t="e">
        <f>Igazgatás!H169+Községgazd!H160+Vagyongazd!#REF!+Közút!H144+Sport!H146+Közművelődés!H185+Támogatás!L161</f>
        <v>#REF!</v>
      </c>
      <c r="M145" s="66">
        <f>Igazgatás!L169+Községgazd!O160+Vagyongazd!L144+Közút!L144+Sport!L146+Közművelődés!N185+Támogatás!W161</f>
        <v>0</v>
      </c>
      <c r="N145" s="1">
        <f>Igazgatás!M169+Községgazd!P160+Vagyongazd!M144+Közút!M144+Sport!M146+Közművelődés!O185+Támogatás!X161</f>
        <v>0</v>
      </c>
      <c r="O145" s="72">
        <f>Igazgatás!N169+Községgazd!Q160+Vagyongazd!N144+Közút!N144+Sport!N146+Közművelődés!P185+Támogatás!Y161</f>
        <v>0</v>
      </c>
      <c r="P145" s="72">
        <f>Igazgatás!O169+Községgazd!R160+Vagyongazd!O144+Közút!O144+Sport!O146+Közművelődés!Q185+Támogatás!Z161</f>
        <v>0</v>
      </c>
      <c r="Q145" s="1">
        <f>Igazgatás!P169+Községgazd!S160+Vagyongazd!P144+Közút!P144+Sport!P146+Közművelődés!R185+Támogatás!AA161</f>
        <v>0</v>
      </c>
      <c r="R145" s="72">
        <f>Igazgatás!Q169+Községgazd!T160+Vagyongazd!Q144+Közút!Q144+Sport!Q146+Közművelődés!S185+Támogatás!AB161</f>
        <v>0</v>
      </c>
      <c r="S145" s="72">
        <f>Igazgatás!R169+Községgazd!U160+Vagyongazd!R144+Közút!R144+Sport!R146+Közművelődés!T185+Támogatás!AC161</f>
        <v>0</v>
      </c>
      <c r="T145" s="42">
        <f>Igazgatás!S169+Községgazd!V160+Vagyongazd!S144+Közút!S144+Sport!S146+Közművelődés!U185+Támogatás!AD161</f>
        <v>0</v>
      </c>
      <c r="U145" s="267">
        <f>Igazgatás!T169+Községgazd!W160+Vagyongazd!T144+Közút!T144+Sport!T146+Közművelődés!V185+Támogatás!AE161</f>
        <v>0</v>
      </c>
      <c r="V145" s="72">
        <f>Igazgatás!U169+Községgazd!X160+Vagyongazd!U144+Közút!U144+Sport!U146+Közművelődés!W185+Támogatás!AF161</f>
        <v>0</v>
      </c>
      <c r="W145" s="72">
        <f>Igazgatás!V169+Községgazd!Y160+Vagyongazd!V144+Közút!V144+Sport!V146+Közművelődés!X185+Támogatás!AG161</f>
        <v>0</v>
      </c>
      <c r="X145" s="42">
        <f>Igazgatás!W169+Községgazd!Z160+Vagyongazd!W144+Közút!W144+Sport!W146+Közművelődés!Y185+Támogatás!AH161</f>
        <v>0</v>
      </c>
      <c r="Y145" s="192" t="e">
        <f>Igazgatás!U169+Községgazd!U160+Vagyongazd!#REF!+Közút!U144+Sport!U146+Közművelődés!U185+Támogatás!Z161</f>
        <v>#REF!</v>
      </c>
      <c r="Z145" s="134" t="e">
        <f>Igazgatás!V169+Községgazd!V160+Vagyongazd!#REF!+Közút!V144+Sport!V146+Közművelődés!V185+Támogatás!AA161</f>
        <v>#REF!</v>
      </c>
      <c r="AA145" s="142" t="e">
        <f>Igazgatás!W169+Községgazd!W160+Vagyongazd!#REF!+Közút!W144+Sport!W146+Közművelődés!W185+Támogatás!AB161</f>
        <v>#REF!</v>
      </c>
      <c r="AD145" s="150"/>
    </row>
    <row r="146" spans="1:33" ht="15" hidden="1" customHeight="1" x14ac:dyDescent="0.25">
      <c r="B146" s="50"/>
      <c r="C146" s="2"/>
      <c r="D146" s="748" t="s">
        <v>542</v>
      </c>
      <c r="E146" s="748"/>
      <c r="F146" s="142" t="e">
        <v>#REF!</v>
      </c>
      <c r="G146" s="267" t="e">
        <v>#REF!</v>
      </c>
      <c r="H146" s="267" t="e">
        <v>#REF!</v>
      </c>
      <c r="I146" s="267" t="e">
        <v>#REF!</v>
      </c>
      <c r="J146" s="182" t="e">
        <f>Igazgatás!F170+Községgazd!F161+Vagyongazd!#REF!+Közút!F145+Sport!F147+Közművelődés!F186+Támogatás!J162</f>
        <v>#REF!</v>
      </c>
      <c r="K146" s="124" t="e">
        <f>Igazgatás!G170+Községgazd!G161+Vagyongazd!#REF!+Közút!G145+Sport!G147+Közművelődés!G186+Támogatás!K162</f>
        <v>#REF!</v>
      </c>
      <c r="L146" s="142" t="e">
        <f>Igazgatás!H170+Községgazd!H161+Vagyongazd!#REF!+Közút!H145+Sport!H147+Közművelődés!H186+Támogatás!L162</f>
        <v>#REF!</v>
      </c>
      <c r="M146" s="66">
        <f>Igazgatás!L170+Községgazd!O161+Vagyongazd!L145+Közút!L145+Sport!L147+Közművelődés!N186+Támogatás!W162</f>
        <v>0</v>
      </c>
      <c r="N146" s="1">
        <f>Igazgatás!M170+Községgazd!P161+Vagyongazd!M145+Közút!M145+Sport!M147+Közművelődés!O186+Támogatás!X162</f>
        <v>0</v>
      </c>
      <c r="O146" s="72">
        <f>Igazgatás!N170+Községgazd!Q161+Vagyongazd!N145+Közút!N145+Sport!N147+Közművelődés!P186+Támogatás!Y162</f>
        <v>0</v>
      </c>
      <c r="P146" s="72">
        <f>Igazgatás!O170+Községgazd!R161+Vagyongazd!O145+Közút!O145+Sport!O147+Közművelődés!Q186+Támogatás!Z162</f>
        <v>0</v>
      </c>
      <c r="Q146" s="1">
        <f>Igazgatás!P170+Községgazd!S161+Vagyongazd!P145+Közút!P145+Sport!P147+Közművelődés!R186+Támogatás!AA162</f>
        <v>0</v>
      </c>
      <c r="R146" s="72">
        <f>Igazgatás!Q170+Községgazd!T161+Vagyongazd!Q145+Közút!Q145+Sport!Q147+Közművelődés!S186+Támogatás!AB162</f>
        <v>0</v>
      </c>
      <c r="S146" s="72">
        <f>Igazgatás!R170+Községgazd!U161+Vagyongazd!R145+Közút!R145+Sport!R147+Közművelődés!T186+Támogatás!AC162</f>
        <v>0</v>
      </c>
      <c r="T146" s="42">
        <f>Igazgatás!S170+Községgazd!V161+Vagyongazd!S145+Közút!S145+Sport!S147+Közművelődés!U186+Támogatás!AD162</f>
        <v>0</v>
      </c>
      <c r="U146" s="267">
        <f>Igazgatás!T170+Községgazd!W161+Vagyongazd!T145+Közút!T145+Sport!T147+Közművelődés!V186+Támogatás!AE162</f>
        <v>0</v>
      </c>
      <c r="V146" s="72">
        <f>Igazgatás!U170+Községgazd!X161+Vagyongazd!U145+Közút!U145+Sport!U147+Közművelődés!W186+Támogatás!AF162</f>
        <v>0</v>
      </c>
      <c r="W146" s="72">
        <f>Igazgatás!V170+Községgazd!Y161+Vagyongazd!V145+Közút!V145+Sport!V147+Közművelődés!X186+Támogatás!AG162</f>
        <v>0</v>
      </c>
      <c r="X146" s="42">
        <f>Igazgatás!W170+Községgazd!Z161+Vagyongazd!W145+Közút!W145+Sport!W147+Közművelődés!Y186+Támogatás!AH162</f>
        <v>0</v>
      </c>
      <c r="Y146" s="182" t="e">
        <f>Igazgatás!U170+Községgazd!U161+Vagyongazd!#REF!+Közút!U145+Sport!U147+Közművelődés!U186+Támogatás!Z162</f>
        <v>#REF!</v>
      </c>
      <c r="Z146" s="124" t="e">
        <f>Igazgatás!V170+Községgazd!V161+Vagyongazd!#REF!+Közút!V145+Sport!V147+Közművelődés!V186+Támogatás!AA162</f>
        <v>#REF!</v>
      </c>
      <c r="AA146" s="142" t="e">
        <f>Igazgatás!W170+Községgazd!W161+Vagyongazd!#REF!+Közút!W145+Sport!W147+Közművelődés!W186+Támogatás!AB162</f>
        <v>#REF!</v>
      </c>
      <c r="AD146" s="150"/>
    </row>
    <row r="147" spans="1:33" s="39" customFormat="1" ht="15.75" thickBot="1" x14ac:dyDescent="0.3">
      <c r="A147" s="110" t="s">
        <v>243</v>
      </c>
      <c r="B147" s="119" t="s">
        <v>669</v>
      </c>
      <c r="C147" s="817" t="s">
        <v>244</v>
      </c>
      <c r="D147" s="818"/>
      <c r="E147" s="818"/>
      <c r="F147" s="145">
        <v>6870485</v>
      </c>
      <c r="G147" s="145">
        <v>5101117</v>
      </c>
      <c r="H147" s="145">
        <v>6627741</v>
      </c>
      <c r="I147" s="143"/>
      <c r="J147" s="145">
        <f>Igazgatás!F171+Községgazd!F162+Vagyongazd!F146+Szennyvíz!E145+Közút!F146+Sport!F148+Közművelődés!F187+Támogatás!J163</f>
        <v>1401838</v>
      </c>
      <c r="K147" s="145">
        <f>Igazgatás!G171+Községgazd!G162+Vagyongazd!G146+Szennyvíz!F145+Közút!G146+Sport!G148+Közművelődés!G187+Támogatás!K163</f>
        <v>0</v>
      </c>
      <c r="L147" s="145">
        <f>SUM(J147:K147)</f>
        <v>1401838</v>
      </c>
      <c r="M147" s="94">
        <f>Igazgatás!L171+Községgazd!O162+Vagyongazd!L146+Közút!L146+Sport!L148+Közművelődés!N187+Támogatás!W163</f>
        <v>0</v>
      </c>
      <c r="N147" s="95">
        <f>Igazgatás!M171+Községgazd!P162+Vagyongazd!M146+Közút!M146+Sport!M148+Közművelődés!O187+Támogatás!X163</f>
        <v>0</v>
      </c>
      <c r="O147" s="98">
        <f>Igazgatás!N171+Községgazd!Q162+Vagyongazd!N146+Közút!N146+Sport!N148+Közművelődés!P187+Támogatás!Y163</f>
        <v>0</v>
      </c>
      <c r="P147" s="98">
        <f>Igazgatás!O171+Községgazd!R162+Vagyongazd!O146+Közút!O146+Sport!O148+Közművelődés!Q187+Támogatás!Z163</f>
        <v>0</v>
      </c>
      <c r="Q147" s="95">
        <f>Igazgatás!P171+Községgazd!S162+Vagyongazd!P146+Közút!P146+Sport!P148+Közművelődés!R187+Támogatás!AA163</f>
        <v>0</v>
      </c>
      <c r="R147" s="98">
        <f>Igazgatás!Q171+Községgazd!T162+Vagyongazd!Q146+Közút!Q146+Sport!Q148+Közművelődés!S187+Támogatás!AB163</f>
        <v>0</v>
      </c>
      <c r="S147" s="98">
        <f>Igazgatás!R171+Községgazd!U162+Vagyongazd!R146+Közút!R146+Sport!R148+Közművelődés!T187+Támogatás!AC163</f>
        <v>0</v>
      </c>
      <c r="T147" s="99">
        <f>Igazgatás!S171+Községgazd!V162+Vagyongazd!S146+Közút!S146+Sport!S148+Közművelődés!U187+Támogatás!AD163</f>
        <v>0</v>
      </c>
      <c r="U147" s="269">
        <f>Igazgatás!T171+Községgazd!W162+Vagyongazd!T146+Közút!T146+Sport!T148+Közművelődés!V187+Támogatás!AE163</f>
        <v>0</v>
      </c>
      <c r="V147" s="98">
        <f>Igazgatás!U171+Községgazd!X162+Vagyongazd!U146+Közút!U146+Sport!U148+Közművelődés!W187+Támogatás!AF163</f>
        <v>0</v>
      </c>
      <c r="W147" s="98">
        <f>Igazgatás!V171+Községgazd!Y162+Vagyongazd!V146+Közút!V146+Sport!V148+Közművelődés!X187+Támogatás!AG163</f>
        <v>608266</v>
      </c>
      <c r="X147" s="99">
        <f>Igazgatás!W171+Községgazd!Z162+Vagyongazd!W146+Szennyvíz!V145+Közút!W146+Sport!W148+Közművelődés!Y187+Támogatás!AH163</f>
        <v>3895211</v>
      </c>
      <c r="Y147" s="145">
        <f>SUM(Igazgatás!I171+Közművelődés!I187+Támogatás!M163)</f>
        <v>4503477</v>
      </c>
      <c r="Z147" s="145">
        <f>Igazgatás!V171+Községgazd!V162+Vagyongazd!Y146+Szennyvíz!U145+Közút!V146+Sport!V148+Közművelődés!V187+Támogatás!AA163</f>
        <v>0</v>
      </c>
      <c r="AA147" s="145">
        <f>SUM(Igazgatás!K171+Közművelődés!K187+Támogatás!O163)</f>
        <v>4503477</v>
      </c>
      <c r="AD147" s="150">
        <v>340113</v>
      </c>
    </row>
    <row r="148" spans="1:33" ht="15.75" thickBot="1" x14ac:dyDescent="0.3">
      <c r="B148" s="89" t="s">
        <v>245</v>
      </c>
      <c r="C148" s="771" t="s">
        <v>246</v>
      </c>
      <c r="D148" s="772"/>
      <c r="E148" s="772"/>
      <c r="F148" s="139">
        <v>39980582</v>
      </c>
      <c r="G148" s="139">
        <v>40480582</v>
      </c>
      <c r="H148" s="139">
        <v>40507582</v>
      </c>
      <c r="I148" s="380"/>
      <c r="J148" s="139">
        <f>Igazgatás!F175+Községgazd!F163+Vagyongazd!F147+Szennyvíz!E146+Közút!F147+Sport!F149+Közművelődés!F188+Támogatás!J164</f>
        <v>89896284</v>
      </c>
      <c r="K148" s="139">
        <f>Igazgatás!G175+Községgazd!G163+Vagyongazd!G147+Szennyvíz!F146+Közút!G147+Sport!G149+Közművelődés!G188+Támogatás!K164</f>
        <v>0</v>
      </c>
      <c r="L148" s="139">
        <f>SUM(L157+L154+L150)</f>
        <v>89896284</v>
      </c>
      <c r="M148" s="76">
        <f>Igazgatás!L175+Községgazd!O163+Vagyongazd!L147+Közút!L147+Sport!L149+Közművelődés!N188+Támogatás!W164</f>
        <v>306480</v>
      </c>
      <c r="N148" s="77">
        <f>Igazgatás!M175+Községgazd!P163+Vagyongazd!M147+Közút!M147+Sport!M149+Közművelődés!O188+Támogatás!X164</f>
        <v>7290</v>
      </c>
      <c r="O148" s="80">
        <f>Igazgatás!N175+Községgazd!Q163+Vagyongazd!N147+Közút!N147+Sport!N149+Közművelődés!P188+Támogatás!Y164</f>
        <v>6480</v>
      </c>
      <c r="P148" s="80">
        <f>Igazgatás!O175+Községgazd!R163+Vagyongazd!O147+Közút!O147+Sport!O149+Közművelődés!Q188+Támogatás!Z164</f>
        <v>541690</v>
      </c>
      <c r="Q148" s="77">
        <f>Igazgatás!P175+Községgazd!S163+Vagyongazd!P147+Közút!P147+Sport!P149+Közművelődés!R188+Támogatás!AA164</f>
        <v>6480</v>
      </c>
      <c r="R148" s="80">
        <f>Igazgatás!Q175+Községgazd!T163+Vagyongazd!Q147+Szennyvíz!P146+Közút!Q147+Sport!Q149+Közművelődés!S188+Támogatás!AB164</f>
        <v>359960</v>
      </c>
      <c r="S148" s="80">
        <f>Igazgatás!R175+Községgazd!U163+Vagyongazd!R147+Szennyvíz!Q146+Közút!R147+Sport!R149+Közművelődés!T188+Támogatás!AC164</f>
        <v>1659290</v>
      </c>
      <c r="T148" s="81">
        <f>Igazgatás!S175+Községgazd!V163+Vagyongazd!S147+Közút!S147+Sport!S149+Közművelődés!U188+Támogatás!AD164</f>
        <v>982670</v>
      </c>
      <c r="U148" s="262">
        <f>Igazgatás!T175+Községgazd!W163+Vagyongazd!T147+Szennyvíz!S146+Közút!T147+Sport!T149+Közművelődés!V188+Támogatás!AE164</f>
        <v>1277538</v>
      </c>
      <c r="V148" s="80">
        <f>Igazgatás!U175+Községgazd!X163+Vagyongazd!U147+Közút!U147+Sport!U149+Közművelődés!W188+Támogatás!AF164</f>
        <v>861725</v>
      </c>
      <c r="W148" s="80">
        <f>Igazgatás!V175+Községgazd!Y163+Vagyongazd!V147+Közút!V147+Sport!V149+Közművelődés!X188+Támogatás!AG164</f>
        <v>12762764</v>
      </c>
      <c r="X148" s="81">
        <f>Igazgatás!W175+Községgazd!Z163+Vagyongazd!W147+Szennyvíz!V146+Közút!W147+Sport!W149+Közművelődés!Y188+Támogatás!AH164</f>
        <v>37754139</v>
      </c>
      <c r="Y148" s="139">
        <f>SUM(Y150+Y153+Y154+Y157)</f>
        <v>104999698</v>
      </c>
      <c r="Z148" s="139"/>
      <c r="AA148" s="139">
        <f>SUM(AA157+AA154+AA153+AA150)</f>
        <v>104999698</v>
      </c>
      <c r="AD148" s="150"/>
    </row>
    <row r="149" spans="1:33" s="17" customFormat="1" hidden="1" x14ac:dyDescent="0.25">
      <c r="A149" s="110" t="s">
        <v>247</v>
      </c>
      <c r="B149" s="100" t="s">
        <v>670</v>
      </c>
      <c r="C149" s="791" t="s">
        <v>248</v>
      </c>
      <c r="D149" s="792"/>
      <c r="E149" s="792"/>
      <c r="F149" s="141">
        <v>0</v>
      </c>
      <c r="G149" s="141">
        <v>0</v>
      </c>
      <c r="H149" s="141">
        <v>0</v>
      </c>
      <c r="I149" s="205">
        <v>0</v>
      </c>
      <c r="J149" s="141">
        <f>Igazgatás!F176+Községgazd!F164+Közút!F148+Sport!F150+Közművelődés!F189+Támogatás!J165</f>
        <v>0</v>
      </c>
      <c r="K149" s="141">
        <f>Igazgatás!G176+Községgazd!G164+Közút!G148+Sport!G150+Közművelődés!G189+Támogatás!K165</f>
        <v>0</v>
      </c>
      <c r="L149" s="141">
        <f>Igazgatás!H176+Községgazd!H164+Közút!H148+Sport!H150+Közművelődés!H189+Támogatás!L165</f>
        <v>0</v>
      </c>
      <c r="M149" s="83">
        <f>Igazgatás!L176+Községgazd!O164+Vagyongazd!L148+Közút!L148+Sport!L150+Közművelődés!N189+Támogatás!W165</f>
        <v>0</v>
      </c>
      <c r="N149" s="84">
        <f>Igazgatás!M176+Községgazd!P164+Vagyongazd!M148+Közút!M148+Sport!M150+Közművelődés!O189+Támogatás!X165</f>
        <v>0</v>
      </c>
      <c r="O149" s="87">
        <f>Igazgatás!N176+Községgazd!Q164+Vagyongazd!N148+Közút!N148+Sport!N150+Közművelődés!P189+Támogatás!Y165</f>
        <v>0</v>
      </c>
      <c r="P149" s="87">
        <f>Igazgatás!O176+Községgazd!R164+Vagyongazd!O148+Közút!O148+Sport!O150+Közművelődés!Q189+Támogatás!Z165</f>
        <v>0</v>
      </c>
      <c r="Q149" s="84">
        <f>Igazgatás!P176+Községgazd!S164+Vagyongazd!P148+Közút!P148+Sport!P150+Közművelődés!R189+Támogatás!AA165</f>
        <v>0</v>
      </c>
      <c r="R149" s="87">
        <f>Igazgatás!Q176+Községgazd!T164+Vagyongazd!Q148+Közút!Q148+Sport!Q150+Közművelődés!S189+Támogatás!AB165</f>
        <v>0</v>
      </c>
      <c r="S149" s="87">
        <f>Igazgatás!R176+Községgazd!U164+Vagyongazd!R148+Közút!R148+Sport!R150+Közművelődés!T189+Támogatás!AC165</f>
        <v>0</v>
      </c>
      <c r="T149" s="88">
        <f>Igazgatás!S176+Községgazd!V164+Vagyongazd!S148+Közút!S148+Sport!S150+Közművelődés!U189+Támogatás!AD165</f>
        <v>0</v>
      </c>
      <c r="U149" s="265">
        <f>Igazgatás!T176+Községgazd!W164+Vagyongazd!T148+Közút!T148+Sport!T150+Közművelődés!V189+Támogatás!AE165</f>
        <v>0</v>
      </c>
      <c r="V149" s="87">
        <f>Igazgatás!U176+Községgazd!X164+Vagyongazd!U148+Közút!U148+Sport!U150+Közművelődés!W189+Támogatás!AF165</f>
        <v>0</v>
      </c>
      <c r="W149" s="87">
        <f>Igazgatás!V176+Községgazd!Y164+Vagyongazd!V148+Közút!V148+Sport!V150+Közművelődés!X189+Támogatás!AG165</f>
        <v>0</v>
      </c>
      <c r="X149" s="88">
        <f>Igazgatás!W176+Községgazd!Z164+Vagyongazd!W148+Közút!W148+Sport!W150+Közművelődés!Y189+Támogatás!AH165</f>
        <v>0</v>
      </c>
      <c r="Y149" s="141">
        <f>Igazgatás!U176+Községgazd!U164+Közút!U148+Sport!U150+Közművelődés!U189+Támogatás!Z165</f>
        <v>0</v>
      </c>
      <c r="Z149" s="141">
        <f>Igazgatás!V176+Községgazd!V164+Közút!V148+Sport!V150+Közművelődés!V189+Támogatás!AA165</f>
        <v>0</v>
      </c>
      <c r="AA149" s="141">
        <f>Igazgatás!W176+Községgazd!W164+Közút!W148+Sport!W150+Közművelődés!W189+Támogatás!AB165</f>
        <v>0</v>
      </c>
      <c r="AD149" s="150"/>
    </row>
    <row r="150" spans="1:33" s="17" customFormat="1" x14ac:dyDescent="0.25">
      <c r="A150" s="110" t="s">
        <v>249</v>
      </c>
      <c r="B150" s="82" t="s">
        <v>671</v>
      </c>
      <c r="C150" s="767" t="s">
        <v>250</v>
      </c>
      <c r="D150" s="768"/>
      <c r="E150" s="768"/>
      <c r="F150" s="141">
        <v>29203410</v>
      </c>
      <c r="G150" s="141">
        <v>29203410</v>
      </c>
      <c r="H150" s="141">
        <v>29230410</v>
      </c>
      <c r="I150" s="205"/>
      <c r="J150" s="141">
        <f>Igazgatás!F177+Községgazd!F165+Vagyongazd!F149+Szennyvíz!E148+Közút!F149+Sport!F151+Közművelődés!F190+Támogatás!J166</f>
        <v>72973307</v>
      </c>
      <c r="K150" s="141">
        <f>Igazgatás!G177+Községgazd!G165+Vagyongazd!G149+Szennyvíz!F148+Közút!G149+Sport!G151+Közművelődés!G190+Támogatás!K166</f>
        <v>0</v>
      </c>
      <c r="L150" s="141">
        <f>Igazgatás!H177+Községgazd!H165+Vagyongazd!H149+Szennyvíz!G148+Közút!H149+Sport!H151+Közművelődés!H190+Támogatás!L166</f>
        <v>72973307</v>
      </c>
      <c r="M150" s="83">
        <f>Igazgatás!L177+Községgazd!O165+Vagyongazd!L149+Közút!L149+Sport!L151+Közművelődés!N190+Támogatás!W166</f>
        <v>0</v>
      </c>
      <c r="N150" s="84">
        <f>Igazgatás!M177+Községgazd!P165+Vagyongazd!M149+Közút!M149+Sport!M151+Közművelődés!O190+Támogatás!X166</f>
        <v>0</v>
      </c>
      <c r="O150" s="87">
        <f>Igazgatás!N177+Községgazd!Q165+Vagyongazd!N149+Közút!N149+Sport!N151+Közművelődés!P190+Támogatás!Y166</f>
        <v>0</v>
      </c>
      <c r="P150" s="87">
        <f>Igazgatás!O177+Községgazd!R165+Vagyongazd!O149+Közút!O149+Sport!O151+Közművelődés!Q190+Támogatás!Z166</f>
        <v>0</v>
      </c>
      <c r="Q150" s="84">
        <f>Igazgatás!P177+Községgazd!S165+Vagyongazd!P149+Közút!P149+Sport!P151+Közművelődés!R190+Támogatás!AA166</f>
        <v>0</v>
      </c>
      <c r="R150" s="87">
        <f>Igazgatás!Q177+Községgazd!T165+Vagyongazd!Q149+Szennyvíz!P148+Közút!Q149+Sport!Q151+Közművelődés!S190+Támogatás!AB166</f>
        <v>0</v>
      </c>
      <c r="S150" s="87">
        <f>Igazgatás!R177+Községgazd!U165+Vagyongazd!R149+Szennyvíz!Q148+Közút!R149+Sport!R151+Közművelődés!T190+Támogatás!AC166</f>
        <v>0</v>
      </c>
      <c r="T150" s="88">
        <f>Igazgatás!S177+Községgazd!V165+Vagyongazd!S149+Közút!S149+Sport!S151+Közművelődés!U190+Támogatás!AD166</f>
        <v>0</v>
      </c>
      <c r="U150" s="265">
        <f>Igazgatás!T177+Községgazd!W165+Vagyongazd!T149+Szennyvíz!S148+Közút!T149+Sport!T151+Közművelődés!V190+Támogatás!AE166</f>
        <v>811382</v>
      </c>
      <c r="V150" s="87">
        <f>Igazgatás!U177+Községgazd!X165+Vagyongazd!U149+Közút!U149+Sport!U151+Közművelődés!W190+Támogatás!AF166</f>
        <v>0</v>
      </c>
      <c r="W150" s="87">
        <f>Igazgatás!V177+Községgazd!Y165+Vagyongazd!V149+Közút!V149+Sport!V151+Közművelődés!X190+Támogatás!AG166</f>
        <v>0</v>
      </c>
      <c r="X150" s="88">
        <f>Igazgatás!W177+Községgazd!Z165+Vagyongazd!W149+Szennyvíz!V148+Közút!W149+Sport!W151+Közművelődés!Y190+Támogatás!AH166</f>
        <v>31817758</v>
      </c>
      <c r="Y150" s="141">
        <f>SUM(Községgazd!I165+Szennyvíz!H148)</f>
        <v>73623591</v>
      </c>
      <c r="Z150" s="141"/>
      <c r="AA150" s="141">
        <f>SUM(Községgazd!K165+Szennyvíz!J148)</f>
        <v>73623591</v>
      </c>
      <c r="AD150" s="150">
        <v>72973307</v>
      </c>
      <c r="AG150" s="17">
        <v>13734358</v>
      </c>
    </row>
    <row r="151" spans="1:33" x14ac:dyDescent="0.25">
      <c r="B151" s="50"/>
      <c r="C151" s="2"/>
      <c r="D151" s="748" t="s">
        <v>250</v>
      </c>
      <c r="E151" s="748"/>
      <c r="F151" s="142">
        <v>29203410</v>
      </c>
      <c r="G151" s="142">
        <v>29203410</v>
      </c>
      <c r="H151" s="142">
        <v>29230410</v>
      </c>
      <c r="I151" s="142"/>
      <c r="J151" s="142">
        <f>Igazgatás!F178+Községgazd!F166+Vagyongazd!F150+Szennyvíz!E149+Közút!F150+Sport!F152+Közművelődés!F191+Támogatás!J167</f>
        <v>72973307</v>
      </c>
      <c r="K151" s="142">
        <f>Igazgatás!G178+Községgazd!G166+Vagyongazd!G150+Szennyvíz!F149+Közút!G150+Sport!G152+Közművelődés!G191+Támogatás!K167</f>
        <v>0</v>
      </c>
      <c r="L151" s="142">
        <f>SUM(J151)</f>
        <v>72973307</v>
      </c>
      <c r="M151" s="66">
        <f>Igazgatás!L178+Községgazd!O166+Vagyongazd!L150+Közút!L150+Sport!L152+Közművelődés!N191+Támogatás!W167</f>
        <v>0</v>
      </c>
      <c r="N151" s="1">
        <f>Igazgatás!M178+Községgazd!P166+Vagyongazd!M150+Közút!M150+Sport!M152+Közművelődés!O191+Támogatás!X167</f>
        <v>0</v>
      </c>
      <c r="O151" s="72">
        <f>Igazgatás!N178+Községgazd!Q166+Vagyongazd!N150+Közút!N150+Sport!N152+Közművelődés!P191+Támogatás!Y167</f>
        <v>0</v>
      </c>
      <c r="P151" s="72">
        <f>Igazgatás!O178+Községgazd!R166+Vagyongazd!O150+Közút!O150+Sport!O152+Közművelődés!Q191+Támogatás!Z167</f>
        <v>0</v>
      </c>
      <c r="Q151" s="1">
        <f>Igazgatás!P178+Községgazd!S166+Vagyongazd!P150+Közút!P150+Sport!P152+Közművelődés!R191+Támogatás!AA167</f>
        <v>0</v>
      </c>
      <c r="R151" s="72">
        <f>Igazgatás!Q178+Községgazd!T166+Vagyongazd!Q150+Szennyvíz!P149+Közút!Q150+Sport!Q152+Közművelődés!S191+Támogatás!AB167</f>
        <v>0</v>
      </c>
      <c r="S151" s="72">
        <f>Igazgatás!R178+Községgazd!U166+Vagyongazd!R150+Szennyvíz!Q149+Közút!R150+Sport!R152+Közművelődés!T191+Támogatás!AC167</f>
        <v>0</v>
      </c>
      <c r="T151" s="42">
        <f>Igazgatás!S178+Községgazd!V166+Vagyongazd!S150+Közút!S150+Sport!S152+Közművelődés!U191+Támogatás!AD167</f>
        <v>0</v>
      </c>
      <c r="U151" s="267">
        <f>Igazgatás!T178+Községgazd!W166+Vagyongazd!T150+Szennyvíz!S149+Közút!T150+Sport!T152+Közművelődés!V191+Támogatás!AE167</f>
        <v>811382</v>
      </c>
      <c r="V151" s="72">
        <f>Igazgatás!U178+Községgazd!X166+Vagyongazd!U150+Közút!U150+Sport!U152+Közművelődés!W191+Támogatás!AF167</f>
        <v>0</v>
      </c>
      <c r="W151" s="72">
        <f>Igazgatás!V178+Községgazd!Y166+Vagyongazd!V150+Közút!V150+Sport!V152+Közművelődés!X191+Támogatás!AG167</f>
        <v>0</v>
      </c>
      <c r="X151" s="42">
        <f>Igazgatás!W178+Községgazd!Z166+Vagyongazd!W150+Szennyvíz!V149+Közút!W150+Sport!W152+Közművelődés!Y191+Támogatás!AH167</f>
        <v>31817758</v>
      </c>
      <c r="Y151" s="142">
        <f>SUM(Községgazd!I166+Szennyvíz!H149)</f>
        <v>73623591</v>
      </c>
      <c r="Z151" s="142"/>
      <c r="AA151" s="142">
        <f>SUM(Községgazd!K166+Szennyvíz!J149)</f>
        <v>73623591</v>
      </c>
      <c r="AD151" s="150"/>
      <c r="AG151" s="16">
        <v>5318314</v>
      </c>
    </row>
    <row r="152" spans="1:33" ht="15" customHeight="1" x14ac:dyDescent="0.25">
      <c r="B152" s="50"/>
      <c r="C152" s="2"/>
      <c r="D152" s="748" t="s">
        <v>349</v>
      </c>
      <c r="E152" s="748"/>
      <c r="F152" s="142" t="e">
        <v>#REF!</v>
      </c>
      <c r="G152" s="142" t="e">
        <v>#REF!</v>
      </c>
      <c r="H152" s="142" t="e">
        <v>#REF!</v>
      </c>
      <c r="I152" s="142"/>
      <c r="J152" s="142">
        <v>0</v>
      </c>
      <c r="K152" s="142">
        <v>0</v>
      </c>
      <c r="L152" s="142">
        <v>0</v>
      </c>
      <c r="M152" s="66">
        <f>Igazgatás!L179+Községgazd!O167+Vagyongazd!L151+Közút!L151+Sport!L153+Közművelődés!N192+Támogatás!W168</f>
        <v>0</v>
      </c>
      <c r="N152" s="1">
        <f>Igazgatás!M179+Községgazd!P167+Vagyongazd!M151+Közút!M151+Sport!M153+Közművelődés!O192+Támogatás!X168</f>
        <v>0</v>
      </c>
      <c r="O152" s="72">
        <f>Igazgatás!N179+Községgazd!Q167+Vagyongazd!N151+Közút!N151+Sport!N153+Közművelődés!P192+Támogatás!Y168</f>
        <v>0</v>
      </c>
      <c r="P152" s="72">
        <f>Igazgatás!O179+Községgazd!R167+Vagyongazd!O151+Közút!O151+Sport!O153+Közművelődés!Q192+Támogatás!Z168</f>
        <v>0</v>
      </c>
      <c r="Q152" s="1">
        <f>Igazgatás!P179+Községgazd!S167+Vagyongazd!P151+Közút!P151+Sport!P153+Közművelődés!R192+Támogatás!AA168</f>
        <v>0</v>
      </c>
      <c r="R152" s="72">
        <f>Igazgatás!Q179+Községgazd!T167+Vagyongazd!Q151+Közút!Q151+Sport!Q153+Közművelődés!S192+Támogatás!AB168</f>
        <v>0</v>
      </c>
      <c r="S152" s="72">
        <f>Igazgatás!R179+Községgazd!U167+Vagyongazd!R151+Közút!R151+Sport!R153+Közművelődés!T192+Támogatás!AC168</f>
        <v>0</v>
      </c>
      <c r="T152" s="42">
        <f>Igazgatás!S179+Községgazd!V167+Vagyongazd!S151+Közút!S151+Sport!S153+Közművelődés!U192+Támogatás!AD168</f>
        <v>0</v>
      </c>
      <c r="U152" s="267">
        <f>Igazgatás!T179+Községgazd!W167+Vagyongazd!T151+Közút!T151+Sport!T153+Közművelődés!V192+Támogatás!AE168</f>
        <v>0</v>
      </c>
      <c r="V152" s="72">
        <f>Igazgatás!U179+Községgazd!X167+Vagyongazd!U151+Közút!U151+Sport!U153+Közművelődés!W192+Támogatás!AF168</f>
        <v>0</v>
      </c>
      <c r="W152" s="72">
        <f>Igazgatás!V179+Községgazd!Y167+Vagyongazd!V151+Közút!V151+Sport!V153+Közművelődés!X192+Támogatás!AG168</f>
        <v>0</v>
      </c>
      <c r="X152" s="42">
        <f>Igazgatás!W179+Községgazd!Z167+Vagyongazd!W151+Közút!W151+Sport!W153+Közművelődés!Y192+Támogatás!AH168</f>
        <v>0</v>
      </c>
      <c r="Y152" s="142">
        <v>0</v>
      </c>
      <c r="Z152" s="142">
        <v>0</v>
      </c>
      <c r="AA152" s="142">
        <v>0</v>
      </c>
      <c r="AD152" s="150"/>
      <c r="AG152" s="16">
        <v>3452495</v>
      </c>
    </row>
    <row r="153" spans="1:33" s="17" customFormat="1" ht="15" customHeight="1" x14ac:dyDescent="0.25">
      <c r="A153" s="110" t="s">
        <v>251</v>
      </c>
      <c r="B153" s="82" t="s">
        <v>672</v>
      </c>
      <c r="C153" s="767" t="s">
        <v>252</v>
      </c>
      <c r="D153" s="768"/>
      <c r="E153" s="768"/>
      <c r="F153" s="141" t="e">
        <v>#REF!</v>
      </c>
      <c r="G153" s="141" t="e">
        <v>#REF!</v>
      </c>
      <c r="H153" s="141" t="e">
        <v>#REF!</v>
      </c>
      <c r="I153" s="205"/>
      <c r="J153" s="141">
        <v>0</v>
      </c>
      <c r="K153" s="141">
        <v>0</v>
      </c>
      <c r="L153" s="141">
        <v>0</v>
      </c>
      <c r="M153" s="83">
        <f>Igazgatás!L180+Községgazd!O168+Vagyongazd!L152+Közút!L152+Sport!L154+Közművelődés!N193+Támogatás!W169</f>
        <v>0</v>
      </c>
      <c r="N153" s="84">
        <f>Igazgatás!M180+Községgazd!P168+Vagyongazd!M152+Közút!M152+Sport!M154+Közművelődés!O193+Támogatás!X169</f>
        <v>0</v>
      </c>
      <c r="O153" s="87">
        <f>Igazgatás!N180+Községgazd!Q168+Vagyongazd!N152+Közút!N152+Sport!N154+Közművelődés!P193+Támogatás!Y169</f>
        <v>0</v>
      </c>
      <c r="P153" s="87">
        <f>Igazgatás!O180+Községgazd!R168+Vagyongazd!O152+Közút!O152+Sport!O154+Közművelődés!Q193+Támogatás!Z169</f>
        <v>0</v>
      </c>
      <c r="Q153" s="84">
        <f>Igazgatás!P180+Községgazd!S168+Vagyongazd!P152+Közút!P152+Sport!P154+Közművelődés!R193+Támogatás!AA169</f>
        <v>0</v>
      </c>
      <c r="R153" s="87">
        <f>Igazgatás!Q180+Községgazd!T168+Vagyongazd!Q152+Közút!Q152+Sport!Q154+Közművelődés!S193+Támogatás!AB169</f>
        <v>0</v>
      </c>
      <c r="S153" s="87">
        <f>Igazgatás!R180+Községgazd!U168+Vagyongazd!R152+Közút!R152+Sport!R154+Közművelődés!T193+Támogatás!AC169</f>
        <v>0</v>
      </c>
      <c r="T153" s="88">
        <f>Igazgatás!S180+Községgazd!V168+Vagyongazd!S152+Közút!S152+Sport!S154+Közművelődés!U193+Támogatás!AD169</f>
        <v>0</v>
      </c>
      <c r="U153" s="265">
        <f>Igazgatás!T180+Községgazd!W168+Vagyongazd!T152+Közút!T152+Sport!T154+Közművelődés!V193+Támogatás!AE169</f>
        <v>0</v>
      </c>
      <c r="V153" s="87">
        <f>Igazgatás!U180+Községgazd!X168+Vagyongazd!U152+Közút!U152+Sport!U154+Közművelődés!W193+Támogatás!AF169</f>
        <v>0</v>
      </c>
      <c r="W153" s="87">
        <f>Igazgatás!V180+Községgazd!Y168+Vagyongazd!V152+Közút!V152+Sport!V154+Közművelődés!X193+Támogatás!AG169</f>
        <v>0</v>
      </c>
      <c r="X153" s="88">
        <f>Igazgatás!W180+Községgazd!Z168+Vagyongazd!W152+Közút!W152+Sport!W154+Közművelődés!Y193+Támogatás!AH169</f>
        <v>0</v>
      </c>
      <c r="Y153" s="141">
        <v>0</v>
      </c>
      <c r="Z153" s="141">
        <v>0</v>
      </c>
      <c r="AA153" s="141">
        <v>0</v>
      </c>
      <c r="AD153" s="150"/>
      <c r="AG153" s="17">
        <v>85479195</v>
      </c>
    </row>
    <row r="154" spans="1:33" s="17" customFormat="1" x14ac:dyDescent="0.25">
      <c r="A154" s="110" t="s">
        <v>253</v>
      </c>
      <c r="B154" s="82" t="s">
        <v>673</v>
      </c>
      <c r="C154" s="767" t="s">
        <v>254</v>
      </c>
      <c r="D154" s="768"/>
      <c r="E154" s="768"/>
      <c r="F154" s="141"/>
      <c r="G154" s="141">
        <v>500000</v>
      </c>
      <c r="H154" s="141">
        <v>500000</v>
      </c>
      <c r="I154" s="205"/>
      <c r="J154" s="141">
        <f>Igazgatás!F181+Községgazd!F169+Közút!F153+Sport!F155+Közművelődés!F194+Támogatás!J170</f>
        <v>3400000</v>
      </c>
      <c r="K154" s="141">
        <f>Igazgatás!G181+Községgazd!G169+Közút!G153+Sport!G155+Közművelődés!G194+Támogatás!K170</f>
        <v>0</v>
      </c>
      <c r="L154" s="141">
        <f>J154</f>
        <v>3400000</v>
      </c>
      <c r="M154" s="83">
        <f>Igazgatás!L181+Községgazd!O169+Vagyongazd!L153+Közút!L153+Sport!L155+Közművelődés!N194+Támogatás!W170</f>
        <v>236220</v>
      </c>
      <c r="N154" s="84">
        <f>Igazgatás!M181+Községgazd!P169+Vagyongazd!M153+Közút!M153+Sport!M155+Közművelődés!O194+Támogatás!X170</f>
        <v>0</v>
      </c>
      <c r="O154" s="87">
        <f>Igazgatás!N181+Községgazd!Q169+Vagyongazd!N153+Közút!N153+Sport!N155+Közművelődés!P194+Támogatás!Y170</f>
        <v>0</v>
      </c>
      <c r="P154" s="87">
        <f>Igazgatás!O181+Községgazd!R169+Vagyongazd!O153+Közút!O153+Sport!O155+Közművelődés!Q194+Támogatás!Z170</f>
        <v>517945</v>
      </c>
      <c r="Q154" s="84">
        <f>Igazgatás!P181+Községgazd!S169+Vagyongazd!P153+Közút!P153+Sport!P155+Közművelődés!R194+Támogatás!AA170</f>
        <v>0</v>
      </c>
      <c r="R154" s="87">
        <f>Igazgatás!Q181+Községgazd!T169+Vagyongazd!Q153+Közút!Q153+Sport!Q155+Közművelődés!S194+Támogatás!AB170</f>
        <v>346256</v>
      </c>
      <c r="S154" s="87">
        <f>Igazgatás!R181+Községgazd!U169+Vagyongazd!R153+Közút!R153+Sport!R155+Közművelődés!T194+Támogatás!AC170</f>
        <v>1652000</v>
      </c>
      <c r="T154" s="88">
        <f>Igazgatás!S181+Községgazd!V169+Vagyongazd!S153+Közút!S153+Sport!S155+Közművelődés!U194+Támogatás!AD170</f>
        <v>831370</v>
      </c>
      <c r="U154" s="265">
        <f>Igazgatás!T181+Községgazd!W169+Vagyongazd!T153+Közút!T153+Sport!T155+Közművelődés!V194+Támogatás!AE170</f>
        <v>0</v>
      </c>
      <c r="V154" s="87">
        <f>Igazgatás!U181+Községgazd!X169+Vagyongazd!U153+Közút!U153+Sport!U155+Közművelődés!W194+Támogatás!AF170</f>
        <v>706370</v>
      </c>
      <c r="W154" s="87">
        <f>Igazgatás!V181+Községgazd!Y169+Vagyongazd!V153+Közút!V153+Sport!V155+Közművelődés!X194+Támogatás!AG170</f>
        <v>9927838</v>
      </c>
      <c r="X154" s="88">
        <f>Igazgatás!W181+Községgazd!Z169+Vagyongazd!W153+Közút!W153+Sport!W155+Közművelődés!Y194+Támogatás!AH170</f>
        <v>779587</v>
      </c>
      <c r="Y154" s="141">
        <f>SUM(Igazgatás!I181+Közművelődés!I194+Községgazd!I169)</f>
        <v>14997586</v>
      </c>
      <c r="Z154" s="141"/>
      <c r="AA154" s="141">
        <f>Y154</f>
        <v>14997586</v>
      </c>
      <c r="AD154" s="150">
        <v>3400000</v>
      </c>
      <c r="AG154" s="17">
        <v>8449021</v>
      </c>
    </row>
    <row r="155" spans="1:33" s="17" customFormat="1" ht="15" hidden="1" customHeight="1" x14ac:dyDescent="0.25">
      <c r="A155" s="110" t="s">
        <v>255</v>
      </c>
      <c r="B155" s="82" t="s">
        <v>674</v>
      </c>
      <c r="C155" s="767" t="s">
        <v>256</v>
      </c>
      <c r="D155" s="768"/>
      <c r="E155" s="768"/>
      <c r="F155" s="141" t="e">
        <v>#REF!</v>
      </c>
      <c r="G155" s="141" t="e">
        <v>#REF!</v>
      </c>
      <c r="H155" s="141" t="e">
        <v>#REF!</v>
      </c>
      <c r="I155" s="205" t="e">
        <v>#REF!</v>
      </c>
      <c r="J155" s="141" t="e">
        <f>Igazgatás!F183+Községgazd!F170+Vagyongazd!#REF!+Közút!F154+Sport!F156+Közművelődés!F197+Támogatás!J171</f>
        <v>#REF!</v>
      </c>
      <c r="K155" s="141" t="e">
        <f>Igazgatás!G183+Községgazd!G170+Vagyongazd!#REF!+Közút!G154+Sport!G156+Közművelődés!G197+Támogatás!K171</f>
        <v>#REF!</v>
      </c>
      <c r="L155" s="141" t="e">
        <f>Igazgatás!H183+Községgazd!H170+Vagyongazd!#REF!+Közút!H154+Sport!H156+Közművelődés!H197+Támogatás!L171</f>
        <v>#REF!</v>
      </c>
      <c r="M155" s="83">
        <f>Igazgatás!L183+Községgazd!O170+Vagyongazd!L154+Közút!L154+Sport!L156+Közművelődés!N197+Támogatás!W171</f>
        <v>0</v>
      </c>
      <c r="N155" s="84">
        <f>Igazgatás!M183+Községgazd!P170+Vagyongazd!M154+Közút!M154+Sport!M156+Közművelődés!O197+Támogatás!X171</f>
        <v>0</v>
      </c>
      <c r="O155" s="87">
        <f>Igazgatás!N183+Községgazd!Q170+Vagyongazd!N154+Közút!N154+Sport!N156+Közművelődés!P197+Támogatás!Y171</f>
        <v>0</v>
      </c>
      <c r="P155" s="87">
        <f>Igazgatás!O183+Községgazd!R170+Vagyongazd!O154+Közút!O154+Sport!O156+Közművelődés!Q197+Támogatás!Z171</f>
        <v>0</v>
      </c>
      <c r="Q155" s="84">
        <f>Igazgatás!P183+Községgazd!S170+Vagyongazd!P154+Közút!P154+Sport!P156+Közművelődés!R197+Támogatás!AA171</f>
        <v>0</v>
      </c>
      <c r="R155" s="87">
        <f>Igazgatás!Q183+Községgazd!T170+Vagyongazd!Q154+Közút!Q154+Sport!Q156+Közművelődés!S197+Támogatás!AB171</f>
        <v>0</v>
      </c>
      <c r="S155" s="87">
        <f>Igazgatás!R183+Községgazd!U170+Vagyongazd!R154+Közút!R154+Sport!R156+Közművelődés!T197+Támogatás!AC171</f>
        <v>0</v>
      </c>
      <c r="T155" s="88">
        <f>Igazgatás!S183+Községgazd!V170+Vagyongazd!S154+Közút!S154+Sport!S156+Közművelődés!U197+Támogatás!AD171</f>
        <v>0</v>
      </c>
      <c r="U155" s="265">
        <f>Igazgatás!T183+Községgazd!W170+Vagyongazd!T154+Közút!T154+Sport!T156+Közművelődés!V197+Támogatás!AE171</f>
        <v>0</v>
      </c>
      <c r="V155" s="87">
        <f>Igazgatás!U183+Községgazd!X170+Vagyongazd!U154+Közút!U154+Sport!U156+Közművelődés!W197+Támogatás!AF171</f>
        <v>0</v>
      </c>
      <c r="W155" s="87">
        <f>Igazgatás!V183+Községgazd!Y170+Vagyongazd!V154+Közút!V154+Sport!V156+Közművelődés!X197+Támogatás!AG171</f>
        <v>0</v>
      </c>
      <c r="X155" s="88">
        <f>Igazgatás!W183+Községgazd!Z170+Vagyongazd!W154+Közút!W154+Sport!W156+Közművelődés!Y197+Támogatás!AH171</f>
        <v>0</v>
      </c>
      <c r="Y155" s="141" t="e">
        <f>Igazgatás!U183+Községgazd!U170+Vagyongazd!#REF!+Közút!U154+Sport!U156+Közművelődés!U197+Támogatás!Z171</f>
        <v>#REF!</v>
      </c>
      <c r="Z155" s="141" t="e">
        <f>Igazgatás!V183+Községgazd!V170+Vagyongazd!#REF!+Közút!V154+Sport!V156+Közművelődés!V197+Támogatás!AA171</f>
        <v>#REF!</v>
      </c>
      <c r="AA155" s="141" t="e">
        <f>Igazgatás!W183+Községgazd!W170+Vagyongazd!#REF!+Közút!W154+Sport!W156+Közművelődés!W197+Támogatás!AB171</f>
        <v>#REF!</v>
      </c>
      <c r="AD155" s="150"/>
    </row>
    <row r="156" spans="1:33" s="17" customFormat="1" ht="15" hidden="1" customHeight="1" x14ac:dyDescent="0.25">
      <c r="A156" s="110" t="s">
        <v>257</v>
      </c>
      <c r="B156" s="82" t="s">
        <v>675</v>
      </c>
      <c r="C156" s="767" t="s">
        <v>258</v>
      </c>
      <c r="D156" s="768"/>
      <c r="E156" s="768"/>
      <c r="F156" s="141" t="e">
        <v>#REF!</v>
      </c>
      <c r="G156" s="141" t="e">
        <v>#REF!</v>
      </c>
      <c r="H156" s="141" t="e">
        <v>#REF!</v>
      </c>
      <c r="I156" s="205" t="e">
        <v>#REF!</v>
      </c>
      <c r="J156" s="141" t="e">
        <f>Igazgatás!F184+Községgazd!F171+Vagyongazd!#REF!+Közút!F155+Sport!F157+Közművelődés!F198+Támogatás!J172</f>
        <v>#REF!</v>
      </c>
      <c r="K156" s="141" t="e">
        <f>Igazgatás!G184+Községgazd!G171+Vagyongazd!#REF!+Közút!G155+Sport!G157+Közművelődés!G198+Támogatás!K172</f>
        <v>#REF!</v>
      </c>
      <c r="L156" s="141" t="e">
        <f>Igazgatás!H184+Községgazd!H171+Vagyongazd!#REF!+Közút!H155+Sport!H157+Közművelődés!H198+Támogatás!L172</f>
        <v>#REF!</v>
      </c>
      <c r="M156" s="83">
        <f>Igazgatás!L184+Községgazd!O171+Vagyongazd!L155+Közút!L155+Sport!L157+Közművelődés!N198+Támogatás!W172</f>
        <v>0</v>
      </c>
      <c r="N156" s="84">
        <f>Igazgatás!M184+Községgazd!P171+Vagyongazd!M155+Közút!M155+Sport!M157+Közművelődés!O198+Támogatás!X172</f>
        <v>0</v>
      </c>
      <c r="O156" s="87">
        <f>Igazgatás!N184+Községgazd!Q171+Vagyongazd!N155+Közút!N155+Sport!N157+Közművelődés!P198+Támogatás!Y172</f>
        <v>0</v>
      </c>
      <c r="P156" s="87">
        <f>Igazgatás!O184+Községgazd!R171+Vagyongazd!O155+Közút!O155+Sport!O157+Közművelődés!Q198+Támogatás!Z172</f>
        <v>0</v>
      </c>
      <c r="Q156" s="84">
        <f>Igazgatás!P184+Községgazd!S171+Vagyongazd!P155+Közút!P155+Sport!P157+Közművelődés!R198+Támogatás!AA172</f>
        <v>0</v>
      </c>
      <c r="R156" s="87">
        <f>Igazgatás!Q184+Községgazd!T171+Vagyongazd!Q155+Közút!Q155+Sport!Q157+Közművelődés!S198+Támogatás!AB172</f>
        <v>0</v>
      </c>
      <c r="S156" s="87">
        <f>Igazgatás!R184+Községgazd!U171+Vagyongazd!R155+Közút!R155+Sport!R157+Közművelődés!T198+Támogatás!AC172</f>
        <v>0</v>
      </c>
      <c r="T156" s="88">
        <f>Igazgatás!S184+Községgazd!V171+Vagyongazd!S155+Közút!S155+Sport!S157+Közművelődés!U198+Támogatás!AD172</f>
        <v>0</v>
      </c>
      <c r="U156" s="265">
        <f>Igazgatás!T184+Községgazd!W171+Vagyongazd!T155+Közút!T155+Sport!T157+Közművelődés!V198+Támogatás!AE172</f>
        <v>0</v>
      </c>
      <c r="V156" s="87">
        <f>Igazgatás!U184+Községgazd!X171+Vagyongazd!U155+Közút!U155+Sport!U157+Közművelődés!W198+Támogatás!AF172</f>
        <v>0</v>
      </c>
      <c r="W156" s="87">
        <f>Igazgatás!V184+Községgazd!Y171+Vagyongazd!V155+Közút!V155+Sport!V157+Közművelődés!X198+Támogatás!AG172</f>
        <v>0</v>
      </c>
      <c r="X156" s="88">
        <f>Igazgatás!W184+Községgazd!Z171+Vagyongazd!W155+Közút!W155+Sport!W157+Közművelődés!Y198+Támogatás!AH172</f>
        <v>0</v>
      </c>
      <c r="Y156" s="141" t="e">
        <f>Igazgatás!U184+Községgazd!U171+Vagyongazd!#REF!+Közút!U155+Sport!U157+Közművelődés!U198+Támogatás!Z172</f>
        <v>#REF!</v>
      </c>
      <c r="Z156" s="141" t="e">
        <f>Igazgatás!V184+Községgazd!V171+Vagyongazd!#REF!+Közút!V155+Sport!V157+Közművelődés!V198+Támogatás!AA172</f>
        <v>#REF!</v>
      </c>
      <c r="AA156" s="141" t="e">
        <f>Igazgatás!W184+Községgazd!W171+Vagyongazd!#REF!+Közút!W155+Sport!W157+Közművelődés!W198+Támogatás!AB172</f>
        <v>#REF!</v>
      </c>
      <c r="AD156" s="150"/>
    </row>
    <row r="157" spans="1:33" s="17" customFormat="1" ht="15.75" thickBot="1" x14ac:dyDescent="0.3">
      <c r="A157" s="110" t="s">
        <v>259</v>
      </c>
      <c r="B157" s="109" t="s">
        <v>676</v>
      </c>
      <c r="C157" s="813" t="s">
        <v>260</v>
      </c>
      <c r="D157" s="814"/>
      <c r="E157" s="814"/>
      <c r="F157" s="141">
        <v>10777172</v>
      </c>
      <c r="G157" s="141">
        <v>10777172</v>
      </c>
      <c r="H157" s="141">
        <v>10777172</v>
      </c>
      <c r="I157" s="205"/>
      <c r="J157" s="141">
        <f>Igazgatás!F185+Községgazd!F172+Vagyongazd!F156+Szennyvíz!E155+Közút!F156+Sport!F158+Közművelődés!F199+Támogatás!J173</f>
        <v>13522977</v>
      </c>
      <c r="K157" s="141">
        <f>Igazgatás!G185+Községgazd!G172+Vagyongazd!G156+Szennyvíz!F155+Közút!G156+Sport!G158+Közművelődés!G199+Támogatás!K173</f>
        <v>0</v>
      </c>
      <c r="L157" s="141">
        <f>Igazgatás!H185+Községgazd!H172+Vagyongazd!H156+Szennyvíz!G155+Közút!H156+Sport!H158+Közművelődés!H199+Támogatás!L173</f>
        <v>13522977</v>
      </c>
      <c r="M157" s="83">
        <f>Igazgatás!L185+Községgazd!O172+Vagyongazd!L156+Közút!L156+Sport!L158+Közművelődés!N199+Támogatás!W173</f>
        <v>70260</v>
      </c>
      <c r="N157" s="84">
        <f>Igazgatás!M185+Községgazd!P172+Vagyongazd!M156+Közút!M156+Sport!M158+Közművelődés!O199+Támogatás!X173</f>
        <v>7290</v>
      </c>
      <c r="O157" s="87">
        <f>Igazgatás!N185+Községgazd!Q172+Vagyongazd!N156+Közút!N156+Sport!N158+Közművelődés!P199+Támogatás!Y173</f>
        <v>6480</v>
      </c>
      <c r="P157" s="87">
        <f>Igazgatás!O185+Községgazd!R172+Vagyongazd!O156+Közút!O156+Sport!O158+Közművelődés!Q199+Támogatás!Z173</f>
        <v>23745</v>
      </c>
      <c r="Q157" s="84">
        <f>Igazgatás!P185+Községgazd!S172+Vagyongazd!P156+Közút!P156+Sport!P158+Közművelődés!R199+Támogatás!AA173</f>
        <v>6480</v>
      </c>
      <c r="R157" s="87">
        <f>Igazgatás!Q185+Községgazd!T172+Vagyongazd!Q156+Szennyvíz!P155+Közút!Q156+Sport!Q158+Közművelődés!S199+Támogatás!AB173</f>
        <v>13704</v>
      </c>
      <c r="S157" s="87">
        <f>Igazgatás!R185+Községgazd!U172+Vagyongazd!R156+Közút!R156+Sport!R158+Közművelődés!T199+Támogatás!AC173</f>
        <v>7290</v>
      </c>
      <c r="T157" s="88">
        <f>Igazgatás!S185+Községgazd!V172+Vagyongazd!S156+Közút!S156+Sport!S158+Közművelődés!U199+Támogatás!AD173</f>
        <v>151300</v>
      </c>
      <c r="U157" s="265">
        <f>Igazgatás!T185+Községgazd!W172+Vagyongazd!T156+Közút!T156+Sport!T158+Közművelődés!V199+Támogatás!AE173</f>
        <v>155356</v>
      </c>
      <c r="V157" s="87">
        <f>Igazgatás!U185+Községgazd!X172+Vagyongazd!U156+Közút!U156+Sport!U158+Közművelődés!W199+Támogatás!AF173</f>
        <v>155355</v>
      </c>
      <c r="W157" s="87">
        <f>Igazgatás!V185+Községgazd!Y172+Vagyongazd!V156+Közút!V156+Sport!V158+Közművelődés!X199+Támogatás!AG173</f>
        <v>2834926</v>
      </c>
      <c r="X157" s="88">
        <f>Igazgatás!W185+Községgazd!Z172+Vagyongazd!W156+Szennyvíz!V155+Közút!W156+Sport!W158+Közművelődés!Y199+Támogatás!AH173</f>
        <v>5156794</v>
      </c>
      <c r="Y157" s="141">
        <f>SUM(Igazgatás!I185+Szennyvíz!H155+Közművelődés!I199+Községgazd!I172)</f>
        <v>16378521</v>
      </c>
      <c r="Z157" s="141"/>
      <c r="AA157" s="141">
        <f>SUM(Igazgatás!K185+Szennyvíz!J155+Közművelődés!K199+Községgazd!K172)</f>
        <v>16378521</v>
      </c>
      <c r="AD157" s="150">
        <v>13552977</v>
      </c>
      <c r="AG157" s="17">
        <v>191500</v>
      </c>
    </row>
    <row r="158" spans="1:33" ht="15.75" thickBot="1" x14ac:dyDescent="0.3">
      <c r="B158" s="89" t="s">
        <v>261</v>
      </c>
      <c r="C158" s="771" t="s">
        <v>262</v>
      </c>
      <c r="D158" s="772"/>
      <c r="E158" s="772"/>
      <c r="F158" s="139">
        <v>45826659</v>
      </c>
      <c r="G158" s="139">
        <v>47168888</v>
      </c>
      <c r="H158" s="139">
        <v>48146554</v>
      </c>
      <c r="I158" s="380"/>
      <c r="J158" s="139">
        <f>Igazgatás!F186+Községgazd!F173+Szennyvíz!E156+Közút!F157+Sport!F159+Közművelődés!F202+Támogatás!J174+Vagyongazd!F157</f>
        <v>10811898</v>
      </c>
      <c r="K158" s="139">
        <f>Igazgatás!G186+Községgazd!G173+Szennyvíz!F156+Közút!G157+Sport!G159+Közművelődés!G202+Támogatás!K174</f>
        <v>0</v>
      </c>
      <c r="L158" s="139">
        <f>Igazgatás!H186+Községgazd!H173+Szennyvíz!G156+Közút!H157+Sport!H159+Közművelődés!H202+Támogatás!L174+Vagyongazd!H157</f>
        <v>10811898</v>
      </c>
      <c r="M158" s="76">
        <f>Igazgatás!L186+Községgazd!O173+Vagyongazd!L157+Közút!L157+Sport!L159+Közművelődés!N202+Támogatás!W174</f>
        <v>0</v>
      </c>
      <c r="N158" s="77">
        <f>Igazgatás!M186+Községgazd!P173+Vagyongazd!M157+Közút!M157+Sport!M159+Közművelődés!O202+Támogatás!X174</f>
        <v>0</v>
      </c>
      <c r="O158" s="80">
        <f>Igazgatás!N186+Községgazd!Q173+Vagyongazd!N157+Közút!N157+Sport!N159+Közművelődés!P202+Támogatás!Y174</f>
        <v>0</v>
      </c>
      <c r="P158" s="80">
        <f>Igazgatás!O186+Községgazd!R173+Vagyongazd!O157+Közút!O157+Sport!O159+Közművelődés!Q202+Támogatás!Z174</f>
        <v>0</v>
      </c>
      <c r="Q158" s="77">
        <f>Igazgatás!P186+Községgazd!S173+Vagyongazd!P157+Közút!P157+Sport!P159+Közművelődés!R202+Támogatás!AA174</f>
        <v>0</v>
      </c>
      <c r="R158" s="80">
        <f>Igazgatás!Q186+Községgazd!T173+Vagyongazd!Q157+Közút!Q157+Sport!Q159+Közművelődés!S202+Támogatás!AB174</f>
        <v>0</v>
      </c>
      <c r="S158" s="80">
        <f>Igazgatás!R186+Községgazd!U173+Vagyongazd!R157+Közút!R157+Sport!R159+Közművelődés!T202+Támogatás!AC174</f>
        <v>0</v>
      </c>
      <c r="T158" s="81">
        <f>Igazgatás!S186+Községgazd!V173+Vagyongazd!S157+Közút!S157+Sport!S159+Közművelődés!U202+Támogatás!AD174</f>
        <v>7496521</v>
      </c>
      <c r="U158" s="262">
        <f>Igazgatás!T186+Községgazd!W173+Vagyongazd!T157+Szennyvíz!S156+Közút!T157+Sport!T159+Közművelődés!V202+Támogatás!AE174</f>
        <v>0</v>
      </c>
      <c r="V158" s="80">
        <f>Igazgatás!U186+Községgazd!X173+Vagyongazd!U157+Közút!U157+Sport!U159+Közművelődés!W202+Támogatás!AF174</f>
        <v>3452495</v>
      </c>
      <c r="W158" s="80">
        <f>Igazgatás!V186+Községgazd!Y173+Vagyongazd!V157+Szennyvíz!U156+Közút!V157+Sport!V159+Közművelődés!X202+Támogatás!AG174</f>
        <v>0</v>
      </c>
      <c r="X158" s="81">
        <f>Igazgatás!W186+Községgazd!Z173+Vagyongazd!W157+Közút!W157+Sport!W159+Közművelődés!Y202+Támogatás!AH174</f>
        <v>0</v>
      </c>
      <c r="Y158" s="139">
        <f>SUM(Y162+Y159)</f>
        <v>10949016</v>
      </c>
      <c r="Z158" s="139">
        <f>Igazgatás!V186+Községgazd!V173+Szennyvíz!U156+Közút!V157+Sport!V159+Közművelődés!V202+Támogatás!AA174</f>
        <v>0</v>
      </c>
      <c r="AA158" s="139">
        <f>SUM(AA162+AA159)</f>
        <v>10949016</v>
      </c>
      <c r="AD158" s="150"/>
      <c r="AG158" s="16">
        <v>14951338</v>
      </c>
    </row>
    <row r="159" spans="1:33" s="17" customFormat="1" ht="15.75" customHeight="1" x14ac:dyDescent="0.25">
      <c r="A159" s="110" t="s">
        <v>263</v>
      </c>
      <c r="B159" s="202" t="s">
        <v>677</v>
      </c>
      <c r="C159" s="815" t="s">
        <v>264</v>
      </c>
      <c r="D159" s="816"/>
      <c r="E159" s="816"/>
      <c r="F159" s="205">
        <v>35486400</v>
      </c>
      <c r="G159" s="205">
        <v>36397040</v>
      </c>
      <c r="H159" s="205">
        <v>37199118</v>
      </c>
      <c r="I159" s="205"/>
      <c r="J159" s="205">
        <f>Igazgatás!F187+Községgazd!F174+Szennyvíz!E157+Közút!F158+Sport!F160+Közművelődés!F203+Támogatás!J175+Vagyongazd!F158</f>
        <v>9218147</v>
      </c>
      <c r="K159" s="205">
        <f>Igazgatás!G187+Községgazd!G174+Szennyvíz!F157+Közút!G158+Sport!G160+Közművelődés!G203+Támogatás!K175</f>
        <v>0</v>
      </c>
      <c r="L159" s="205">
        <f>Igazgatás!H187+Községgazd!H174+Szennyvíz!G157+Közút!H158+Sport!H160+Közművelődés!H203+Támogatás!L175+Vagyongazd!H158</f>
        <v>9218147</v>
      </c>
      <c r="M159" s="206">
        <f>Igazgatás!L187+Községgazd!O174+Vagyongazd!L158+Közút!L158+Sport!L160+Közművelődés!N203+Támogatás!W175</f>
        <v>0</v>
      </c>
      <c r="N159" s="207">
        <f>Igazgatás!M187+Községgazd!P174+Vagyongazd!M158+Közút!M158+Sport!M160+Közművelődés!O203+Támogatás!X175</f>
        <v>0</v>
      </c>
      <c r="O159" s="208">
        <f>Igazgatás!N187+Községgazd!Q174+Vagyongazd!N158+Közút!N158+Sport!N160+Közművelődés!P203+Támogatás!Y175</f>
        <v>0</v>
      </c>
      <c r="P159" s="208">
        <f>Igazgatás!O187+Községgazd!R174+Vagyongazd!O158+Közút!O158+Sport!O160+Közművelődés!Q203+Támogatás!Z175</f>
        <v>0</v>
      </c>
      <c r="Q159" s="207">
        <f>Igazgatás!P187+Községgazd!S174+Vagyongazd!P158+Közút!P158+Sport!P160+Közművelődés!R203+Támogatás!AA175</f>
        <v>0</v>
      </c>
      <c r="R159" s="208">
        <f>Igazgatás!Q187+Községgazd!T174+Vagyongazd!Q158+Közút!Q158+Sport!Q160+Közművelődés!S203+Támogatás!AB175</f>
        <v>0</v>
      </c>
      <c r="S159" s="208">
        <f>Igazgatás!R187+Községgazd!U174+Vagyongazd!R158+Közút!R158+Sport!R160+Közművelődés!T203+Támogatás!AC175</f>
        <v>0</v>
      </c>
      <c r="T159" s="210">
        <f>Igazgatás!S187+Községgazd!V174+Vagyongazd!S158+Szennyvíz!R157+Közút!S158+Sport!S160+Közművelődés!U203+Támogatás!AD175</f>
        <v>5902773</v>
      </c>
      <c r="U159" s="270">
        <f>Igazgatás!T187+Községgazd!W174+Vagyongazd!T158+Szennyvíz!S157+Közút!T158+Sport!T160+Közművelődés!V203+Támogatás!AE175</f>
        <v>0</v>
      </c>
      <c r="V159" s="208">
        <f>Igazgatás!U187+Községgazd!X174+Vagyongazd!U158+Közút!U158+Sport!U160+Közművelődés!W203+Támogatás!AF175</f>
        <v>2718503</v>
      </c>
      <c r="W159" s="208">
        <f>Igazgatás!V187+Községgazd!Y174+Vagyongazd!V158+Szennyvíz!U157+Közút!V158+Sport!V160+Közművelődés!X203+Támogatás!AG175</f>
        <v>0</v>
      </c>
      <c r="X159" s="210">
        <f>Igazgatás!W187+Községgazd!Z174+Vagyongazd!W158+Közút!W158+Sport!W160+Közművelődés!Y203+Támogatás!AH175</f>
        <v>0</v>
      </c>
      <c r="Y159" s="205">
        <f>SUM(Vagyongazd!I158+Közút!I158)</f>
        <v>8621276</v>
      </c>
      <c r="Z159" s="205">
        <f>Igazgatás!V187+Községgazd!V174+Szennyvíz!U157+Közút!V158+Sport!V160+Közművelődés!V203+Támogatás!AA175</f>
        <v>0</v>
      </c>
      <c r="AA159" s="205">
        <f>SUM(Vagyongazd!K158+Közút!K158)</f>
        <v>8621276</v>
      </c>
      <c r="AD159" s="150">
        <v>9218147</v>
      </c>
      <c r="AG159" s="17">
        <v>11356610</v>
      </c>
    </row>
    <row r="160" spans="1:33" s="17" customFormat="1" ht="15.75" hidden="1" customHeight="1" x14ac:dyDescent="0.25">
      <c r="A160" s="110" t="s">
        <v>265</v>
      </c>
      <c r="B160" s="211" t="s">
        <v>678</v>
      </c>
      <c r="C160" s="809" t="s">
        <v>870</v>
      </c>
      <c r="D160" s="810"/>
      <c r="E160" s="810"/>
      <c r="F160" s="205" t="e">
        <v>#REF!</v>
      </c>
      <c r="G160" s="205" t="e">
        <v>#REF!</v>
      </c>
      <c r="H160" s="205" t="e">
        <v>#REF!</v>
      </c>
      <c r="I160" s="205" t="e">
        <v>#REF!</v>
      </c>
      <c r="J160" s="205" t="e">
        <f>Igazgatás!F188+Községgazd!F175+Vagyongazd!#REF!+Közút!F161+Sport!F161+Közművelődés!F206+Támogatás!J176</f>
        <v>#REF!</v>
      </c>
      <c r="K160" s="205" t="e">
        <f>Igazgatás!G188+Községgazd!G175+Vagyongazd!#REF!+Közút!G161+Sport!G161+Közművelődés!G206+Támogatás!K176</f>
        <v>#REF!</v>
      </c>
      <c r="L160" s="205" t="e">
        <f>Igazgatás!H188+Községgazd!H175+Vagyongazd!#REF!+Közút!H161+Sport!H161+Közművelődés!H206+Támogatás!L176</f>
        <v>#REF!</v>
      </c>
      <c r="M160" s="206">
        <f>Igazgatás!L188+Községgazd!O175+Vagyongazd!L159+Közút!L161+Sport!L161+Közművelődés!N206+Támogatás!W176</f>
        <v>0</v>
      </c>
      <c r="N160" s="207">
        <f>Igazgatás!M188+Községgazd!P175+Vagyongazd!M159+Közút!M161+Sport!M161+Közművelődés!O206+Támogatás!X176</f>
        <v>0</v>
      </c>
      <c r="O160" s="208">
        <f>Igazgatás!N188+Községgazd!Q175+Vagyongazd!N159+Közút!N161+Sport!N161+Közművelődés!P206+Támogatás!Y176</f>
        <v>0</v>
      </c>
      <c r="P160" s="208">
        <f>Igazgatás!O188+Községgazd!R175+Vagyongazd!O159+Közút!O161+Sport!O161+Közművelődés!Q206+Támogatás!Z176</f>
        <v>0</v>
      </c>
      <c r="Q160" s="207">
        <f>Igazgatás!P188+Községgazd!S175+Vagyongazd!P159+Közút!P161+Sport!P161+Közművelődés!R206+Támogatás!AA176</f>
        <v>0</v>
      </c>
      <c r="R160" s="208">
        <f>Igazgatás!Q188+Községgazd!T175+Vagyongazd!Q159+Közút!Q161+Sport!Q161+Közművelődés!S206+Támogatás!AB176</f>
        <v>0</v>
      </c>
      <c r="S160" s="208">
        <f>Igazgatás!R188+Községgazd!U175+Vagyongazd!R159+Közút!R161+Sport!R161+Közművelődés!T206+Támogatás!AC176</f>
        <v>0</v>
      </c>
      <c r="T160" s="210">
        <f>Igazgatás!S188+Községgazd!V175+Vagyongazd!S159+Közút!S161+Sport!S161+Közművelődés!U206+Támogatás!AD176</f>
        <v>0</v>
      </c>
      <c r="U160" s="270">
        <f>Igazgatás!T188+Községgazd!W175+Vagyongazd!T159+Közút!T161+Sport!T161+Közművelődés!V206+Támogatás!AE176</f>
        <v>0</v>
      </c>
      <c r="V160" s="208">
        <f>Igazgatás!U188+Községgazd!X175+Vagyongazd!U159+Közút!U161+Sport!U161+Közművelődés!W206+Támogatás!AF176</f>
        <v>0</v>
      </c>
      <c r="W160" s="208">
        <f>Igazgatás!V188+Községgazd!Y175+Vagyongazd!V159+Közút!V161+Sport!V161+Közművelődés!X206+Támogatás!AG176</f>
        <v>0</v>
      </c>
      <c r="X160" s="210">
        <f>Igazgatás!W188+Községgazd!Z175+Vagyongazd!W159+Közút!W161+Sport!W161+Közművelődés!Y206+Támogatás!AH176</f>
        <v>0</v>
      </c>
      <c r="Y160" s="205" t="e">
        <f>Igazgatás!U188+Községgazd!U175+Vagyongazd!#REF!+Közút!U161+Sport!U161+Közművelődés!U206+Támogatás!Z176</f>
        <v>#REF!</v>
      </c>
      <c r="Z160" s="205" t="e">
        <f>Igazgatás!V188+Községgazd!V175+Vagyongazd!#REF!+Közút!V161+Sport!V161+Közművelődés!V206+Támogatás!AA176</f>
        <v>#REF!</v>
      </c>
      <c r="AA160" s="205" t="e">
        <f>Igazgatás!W188+Községgazd!W175+Vagyongazd!#REF!+Közút!W161+Sport!W161+Közművelődés!W206+Támogatás!AB176</f>
        <v>#REF!</v>
      </c>
      <c r="AD160" s="150"/>
    </row>
    <row r="161" spans="1:33" s="17" customFormat="1" ht="15.75" hidden="1" customHeight="1" x14ac:dyDescent="0.25">
      <c r="A161" s="110" t="s">
        <v>266</v>
      </c>
      <c r="B161" s="211" t="s">
        <v>679</v>
      </c>
      <c r="C161" s="809" t="s">
        <v>267</v>
      </c>
      <c r="D161" s="810"/>
      <c r="E161" s="810"/>
      <c r="F161" s="205" t="e">
        <v>#REF!</v>
      </c>
      <c r="G161" s="205" t="e">
        <v>#REF!</v>
      </c>
      <c r="H161" s="205" t="e">
        <v>#REF!</v>
      </c>
      <c r="I161" s="205" t="e">
        <v>#REF!</v>
      </c>
      <c r="J161" s="205" t="e">
        <f>Igazgatás!F189+Községgazd!F176+Vagyongazd!#REF!+Közút!F162+Sport!F162+Közművelődés!F207+Támogatás!J177</f>
        <v>#REF!</v>
      </c>
      <c r="K161" s="205" t="e">
        <f>Igazgatás!G189+Községgazd!G176+Vagyongazd!#REF!+Közút!G162+Sport!G162+Közművelődés!G207+Támogatás!K177</f>
        <v>#REF!</v>
      </c>
      <c r="L161" s="205" t="e">
        <f>Igazgatás!H189+Községgazd!H176+Vagyongazd!#REF!+Közút!H162+Sport!H162+Közművelődés!H207+Támogatás!L177</f>
        <v>#REF!</v>
      </c>
      <c r="M161" s="206">
        <f>Igazgatás!L189+Községgazd!O176+Vagyongazd!L160+Közút!L162+Sport!L162+Közművelődés!N207+Támogatás!W177</f>
        <v>0</v>
      </c>
      <c r="N161" s="207">
        <f>Igazgatás!M189+Községgazd!P176+Vagyongazd!M160+Közút!M162+Sport!M162+Közművelődés!O207+Támogatás!X177</f>
        <v>0</v>
      </c>
      <c r="O161" s="208">
        <f>Igazgatás!N189+Községgazd!Q176+Vagyongazd!N160+Közút!N162+Sport!N162+Közművelődés!P207+Támogatás!Y177</f>
        <v>0</v>
      </c>
      <c r="P161" s="208">
        <f>Igazgatás!O189+Községgazd!R176+Vagyongazd!O160+Közút!O162+Sport!O162+Közművelődés!Q207+Támogatás!Z177</f>
        <v>0</v>
      </c>
      <c r="Q161" s="207">
        <f>Igazgatás!P189+Községgazd!S176+Vagyongazd!P160+Közút!P162+Sport!P162+Közművelődés!R207+Támogatás!AA177</f>
        <v>0</v>
      </c>
      <c r="R161" s="208">
        <f>Igazgatás!Q189+Községgazd!T176+Vagyongazd!Q160+Közút!Q162+Sport!Q162+Közművelődés!S207+Támogatás!AB177</f>
        <v>0</v>
      </c>
      <c r="S161" s="208">
        <f>Igazgatás!R189+Községgazd!U176+Vagyongazd!R160+Közút!R162+Sport!R162+Közművelődés!T207+Támogatás!AC177</f>
        <v>0</v>
      </c>
      <c r="T161" s="210">
        <f>Igazgatás!S189+Községgazd!V176+Vagyongazd!S160+Közút!S162+Sport!S162+Közművelődés!U207+Támogatás!AD177</f>
        <v>0</v>
      </c>
      <c r="U161" s="270">
        <f>Igazgatás!T189+Községgazd!W176+Vagyongazd!T160+Közút!T162+Sport!T162+Közművelődés!V207+Támogatás!AE177</f>
        <v>0</v>
      </c>
      <c r="V161" s="208">
        <f>Igazgatás!U189+Községgazd!X176+Vagyongazd!U160+Közút!U162+Sport!U162+Közművelődés!W207+Támogatás!AF177</f>
        <v>0</v>
      </c>
      <c r="W161" s="208">
        <f>Igazgatás!V189+Községgazd!Y176+Vagyongazd!V160+Közút!V162+Sport!V162+Közművelődés!X207+Támogatás!AG177</f>
        <v>0</v>
      </c>
      <c r="X161" s="210">
        <f>Igazgatás!W189+Községgazd!Z176+Vagyongazd!W160+Közút!W162+Sport!W162+Közművelődés!Y207+Támogatás!AH177</f>
        <v>0</v>
      </c>
      <c r="Y161" s="205" t="e">
        <f>Igazgatás!U189+Községgazd!U176+Vagyongazd!#REF!+Közút!U162+Sport!U162+Közművelődés!U207+Támogatás!Z177</f>
        <v>#REF!</v>
      </c>
      <c r="Z161" s="205" t="e">
        <f>Igazgatás!V189+Községgazd!V176+Vagyongazd!#REF!+Közút!V162+Sport!V162+Közművelődés!V207+Támogatás!AA177</f>
        <v>#REF!</v>
      </c>
      <c r="AA161" s="205" t="e">
        <f>Igazgatás!W189+Községgazd!W176+Vagyongazd!#REF!+Közút!W162+Sport!W162+Közművelődés!W207+Támogatás!AB177</f>
        <v>#REF!</v>
      </c>
      <c r="AD161" s="150"/>
    </row>
    <row r="162" spans="1:33" s="17" customFormat="1" ht="15.75" customHeight="1" thickBot="1" x14ac:dyDescent="0.3">
      <c r="A162" s="110" t="s">
        <v>268</v>
      </c>
      <c r="B162" s="214" t="s">
        <v>680</v>
      </c>
      <c r="C162" s="811" t="s">
        <v>366</v>
      </c>
      <c r="D162" s="812"/>
      <c r="E162" s="812"/>
      <c r="F162" s="205">
        <v>10340259</v>
      </c>
      <c r="G162" s="205">
        <v>10771848</v>
      </c>
      <c r="H162" s="205">
        <v>10947436</v>
      </c>
      <c r="I162" s="205"/>
      <c r="J162" s="205">
        <f>Igazgatás!F190+Községgazd!F177+Szennyvíz!E160+Közút!F163+Sport!F163+Közművelődés!F209+Támogatás!J178+Vagyongazd!F161</f>
        <v>1593751</v>
      </c>
      <c r="K162" s="205">
        <f>Igazgatás!G190+Községgazd!G177+Szennyvíz!F160+Közút!G163+Sport!G163+Közművelődés!G209+Támogatás!K178</f>
        <v>0</v>
      </c>
      <c r="L162" s="205">
        <f>Igazgatás!H190+Községgazd!H177+Szennyvíz!G160+Közút!H163+Sport!H163+Közművelődés!H209+Támogatás!L178+Vagyongazd!H161</f>
        <v>1593751</v>
      </c>
      <c r="M162" s="206">
        <f>Igazgatás!L190+Községgazd!O177+Vagyongazd!L161+Közút!L163+Sport!L163+Közművelődés!N209+Támogatás!W178</f>
        <v>0</v>
      </c>
      <c r="N162" s="207">
        <f>Igazgatás!M190+Községgazd!P177+Vagyongazd!M161+Közút!M163+Sport!M163+Közművelődés!O209+Támogatás!X178</f>
        <v>0</v>
      </c>
      <c r="O162" s="208">
        <f>Igazgatás!N190+Községgazd!Q177+Vagyongazd!N161+Közút!N163+Sport!N163+Közművelődés!P209+Támogatás!Y178</f>
        <v>0</v>
      </c>
      <c r="P162" s="208">
        <f>Igazgatás!O190+Községgazd!R177+Vagyongazd!O161+Közút!O163+Sport!O163+Közművelődés!Q209+Támogatás!Z178</f>
        <v>0</v>
      </c>
      <c r="Q162" s="207">
        <f>Igazgatás!P190+Községgazd!S177+Vagyongazd!P161+Közút!P163+Sport!P163+Közművelődés!R209+Támogatás!AA178</f>
        <v>0</v>
      </c>
      <c r="R162" s="208">
        <f>Igazgatás!Q190+Községgazd!T177+Vagyongazd!Q161+Közút!Q163+Sport!Q163+Közművelődés!S209+Támogatás!AB178</f>
        <v>0</v>
      </c>
      <c r="S162" s="208">
        <f>Igazgatás!R190+Községgazd!U177+Vagyongazd!R161+Közút!R163+Sport!R163+Közművelődés!T209+Támogatás!AC178</f>
        <v>0</v>
      </c>
      <c r="T162" s="210">
        <f>Igazgatás!S190+Községgazd!V177+Vagyongazd!S161+Szennyvíz!R160+Közút!S163+Sport!S163+Közművelődés!U209+Támogatás!AD178</f>
        <v>1593748</v>
      </c>
      <c r="U162" s="270">
        <f>Igazgatás!T190+Községgazd!W177+Vagyongazd!T161+Szennyvíz!S160+Közút!T163+Sport!T163+Közművelődés!V209+Támogatás!AE178</f>
        <v>0</v>
      </c>
      <c r="V162" s="208">
        <f>Igazgatás!U190+Községgazd!X177+Vagyongazd!U161+Közút!U163+Sport!U163+Közművelődés!W209+Támogatás!AF178</f>
        <v>733992</v>
      </c>
      <c r="W162" s="208">
        <f>Igazgatás!V190+Községgazd!Y177+Vagyongazd!V161+Szennyvíz!U160+Közút!V163+Sport!V163+Közművelődés!X209+Támogatás!AG178</f>
        <v>0</v>
      </c>
      <c r="X162" s="210">
        <f>Igazgatás!W190+Községgazd!Z177+Vagyongazd!W161+Közút!W163+Sport!W163+Közművelődés!Y209+Támogatás!AH178</f>
        <v>0</v>
      </c>
      <c r="Y162" s="205">
        <f>SUM(Vagyongazd!I161+Közút!I163)</f>
        <v>2327740</v>
      </c>
      <c r="Z162" s="205">
        <f>Igazgatás!V190+Községgazd!V177+Szennyvíz!U160+Közút!V163+Sport!V163+Közművelődés!V209+Támogatás!AA178</f>
        <v>0</v>
      </c>
      <c r="AA162" s="205">
        <f>SUM(Vagyongazd!K161+Közút!K163)</f>
        <v>2327740</v>
      </c>
      <c r="AD162" s="150">
        <v>1593748</v>
      </c>
      <c r="AG162" s="17">
        <f>SUM(AG150:AG159)</f>
        <v>142932831</v>
      </c>
    </row>
    <row r="163" spans="1:33" ht="15.75" thickBot="1" x14ac:dyDescent="0.3">
      <c r="B163" s="89" t="s">
        <v>269</v>
      </c>
      <c r="C163" s="771" t="s">
        <v>270</v>
      </c>
      <c r="D163" s="772"/>
      <c r="E163" s="772"/>
      <c r="F163" s="139">
        <v>50000</v>
      </c>
      <c r="G163" s="139">
        <v>50000</v>
      </c>
      <c r="H163" s="139">
        <v>50000</v>
      </c>
      <c r="I163" s="380"/>
      <c r="J163" s="139">
        <f>Igazgatás!F191+Községgazd!F178+Közút!F166+Sport!F164+Közművelődés!F213+Támogatás!J179</f>
        <v>50000</v>
      </c>
      <c r="K163" s="139">
        <f>Igazgatás!G191+Községgazd!G178+Közút!G166+Sport!G164+Közművelődés!G213+Támogatás!K179</f>
        <v>0</v>
      </c>
      <c r="L163" s="139">
        <f>Igazgatás!H191+Községgazd!H178+Közút!H166+Sport!H164+Közművelődés!H213+Támogatás!L179</f>
        <v>50000</v>
      </c>
      <c r="M163" s="76">
        <f>Igazgatás!L191+Községgazd!O178+Vagyongazd!L162+Közút!L166+Sport!L164+Közművelődés!N213+Támogatás!W179</f>
        <v>4150</v>
      </c>
      <c r="N163" s="77">
        <f>Igazgatás!M191+Községgazd!P178+Vagyongazd!M162+Közút!M166+Sport!M164+Közművelődés!O213+Támogatás!X179</f>
        <v>4150</v>
      </c>
      <c r="O163" s="80">
        <f>Igazgatás!N191+Községgazd!Q178+Vagyongazd!N162+Közút!N166+Sport!N164+Közművelődés!P213+Támogatás!Y179</f>
        <v>4150</v>
      </c>
      <c r="P163" s="80">
        <f>Igazgatás!O191+Községgazd!R178+Vagyongazd!O162+Közút!O166+Sport!O164+Közművelődés!Q213+Támogatás!Z179</f>
        <v>4150</v>
      </c>
      <c r="Q163" s="77">
        <f>Igazgatás!P191+Községgazd!S178+Vagyongazd!P162+Közút!P166+Sport!P164+Közművelődés!R213+Támogatás!AA179</f>
        <v>4150</v>
      </c>
      <c r="R163" s="80">
        <f>Igazgatás!Q191+Községgazd!T178+Vagyongazd!Q162+Közút!Q166+Sport!Q164+Közművelődés!S213+Támogatás!AB179</f>
        <v>4150</v>
      </c>
      <c r="S163" s="80">
        <f>Igazgatás!R191+Községgazd!U178+Vagyongazd!R162+Közút!R166+Sport!R164+Közművelődés!T213+Támogatás!AC179</f>
        <v>95139</v>
      </c>
      <c r="T163" s="81">
        <f>Igazgatás!S191+Községgazd!V178+Vagyongazd!S162+Közút!S166+Sport!S164+Közművelődés!U213+Támogatás!AD179</f>
        <v>4150</v>
      </c>
      <c r="U163" s="262">
        <f>Igazgatás!T191+Községgazd!W178+Vagyongazd!T162+Közút!T166+Sport!T164+Közművelődés!V213+Támogatás!AE179</f>
        <v>4200</v>
      </c>
      <c r="V163" s="80">
        <f>Igazgatás!U191+Községgazd!X178+Vagyongazd!U162+Közút!U166+Sport!U164+Közművelődés!W213+Támogatás!AF179</f>
        <v>4200</v>
      </c>
      <c r="W163" s="80">
        <f>Igazgatás!V191+Községgazd!Y178+Vagyongazd!V162+Közút!V166+Sport!V164+Közművelődés!X213+Támogatás!AG179</f>
        <v>4200</v>
      </c>
      <c r="X163" s="81">
        <f>Igazgatás!W191+Községgazd!Z178+Vagyongazd!W162+Közút!W166+Sport!W164+Közművelődés!Y213+Támogatás!AH179</f>
        <v>4200</v>
      </c>
      <c r="Y163" s="139">
        <f>SUM(Y215+Y214)</f>
        <v>140989</v>
      </c>
      <c r="Z163" s="139"/>
      <c r="AA163" s="139">
        <f>SUM(AA214:AA215)</f>
        <v>140989</v>
      </c>
      <c r="AD163" s="150"/>
    </row>
    <row r="164" spans="1:33" s="17" customFormat="1" ht="25.5" hidden="1" customHeight="1" x14ac:dyDescent="0.25">
      <c r="A164" s="110" t="s">
        <v>271</v>
      </c>
      <c r="B164" s="82" t="s">
        <v>681</v>
      </c>
      <c r="C164" s="764" t="s">
        <v>367</v>
      </c>
      <c r="D164" s="765"/>
      <c r="E164" s="765"/>
      <c r="F164" s="141" t="e">
        <v>#REF!</v>
      </c>
      <c r="G164" s="141" t="e">
        <v>#REF!</v>
      </c>
      <c r="H164" s="141" t="e">
        <v>#REF!</v>
      </c>
      <c r="I164" s="205" t="e">
        <v>#REF!</v>
      </c>
      <c r="J164" s="141" t="e">
        <f>Igazgatás!F192+Községgazd!F179+Vagyongazd!#REF!+Közút!F167+Sport!F165+Közművelődés!F214+Támogatás!J180</f>
        <v>#REF!</v>
      </c>
      <c r="K164" s="141" t="e">
        <f>Igazgatás!G192+Községgazd!G179+Vagyongazd!#REF!+Közút!G167+Sport!G165+Közművelődés!G214+Támogatás!K180</f>
        <v>#REF!</v>
      </c>
      <c r="L164" s="141" t="e">
        <f>Igazgatás!H192+Községgazd!H179+Vagyongazd!#REF!+Közút!H167+Sport!H165+Közművelődés!H214+Támogatás!L180</f>
        <v>#REF!</v>
      </c>
      <c r="M164" s="83">
        <f>Igazgatás!L192+Községgazd!O179+Vagyongazd!L163+Közút!L167+Sport!L165+Közművelődés!N214+Támogatás!W180</f>
        <v>0</v>
      </c>
      <c r="N164" s="84">
        <f>Igazgatás!M192+Községgazd!P179+Vagyongazd!M163+Közút!M167+Sport!M165+Közművelődés!O214+Támogatás!X180</f>
        <v>0</v>
      </c>
      <c r="O164" s="87">
        <f>Igazgatás!N192+Községgazd!Q179+Vagyongazd!N163+Közút!N167+Sport!N165+Közművelődés!P214+Támogatás!Y180</f>
        <v>0</v>
      </c>
      <c r="P164" s="87">
        <f>Igazgatás!O192+Községgazd!R179+Vagyongazd!O163+Közút!O167+Sport!O165+Közművelődés!Q214+Támogatás!Z180</f>
        <v>0</v>
      </c>
      <c r="Q164" s="84">
        <f>Igazgatás!P192+Községgazd!S179+Vagyongazd!P163+Közút!P167+Sport!P165+Közművelődés!R214+Támogatás!AA180</f>
        <v>0</v>
      </c>
      <c r="R164" s="87">
        <f>Igazgatás!Q192+Községgazd!T179+Vagyongazd!Q163+Közút!Q167+Sport!Q165+Közművelődés!S214+Támogatás!AB180</f>
        <v>0</v>
      </c>
      <c r="S164" s="87">
        <f>Igazgatás!R192+Községgazd!U179+Vagyongazd!R163+Közút!R167+Sport!R165+Közművelődés!T214+Támogatás!AC180</f>
        <v>0</v>
      </c>
      <c r="T164" s="88">
        <f>Igazgatás!S192+Községgazd!V179+Vagyongazd!S163+Közút!S167+Sport!S165+Közművelődés!U214+Támogatás!AD180</f>
        <v>0</v>
      </c>
      <c r="U164" s="265">
        <f>Igazgatás!T192+Községgazd!W179+Vagyongazd!T163+Közút!T167+Sport!T165+Közművelődés!V214+Támogatás!AE180</f>
        <v>0</v>
      </c>
      <c r="V164" s="87">
        <f>Igazgatás!U192+Községgazd!X179+Vagyongazd!U163+Közút!U167+Sport!U165+Közművelődés!W214+Támogatás!AF180</f>
        <v>0</v>
      </c>
      <c r="W164" s="87">
        <f>Igazgatás!V192+Községgazd!Y179+Vagyongazd!V163+Közút!V167+Sport!V165+Közművelődés!X214+Támogatás!AG180</f>
        <v>0</v>
      </c>
      <c r="X164" s="88">
        <f>Igazgatás!W192+Községgazd!Z179+Vagyongazd!W163+Közút!W167+Sport!W165+Közművelődés!Y214+Támogatás!AH180</f>
        <v>0</v>
      </c>
      <c r="Y164" s="141" t="e">
        <f>Igazgatás!U192+Községgazd!U179+Vagyongazd!#REF!+Közút!U167+Sport!U165+Közművelődés!U214+Támogatás!Z180</f>
        <v>#REF!</v>
      </c>
      <c r="Z164" s="141" t="e">
        <f>Igazgatás!V192+Községgazd!V179+Vagyongazd!#REF!+Közút!V167+Sport!V165+Közművelődés!V214+Támogatás!AA180</f>
        <v>#REF!</v>
      </c>
      <c r="AA164" s="141" t="e">
        <f>Igazgatás!W192+Községgazd!W179+Vagyongazd!#REF!+Közút!W167+Sport!W165+Közművelődés!W214+Támogatás!AB180</f>
        <v>#REF!</v>
      </c>
      <c r="AD164" s="150"/>
    </row>
    <row r="165" spans="1:33" s="17" customFormat="1" ht="27" hidden="1" customHeight="1" x14ac:dyDescent="0.25">
      <c r="A165" s="110" t="s">
        <v>272</v>
      </c>
      <c r="B165" s="82" t="s">
        <v>682</v>
      </c>
      <c r="C165" s="802" t="s">
        <v>810</v>
      </c>
      <c r="D165" s="803"/>
      <c r="E165" s="803"/>
      <c r="F165" s="141" t="e">
        <v>#REF!</v>
      </c>
      <c r="G165" s="141" t="e">
        <v>#REF!</v>
      </c>
      <c r="H165" s="141" t="e">
        <v>#REF!</v>
      </c>
      <c r="I165" s="205" t="e">
        <v>#REF!</v>
      </c>
      <c r="J165" s="141" t="e">
        <f>Igazgatás!F193+Községgazd!F180+Vagyongazd!#REF!+Közút!F168+Sport!F166+Közművelődés!F215+Támogatás!J181</f>
        <v>#REF!</v>
      </c>
      <c r="K165" s="141" t="e">
        <f>Igazgatás!G193+Községgazd!G180+Vagyongazd!#REF!+Közút!G168+Sport!G166+Közművelődés!G215+Támogatás!K181</f>
        <v>#REF!</v>
      </c>
      <c r="L165" s="141" t="e">
        <f>Igazgatás!H193+Községgazd!H180+Vagyongazd!#REF!+Közút!H168+Sport!H166+Közművelődés!H215+Támogatás!L181</f>
        <v>#REF!</v>
      </c>
      <c r="M165" s="83">
        <f>Igazgatás!L193+Községgazd!O180+Vagyongazd!L164+Közút!L168+Sport!L166+Közművelődés!N215+Támogatás!W181</f>
        <v>0</v>
      </c>
      <c r="N165" s="84">
        <f>Igazgatás!M193+Községgazd!P180+Vagyongazd!M164+Közút!M168+Sport!M166+Közművelődés!O215+Támogatás!X181</f>
        <v>0</v>
      </c>
      <c r="O165" s="87">
        <f>Igazgatás!N193+Községgazd!Q180+Vagyongazd!N164+Közút!N168+Sport!N166+Közművelődés!P215+Támogatás!Y181</f>
        <v>0</v>
      </c>
      <c r="P165" s="87">
        <f>Igazgatás!O193+Községgazd!R180+Vagyongazd!O164+Közút!O168+Sport!O166+Közművelődés!Q215+Támogatás!Z181</f>
        <v>0</v>
      </c>
      <c r="Q165" s="84">
        <f>Igazgatás!P193+Községgazd!S180+Vagyongazd!P164+Közút!P168+Sport!P166+Közművelődés!R215+Támogatás!AA181</f>
        <v>0</v>
      </c>
      <c r="R165" s="87">
        <f>Igazgatás!Q193+Községgazd!T180+Vagyongazd!Q164+Közút!Q168+Sport!Q166+Közművelődés!S215+Támogatás!AB181</f>
        <v>0</v>
      </c>
      <c r="S165" s="87">
        <f>Igazgatás!R193+Községgazd!U180+Vagyongazd!R164+Közút!R168+Sport!R166+Közművelődés!T215+Támogatás!AC181</f>
        <v>0</v>
      </c>
      <c r="T165" s="88">
        <f>Igazgatás!S193+Községgazd!V180+Vagyongazd!S164+Közút!S168+Sport!S166+Közművelődés!U215+Támogatás!AD181</f>
        <v>0</v>
      </c>
      <c r="U165" s="265">
        <f>Igazgatás!T193+Községgazd!W180+Vagyongazd!T164+Közút!T168+Sport!T166+Közművelődés!V215+Támogatás!AE181</f>
        <v>0</v>
      </c>
      <c r="V165" s="87">
        <f>Igazgatás!U193+Községgazd!X180+Vagyongazd!U164+Közút!U168+Sport!U166+Közművelődés!W215+Támogatás!AF181</f>
        <v>0</v>
      </c>
      <c r="W165" s="87">
        <f>Igazgatás!V193+Községgazd!Y180+Vagyongazd!V164+Közút!V168+Sport!V166+Közművelődés!X215+Támogatás!AG181</f>
        <v>0</v>
      </c>
      <c r="X165" s="88">
        <f>Igazgatás!W193+Községgazd!Z180+Vagyongazd!W164+Közút!W168+Sport!W166+Közművelődés!Y215+Támogatás!AH181</f>
        <v>0</v>
      </c>
      <c r="Y165" s="141" t="e">
        <f>Igazgatás!U193+Községgazd!U180+Vagyongazd!#REF!+Közút!U168+Sport!U166+Közművelődés!U215+Támogatás!Z181</f>
        <v>#REF!</v>
      </c>
      <c r="Z165" s="141" t="e">
        <f>Igazgatás!V193+Községgazd!V180+Vagyongazd!#REF!+Közút!V168+Sport!V166+Közművelődés!V215+Támogatás!AA181</f>
        <v>#REF!</v>
      </c>
      <c r="AA165" s="141" t="e">
        <f>Igazgatás!W193+Községgazd!W180+Vagyongazd!#REF!+Közút!W168+Sport!W166+Közművelődés!W215+Támogatás!AB181</f>
        <v>#REF!</v>
      </c>
      <c r="AD165" s="150"/>
    </row>
    <row r="166" spans="1:33" ht="15.75" hidden="1" customHeight="1" x14ac:dyDescent="0.25">
      <c r="B166" s="50"/>
      <c r="C166" s="2"/>
      <c r="D166" s="748" t="s">
        <v>811</v>
      </c>
      <c r="E166" s="748"/>
      <c r="F166" s="142" t="e">
        <v>#REF!</v>
      </c>
      <c r="G166" s="142" t="e">
        <v>#REF!</v>
      </c>
      <c r="H166" s="142" t="e">
        <v>#REF!</v>
      </c>
      <c r="I166" s="142" t="e">
        <v>#REF!</v>
      </c>
      <c r="J166" s="142" t="e">
        <f>Igazgatás!F194+Községgazd!F181+Vagyongazd!#REF!+Közút!F169+Sport!F167+Közművelődés!F216+Támogatás!J182</f>
        <v>#REF!</v>
      </c>
      <c r="K166" s="142" t="e">
        <f>Igazgatás!G194+Községgazd!G181+Vagyongazd!#REF!+Közút!G169+Sport!G167+Közművelődés!G216+Támogatás!K182</f>
        <v>#REF!</v>
      </c>
      <c r="L166" s="142" t="e">
        <f>Igazgatás!H194+Községgazd!H181+Vagyongazd!#REF!+Közút!H169+Sport!H167+Közművelődés!H216+Támogatás!L182</f>
        <v>#REF!</v>
      </c>
      <c r="M166" s="66">
        <f>Igazgatás!L194+Községgazd!O181+Vagyongazd!L165+Közút!L169+Sport!L167+Közművelődés!N216+Támogatás!W182</f>
        <v>0</v>
      </c>
      <c r="N166" s="1">
        <f>Igazgatás!M194+Községgazd!P181+Vagyongazd!M165+Közút!M169+Sport!M167+Közművelődés!O216+Támogatás!X182</f>
        <v>0</v>
      </c>
      <c r="O166" s="72">
        <f>Igazgatás!N194+Községgazd!Q181+Vagyongazd!N165+Közút!N169+Sport!N167+Közművelődés!P216+Támogatás!Y182</f>
        <v>0</v>
      </c>
      <c r="P166" s="72">
        <f>Igazgatás!O194+Községgazd!R181+Vagyongazd!O165+Közút!O169+Sport!O167+Közművelődés!Q216+Támogatás!Z182</f>
        <v>0</v>
      </c>
      <c r="Q166" s="1">
        <f>Igazgatás!P194+Községgazd!S181+Vagyongazd!P165+Közút!P169+Sport!P167+Közművelődés!R216+Támogatás!AA182</f>
        <v>0</v>
      </c>
      <c r="R166" s="72">
        <f>Igazgatás!Q194+Községgazd!T181+Vagyongazd!Q165+Közút!Q169+Sport!Q167+Közművelődés!S216+Támogatás!AB182</f>
        <v>0</v>
      </c>
      <c r="S166" s="72">
        <f>Igazgatás!R194+Községgazd!U181+Vagyongazd!R165+Közút!R169+Sport!R167+Közművelődés!T216+Támogatás!AC182</f>
        <v>0</v>
      </c>
      <c r="T166" s="42">
        <f>Igazgatás!S194+Községgazd!V181+Vagyongazd!S165+Közút!S169+Sport!S167+Közművelődés!U216+Támogatás!AD182</f>
        <v>0</v>
      </c>
      <c r="U166" s="267">
        <f>Igazgatás!T194+Községgazd!W181+Vagyongazd!T165+Közút!T169+Sport!T167+Közművelődés!V216+Támogatás!AE182</f>
        <v>0</v>
      </c>
      <c r="V166" s="72">
        <f>Igazgatás!U194+Községgazd!X181+Vagyongazd!U165+Közút!U169+Sport!U167+Közművelődés!W216+Támogatás!AF182</f>
        <v>0</v>
      </c>
      <c r="W166" s="72">
        <f>Igazgatás!V194+Községgazd!Y181+Vagyongazd!V165+Közút!V169+Sport!V167+Közművelődés!X216+Támogatás!AG182</f>
        <v>0</v>
      </c>
      <c r="X166" s="42">
        <f>Igazgatás!W194+Községgazd!Z181+Vagyongazd!W165+Közút!W169+Sport!W167+Közművelődés!Y216+Támogatás!AH182</f>
        <v>0</v>
      </c>
      <c r="Y166" s="142" t="e">
        <f>Igazgatás!U194+Községgazd!U181+Vagyongazd!#REF!+Közút!U169+Sport!U167+Közművelődés!U216+Támogatás!Z182</f>
        <v>#REF!</v>
      </c>
      <c r="Z166" s="142" t="e">
        <f>Igazgatás!V194+Községgazd!V181+Vagyongazd!#REF!+Közút!V169+Sport!V167+Közművelődés!V216+Támogatás!AA182</f>
        <v>#REF!</v>
      </c>
      <c r="AA166" s="142" t="e">
        <f>Igazgatás!W194+Községgazd!W181+Vagyongazd!#REF!+Közút!W169+Sport!W167+Közművelődés!W216+Támogatás!AB182</f>
        <v>#REF!</v>
      </c>
      <c r="AD166" s="150"/>
    </row>
    <row r="167" spans="1:33" ht="15.75" hidden="1" customHeight="1" x14ac:dyDescent="0.25">
      <c r="B167" s="50"/>
      <c r="C167" s="2"/>
      <c r="D167" s="748" t="s">
        <v>812</v>
      </c>
      <c r="E167" s="748"/>
      <c r="F167" s="142" t="e">
        <v>#REF!</v>
      </c>
      <c r="G167" s="142" t="e">
        <v>#REF!</v>
      </c>
      <c r="H167" s="142" t="e">
        <v>#REF!</v>
      </c>
      <c r="I167" s="142" t="e">
        <v>#REF!</v>
      </c>
      <c r="J167" s="142" t="e">
        <f>Igazgatás!F195+Községgazd!F182+Vagyongazd!#REF!+Közút!F170+Sport!F168+Közművelődés!F217+Támogatás!J183</f>
        <v>#REF!</v>
      </c>
      <c r="K167" s="142" t="e">
        <f>Igazgatás!G195+Községgazd!G182+Vagyongazd!#REF!+Közút!G170+Sport!G168+Közművelődés!G217+Támogatás!K183</f>
        <v>#REF!</v>
      </c>
      <c r="L167" s="142" t="e">
        <f>Igazgatás!H195+Községgazd!H182+Vagyongazd!#REF!+Közút!H170+Sport!H168+Közművelődés!H217+Támogatás!L183</f>
        <v>#REF!</v>
      </c>
      <c r="M167" s="66">
        <f>Igazgatás!L195+Községgazd!O182+Vagyongazd!L166+Közút!L170+Sport!L168+Közművelődés!N217+Támogatás!W183</f>
        <v>0</v>
      </c>
      <c r="N167" s="1">
        <f>Igazgatás!M195+Községgazd!P182+Vagyongazd!M166+Közút!M170+Sport!M168+Közművelődés!O217+Támogatás!X183</f>
        <v>0</v>
      </c>
      <c r="O167" s="72">
        <f>Igazgatás!N195+Községgazd!Q182+Vagyongazd!N166+Közút!N170+Sport!N168+Közművelődés!P217+Támogatás!Y183</f>
        <v>0</v>
      </c>
      <c r="P167" s="72">
        <f>Igazgatás!O195+Községgazd!R182+Vagyongazd!O166+Közút!O170+Sport!O168+Közművelődés!Q217+Támogatás!Z183</f>
        <v>0</v>
      </c>
      <c r="Q167" s="1">
        <f>Igazgatás!P195+Községgazd!S182+Vagyongazd!P166+Közút!P170+Sport!P168+Közművelődés!R217+Támogatás!AA183</f>
        <v>0</v>
      </c>
      <c r="R167" s="72">
        <f>Igazgatás!Q195+Községgazd!T182+Vagyongazd!Q166+Közút!Q170+Sport!Q168+Közművelődés!S217+Támogatás!AB183</f>
        <v>0</v>
      </c>
      <c r="S167" s="72">
        <f>Igazgatás!R195+Községgazd!U182+Vagyongazd!R166+Közút!R170+Sport!R168+Közművelődés!T217+Támogatás!AC183</f>
        <v>0</v>
      </c>
      <c r="T167" s="42">
        <f>Igazgatás!S195+Községgazd!V182+Vagyongazd!S166+Közút!S170+Sport!S168+Közművelődés!U217+Támogatás!AD183</f>
        <v>0</v>
      </c>
      <c r="U167" s="267">
        <f>Igazgatás!T195+Községgazd!W182+Vagyongazd!T166+Közút!T170+Sport!T168+Közművelődés!V217+Támogatás!AE183</f>
        <v>0</v>
      </c>
      <c r="V167" s="72">
        <f>Igazgatás!U195+Községgazd!X182+Vagyongazd!U166+Közút!U170+Sport!U168+Közművelődés!W217+Támogatás!AF183</f>
        <v>0</v>
      </c>
      <c r="W167" s="72">
        <f>Igazgatás!V195+Községgazd!Y182+Vagyongazd!V166+Közút!V170+Sport!V168+Közművelődés!X217+Támogatás!AG183</f>
        <v>0</v>
      </c>
      <c r="X167" s="42">
        <f>Igazgatás!W195+Községgazd!Z182+Vagyongazd!W166+Közút!W170+Sport!W168+Közművelődés!Y217+Támogatás!AH183</f>
        <v>0</v>
      </c>
      <c r="Y167" s="142" t="e">
        <f>Igazgatás!U195+Községgazd!U182+Vagyongazd!#REF!+Közút!U170+Sport!U168+Közművelődés!U217+Támogatás!Z183</f>
        <v>#REF!</v>
      </c>
      <c r="Z167" s="142" t="e">
        <f>Igazgatás!V195+Községgazd!V182+Vagyongazd!#REF!+Közút!V170+Sport!V168+Közművelődés!V217+Támogatás!AA183</f>
        <v>#REF!</v>
      </c>
      <c r="AA167" s="142" t="e">
        <f>Igazgatás!W195+Községgazd!W182+Vagyongazd!#REF!+Közút!W170+Sport!W168+Közművelődés!W217+Támogatás!AB183</f>
        <v>#REF!</v>
      </c>
      <c r="AD167" s="150"/>
    </row>
    <row r="168" spans="1:33" ht="15.75" hidden="1" customHeight="1" x14ac:dyDescent="0.25">
      <c r="B168" s="50"/>
      <c r="C168" s="2"/>
      <c r="D168" s="748" t="s">
        <v>544</v>
      </c>
      <c r="E168" s="748"/>
      <c r="F168" s="142" t="e">
        <v>#REF!</v>
      </c>
      <c r="G168" s="142" t="e">
        <v>#REF!</v>
      </c>
      <c r="H168" s="142" t="e">
        <v>#REF!</v>
      </c>
      <c r="I168" s="142" t="e">
        <v>#REF!</v>
      </c>
      <c r="J168" s="142" t="e">
        <f>Igazgatás!F196+Községgazd!F183+Vagyongazd!#REF!+Közút!F171+Sport!F169+Közművelődés!F218+Támogatás!J184</f>
        <v>#REF!</v>
      </c>
      <c r="K168" s="142" t="e">
        <f>Igazgatás!G196+Községgazd!G183+Vagyongazd!#REF!+Közút!G171+Sport!G169+Közművelődés!G218+Támogatás!K184</f>
        <v>#REF!</v>
      </c>
      <c r="L168" s="142" t="e">
        <f>Igazgatás!H196+Községgazd!H183+Vagyongazd!#REF!+Közút!H171+Sport!H169+Közművelődés!H218+Támogatás!L184</f>
        <v>#REF!</v>
      </c>
      <c r="M168" s="66">
        <f>Igazgatás!L196+Községgazd!O183+Vagyongazd!L167+Közút!L171+Sport!L169+Közművelődés!N218+Támogatás!W184</f>
        <v>0</v>
      </c>
      <c r="N168" s="1">
        <f>Igazgatás!M196+Községgazd!P183+Vagyongazd!M167+Közút!M171+Sport!M169+Közművelődés!O218+Támogatás!X184</f>
        <v>0</v>
      </c>
      <c r="O168" s="72">
        <f>Igazgatás!N196+Községgazd!Q183+Vagyongazd!N167+Közút!N171+Sport!N169+Közművelődés!P218+Támogatás!Y184</f>
        <v>0</v>
      </c>
      <c r="P168" s="72">
        <f>Igazgatás!O196+Községgazd!R183+Vagyongazd!O167+Közút!O171+Sport!O169+Közművelődés!Q218+Támogatás!Z184</f>
        <v>0</v>
      </c>
      <c r="Q168" s="1">
        <f>Igazgatás!P196+Községgazd!S183+Vagyongazd!P167+Közút!P171+Sport!P169+Közművelődés!R218+Támogatás!AA184</f>
        <v>0</v>
      </c>
      <c r="R168" s="72">
        <f>Igazgatás!Q196+Községgazd!T183+Vagyongazd!Q167+Közút!Q171+Sport!Q169+Közművelődés!S218+Támogatás!AB184</f>
        <v>0</v>
      </c>
      <c r="S168" s="72">
        <f>Igazgatás!R196+Községgazd!U183+Vagyongazd!R167+Közút!R171+Sport!R169+Közművelődés!T218+Támogatás!AC184</f>
        <v>0</v>
      </c>
      <c r="T168" s="42">
        <f>Igazgatás!S196+Községgazd!V183+Vagyongazd!S167+Közút!S171+Sport!S169+Közművelődés!U218+Támogatás!AD184</f>
        <v>0</v>
      </c>
      <c r="U168" s="267">
        <f>Igazgatás!T196+Községgazd!W183+Vagyongazd!T167+Közút!T171+Sport!T169+Közművelődés!V218+Támogatás!AE184</f>
        <v>0</v>
      </c>
      <c r="V168" s="72">
        <f>Igazgatás!U196+Községgazd!X183+Vagyongazd!U167+Közút!U171+Sport!U169+Közművelődés!W218+Támogatás!AF184</f>
        <v>0</v>
      </c>
      <c r="W168" s="72">
        <f>Igazgatás!V196+Községgazd!Y183+Vagyongazd!V167+Közút!V171+Sport!V169+Közművelődés!X218+Támogatás!AG184</f>
        <v>0</v>
      </c>
      <c r="X168" s="42">
        <f>Igazgatás!W196+Községgazd!Z183+Vagyongazd!W167+Közút!W171+Sport!W169+Közművelődés!Y218+Támogatás!AH184</f>
        <v>0</v>
      </c>
      <c r="Y168" s="142" t="e">
        <f>Igazgatás!U196+Községgazd!U183+Vagyongazd!#REF!+Közút!U171+Sport!U169+Közművelődés!U218+Támogatás!Z184</f>
        <v>#REF!</v>
      </c>
      <c r="Z168" s="142" t="e">
        <f>Igazgatás!V196+Községgazd!V183+Vagyongazd!#REF!+Közút!V171+Sport!V169+Közművelődés!V218+Támogatás!AA184</f>
        <v>#REF!</v>
      </c>
      <c r="AA168" s="142" t="e">
        <f>Igazgatás!W196+Községgazd!W183+Vagyongazd!#REF!+Közút!W171+Sport!W169+Közművelődés!W218+Támogatás!AB184</f>
        <v>#REF!</v>
      </c>
      <c r="AD168" s="150"/>
    </row>
    <row r="169" spans="1:33" ht="25.5" hidden="1" customHeight="1" x14ac:dyDescent="0.25">
      <c r="B169" s="50"/>
      <c r="C169" s="2"/>
      <c r="D169" s="749" t="s">
        <v>547</v>
      </c>
      <c r="E169" s="749"/>
      <c r="F169" s="142" t="e">
        <v>#REF!</v>
      </c>
      <c r="G169" s="142" t="e">
        <v>#REF!</v>
      </c>
      <c r="H169" s="142" t="e">
        <v>#REF!</v>
      </c>
      <c r="I169" s="142" t="e">
        <v>#REF!</v>
      </c>
      <c r="J169" s="142" t="e">
        <f>Igazgatás!F197+Községgazd!F184+Vagyongazd!#REF!+Közút!F172+Sport!F170+Közművelődés!F219+Támogatás!J185</f>
        <v>#REF!</v>
      </c>
      <c r="K169" s="142" t="e">
        <f>Igazgatás!G197+Községgazd!G184+Vagyongazd!#REF!+Közút!G172+Sport!G170+Közművelődés!G219+Támogatás!K185</f>
        <v>#REF!</v>
      </c>
      <c r="L169" s="142" t="e">
        <f>Igazgatás!H197+Községgazd!H184+Vagyongazd!#REF!+Közút!H172+Sport!H170+Közművelődés!H219+Támogatás!L185</f>
        <v>#REF!</v>
      </c>
      <c r="M169" s="66">
        <f>Igazgatás!L197+Községgazd!O184+Vagyongazd!L168+Közút!L172+Sport!L170+Közművelődés!N219+Támogatás!W185</f>
        <v>0</v>
      </c>
      <c r="N169" s="1">
        <f>Igazgatás!M197+Községgazd!P184+Vagyongazd!M168+Közút!M172+Sport!M170+Közművelődés!O219+Támogatás!X185</f>
        <v>0</v>
      </c>
      <c r="O169" s="72">
        <f>Igazgatás!N197+Községgazd!Q184+Vagyongazd!N168+Közút!N172+Sport!N170+Közművelődés!P219+Támogatás!Y185</f>
        <v>0</v>
      </c>
      <c r="P169" s="72">
        <f>Igazgatás!O197+Községgazd!R184+Vagyongazd!O168+Közút!O172+Sport!O170+Közművelődés!Q219+Támogatás!Z185</f>
        <v>0</v>
      </c>
      <c r="Q169" s="1">
        <f>Igazgatás!P197+Községgazd!S184+Vagyongazd!P168+Közút!P172+Sport!P170+Közművelődés!R219+Támogatás!AA185</f>
        <v>0</v>
      </c>
      <c r="R169" s="72">
        <f>Igazgatás!Q197+Községgazd!T184+Vagyongazd!Q168+Közút!Q172+Sport!Q170+Közművelődés!S219+Támogatás!AB185</f>
        <v>0</v>
      </c>
      <c r="S169" s="72">
        <f>Igazgatás!R197+Községgazd!U184+Vagyongazd!R168+Közút!R172+Sport!R170+Közművelődés!T219+Támogatás!AC185</f>
        <v>0</v>
      </c>
      <c r="T169" s="42">
        <f>Igazgatás!S197+Községgazd!V184+Vagyongazd!S168+Közút!S172+Sport!S170+Közművelődés!U219+Támogatás!AD185</f>
        <v>0</v>
      </c>
      <c r="U169" s="267">
        <f>Igazgatás!T197+Községgazd!W184+Vagyongazd!T168+Közút!T172+Sport!T170+Közművelődés!V219+Támogatás!AE185</f>
        <v>0</v>
      </c>
      <c r="V169" s="72">
        <f>Igazgatás!U197+Községgazd!X184+Vagyongazd!U168+Közút!U172+Sport!U170+Közművelődés!W219+Támogatás!AF185</f>
        <v>0</v>
      </c>
      <c r="W169" s="72">
        <f>Igazgatás!V197+Községgazd!Y184+Vagyongazd!V168+Közút!V172+Sport!V170+Közművelődés!X219+Támogatás!AG185</f>
        <v>0</v>
      </c>
      <c r="X169" s="42">
        <f>Igazgatás!W197+Községgazd!Z184+Vagyongazd!W168+Közút!W172+Sport!W170+Közművelődés!Y219+Támogatás!AH185</f>
        <v>0</v>
      </c>
      <c r="Y169" s="142" t="e">
        <f>Igazgatás!U197+Községgazd!U184+Vagyongazd!#REF!+Közút!U172+Sport!U170+Közművelődés!U219+Támogatás!Z185</f>
        <v>#REF!</v>
      </c>
      <c r="Z169" s="142" t="e">
        <f>Igazgatás!V197+Községgazd!V184+Vagyongazd!#REF!+Közút!V172+Sport!V170+Közművelődés!V219+Támogatás!AA185</f>
        <v>#REF!</v>
      </c>
      <c r="AA169" s="142" t="e">
        <f>Igazgatás!W197+Községgazd!W184+Vagyongazd!#REF!+Közút!W172+Sport!W170+Közművelődés!W219+Támogatás!AB185</f>
        <v>#REF!</v>
      </c>
      <c r="AD169" s="150"/>
    </row>
    <row r="170" spans="1:33" ht="15.75" hidden="1" customHeight="1" x14ac:dyDescent="0.25">
      <c r="B170" s="50"/>
      <c r="C170" s="2"/>
      <c r="D170" s="748" t="s">
        <v>549</v>
      </c>
      <c r="E170" s="748"/>
      <c r="F170" s="142" t="e">
        <v>#REF!</v>
      </c>
      <c r="G170" s="142" t="e">
        <v>#REF!</v>
      </c>
      <c r="H170" s="142" t="e">
        <v>#REF!</v>
      </c>
      <c r="I170" s="142" t="e">
        <v>#REF!</v>
      </c>
      <c r="J170" s="142" t="e">
        <f>Igazgatás!F198+Községgazd!F185+Vagyongazd!#REF!+Közút!F173+Sport!F171+Közművelődés!F220+Támogatás!J186</f>
        <v>#REF!</v>
      </c>
      <c r="K170" s="142" t="e">
        <f>Igazgatás!G198+Községgazd!G185+Vagyongazd!#REF!+Közút!G173+Sport!G171+Közművelődés!G220+Támogatás!K186</f>
        <v>#REF!</v>
      </c>
      <c r="L170" s="142" t="e">
        <f>Igazgatás!H198+Községgazd!H185+Vagyongazd!#REF!+Közút!H173+Sport!H171+Közművelődés!H220+Támogatás!L186</f>
        <v>#REF!</v>
      </c>
      <c r="M170" s="66">
        <f>Igazgatás!L198+Községgazd!O185+Vagyongazd!L169+Közút!L173+Sport!L171+Közművelődés!N220+Támogatás!W186</f>
        <v>0</v>
      </c>
      <c r="N170" s="1">
        <f>Igazgatás!M198+Községgazd!P185+Vagyongazd!M169+Közút!M173+Sport!M171+Közművelődés!O220+Támogatás!X186</f>
        <v>0</v>
      </c>
      <c r="O170" s="72">
        <f>Igazgatás!N198+Községgazd!Q185+Vagyongazd!N169+Közút!N173+Sport!N171+Közművelődés!P220+Támogatás!Y186</f>
        <v>0</v>
      </c>
      <c r="P170" s="72">
        <f>Igazgatás!O198+Községgazd!R185+Vagyongazd!O169+Közút!O173+Sport!O171+Közművelődés!Q220+Támogatás!Z186</f>
        <v>0</v>
      </c>
      <c r="Q170" s="1">
        <f>Igazgatás!P198+Községgazd!S185+Vagyongazd!P169+Közút!P173+Sport!P171+Közművelődés!R220+Támogatás!AA186</f>
        <v>0</v>
      </c>
      <c r="R170" s="72">
        <f>Igazgatás!Q198+Községgazd!T185+Vagyongazd!Q169+Közút!Q173+Sport!Q171+Közművelődés!S220+Támogatás!AB186</f>
        <v>0</v>
      </c>
      <c r="S170" s="72">
        <f>Igazgatás!R198+Községgazd!U185+Vagyongazd!R169+Közút!R173+Sport!R171+Közművelődés!T220+Támogatás!AC186</f>
        <v>0</v>
      </c>
      <c r="T170" s="42">
        <f>Igazgatás!S198+Községgazd!V185+Vagyongazd!S169+Közút!S173+Sport!S171+Közművelődés!U220+Támogatás!AD186</f>
        <v>0</v>
      </c>
      <c r="U170" s="267">
        <f>Igazgatás!T198+Községgazd!W185+Vagyongazd!T169+Közút!T173+Sport!T171+Közművelődés!V220+Támogatás!AE186</f>
        <v>0</v>
      </c>
      <c r="V170" s="72">
        <f>Igazgatás!U198+Községgazd!X185+Vagyongazd!U169+Közút!U173+Sport!U171+Közművelődés!W220+Támogatás!AF186</f>
        <v>0</v>
      </c>
      <c r="W170" s="72">
        <f>Igazgatás!V198+Községgazd!Y185+Vagyongazd!V169+Közút!V173+Sport!V171+Közművelődés!X220+Támogatás!AG186</f>
        <v>0</v>
      </c>
      <c r="X170" s="42">
        <f>Igazgatás!W198+Községgazd!Z185+Vagyongazd!W169+Közút!W173+Sport!W171+Közművelődés!Y220+Támogatás!AH186</f>
        <v>0</v>
      </c>
      <c r="Y170" s="142" t="e">
        <f>Igazgatás!U198+Községgazd!U185+Vagyongazd!#REF!+Közút!U173+Sport!U171+Közművelődés!U220+Támogatás!Z186</f>
        <v>#REF!</v>
      </c>
      <c r="Z170" s="142" t="e">
        <f>Igazgatás!V198+Községgazd!V185+Vagyongazd!#REF!+Közút!V173+Sport!V171+Közművelődés!V220+Támogatás!AA186</f>
        <v>#REF!</v>
      </c>
      <c r="AA170" s="142" t="e">
        <f>Igazgatás!W198+Községgazd!W185+Vagyongazd!#REF!+Közút!W173+Sport!W171+Közművelődés!W220+Támogatás!AB186</f>
        <v>#REF!</v>
      </c>
      <c r="AD170" s="150"/>
    </row>
    <row r="171" spans="1:33" ht="15.75" hidden="1" customHeight="1" x14ac:dyDescent="0.25">
      <c r="B171" s="50"/>
      <c r="C171" s="2"/>
      <c r="D171" s="748" t="s">
        <v>550</v>
      </c>
      <c r="E171" s="748"/>
      <c r="F171" s="142" t="e">
        <v>#REF!</v>
      </c>
      <c r="G171" s="142" t="e">
        <v>#REF!</v>
      </c>
      <c r="H171" s="142" t="e">
        <v>#REF!</v>
      </c>
      <c r="I171" s="142" t="e">
        <v>#REF!</v>
      </c>
      <c r="J171" s="142" t="e">
        <f>Igazgatás!F199+Községgazd!F186+Vagyongazd!#REF!+Közút!F174+Sport!F172+Közművelődés!F221+Támogatás!J187</f>
        <v>#REF!</v>
      </c>
      <c r="K171" s="142" t="e">
        <f>Igazgatás!G199+Községgazd!G186+Vagyongazd!#REF!+Közút!G174+Sport!G172+Közművelődés!G221+Támogatás!K187</f>
        <v>#REF!</v>
      </c>
      <c r="L171" s="142" t="e">
        <f>Igazgatás!H199+Községgazd!H186+Vagyongazd!#REF!+Közút!H174+Sport!H172+Közművelődés!H221+Támogatás!L187</f>
        <v>#REF!</v>
      </c>
      <c r="M171" s="66">
        <f>Igazgatás!L199+Községgazd!O186+Vagyongazd!L170+Közút!L174+Sport!L172+Közművelődés!N221+Támogatás!W187</f>
        <v>0</v>
      </c>
      <c r="N171" s="1">
        <f>Igazgatás!M199+Községgazd!P186+Vagyongazd!M170+Közút!M174+Sport!M172+Közművelődés!O221+Támogatás!X187</f>
        <v>0</v>
      </c>
      <c r="O171" s="72">
        <f>Igazgatás!N199+Községgazd!Q186+Vagyongazd!N170+Közút!N174+Sport!N172+Közművelődés!P221+Támogatás!Y187</f>
        <v>0</v>
      </c>
      <c r="P171" s="72">
        <f>Igazgatás!O199+Községgazd!R186+Vagyongazd!O170+Közút!O174+Sport!O172+Közművelődés!Q221+Támogatás!Z187</f>
        <v>0</v>
      </c>
      <c r="Q171" s="1">
        <f>Igazgatás!P199+Községgazd!S186+Vagyongazd!P170+Közút!P174+Sport!P172+Közművelődés!R221+Támogatás!AA187</f>
        <v>0</v>
      </c>
      <c r="R171" s="72">
        <f>Igazgatás!Q199+Községgazd!T186+Vagyongazd!Q170+Közút!Q174+Sport!Q172+Közművelődés!S221+Támogatás!AB187</f>
        <v>0</v>
      </c>
      <c r="S171" s="72">
        <f>Igazgatás!R199+Községgazd!U186+Vagyongazd!R170+Közút!R174+Sport!R172+Közművelődés!T221+Támogatás!AC187</f>
        <v>0</v>
      </c>
      <c r="T171" s="42">
        <f>Igazgatás!S199+Községgazd!V186+Vagyongazd!S170+Közút!S174+Sport!S172+Közművelődés!U221+Támogatás!AD187</f>
        <v>0</v>
      </c>
      <c r="U171" s="267">
        <f>Igazgatás!T199+Községgazd!W186+Vagyongazd!T170+Közút!T174+Sport!T172+Közművelődés!V221+Támogatás!AE187</f>
        <v>0</v>
      </c>
      <c r="V171" s="72">
        <f>Igazgatás!U199+Községgazd!X186+Vagyongazd!U170+Közút!U174+Sport!U172+Közművelődés!W221+Támogatás!AF187</f>
        <v>0</v>
      </c>
      <c r="W171" s="72">
        <f>Igazgatás!V199+Községgazd!Y186+Vagyongazd!V170+Közút!V174+Sport!V172+Közművelődés!X221+Támogatás!AG187</f>
        <v>0</v>
      </c>
      <c r="X171" s="42">
        <f>Igazgatás!W199+Községgazd!Z186+Vagyongazd!W170+Közút!W174+Sport!W172+Közművelődés!Y221+Támogatás!AH187</f>
        <v>0</v>
      </c>
      <c r="Y171" s="142" t="e">
        <f>Igazgatás!U199+Községgazd!U186+Vagyongazd!#REF!+Közút!U174+Sport!U172+Közművelődés!U221+Támogatás!Z187</f>
        <v>#REF!</v>
      </c>
      <c r="Z171" s="142" t="e">
        <f>Igazgatás!V199+Községgazd!V186+Vagyongazd!#REF!+Közút!V174+Sport!V172+Közművelődés!V221+Támogatás!AA187</f>
        <v>#REF!</v>
      </c>
      <c r="AA171" s="142" t="e">
        <f>Igazgatás!W199+Községgazd!W186+Vagyongazd!#REF!+Közút!W174+Sport!W172+Közművelődés!W221+Támogatás!AB187</f>
        <v>#REF!</v>
      </c>
      <c r="AD171" s="150"/>
    </row>
    <row r="172" spans="1:33" ht="25.5" hidden="1" customHeight="1" x14ac:dyDescent="0.25">
      <c r="B172" s="50"/>
      <c r="C172" s="2"/>
      <c r="D172" s="749" t="s">
        <v>554</v>
      </c>
      <c r="E172" s="749"/>
      <c r="F172" s="142" t="e">
        <v>#REF!</v>
      </c>
      <c r="G172" s="142" t="e">
        <v>#REF!</v>
      </c>
      <c r="H172" s="142" t="e">
        <v>#REF!</v>
      </c>
      <c r="I172" s="142" t="e">
        <v>#REF!</v>
      </c>
      <c r="J172" s="142" t="e">
        <f>Igazgatás!F200+Községgazd!F187+Vagyongazd!#REF!+Közút!F175+Sport!F173+Közművelődés!F222+Támogatás!J188</f>
        <v>#REF!</v>
      </c>
      <c r="K172" s="142" t="e">
        <f>Igazgatás!G200+Községgazd!G187+Vagyongazd!#REF!+Közút!G175+Sport!G173+Közművelődés!G222+Támogatás!K188</f>
        <v>#REF!</v>
      </c>
      <c r="L172" s="142" t="e">
        <f>Igazgatás!H200+Községgazd!H187+Vagyongazd!#REF!+Közút!H175+Sport!H173+Közművelődés!H222+Támogatás!L188</f>
        <v>#REF!</v>
      </c>
      <c r="M172" s="66">
        <f>Igazgatás!L200+Községgazd!O187+Vagyongazd!L171+Közút!L175+Sport!L173+Közművelődés!N222+Támogatás!W188</f>
        <v>0</v>
      </c>
      <c r="N172" s="1">
        <f>Igazgatás!M200+Községgazd!P187+Vagyongazd!M171+Közút!M175+Sport!M173+Közművelődés!O222+Támogatás!X188</f>
        <v>0</v>
      </c>
      <c r="O172" s="72">
        <f>Igazgatás!N200+Községgazd!Q187+Vagyongazd!N171+Közút!N175+Sport!N173+Közművelődés!P222+Támogatás!Y188</f>
        <v>0</v>
      </c>
      <c r="P172" s="72">
        <f>Igazgatás!O200+Községgazd!R187+Vagyongazd!O171+Közút!O175+Sport!O173+Közművelődés!Q222+Támogatás!Z188</f>
        <v>0</v>
      </c>
      <c r="Q172" s="1">
        <f>Igazgatás!P200+Községgazd!S187+Vagyongazd!P171+Közút!P175+Sport!P173+Közművelődés!R222+Támogatás!AA188</f>
        <v>0</v>
      </c>
      <c r="R172" s="72">
        <f>Igazgatás!Q200+Községgazd!T187+Vagyongazd!Q171+Közút!Q175+Sport!Q173+Közművelődés!S222+Támogatás!AB188</f>
        <v>0</v>
      </c>
      <c r="S172" s="72">
        <f>Igazgatás!R200+Községgazd!U187+Vagyongazd!R171+Közút!R175+Sport!R173+Közművelődés!T222+Támogatás!AC188</f>
        <v>0</v>
      </c>
      <c r="T172" s="42">
        <f>Igazgatás!S200+Községgazd!V187+Vagyongazd!S171+Közút!S175+Sport!S173+Közművelődés!U222+Támogatás!AD188</f>
        <v>0</v>
      </c>
      <c r="U172" s="267">
        <f>Igazgatás!T200+Községgazd!W187+Vagyongazd!T171+Közút!T175+Sport!T173+Közművelődés!V222+Támogatás!AE188</f>
        <v>0</v>
      </c>
      <c r="V172" s="72">
        <f>Igazgatás!U200+Községgazd!X187+Vagyongazd!U171+Közút!U175+Sport!U173+Közművelődés!W222+Támogatás!AF188</f>
        <v>0</v>
      </c>
      <c r="W172" s="72">
        <f>Igazgatás!V200+Községgazd!Y187+Vagyongazd!V171+Közút!V175+Sport!V173+Közművelődés!X222+Támogatás!AG188</f>
        <v>0</v>
      </c>
      <c r="X172" s="42">
        <f>Igazgatás!W200+Községgazd!Z187+Vagyongazd!W171+Közút!W175+Sport!W173+Közművelődés!Y222+Támogatás!AH188</f>
        <v>0</v>
      </c>
      <c r="Y172" s="142" t="e">
        <f>Igazgatás!U200+Községgazd!U187+Vagyongazd!#REF!+Közút!U175+Sport!U173+Közművelődés!U222+Támogatás!Z188</f>
        <v>#REF!</v>
      </c>
      <c r="Z172" s="142" t="e">
        <f>Igazgatás!V200+Községgazd!V187+Vagyongazd!#REF!+Közút!V175+Sport!V173+Közművelődés!V222+Támogatás!AA188</f>
        <v>#REF!</v>
      </c>
      <c r="AA172" s="142" t="e">
        <f>Igazgatás!W200+Községgazd!W187+Vagyongazd!#REF!+Közút!W175+Sport!W173+Közművelődés!W222+Támogatás!AB188</f>
        <v>#REF!</v>
      </c>
      <c r="AD172" s="150"/>
    </row>
    <row r="173" spans="1:33" ht="25.5" hidden="1" customHeight="1" x14ac:dyDescent="0.25">
      <c r="B173" s="50"/>
      <c r="C173" s="2"/>
      <c r="D173" s="749" t="s">
        <v>557</v>
      </c>
      <c r="E173" s="749"/>
      <c r="F173" s="142" t="e">
        <v>#REF!</v>
      </c>
      <c r="G173" s="142" t="e">
        <v>#REF!</v>
      </c>
      <c r="H173" s="142" t="e">
        <v>#REF!</v>
      </c>
      <c r="I173" s="142" t="e">
        <v>#REF!</v>
      </c>
      <c r="J173" s="142" t="e">
        <f>Igazgatás!F201+Községgazd!F188+Vagyongazd!#REF!+Közút!F176+Sport!F174+Közművelődés!F223+Támogatás!J189</f>
        <v>#REF!</v>
      </c>
      <c r="K173" s="142" t="e">
        <f>Igazgatás!G201+Községgazd!G188+Vagyongazd!#REF!+Közút!G176+Sport!G174+Közművelődés!G223+Támogatás!K189</f>
        <v>#REF!</v>
      </c>
      <c r="L173" s="142" t="e">
        <f>Igazgatás!H201+Községgazd!H188+Vagyongazd!#REF!+Közút!H176+Sport!H174+Közművelődés!H223+Támogatás!L189</f>
        <v>#REF!</v>
      </c>
      <c r="M173" s="66">
        <f>Igazgatás!L201+Községgazd!O188+Vagyongazd!L172+Közút!L176+Sport!L174+Közművelődés!N223+Támogatás!W189</f>
        <v>0</v>
      </c>
      <c r="N173" s="1">
        <f>Igazgatás!M201+Községgazd!P188+Vagyongazd!M172+Közút!M176+Sport!M174+Közművelődés!O223+Támogatás!X189</f>
        <v>0</v>
      </c>
      <c r="O173" s="72">
        <f>Igazgatás!N201+Községgazd!Q188+Vagyongazd!N172+Közút!N176+Sport!N174+Közművelődés!P223+Támogatás!Y189</f>
        <v>0</v>
      </c>
      <c r="P173" s="72">
        <f>Igazgatás!O201+Községgazd!R188+Vagyongazd!O172+Közút!O176+Sport!O174+Közművelődés!Q223+Támogatás!Z189</f>
        <v>0</v>
      </c>
      <c r="Q173" s="1">
        <f>Igazgatás!P201+Községgazd!S188+Vagyongazd!P172+Közút!P176+Sport!P174+Közművelődés!R223+Támogatás!AA189</f>
        <v>0</v>
      </c>
      <c r="R173" s="72">
        <f>Igazgatás!Q201+Községgazd!T188+Vagyongazd!Q172+Közút!Q176+Sport!Q174+Közművelődés!S223+Támogatás!AB189</f>
        <v>0</v>
      </c>
      <c r="S173" s="72">
        <f>Igazgatás!R201+Községgazd!U188+Vagyongazd!R172+Közút!R176+Sport!R174+Közművelődés!T223+Támogatás!AC189</f>
        <v>0</v>
      </c>
      <c r="T173" s="42">
        <f>Igazgatás!S201+Községgazd!V188+Vagyongazd!S172+Közút!S176+Sport!S174+Közművelődés!U223+Támogatás!AD189</f>
        <v>0</v>
      </c>
      <c r="U173" s="267">
        <f>Igazgatás!T201+Községgazd!W188+Vagyongazd!T172+Közút!T176+Sport!T174+Közművelődés!V223+Támogatás!AE189</f>
        <v>0</v>
      </c>
      <c r="V173" s="72">
        <f>Igazgatás!U201+Községgazd!X188+Vagyongazd!U172+Közút!U176+Sport!U174+Közművelődés!W223+Támogatás!AF189</f>
        <v>0</v>
      </c>
      <c r="W173" s="72">
        <f>Igazgatás!V201+Községgazd!Y188+Vagyongazd!V172+Közút!V176+Sport!V174+Közművelődés!X223+Támogatás!AG189</f>
        <v>0</v>
      </c>
      <c r="X173" s="42">
        <f>Igazgatás!W201+Községgazd!Z188+Vagyongazd!W172+Közút!W176+Sport!W174+Közművelődés!Y223+Támogatás!AH189</f>
        <v>0</v>
      </c>
      <c r="Y173" s="142" t="e">
        <f>Igazgatás!U201+Községgazd!U188+Vagyongazd!#REF!+Közút!U176+Sport!U174+Közművelődés!U223+Támogatás!Z189</f>
        <v>#REF!</v>
      </c>
      <c r="Z173" s="142" t="e">
        <f>Igazgatás!V201+Községgazd!V188+Vagyongazd!#REF!+Közút!V176+Sport!V174+Közművelődés!V223+Támogatás!AA189</f>
        <v>#REF!</v>
      </c>
      <c r="AA173" s="142" t="e">
        <f>Igazgatás!W201+Községgazd!W188+Vagyongazd!#REF!+Közút!W176+Sport!W174+Közművelődés!W223+Támogatás!AB189</f>
        <v>#REF!</v>
      </c>
      <c r="AD173" s="150"/>
    </row>
    <row r="174" spans="1:33" ht="25.5" hidden="1" customHeight="1" x14ac:dyDescent="0.25">
      <c r="B174" s="50"/>
      <c r="C174" s="2"/>
      <c r="D174" s="749" t="s">
        <v>559</v>
      </c>
      <c r="E174" s="749"/>
      <c r="F174" s="142" t="e">
        <v>#REF!</v>
      </c>
      <c r="G174" s="142" t="e">
        <v>#REF!</v>
      </c>
      <c r="H174" s="142" t="e">
        <v>#REF!</v>
      </c>
      <c r="I174" s="142" t="e">
        <v>#REF!</v>
      </c>
      <c r="J174" s="142" t="e">
        <f>Igazgatás!F202+Községgazd!F189+Vagyongazd!#REF!+Közút!F177+Sport!F175+Közművelődés!F224+Támogatás!J190</f>
        <v>#REF!</v>
      </c>
      <c r="K174" s="142" t="e">
        <f>Igazgatás!G202+Községgazd!G189+Vagyongazd!#REF!+Közút!G177+Sport!G175+Közművelődés!G224+Támogatás!K190</f>
        <v>#REF!</v>
      </c>
      <c r="L174" s="142" t="e">
        <f>Igazgatás!H202+Községgazd!H189+Vagyongazd!#REF!+Közút!H177+Sport!H175+Közművelődés!H224+Támogatás!L190</f>
        <v>#REF!</v>
      </c>
      <c r="M174" s="66">
        <f>Igazgatás!L202+Községgazd!O189+Vagyongazd!L173+Közút!L177+Sport!L175+Közművelődés!N224+Támogatás!W190</f>
        <v>0</v>
      </c>
      <c r="N174" s="1">
        <f>Igazgatás!M202+Községgazd!P189+Vagyongazd!M173+Közút!M177+Sport!M175+Közművelődés!O224+Támogatás!X190</f>
        <v>0</v>
      </c>
      <c r="O174" s="72">
        <f>Igazgatás!N202+Községgazd!Q189+Vagyongazd!N173+Közút!N177+Sport!N175+Közművelődés!P224+Támogatás!Y190</f>
        <v>0</v>
      </c>
      <c r="P174" s="72">
        <f>Igazgatás!O202+Községgazd!R189+Vagyongazd!O173+Közút!O177+Sport!O175+Közművelődés!Q224+Támogatás!Z190</f>
        <v>0</v>
      </c>
      <c r="Q174" s="1">
        <f>Igazgatás!P202+Községgazd!S189+Vagyongazd!P173+Közút!P177+Sport!P175+Közművelődés!R224+Támogatás!AA190</f>
        <v>0</v>
      </c>
      <c r="R174" s="72">
        <f>Igazgatás!Q202+Községgazd!T189+Vagyongazd!Q173+Közút!Q177+Sport!Q175+Közművelődés!S224+Támogatás!AB190</f>
        <v>0</v>
      </c>
      <c r="S174" s="72">
        <f>Igazgatás!R202+Községgazd!U189+Vagyongazd!R173+Közút!R177+Sport!R175+Közművelődés!T224+Támogatás!AC190</f>
        <v>0</v>
      </c>
      <c r="T174" s="42">
        <f>Igazgatás!S202+Községgazd!V189+Vagyongazd!S173+Közút!S177+Sport!S175+Közművelődés!U224+Támogatás!AD190</f>
        <v>0</v>
      </c>
      <c r="U174" s="267">
        <f>Igazgatás!T202+Községgazd!W189+Vagyongazd!T173+Közút!T177+Sport!T175+Közművelődés!V224+Támogatás!AE190</f>
        <v>0</v>
      </c>
      <c r="V174" s="72">
        <f>Igazgatás!U202+Községgazd!X189+Vagyongazd!U173+Közút!U177+Sport!U175+Közművelődés!W224+Támogatás!AF190</f>
        <v>0</v>
      </c>
      <c r="W174" s="72">
        <f>Igazgatás!V202+Községgazd!Y189+Vagyongazd!V173+Közút!V177+Sport!V175+Közművelődés!X224+Támogatás!AG190</f>
        <v>0</v>
      </c>
      <c r="X174" s="42">
        <f>Igazgatás!W202+Községgazd!Z189+Vagyongazd!W173+Közút!W177+Sport!W175+Közművelődés!Y224+Támogatás!AH190</f>
        <v>0</v>
      </c>
      <c r="Y174" s="142" t="e">
        <f>Igazgatás!U202+Községgazd!U189+Vagyongazd!#REF!+Közút!U177+Sport!U175+Közművelődés!U224+Támogatás!Z190</f>
        <v>#REF!</v>
      </c>
      <c r="Z174" s="142" t="e">
        <f>Igazgatás!V202+Községgazd!V189+Vagyongazd!#REF!+Közút!V177+Sport!V175+Közművelődés!V224+Támogatás!AA190</f>
        <v>#REF!</v>
      </c>
      <c r="AA174" s="142" t="e">
        <f>Igazgatás!W202+Községgazd!W189+Vagyongazd!#REF!+Közút!W177+Sport!W175+Közművelődés!W224+Támogatás!AB190</f>
        <v>#REF!</v>
      </c>
      <c r="AD174" s="150"/>
    </row>
    <row r="175" spans="1:33" ht="25.5" hidden="1" customHeight="1" x14ac:dyDescent="0.25">
      <c r="B175" s="50"/>
      <c r="C175" s="2"/>
      <c r="D175" s="749" t="s">
        <v>562</v>
      </c>
      <c r="E175" s="749"/>
      <c r="F175" s="142" t="e">
        <v>#REF!</v>
      </c>
      <c r="G175" s="142" t="e">
        <v>#REF!</v>
      </c>
      <c r="H175" s="142" t="e">
        <v>#REF!</v>
      </c>
      <c r="I175" s="142" t="e">
        <v>#REF!</v>
      </c>
      <c r="J175" s="142" t="e">
        <f>Igazgatás!F203+Községgazd!F190+Vagyongazd!#REF!+Közút!F178+Sport!F176+Közművelődés!F225+Támogatás!J191</f>
        <v>#REF!</v>
      </c>
      <c r="K175" s="142" t="e">
        <f>Igazgatás!G203+Községgazd!G190+Vagyongazd!#REF!+Közút!G178+Sport!G176+Közművelődés!G225+Támogatás!K191</f>
        <v>#REF!</v>
      </c>
      <c r="L175" s="142" t="e">
        <f>Igazgatás!H203+Községgazd!H190+Vagyongazd!#REF!+Közút!H178+Sport!H176+Közművelődés!H225+Támogatás!L191</f>
        <v>#REF!</v>
      </c>
      <c r="M175" s="66">
        <f>Igazgatás!L203+Községgazd!O190+Vagyongazd!L174+Közút!L178+Sport!L176+Közművelődés!N225+Támogatás!W191</f>
        <v>0</v>
      </c>
      <c r="N175" s="1">
        <f>Igazgatás!M203+Községgazd!P190+Vagyongazd!M174+Közút!M178+Sport!M176+Közművelődés!O225+Támogatás!X191</f>
        <v>0</v>
      </c>
      <c r="O175" s="72">
        <f>Igazgatás!N203+Községgazd!Q190+Vagyongazd!N174+Közút!N178+Sport!N176+Közművelődés!P225+Támogatás!Y191</f>
        <v>0</v>
      </c>
      <c r="P175" s="72">
        <f>Igazgatás!O203+Községgazd!R190+Vagyongazd!O174+Közút!O178+Sport!O176+Közművelődés!Q225+Támogatás!Z191</f>
        <v>0</v>
      </c>
      <c r="Q175" s="1">
        <f>Igazgatás!P203+Községgazd!S190+Vagyongazd!P174+Közút!P178+Sport!P176+Közművelődés!R225+Támogatás!AA191</f>
        <v>0</v>
      </c>
      <c r="R175" s="72">
        <f>Igazgatás!Q203+Községgazd!T190+Vagyongazd!Q174+Közút!Q178+Sport!Q176+Közművelődés!S225+Támogatás!AB191</f>
        <v>0</v>
      </c>
      <c r="S175" s="72">
        <f>Igazgatás!R203+Községgazd!U190+Vagyongazd!R174+Közút!R178+Sport!R176+Közművelődés!T225+Támogatás!AC191</f>
        <v>0</v>
      </c>
      <c r="T175" s="42">
        <f>Igazgatás!S203+Községgazd!V190+Vagyongazd!S174+Közút!S178+Sport!S176+Közművelődés!U225+Támogatás!AD191</f>
        <v>0</v>
      </c>
      <c r="U175" s="267">
        <f>Igazgatás!T203+Községgazd!W190+Vagyongazd!T174+Közút!T178+Sport!T176+Közművelődés!V225+Támogatás!AE191</f>
        <v>0</v>
      </c>
      <c r="V175" s="72">
        <f>Igazgatás!U203+Községgazd!X190+Vagyongazd!U174+Közút!U178+Sport!U176+Közművelődés!W225+Támogatás!AF191</f>
        <v>0</v>
      </c>
      <c r="W175" s="72">
        <f>Igazgatás!V203+Községgazd!Y190+Vagyongazd!V174+Közút!V178+Sport!V176+Közművelődés!X225+Támogatás!AG191</f>
        <v>0</v>
      </c>
      <c r="X175" s="42">
        <f>Igazgatás!W203+Községgazd!Z190+Vagyongazd!W174+Közút!W178+Sport!W176+Közművelődés!Y225+Támogatás!AH191</f>
        <v>0</v>
      </c>
      <c r="Y175" s="142" t="e">
        <f>Igazgatás!U203+Községgazd!U190+Vagyongazd!#REF!+Közút!U178+Sport!U176+Közművelődés!U225+Támogatás!Z191</f>
        <v>#REF!</v>
      </c>
      <c r="Z175" s="142" t="e">
        <f>Igazgatás!V203+Községgazd!V190+Vagyongazd!#REF!+Közút!V178+Sport!V176+Közművelődés!V225+Támogatás!AA191</f>
        <v>#REF!</v>
      </c>
      <c r="AA175" s="142" t="e">
        <f>Igazgatás!W203+Községgazd!W190+Vagyongazd!#REF!+Közút!W178+Sport!W176+Közművelődés!W225+Támogatás!AB191</f>
        <v>#REF!</v>
      </c>
      <c r="AD175" s="150"/>
    </row>
    <row r="176" spans="1:33" s="17" customFormat="1" ht="25.5" hidden="1" customHeight="1" x14ac:dyDescent="0.25">
      <c r="A176" s="113" t="s">
        <v>273</v>
      </c>
      <c r="B176" s="82" t="s">
        <v>683</v>
      </c>
      <c r="C176" s="802" t="s">
        <v>604</v>
      </c>
      <c r="D176" s="803"/>
      <c r="E176" s="803"/>
      <c r="F176" s="141" t="e">
        <v>#REF!</v>
      </c>
      <c r="G176" s="141" t="e">
        <v>#REF!</v>
      </c>
      <c r="H176" s="141" t="e">
        <v>#REF!</v>
      </c>
      <c r="I176" s="205" t="e">
        <v>#REF!</v>
      </c>
      <c r="J176" s="141" t="e">
        <f>Igazgatás!F204+Községgazd!F191+Vagyongazd!#REF!+Közút!F179+Sport!F177+Közművelődés!F226+Támogatás!J192</f>
        <v>#REF!</v>
      </c>
      <c r="K176" s="141" t="e">
        <f>Igazgatás!G204+Községgazd!G191+Vagyongazd!#REF!+Közút!G179+Sport!G177+Közművelődés!G226+Támogatás!K192</f>
        <v>#REF!</v>
      </c>
      <c r="L176" s="141" t="e">
        <f>Igazgatás!H204+Községgazd!H191+Vagyongazd!#REF!+Közút!H179+Sport!H177+Közművelődés!H226+Támogatás!L192</f>
        <v>#REF!</v>
      </c>
      <c r="M176" s="83">
        <f>Igazgatás!L204+Községgazd!O191+Vagyongazd!L175+Közút!L179+Sport!L177+Közművelődés!N226+Támogatás!W192</f>
        <v>0</v>
      </c>
      <c r="N176" s="84">
        <f>Igazgatás!M204+Községgazd!P191+Vagyongazd!M175+Közút!M179+Sport!M177+Közművelődés!O226+Támogatás!X192</f>
        <v>0</v>
      </c>
      <c r="O176" s="87">
        <f>Igazgatás!N204+Községgazd!Q191+Vagyongazd!N175+Közút!N179+Sport!N177+Közművelődés!P226+Támogatás!Y192</f>
        <v>0</v>
      </c>
      <c r="P176" s="87">
        <f>Igazgatás!O204+Községgazd!R191+Vagyongazd!O175+Közút!O179+Sport!O177+Közművelődés!Q226+Támogatás!Z192</f>
        <v>0</v>
      </c>
      <c r="Q176" s="84">
        <f>Igazgatás!P204+Községgazd!S191+Vagyongazd!P175+Közút!P179+Sport!P177+Közművelődés!R226+Támogatás!AA192</f>
        <v>0</v>
      </c>
      <c r="R176" s="87">
        <f>Igazgatás!Q204+Községgazd!T191+Vagyongazd!Q175+Közút!Q179+Sport!Q177+Közművelődés!S226+Támogatás!AB192</f>
        <v>0</v>
      </c>
      <c r="S176" s="87">
        <f>Igazgatás!R204+Községgazd!U191+Vagyongazd!R175+Közút!R179+Sport!R177+Közművelődés!T226+Támogatás!AC192</f>
        <v>0</v>
      </c>
      <c r="T176" s="88">
        <f>Igazgatás!S204+Községgazd!V191+Vagyongazd!S175+Közút!S179+Sport!S177+Közművelődés!U226+Támogatás!AD192</f>
        <v>0</v>
      </c>
      <c r="U176" s="265">
        <f>Igazgatás!T204+Községgazd!W191+Vagyongazd!T175+Közút!T179+Sport!T177+Közművelődés!V226+Támogatás!AE192</f>
        <v>0</v>
      </c>
      <c r="V176" s="87">
        <f>Igazgatás!U204+Községgazd!X191+Vagyongazd!U175+Közút!U179+Sport!U177+Közművelődés!W226+Támogatás!AF192</f>
        <v>0</v>
      </c>
      <c r="W176" s="87">
        <f>Igazgatás!V204+Községgazd!Y191+Vagyongazd!V175+Közút!V179+Sport!V177+Közművelődés!X226+Támogatás!AG192</f>
        <v>0</v>
      </c>
      <c r="X176" s="88">
        <f>Igazgatás!W204+Községgazd!Z191+Vagyongazd!W175+Közút!W179+Sport!W177+Közművelődés!Y226+Támogatás!AH192</f>
        <v>0</v>
      </c>
      <c r="Y176" s="141" t="e">
        <f>Igazgatás!U204+Községgazd!U191+Vagyongazd!#REF!+Közút!U179+Sport!U177+Közművelődés!U226+Támogatás!Z192</f>
        <v>#REF!</v>
      </c>
      <c r="Z176" s="141" t="e">
        <f>Igazgatás!V204+Községgazd!V191+Vagyongazd!#REF!+Közút!V179+Sport!V177+Közművelődés!V226+Támogatás!AA192</f>
        <v>#REF!</v>
      </c>
      <c r="AA176" s="141" t="e">
        <f>Igazgatás!W204+Községgazd!W191+Vagyongazd!#REF!+Közút!W179+Sport!W177+Közművelődés!W226+Támogatás!AB192</f>
        <v>#REF!</v>
      </c>
      <c r="AD176" s="150"/>
    </row>
    <row r="177" spans="1:30" ht="15.75" hidden="1" customHeight="1" x14ac:dyDescent="0.25">
      <c r="B177" s="50"/>
      <c r="C177" s="2"/>
      <c r="D177" s="748" t="s">
        <v>813</v>
      </c>
      <c r="E177" s="748"/>
      <c r="F177" s="142" t="e">
        <v>#REF!</v>
      </c>
      <c r="G177" s="142" t="e">
        <v>#REF!</v>
      </c>
      <c r="H177" s="142" t="e">
        <v>#REF!</v>
      </c>
      <c r="I177" s="142" t="e">
        <v>#REF!</v>
      </c>
      <c r="J177" s="142" t="e">
        <f>Igazgatás!F205+Községgazd!F192+Vagyongazd!#REF!+Közút!F180+Sport!F178+Közművelődés!F227+Támogatás!J193</f>
        <v>#REF!</v>
      </c>
      <c r="K177" s="142" t="e">
        <f>Igazgatás!G205+Községgazd!G192+Vagyongazd!#REF!+Közút!G180+Sport!G178+Közművelődés!G227+Támogatás!K193</f>
        <v>#REF!</v>
      </c>
      <c r="L177" s="142" t="e">
        <f>Igazgatás!H205+Községgazd!H192+Vagyongazd!#REF!+Közút!H180+Sport!H178+Közművelődés!H227+Támogatás!L193</f>
        <v>#REF!</v>
      </c>
      <c r="M177" s="66">
        <f>Igazgatás!L205+Községgazd!O192+Vagyongazd!L176+Közút!L180+Sport!L178+Közművelődés!N227+Támogatás!W193</f>
        <v>0</v>
      </c>
      <c r="N177" s="1">
        <f>Igazgatás!M205+Községgazd!P192+Vagyongazd!M176+Közút!M180+Sport!M178+Közművelődés!O227+Támogatás!X193</f>
        <v>0</v>
      </c>
      <c r="O177" s="72">
        <f>Igazgatás!N205+Községgazd!Q192+Vagyongazd!N176+Közút!N180+Sport!N178+Közművelődés!P227+Támogatás!Y193</f>
        <v>0</v>
      </c>
      <c r="P177" s="72">
        <f>Igazgatás!O205+Községgazd!R192+Vagyongazd!O176+Közút!O180+Sport!O178+Közművelődés!Q227+Támogatás!Z193</f>
        <v>0</v>
      </c>
      <c r="Q177" s="1">
        <f>Igazgatás!P205+Községgazd!S192+Vagyongazd!P176+Közút!P180+Sport!P178+Közművelődés!R227+Támogatás!AA193</f>
        <v>0</v>
      </c>
      <c r="R177" s="72">
        <f>Igazgatás!Q205+Községgazd!T192+Vagyongazd!Q176+Közút!Q180+Sport!Q178+Közművelődés!S227+Támogatás!AB193</f>
        <v>0</v>
      </c>
      <c r="S177" s="72">
        <f>Igazgatás!R205+Községgazd!U192+Vagyongazd!R176+Közút!R180+Sport!R178+Közművelődés!T227+Támogatás!AC193</f>
        <v>0</v>
      </c>
      <c r="T177" s="42">
        <f>Igazgatás!S205+Községgazd!V192+Vagyongazd!S176+Közút!S180+Sport!S178+Közművelődés!U227+Támogatás!AD193</f>
        <v>0</v>
      </c>
      <c r="U177" s="267">
        <f>Igazgatás!T205+Községgazd!W192+Vagyongazd!T176+Közút!T180+Sport!T178+Közművelődés!V227+Támogatás!AE193</f>
        <v>0</v>
      </c>
      <c r="V177" s="72">
        <f>Igazgatás!U205+Községgazd!X192+Vagyongazd!U176+Közút!U180+Sport!U178+Közművelődés!W227+Támogatás!AF193</f>
        <v>0</v>
      </c>
      <c r="W177" s="72">
        <f>Igazgatás!V205+Községgazd!Y192+Vagyongazd!V176+Közút!V180+Sport!V178+Közművelődés!X227+Támogatás!AG193</f>
        <v>0</v>
      </c>
      <c r="X177" s="42">
        <f>Igazgatás!W205+Községgazd!Z192+Vagyongazd!W176+Közút!W180+Sport!W178+Közművelődés!Y227+Támogatás!AH193</f>
        <v>0</v>
      </c>
      <c r="Y177" s="142" t="e">
        <f>Igazgatás!U205+Községgazd!U192+Vagyongazd!#REF!+Közút!U180+Sport!U178+Közművelődés!U227+Támogatás!Z193</f>
        <v>#REF!</v>
      </c>
      <c r="Z177" s="142" t="e">
        <f>Igazgatás!V205+Községgazd!V192+Vagyongazd!#REF!+Közút!V180+Sport!V178+Közművelődés!V227+Támogatás!AA193</f>
        <v>#REF!</v>
      </c>
      <c r="AA177" s="142" t="e">
        <f>Igazgatás!W205+Községgazd!W192+Vagyongazd!#REF!+Közút!W180+Sport!W178+Közművelődés!W227+Támogatás!AB193</f>
        <v>#REF!</v>
      </c>
      <c r="AD177" s="150"/>
    </row>
    <row r="178" spans="1:30" ht="15.75" hidden="1" customHeight="1" x14ac:dyDescent="0.25">
      <c r="B178" s="50"/>
      <c r="C178" s="2"/>
      <c r="D178" s="748" t="s">
        <v>814</v>
      </c>
      <c r="E178" s="748"/>
      <c r="F178" s="142" t="e">
        <v>#REF!</v>
      </c>
      <c r="G178" s="142" t="e">
        <v>#REF!</v>
      </c>
      <c r="H178" s="142" t="e">
        <v>#REF!</v>
      </c>
      <c r="I178" s="142" t="e">
        <v>#REF!</v>
      </c>
      <c r="J178" s="142" t="e">
        <f>Igazgatás!F206+Községgazd!F193+Vagyongazd!#REF!+Közút!F181+Sport!F179+Közművelődés!F228+Támogatás!J194</f>
        <v>#REF!</v>
      </c>
      <c r="K178" s="142" t="e">
        <f>Igazgatás!G206+Községgazd!G193+Vagyongazd!#REF!+Közút!G181+Sport!G179+Közművelődés!G228+Támogatás!K194</f>
        <v>#REF!</v>
      </c>
      <c r="L178" s="142" t="e">
        <f>Igazgatás!H206+Községgazd!H193+Vagyongazd!#REF!+Közút!H181+Sport!H179+Közművelődés!H228+Támogatás!L194</f>
        <v>#REF!</v>
      </c>
      <c r="M178" s="66">
        <f>Igazgatás!L206+Községgazd!O193+Vagyongazd!L177+Közút!L181+Sport!L179+Közművelődés!N228+Támogatás!W194</f>
        <v>0</v>
      </c>
      <c r="N178" s="1">
        <f>Igazgatás!M206+Községgazd!P193+Vagyongazd!M177+Közút!M181+Sport!M179+Közművelődés!O228+Támogatás!X194</f>
        <v>0</v>
      </c>
      <c r="O178" s="72">
        <f>Igazgatás!N206+Községgazd!Q193+Vagyongazd!N177+Közút!N181+Sport!N179+Közművelődés!P228+Támogatás!Y194</f>
        <v>0</v>
      </c>
      <c r="P178" s="72">
        <f>Igazgatás!O206+Községgazd!R193+Vagyongazd!O177+Közút!O181+Sport!O179+Közművelődés!Q228+Támogatás!Z194</f>
        <v>0</v>
      </c>
      <c r="Q178" s="1">
        <f>Igazgatás!P206+Községgazd!S193+Vagyongazd!P177+Közút!P181+Sport!P179+Közművelődés!R228+Támogatás!AA194</f>
        <v>0</v>
      </c>
      <c r="R178" s="72">
        <f>Igazgatás!Q206+Községgazd!T193+Vagyongazd!Q177+Közút!Q181+Sport!Q179+Közművelődés!S228+Támogatás!AB194</f>
        <v>0</v>
      </c>
      <c r="S178" s="72">
        <f>Igazgatás!R206+Községgazd!U193+Vagyongazd!R177+Közút!R181+Sport!R179+Közművelődés!T228+Támogatás!AC194</f>
        <v>0</v>
      </c>
      <c r="T178" s="42">
        <f>Igazgatás!S206+Községgazd!V193+Vagyongazd!S177+Közút!S181+Sport!S179+Közművelődés!U228+Támogatás!AD194</f>
        <v>0</v>
      </c>
      <c r="U178" s="267">
        <f>Igazgatás!T206+Községgazd!W193+Vagyongazd!T177+Közút!T181+Sport!T179+Közművelődés!V228+Támogatás!AE194</f>
        <v>0</v>
      </c>
      <c r="V178" s="72">
        <f>Igazgatás!U206+Községgazd!X193+Vagyongazd!U177+Közút!U181+Sport!U179+Közművelődés!W228+Támogatás!AF194</f>
        <v>0</v>
      </c>
      <c r="W178" s="72">
        <f>Igazgatás!V206+Községgazd!Y193+Vagyongazd!V177+Közút!V181+Sport!V179+Közművelődés!X228+Támogatás!AG194</f>
        <v>0</v>
      </c>
      <c r="X178" s="42">
        <f>Igazgatás!W206+Községgazd!Z193+Vagyongazd!W177+Közút!W181+Sport!W179+Közművelődés!Y228+Támogatás!AH194</f>
        <v>0</v>
      </c>
      <c r="Y178" s="142" t="e">
        <f>Igazgatás!U206+Községgazd!U193+Vagyongazd!#REF!+Közút!U181+Sport!U179+Közművelődés!U228+Támogatás!Z194</f>
        <v>#REF!</v>
      </c>
      <c r="Z178" s="142" t="e">
        <f>Igazgatás!V206+Községgazd!V193+Vagyongazd!#REF!+Közút!V181+Sport!V179+Közművelődés!V228+Támogatás!AA194</f>
        <v>#REF!</v>
      </c>
      <c r="AA178" s="142" t="e">
        <f>Igazgatás!W206+Községgazd!W193+Vagyongazd!#REF!+Közút!W181+Sport!W179+Közművelődés!W228+Támogatás!AB194</f>
        <v>#REF!</v>
      </c>
      <c r="AD178" s="150"/>
    </row>
    <row r="179" spans="1:30" ht="15.75" hidden="1" customHeight="1" x14ac:dyDescent="0.25">
      <c r="B179" s="50"/>
      <c r="C179" s="2"/>
      <c r="D179" s="748" t="s">
        <v>545</v>
      </c>
      <c r="E179" s="748"/>
      <c r="F179" s="142" t="e">
        <v>#REF!</v>
      </c>
      <c r="G179" s="142" t="e">
        <v>#REF!</v>
      </c>
      <c r="H179" s="142" t="e">
        <v>#REF!</v>
      </c>
      <c r="I179" s="142" t="e">
        <v>#REF!</v>
      </c>
      <c r="J179" s="142" t="e">
        <f>Igazgatás!F207+Községgazd!F194+Vagyongazd!#REF!+Közút!F182+Sport!F180+Közművelődés!F229+Támogatás!J195</f>
        <v>#REF!</v>
      </c>
      <c r="K179" s="142" t="e">
        <f>Igazgatás!G207+Községgazd!G194+Vagyongazd!#REF!+Közút!G182+Sport!G180+Közművelődés!G229+Támogatás!K195</f>
        <v>#REF!</v>
      </c>
      <c r="L179" s="142" t="e">
        <f>Igazgatás!H207+Községgazd!H194+Vagyongazd!#REF!+Közút!H182+Sport!H180+Közművelődés!H229+Támogatás!L195</f>
        <v>#REF!</v>
      </c>
      <c r="M179" s="66">
        <f>Igazgatás!L207+Községgazd!O194+Vagyongazd!L178+Közút!L182+Sport!L180+Közművelődés!N229+Támogatás!W195</f>
        <v>0</v>
      </c>
      <c r="N179" s="1">
        <f>Igazgatás!M207+Községgazd!P194+Vagyongazd!M178+Közút!M182+Sport!M180+Közművelődés!O229+Támogatás!X195</f>
        <v>0</v>
      </c>
      <c r="O179" s="72">
        <f>Igazgatás!N207+Községgazd!Q194+Vagyongazd!N178+Közút!N182+Sport!N180+Közművelődés!P229+Támogatás!Y195</f>
        <v>0</v>
      </c>
      <c r="P179" s="72">
        <f>Igazgatás!O207+Községgazd!R194+Vagyongazd!O178+Közút!O182+Sport!O180+Közművelődés!Q229+Támogatás!Z195</f>
        <v>0</v>
      </c>
      <c r="Q179" s="1">
        <f>Igazgatás!P207+Községgazd!S194+Vagyongazd!P178+Közút!P182+Sport!P180+Közművelődés!R229+Támogatás!AA195</f>
        <v>0</v>
      </c>
      <c r="R179" s="72">
        <f>Igazgatás!Q207+Községgazd!T194+Vagyongazd!Q178+Közút!Q182+Sport!Q180+Közművelődés!S229+Támogatás!AB195</f>
        <v>0</v>
      </c>
      <c r="S179" s="72">
        <f>Igazgatás!R207+Községgazd!U194+Vagyongazd!R178+Közút!R182+Sport!R180+Közművelődés!T229+Támogatás!AC195</f>
        <v>0</v>
      </c>
      <c r="T179" s="42">
        <f>Igazgatás!S207+Községgazd!V194+Vagyongazd!S178+Közút!S182+Sport!S180+Közművelődés!U229+Támogatás!AD195</f>
        <v>0</v>
      </c>
      <c r="U179" s="267">
        <f>Igazgatás!T207+Községgazd!W194+Vagyongazd!T178+Közút!T182+Sport!T180+Közművelődés!V229+Támogatás!AE195</f>
        <v>0</v>
      </c>
      <c r="V179" s="72">
        <f>Igazgatás!U207+Községgazd!X194+Vagyongazd!U178+Közút!U182+Sport!U180+Közművelődés!W229+Támogatás!AF195</f>
        <v>0</v>
      </c>
      <c r="W179" s="72">
        <f>Igazgatás!V207+Községgazd!Y194+Vagyongazd!V178+Közút!V182+Sport!V180+Közművelődés!X229+Támogatás!AG195</f>
        <v>0</v>
      </c>
      <c r="X179" s="42">
        <f>Igazgatás!W207+Községgazd!Z194+Vagyongazd!W178+Közút!W182+Sport!W180+Közművelődés!Y229+Támogatás!AH195</f>
        <v>0</v>
      </c>
      <c r="Y179" s="142" t="e">
        <f>Igazgatás!U207+Községgazd!U194+Vagyongazd!#REF!+Közút!U182+Sport!U180+Közművelődés!U229+Támogatás!Z195</f>
        <v>#REF!</v>
      </c>
      <c r="Z179" s="142" t="e">
        <f>Igazgatás!V207+Községgazd!V194+Vagyongazd!#REF!+Közút!V182+Sport!V180+Közművelődés!V229+Támogatás!AA195</f>
        <v>#REF!</v>
      </c>
      <c r="AA179" s="142" t="e">
        <f>Igazgatás!W207+Községgazd!W194+Vagyongazd!#REF!+Közút!W182+Sport!W180+Közművelődés!W229+Támogatás!AB195</f>
        <v>#REF!</v>
      </c>
      <c r="AD179" s="150"/>
    </row>
    <row r="180" spans="1:30" ht="25.5" hidden="1" customHeight="1" x14ac:dyDescent="0.25">
      <c r="B180" s="50"/>
      <c r="C180" s="2"/>
      <c r="D180" s="749" t="s">
        <v>548</v>
      </c>
      <c r="E180" s="749"/>
      <c r="F180" s="142" t="e">
        <v>#REF!</v>
      </c>
      <c r="G180" s="142" t="e">
        <v>#REF!</v>
      </c>
      <c r="H180" s="142" t="e">
        <v>#REF!</v>
      </c>
      <c r="I180" s="142" t="e">
        <v>#REF!</v>
      </c>
      <c r="J180" s="142" t="e">
        <f>Igazgatás!F208+Községgazd!F195+Vagyongazd!#REF!+Közút!F183+Sport!F181+Közművelődés!F230+Támogatás!J196</f>
        <v>#REF!</v>
      </c>
      <c r="K180" s="142" t="e">
        <f>Igazgatás!G208+Községgazd!G195+Vagyongazd!#REF!+Közút!G183+Sport!G181+Közművelődés!G230+Támogatás!K196</f>
        <v>#REF!</v>
      </c>
      <c r="L180" s="142" t="e">
        <f>Igazgatás!H208+Községgazd!H195+Vagyongazd!#REF!+Közút!H183+Sport!H181+Közművelődés!H230+Támogatás!L196</f>
        <v>#REF!</v>
      </c>
      <c r="M180" s="66">
        <f>Igazgatás!L208+Községgazd!O195+Vagyongazd!L179+Közút!L183+Sport!L181+Közművelődés!N230+Támogatás!W196</f>
        <v>0</v>
      </c>
      <c r="N180" s="1">
        <f>Igazgatás!M208+Községgazd!P195+Vagyongazd!M179+Közút!M183+Sport!M181+Közművelődés!O230+Támogatás!X196</f>
        <v>0</v>
      </c>
      <c r="O180" s="72">
        <f>Igazgatás!N208+Községgazd!Q195+Vagyongazd!N179+Közút!N183+Sport!N181+Közművelődés!P230+Támogatás!Y196</f>
        <v>0</v>
      </c>
      <c r="P180" s="72">
        <f>Igazgatás!O208+Községgazd!R195+Vagyongazd!O179+Közút!O183+Sport!O181+Közművelődés!Q230+Támogatás!Z196</f>
        <v>0</v>
      </c>
      <c r="Q180" s="1">
        <f>Igazgatás!P208+Községgazd!S195+Vagyongazd!P179+Közút!P183+Sport!P181+Közművelődés!R230+Támogatás!AA196</f>
        <v>0</v>
      </c>
      <c r="R180" s="72">
        <f>Igazgatás!Q208+Községgazd!T195+Vagyongazd!Q179+Közút!Q183+Sport!Q181+Közművelődés!S230+Támogatás!AB196</f>
        <v>0</v>
      </c>
      <c r="S180" s="72">
        <f>Igazgatás!R208+Községgazd!U195+Vagyongazd!R179+Közút!R183+Sport!R181+Közművelődés!T230+Támogatás!AC196</f>
        <v>0</v>
      </c>
      <c r="T180" s="42">
        <f>Igazgatás!S208+Községgazd!V195+Vagyongazd!S179+Közút!S183+Sport!S181+Közművelődés!U230+Támogatás!AD196</f>
        <v>0</v>
      </c>
      <c r="U180" s="267">
        <f>Igazgatás!T208+Községgazd!W195+Vagyongazd!T179+Közút!T183+Sport!T181+Közművelődés!V230+Támogatás!AE196</f>
        <v>0</v>
      </c>
      <c r="V180" s="72">
        <f>Igazgatás!U208+Községgazd!X195+Vagyongazd!U179+Közút!U183+Sport!U181+Közművelődés!W230+Támogatás!AF196</f>
        <v>0</v>
      </c>
      <c r="W180" s="72">
        <f>Igazgatás!V208+Községgazd!Y195+Vagyongazd!V179+Közút!V183+Sport!V181+Közművelődés!X230+Támogatás!AG196</f>
        <v>0</v>
      </c>
      <c r="X180" s="42">
        <f>Igazgatás!W208+Községgazd!Z195+Vagyongazd!W179+Közút!W183+Sport!W181+Közművelődés!Y230+Támogatás!AH196</f>
        <v>0</v>
      </c>
      <c r="Y180" s="142" t="e">
        <f>Igazgatás!U208+Községgazd!U195+Vagyongazd!#REF!+Közút!U183+Sport!U181+Közművelődés!U230+Támogatás!Z196</f>
        <v>#REF!</v>
      </c>
      <c r="Z180" s="142" t="e">
        <f>Igazgatás!V208+Községgazd!V195+Vagyongazd!#REF!+Közút!V183+Sport!V181+Közművelődés!V230+Támogatás!AA196</f>
        <v>#REF!</v>
      </c>
      <c r="AA180" s="142" t="e">
        <f>Igazgatás!W208+Községgazd!W195+Vagyongazd!#REF!+Közút!W183+Sport!W181+Közművelődés!W230+Támogatás!AB196</f>
        <v>#REF!</v>
      </c>
      <c r="AD180" s="150"/>
    </row>
    <row r="181" spans="1:30" ht="15.75" hidden="1" customHeight="1" x14ac:dyDescent="0.25">
      <c r="B181" s="50"/>
      <c r="C181" s="2"/>
      <c r="D181" s="748" t="s">
        <v>551</v>
      </c>
      <c r="E181" s="748"/>
      <c r="F181" s="142" t="e">
        <v>#REF!</v>
      </c>
      <c r="G181" s="142" t="e">
        <v>#REF!</v>
      </c>
      <c r="H181" s="142" t="e">
        <v>#REF!</v>
      </c>
      <c r="I181" s="142" t="e">
        <v>#REF!</v>
      </c>
      <c r="J181" s="142" t="e">
        <f>Igazgatás!F209+Községgazd!F196+Vagyongazd!#REF!+Közút!F184+Sport!F182+Közművelődés!F231+Támogatás!J197</f>
        <v>#REF!</v>
      </c>
      <c r="K181" s="142" t="e">
        <f>Igazgatás!G209+Községgazd!G196+Vagyongazd!#REF!+Közút!G184+Sport!G182+Közművelődés!G231+Támogatás!K197</f>
        <v>#REF!</v>
      </c>
      <c r="L181" s="142" t="e">
        <f>Igazgatás!H209+Községgazd!H196+Vagyongazd!#REF!+Közút!H184+Sport!H182+Közművelődés!H231+Támogatás!L197</f>
        <v>#REF!</v>
      </c>
      <c r="M181" s="66">
        <f>Igazgatás!L209+Községgazd!O196+Vagyongazd!L180+Közút!L184+Sport!L182+Közművelődés!N231+Támogatás!W197</f>
        <v>0</v>
      </c>
      <c r="N181" s="1">
        <f>Igazgatás!M209+Községgazd!P196+Vagyongazd!M180+Közút!M184+Sport!M182+Közművelődés!O231+Támogatás!X197</f>
        <v>0</v>
      </c>
      <c r="O181" s="72">
        <f>Igazgatás!N209+Községgazd!Q196+Vagyongazd!N180+Közút!N184+Sport!N182+Közművelődés!P231+Támogatás!Y197</f>
        <v>0</v>
      </c>
      <c r="P181" s="72">
        <f>Igazgatás!O209+Községgazd!R196+Vagyongazd!O180+Közút!O184+Sport!O182+Közművelődés!Q231+Támogatás!Z197</f>
        <v>0</v>
      </c>
      <c r="Q181" s="1">
        <f>Igazgatás!P209+Községgazd!S196+Vagyongazd!P180+Közút!P184+Sport!P182+Közművelődés!R231+Támogatás!AA197</f>
        <v>0</v>
      </c>
      <c r="R181" s="72">
        <f>Igazgatás!Q209+Községgazd!T196+Vagyongazd!Q180+Közút!Q184+Sport!Q182+Közművelődés!S231+Támogatás!AB197</f>
        <v>0</v>
      </c>
      <c r="S181" s="72">
        <f>Igazgatás!R209+Községgazd!U196+Vagyongazd!R180+Közút!R184+Sport!R182+Közművelődés!T231+Támogatás!AC197</f>
        <v>0</v>
      </c>
      <c r="T181" s="42">
        <f>Igazgatás!S209+Községgazd!V196+Vagyongazd!S180+Közút!S184+Sport!S182+Közművelődés!U231+Támogatás!AD197</f>
        <v>0</v>
      </c>
      <c r="U181" s="267">
        <f>Igazgatás!T209+Községgazd!W196+Vagyongazd!T180+Közút!T184+Sport!T182+Közművelődés!V231+Támogatás!AE197</f>
        <v>0</v>
      </c>
      <c r="V181" s="72">
        <f>Igazgatás!U209+Községgazd!X196+Vagyongazd!U180+Közút!U184+Sport!U182+Közművelődés!W231+Támogatás!AF197</f>
        <v>0</v>
      </c>
      <c r="W181" s="72">
        <f>Igazgatás!V209+Községgazd!Y196+Vagyongazd!V180+Közút!V184+Sport!V182+Közművelődés!X231+Támogatás!AG197</f>
        <v>0</v>
      </c>
      <c r="X181" s="42">
        <f>Igazgatás!W209+Községgazd!Z196+Vagyongazd!W180+Közút!W184+Sport!W182+Közművelődés!Y231+Támogatás!AH197</f>
        <v>0</v>
      </c>
      <c r="Y181" s="142" t="e">
        <f>Igazgatás!U209+Községgazd!U196+Vagyongazd!#REF!+Közút!U184+Sport!U182+Közművelődés!U231+Támogatás!Z197</f>
        <v>#REF!</v>
      </c>
      <c r="Z181" s="142" t="e">
        <f>Igazgatás!V209+Községgazd!V196+Vagyongazd!#REF!+Közút!V184+Sport!V182+Közművelődés!V231+Támogatás!AA197</f>
        <v>#REF!</v>
      </c>
      <c r="AA181" s="142" t="e">
        <f>Igazgatás!W209+Községgazd!W196+Vagyongazd!#REF!+Közút!W184+Sport!W182+Közművelődés!W231+Támogatás!AB197</f>
        <v>#REF!</v>
      </c>
      <c r="AD181" s="150"/>
    </row>
    <row r="182" spans="1:30" ht="15.75" hidden="1" customHeight="1" x14ac:dyDescent="0.25">
      <c r="B182" s="50"/>
      <c r="C182" s="2"/>
      <c r="D182" s="748" t="s">
        <v>815</v>
      </c>
      <c r="E182" s="748"/>
      <c r="F182" s="142" t="e">
        <v>#REF!</v>
      </c>
      <c r="G182" s="142" t="e">
        <v>#REF!</v>
      </c>
      <c r="H182" s="142" t="e">
        <v>#REF!</v>
      </c>
      <c r="I182" s="142" t="e">
        <v>#REF!</v>
      </c>
      <c r="J182" s="142" t="e">
        <f>Igazgatás!F210+Községgazd!F197+Vagyongazd!#REF!+Közút!F185+Sport!F183+Közművelődés!F232+Támogatás!J198</f>
        <v>#REF!</v>
      </c>
      <c r="K182" s="142" t="e">
        <f>Igazgatás!G210+Községgazd!G197+Vagyongazd!#REF!+Közút!G185+Sport!G183+Közművelődés!G232+Támogatás!K198</f>
        <v>#REF!</v>
      </c>
      <c r="L182" s="142" t="e">
        <f>Igazgatás!H210+Községgazd!H197+Vagyongazd!#REF!+Közút!H185+Sport!H183+Közművelődés!H232+Támogatás!L198</f>
        <v>#REF!</v>
      </c>
      <c r="M182" s="66">
        <f>Igazgatás!L210+Községgazd!O197+Vagyongazd!L181+Közút!L185+Sport!L183+Közművelődés!N232+Támogatás!W198</f>
        <v>0</v>
      </c>
      <c r="N182" s="1">
        <f>Igazgatás!M210+Községgazd!P197+Vagyongazd!M181+Közút!M185+Sport!M183+Közművelődés!O232+Támogatás!X198</f>
        <v>0</v>
      </c>
      <c r="O182" s="72">
        <f>Igazgatás!N210+Községgazd!Q197+Vagyongazd!N181+Közút!N185+Sport!N183+Közművelődés!P232+Támogatás!Y198</f>
        <v>0</v>
      </c>
      <c r="P182" s="72">
        <f>Igazgatás!O210+Községgazd!R197+Vagyongazd!O181+Közút!O185+Sport!O183+Közművelődés!Q232+Támogatás!Z198</f>
        <v>0</v>
      </c>
      <c r="Q182" s="1">
        <f>Igazgatás!P210+Községgazd!S197+Vagyongazd!P181+Közút!P185+Sport!P183+Közművelődés!R232+Támogatás!AA198</f>
        <v>0</v>
      </c>
      <c r="R182" s="72">
        <f>Igazgatás!Q210+Községgazd!T197+Vagyongazd!Q181+Közút!Q185+Sport!Q183+Közművelődés!S232+Támogatás!AB198</f>
        <v>0</v>
      </c>
      <c r="S182" s="72">
        <f>Igazgatás!R210+Községgazd!U197+Vagyongazd!R181+Közút!R185+Sport!R183+Közművelődés!T232+Támogatás!AC198</f>
        <v>0</v>
      </c>
      <c r="T182" s="42">
        <f>Igazgatás!S210+Községgazd!V197+Vagyongazd!S181+Közút!S185+Sport!S183+Közművelődés!U232+Támogatás!AD198</f>
        <v>0</v>
      </c>
      <c r="U182" s="267">
        <f>Igazgatás!T210+Községgazd!W197+Vagyongazd!T181+Közút!T185+Sport!T183+Közművelődés!V232+Támogatás!AE198</f>
        <v>0</v>
      </c>
      <c r="V182" s="72">
        <f>Igazgatás!U210+Községgazd!X197+Vagyongazd!U181+Közút!U185+Sport!U183+Közművelődés!W232+Támogatás!AF198</f>
        <v>0</v>
      </c>
      <c r="W182" s="72">
        <f>Igazgatás!V210+Községgazd!Y197+Vagyongazd!V181+Közút!V185+Sport!V183+Közművelődés!X232+Támogatás!AG198</f>
        <v>0</v>
      </c>
      <c r="X182" s="42">
        <f>Igazgatás!W210+Községgazd!Z197+Vagyongazd!W181+Közút!W185+Sport!W183+Közművelődés!Y232+Támogatás!AH198</f>
        <v>0</v>
      </c>
      <c r="Y182" s="142" t="e">
        <f>Igazgatás!U210+Községgazd!U197+Vagyongazd!#REF!+Közút!U185+Sport!U183+Közművelődés!U232+Támogatás!Z198</f>
        <v>#REF!</v>
      </c>
      <c r="Z182" s="142" t="e">
        <f>Igazgatás!V210+Községgazd!V197+Vagyongazd!#REF!+Közút!V185+Sport!V183+Közművelődés!V232+Támogatás!AA198</f>
        <v>#REF!</v>
      </c>
      <c r="AA182" s="142" t="e">
        <f>Igazgatás!W210+Községgazd!W197+Vagyongazd!#REF!+Közút!W185+Sport!W183+Közművelődés!W232+Támogatás!AB198</f>
        <v>#REF!</v>
      </c>
      <c r="AD182" s="150"/>
    </row>
    <row r="183" spans="1:30" ht="25.5" hidden="1" customHeight="1" x14ac:dyDescent="0.25">
      <c r="B183" s="50"/>
      <c r="C183" s="2"/>
      <c r="D183" s="749" t="s">
        <v>555</v>
      </c>
      <c r="E183" s="749"/>
      <c r="F183" s="142" t="e">
        <v>#REF!</v>
      </c>
      <c r="G183" s="142" t="e">
        <v>#REF!</v>
      </c>
      <c r="H183" s="142" t="e">
        <v>#REF!</v>
      </c>
      <c r="I183" s="142" t="e">
        <v>#REF!</v>
      </c>
      <c r="J183" s="142" t="e">
        <f>Igazgatás!F211+Községgazd!F198+Vagyongazd!#REF!+Közút!F186+Sport!F184+Közművelődés!F233+Támogatás!J199</f>
        <v>#REF!</v>
      </c>
      <c r="K183" s="142" t="e">
        <f>Igazgatás!G211+Községgazd!G198+Vagyongazd!#REF!+Közút!G186+Sport!G184+Közművelődés!G233+Támogatás!K199</f>
        <v>#REF!</v>
      </c>
      <c r="L183" s="142" t="e">
        <f>Igazgatás!H211+Községgazd!H198+Vagyongazd!#REF!+Közút!H186+Sport!H184+Közművelődés!H233+Támogatás!L199</f>
        <v>#REF!</v>
      </c>
      <c r="M183" s="66">
        <f>Igazgatás!L211+Községgazd!O198+Vagyongazd!L182+Közút!L186+Sport!L184+Közművelődés!N233+Támogatás!W199</f>
        <v>0</v>
      </c>
      <c r="N183" s="1">
        <f>Igazgatás!M211+Községgazd!P198+Vagyongazd!M182+Közút!M186+Sport!M184+Közművelődés!O233+Támogatás!X199</f>
        <v>0</v>
      </c>
      <c r="O183" s="72">
        <f>Igazgatás!N211+Községgazd!Q198+Vagyongazd!N182+Közút!N186+Sport!N184+Közművelődés!P233+Támogatás!Y199</f>
        <v>0</v>
      </c>
      <c r="P183" s="72">
        <f>Igazgatás!O211+Községgazd!R198+Vagyongazd!O182+Közút!O186+Sport!O184+Közművelődés!Q233+Támogatás!Z199</f>
        <v>0</v>
      </c>
      <c r="Q183" s="1">
        <f>Igazgatás!P211+Községgazd!S198+Vagyongazd!P182+Közút!P186+Sport!P184+Közművelődés!R233+Támogatás!AA199</f>
        <v>0</v>
      </c>
      <c r="R183" s="72">
        <f>Igazgatás!Q211+Községgazd!T198+Vagyongazd!Q182+Közút!Q186+Sport!Q184+Közművelődés!S233+Támogatás!AB199</f>
        <v>0</v>
      </c>
      <c r="S183" s="72">
        <f>Igazgatás!R211+Községgazd!U198+Vagyongazd!R182+Közút!R186+Sport!R184+Közművelődés!T233+Támogatás!AC199</f>
        <v>0</v>
      </c>
      <c r="T183" s="42">
        <f>Igazgatás!S211+Községgazd!V198+Vagyongazd!S182+Közút!S186+Sport!S184+Közművelődés!U233+Támogatás!AD199</f>
        <v>0</v>
      </c>
      <c r="U183" s="267">
        <f>Igazgatás!T211+Községgazd!W198+Vagyongazd!T182+Közút!T186+Sport!T184+Közművelődés!V233+Támogatás!AE199</f>
        <v>0</v>
      </c>
      <c r="V183" s="72">
        <f>Igazgatás!U211+Községgazd!X198+Vagyongazd!U182+Közút!U186+Sport!U184+Közművelődés!W233+Támogatás!AF199</f>
        <v>0</v>
      </c>
      <c r="W183" s="72">
        <f>Igazgatás!V211+Községgazd!Y198+Vagyongazd!V182+Közút!V186+Sport!V184+Közművelődés!X233+Támogatás!AG199</f>
        <v>0</v>
      </c>
      <c r="X183" s="42">
        <f>Igazgatás!W211+Községgazd!Z198+Vagyongazd!W182+Közút!W186+Sport!W184+Közművelődés!Y233+Támogatás!AH199</f>
        <v>0</v>
      </c>
      <c r="Y183" s="142" t="e">
        <f>Igazgatás!U211+Községgazd!U198+Vagyongazd!#REF!+Közút!U186+Sport!U184+Közművelődés!U233+Támogatás!Z199</f>
        <v>#REF!</v>
      </c>
      <c r="Z183" s="142" t="e">
        <f>Igazgatás!V211+Községgazd!V198+Vagyongazd!#REF!+Közút!V186+Sport!V184+Közművelődés!V233+Támogatás!AA199</f>
        <v>#REF!</v>
      </c>
      <c r="AA183" s="142" t="e">
        <f>Igazgatás!W211+Községgazd!W198+Vagyongazd!#REF!+Közút!W186+Sport!W184+Közművelődés!W233+Támogatás!AB199</f>
        <v>#REF!</v>
      </c>
      <c r="AD183" s="150"/>
    </row>
    <row r="184" spans="1:30" ht="25.5" hidden="1" customHeight="1" x14ac:dyDescent="0.25">
      <c r="B184" s="50"/>
      <c r="C184" s="2"/>
      <c r="D184" s="749" t="s">
        <v>558</v>
      </c>
      <c r="E184" s="749"/>
      <c r="F184" s="142" t="e">
        <v>#REF!</v>
      </c>
      <c r="G184" s="142" t="e">
        <v>#REF!</v>
      </c>
      <c r="H184" s="142" t="e">
        <v>#REF!</v>
      </c>
      <c r="I184" s="142" t="e">
        <v>#REF!</v>
      </c>
      <c r="J184" s="142" t="e">
        <f>Igazgatás!F212+Községgazd!F199+Vagyongazd!#REF!+Közút!F187+Sport!F185+Közművelődés!F234+Támogatás!J200</f>
        <v>#REF!</v>
      </c>
      <c r="K184" s="142" t="e">
        <f>Igazgatás!G212+Községgazd!G199+Vagyongazd!#REF!+Közút!G187+Sport!G185+Közművelődés!G234+Támogatás!K200</f>
        <v>#REF!</v>
      </c>
      <c r="L184" s="142" t="e">
        <f>Igazgatás!H212+Községgazd!H199+Vagyongazd!#REF!+Közút!H187+Sport!H185+Közművelődés!H234+Támogatás!L200</f>
        <v>#REF!</v>
      </c>
      <c r="M184" s="66">
        <f>Igazgatás!L212+Községgazd!O199+Vagyongazd!L183+Közút!L187+Sport!L185+Közművelődés!N234+Támogatás!W200</f>
        <v>0</v>
      </c>
      <c r="N184" s="1">
        <f>Igazgatás!M212+Községgazd!P199+Vagyongazd!M183+Közút!M187+Sport!M185+Közművelődés!O234+Támogatás!X200</f>
        <v>0</v>
      </c>
      <c r="O184" s="72">
        <f>Igazgatás!N212+Községgazd!Q199+Vagyongazd!N183+Közút!N187+Sport!N185+Közművelődés!P234+Támogatás!Y200</f>
        <v>0</v>
      </c>
      <c r="P184" s="72">
        <f>Igazgatás!O212+Községgazd!R199+Vagyongazd!O183+Közút!O187+Sport!O185+Közművelődés!Q234+Támogatás!Z200</f>
        <v>0</v>
      </c>
      <c r="Q184" s="1">
        <f>Igazgatás!P212+Községgazd!S199+Vagyongazd!P183+Közút!P187+Sport!P185+Közművelődés!R234+Támogatás!AA200</f>
        <v>0</v>
      </c>
      <c r="R184" s="72">
        <f>Igazgatás!Q212+Községgazd!T199+Vagyongazd!Q183+Közút!Q187+Sport!Q185+Közművelődés!S234+Támogatás!AB200</f>
        <v>0</v>
      </c>
      <c r="S184" s="72">
        <f>Igazgatás!R212+Községgazd!U199+Vagyongazd!R183+Közút!R187+Sport!R185+Közművelődés!T234+Támogatás!AC200</f>
        <v>0</v>
      </c>
      <c r="T184" s="42">
        <f>Igazgatás!S212+Községgazd!V199+Vagyongazd!S183+Közút!S187+Sport!S185+Közművelődés!U234+Támogatás!AD200</f>
        <v>0</v>
      </c>
      <c r="U184" s="267">
        <f>Igazgatás!T212+Községgazd!W199+Vagyongazd!T183+Közút!T187+Sport!T185+Közművelődés!V234+Támogatás!AE200</f>
        <v>0</v>
      </c>
      <c r="V184" s="72">
        <f>Igazgatás!U212+Községgazd!X199+Vagyongazd!U183+Közút!U187+Sport!U185+Közművelődés!W234+Támogatás!AF200</f>
        <v>0</v>
      </c>
      <c r="W184" s="72">
        <f>Igazgatás!V212+Községgazd!Y199+Vagyongazd!V183+Közút!V187+Sport!V185+Közművelődés!X234+Támogatás!AG200</f>
        <v>0</v>
      </c>
      <c r="X184" s="42">
        <f>Igazgatás!W212+Községgazd!Z199+Vagyongazd!W183+Közút!W187+Sport!W185+Közművelődés!Y234+Támogatás!AH200</f>
        <v>0</v>
      </c>
      <c r="Y184" s="142" t="e">
        <f>Igazgatás!U212+Községgazd!U199+Vagyongazd!#REF!+Közút!U187+Sport!U185+Közművelődés!U234+Támogatás!Z200</f>
        <v>#REF!</v>
      </c>
      <c r="Z184" s="142" t="e">
        <f>Igazgatás!V212+Községgazd!V199+Vagyongazd!#REF!+Közút!V187+Sport!V185+Közművelődés!V234+Támogatás!AA200</f>
        <v>#REF!</v>
      </c>
      <c r="AA184" s="142" t="e">
        <f>Igazgatás!W212+Községgazd!W199+Vagyongazd!#REF!+Közút!W187+Sport!W185+Közművelődés!W234+Támogatás!AB200</f>
        <v>#REF!</v>
      </c>
      <c r="AD184" s="150"/>
    </row>
    <row r="185" spans="1:30" ht="25.5" hidden="1" customHeight="1" x14ac:dyDescent="0.25">
      <c r="B185" s="50"/>
      <c r="C185" s="2"/>
      <c r="D185" s="749" t="s">
        <v>560</v>
      </c>
      <c r="E185" s="749"/>
      <c r="F185" s="142" t="e">
        <v>#REF!</v>
      </c>
      <c r="G185" s="142" t="e">
        <v>#REF!</v>
      </c>
      <c r="H185" s="142" t="e">
        <v>#REF!</v>
      </c>
      <c r="I185" s="142" t="e">
        <v>#REF!</v>
      </c>
      <c r="J185" s="142" t="e">
        <f>Igazgatás!F213+Községgazd!F200+Vagyongazd!#REF!+Közút!F188+Sport!F186+Közművelődés!F235+Támogatás!J201</f>
        <v>#REF!</v>
      </c>
      <c r="K185" s="142" t="e">
        <f>Igazgatás!G213+Községgazd!G200+Vagyongazd!#REF!+Közút!G188+Sport!G186+Közművelődés!G235+Támogatás!K201</f>
        <v>#REF!</v>
      </c>
      <c r="L185" s="142" t="e">
        <f>Igazgatás!H213+Községgazd!H200+Vagyongazd!#REF!+Közút!H188+Sport!H186+Közművelődés!H235+Támogatás!L201</f>
        <v>#REF!</v>
      </c>
      <c r="M185" s="66">
        <f>Igazgatás!L213+Községgazd!O200+Vagyongazd!L184+Közút!L188+Sport!L186+Közművelődés!N235+Támogatás!W201</f>
        <v>0</v>
      </c>
      <c r="N185" s="1">
        <f>Igazgatás!M213+Községgazd!P200+Vagyongazd!M184+Közút!M188+Sport!M186+Közművelődés!O235+Támogatás!X201</f>
        <v>0</v>
      </c>
      <c r="O185" s="72">
        <f>Igazgatás!N213+Községgazd!Q200+Vagyongazd!N184+Közút!N188+Sport!N186+Közművelődés!P235+Támogatás!Y201</f>
        <v>0</v>
      </c>
      <c r="P185" s="72">
        <f>Igazgatás!O213+Községgazd!R200+Vagyongazd!O184+Közút!O188+Sport!O186+Közművelődés!Q235+Támogatás!Z201</f>
        <v>0</v>
      </c>
      <c r="Q185" s="1">
        <f>Igazgatás!P213+Községgazd!S200+Vagyongazd!P184+Közút!P188+Sport!P186+Közművelődés!R235+Támogatás!AA201</f>
        <v>0</v>
      </c>
      <c r="R185" s="72">
        <f>Igazgatás!Q213+Községgazd!T200+Vagyongazd!Q184+Közút!Q188+Sport!Q186+Közművelődés!S235+Támogatás!AB201</f>
        <v>0</v>
      </c>
      <c r="S185" s="72">
        <f>Igazgatás!R213+Községgazd!U200+Vagyongazd!R184+Közút!R188+Sport!R186+Közművelődés!T235+Támogatás!AC201</f>
        <v>0</v>
      </c>
      <c r="T185" s="42">
        <f>Igazgatás!S213+Községgazd!V200+Vagyongazd!S184+Közút!S188+Sport!S186+Közművelődés!U235+Támogatás!AD201</f>
        <v>0</v>
      </c>
      <c r="U185" s="267">
        <f>Igazgatás!T213+Községgazd!W200+Vagyongazd!T184+Közút!T188+Sport!T186+Közművelődés!V235+Támogatás!AE201</f>
        <v>0</v>
      </c>
      <c r="V185" s="72">
        <f>Igazgatás!U213+Községgazd!X200+Vagyongazd!U184+Közút!U188+Sport!U186+Közművelődés!W235+Támogatás!AF201</f>
        <v>0</v>
      </c>
      <c r="W185" s="72">
        <f>Igazgatás!V213+Községgazd!Y200+Vagyongazd!V184+Közút!V188+Sport!V186+Közművelődés!X235+Támogatás!AG201</f>
        <v>0</v>
      </c>
      <c r="X185" s="42">
        <f>Igazgatás!W213+Községgazd!Z200+Vagyongazd!W184+Közút!W188+Sport!W186+Közművelődés!Y235+Támogatás!AH201</f>
        <v>0</v>
      </c>
      <c r="Y185" s="142" t="e">
        <f>Igazgatás!U213+Községgazd!U200+Vagyongazd!#REF!+Közút!U188+Sport!U186+Közművelődés!U235+Támogatás!Z201</f>
        <v>#REF!</v>
      </c>
      <c r="Z185" s="142" t="e">
        <f>Igazgatás!V213+Községgazd!V200+Vagyongazd!#REF!+Közút!V188+Sport!V186+Közművelődés!V235+Támogatás!AA201</f>
        <v>#REF!</v>
      </c>
      <c r="AA185" s="142" t="e">
        <f>Igazgatás!W213+Községgazd!W200+Vagyongazd!#REF!+Közút!W188+Sport!W186+Közművelődés!W235+Támogatás!AB201</f>
        <v>#REF!</v>
      </c>
      <c r="AD185" s="150"/>
    </row>
    <row r="186" spans="1:30" ht="25.5" hidden="1" customHeight="1" x14ac:dyDescent="0.25">
      <c r="B186" s="50"/>
      <c r="C186" s="2"/>
      <c r="D186" s="749" t="s">
        <v>563</v>
      </c>
      <c r="E186" s="749"/>
      <c r="F186" s="142" t="e">
        <v>#REF!</v>
      </c>
      <c r="G186" s="142" t="e">
        <v>#REF!</v>
      </c>
      <c r="H186" s="142" t="e">
        <v>#REF!</v>
      </c>
      <c r="I186" s="142" t="e">
        <v>#REF!</v>
      </c>
      <c r="J186" s="142" t="e">
        <f>Igazgatás!F214+Községgazd!F201+Vagyongazd!#REF!+Közút!F189+Sport!F187+Közművelődés!F236+Támogatás!J202</f>
        <v>#REF!</v>
      </c>
      <c r="K186" s="142" t="e">
        <f>Igazgatás!G214+Községgazd!G201+Vagyongazd!#REF!+Közút!G189+Sport!G187+Közművelődés!G236+Támogatás!K202</f>
        <v>#REF!</v>
      </c>
      <c r="L186" s="142" t="e">
        <f>Igazgatás!H214+Községgazd!H201+Vagyongazd!#REF!+Közút!H189+Sport!H187+Közművelődés!H236+Támogatás!L202</f>
        <v>#REF!</v>
      </c>
      <c r="M186" s="66">
        <f>Igazgatás!L214+Községgazd!O201+Vagyongazd!L185+Közút!L189+Sport!L187+Közművelődés!N236+Támogatás!W202</f>
        <v>0</v>
      </c>
      <c r="N186" s="1">
        <f>Igazgatás!M214+Községgazd!P201+Vagyongazd!M185+Közút!M189+Sport!M187+Közművelődés!O236+Támogatás!X202</f>
        <v>0</v>
      </c>
      <c r="O186" s="72">
        <f>Igazgatás!N214+Községgazd!Q201+Vagyongazd!N185+Közút!N189+Sport!N187+Közművelődés!P236+Támogatás!Y202</f>
        <v>0</v>
      </c>
      <c r="P186" s="72">
        <f>Igazgatás!O214+Községgazd!R201+Vagyongazd!O185+Közút!O189+Sport!O187+Közművelődés!Q236+Támogatás!Z202</f>
        <v>0</v>
      </c>
      <c r="Q186" s="1">
        <f>Igazgatás!P214+Községgazd!S201+Vagyongazd!P185+Közút!P189+Sport!P187+Közművelődés!R236+Támogatás!AA202</f>
        <v>0</v>
      </c>
      <c r="R186" s="72">
        <f>Igazgatás!Q214+Községgazd!T201+Vagyongazd!Q185+Közút!Q189+Sport!Q187+Közművelődés!S236+Támogatás!AB202</f>
        <v>0</v>
      </c>
      <c r="S186" s="72">
        <f>Igazgatás!R214+Községgazd!U201+Vagyongazd!R185+Közút!R189+Sport!R187+Közművelődés!T236+Támogatás!AC202</f>
        <v>0</v>
      </c>
      <c r="T186" s="42">
        <f>Igazgatás!S214+Községgazd!V201+Vagyongazd!S185+Közút!S189+Sport!S187+Közművelődés!U236+Támogatás!AD202</f>
        <v>0</v>
      </c>
      <c r="U186" s="267">
        <f>Igazgatás!T214+Községgazd!W201+Vagyongazd!T185+Közút!T189+Sport!T187+Közművelődés!V236+Támogatás!AE202</f>
        <v>0</v>
      </c>
      <c r="V186" s="72">
        <f>Igazgatás!U214+Községgazd!X201+Vagyongazd!U185+Közút!U189+Sport!U187+Közművelődés!W236+Támogatás!AF202</f>
        <v>0</v>
      </c>
      <c r="W186" s="72">
        <f>Igazgatás!V214+Községgazd!Y201+Vagyongazd!V185+Közút!V189+Sport!V187+Közművelődés!X236+Támogatás!AG202</f>
        <v>0</v>
      </c>
      <c r="X186" s="42">
        <f>Igazgatás!W214+Községgazd!Z201+Vagyongazd!W185+Közút!W189+Sport!W187+Közművelődés!Y236+Támogatás!AH202</f>
        <v>0</v>
      </c>
      <c r="Y186" s="142" t="e">
        <f>Igazgatás!U214+Községgazd!U201+Vagyongazd!#REF!+Közút!U189+Sport!U187+Közművelődés!U236+Támogatás!Z202</f>
        <v>#REF!</v>
      </c>
      <c r="Z186" s="142" t="e">
        <f>Igazgatás!V214+Községgazd!V201+Vagyongazd!#REF!+Közút!V189+Sport!V187+Közművelődés!V236+Támogatás!AA202</f>
        <v>#REF!</v>
      </c>
      <c r="AA186" s="142" t="e">
        <f>Igazgatás!W214+Községgazd!W201+Vagyongazd!#REF!+Közút!W189+Sport!W187+Közművelődés!W236+Támogatás!AB202</f>
        <v>#REF!</v>
      </c>
      <c r="AD186" s="150"/>
    </row>
    <row r="187" spans="1:30" s="17" customFormat="1" ht="15.75" hidden="1" customHeight="1" x14ac:dyDescent="0.25">
      <c r="A187" s="110" t="s">
        <v>274</v>
      </c>
      <c r="B187" s="82" t="s">
        <v>684</v>
      </c>
      <c r="C187" s="767" t="s">
        <v>275</v>
      </c>
      <c r="D187" s="768"/>
      <c r="E187" s="768"/>
      <c r="F187" s="141" t="e">
        <v>#REF!</v>
      </c>
      <c r="G187" s="141" t="e">
        <v>#REF!</v>
      </c>
      <c r="H187" s="141" t="e">
        <v>#REF!</v>
      </c>
      <c r="I187" s="205" t="e">
        <v>#REF!</v>
      </c>
      <c r="J187" s="141" t="e">
        <f>Igazgatás!F215+Községgazd!F202+Vagyongazd!#REF!+Közút!F190+Sport!F188+Közművelődés!F237+Támogatás!J203</f>
        <v>#REF!</v>
      </c>
      <c r="K187" s="141" t="e">
        <f>Igazgatás!G215+Községgazd!G202+Vagyongazd!#REF!+Közút!G190+Sport!G188+Közművelődés!G237+Támogatás!K203</f>
        <v>#REF!</v>
      </c>
      <c r="L187" s="141" t="e">
        <f>Igazgatás!H215+Községgazd!H202+Vagyongazd!#REF!+Közút!H190+Sport!H188+Közművelődés!H237+Támogatás!L203</f>
        <v>#REF!</v>
      </c>
      <c r="M187" s="83">
        <f>Igazgatás!L215+Községgazd!O202+Vagyongazd!L186+Közút!L190+Sport!L188+Közművelődés!N237+Támogatás!W203</f>
        <v>0</v>
      </c>
      <c r="N187" s="84">
        <f>Igazgatás!M215+Községgazd!P202+Vagyongazd!M186+Közút!M190+Sport!M188+Közművelődés!O237+Támogatás!X203</f>
        <v>0</v>
      </c>
      <c r="O187" s="87">
        <f>Igazgatás!N215+Községgazd!Q202+Vagyongazd!N186+Közút!N190+Sport!N188+Közművelődés!P237+Támogatás!Y203</f>
        <v>0</v>
      </c>
      <c r="P187" s="87">
        <f>Igazgatás!O215+Községgazd!R202+Vagyongazd!O186+Közút!O190+Sport!O188+Közművelődés!Q237+Támogatás!Z203</f>
        <v>0</v>
      </c>
      <c r="Q187" s="84">
        <f>Igazgatás!P215+Községgazd!S202+Vagyongazd!P186+Közút!P190+Sport!P188+Közművelődés!R237+Támogatás!AA203</f>
        <v>0</v>
      </c>
      <c r="R187" s="87">
        <f>Igazgatás!Q215+Községgazd!T202+Vagyongazd!Q186+Közút!Q190+Sport!Q188+Közművelődés!S237+Támogatás!AB203</f>
        <v>0</v>
      </c>
      <c r="S187" s="87">
        <f>Igazgatás!R215+Községgazd!U202+Vagyongazd!R186+Közút!R190+Sport!R188+Közművelődés!T237+Támogatás!AC203</f>
        <v>0</v>
      </c>
      <c r="T187" s="88">
        <f>Igazgatás!S215+Községgazd!V202+Vagyongazd!S186+Közút!S190+Sport!S188+Közművelődés!U237+Támogatás!AD203</f>
        <v>0</v>
      </c>
      <c r="U187" s="265">
        <f>Igazgatás!T215+Községgazd!W202+Vagyongazd!T186+Közút!T190+Sport!T188+Közművelődés!V237+Támogatás!AE203</f>
        <v>0</v>
      </c>
      <c r="V187" s="87">
        <f>Igazgatás!U215+Községgazd!X202+Vagyongazd!U186+Közút!U190+Sport!U188+Közművelődés!W237+Támogatás!AF203</f>
        <v>0</v>
      </c>
      <c r="W187" s="87">
        <f>Igazgatás!V215+Községgazd!Y202+Vagyongazd!V186+Közút!V190+Sport!V188+Közművelődés!X237+Támogatás!AG203</f>
        <v>0</v>
      </c>
      <c r="X187" s="88">
        <f>Igazgatás!W215+Községgazd!Z202+Vagyongazd!W186+Közút!W190+Sport!W188+Közművelődés!Y237+Támogatás!AH203</f>
        <v>0</v>
      </c>
      <c r="Y187" s="141" t="e">
        <f>Igazgatás!U215+Községgazd!U202+Vagyongazd!#REF!+Közút!U190+Sport!U188+Közművelődés!U237+Támogatás!Z203</f>
        <v>#REF!</v>
      </c>
      <c r="Z187" s="141" t="e">
        <f>Igazgatás!V215+Községgazd!V202+Vagyongazd!#REF!+Közút!V190+Sport!V188+Közművelődés!V237+Támogatás!AA203</f>
        <v>#REF!</v>
      </c>
      <c r="AA187" s="141" t="e">
        <f>Igazgatás!W215+Községgazd!W202+Vagyongazd!#REF!+Közút!W190+Sport!W188+Közművelődés!W237+Támogatás!AB203</f>
        <v>#REF!</v>
      </c>
      <c r="AD187" s="150"/>
    </row>
    <row r="188" spans="1:30" ht="15.75" hidden="1" customHeight="1" x14ac:dyDescent="0.25">
      <c r="B188" s="50"/>
      <c r="C188" s="2"/>
      <c r="D188" s="748" t="s">
        <v>371</v>
      </c>
      <c r="E188" s="748"/>
      <c r="F188" s="142" t="e">
        <v>#REF!</v>
      </c>
      <c r="G188" s="142" t="e">
        <v>#REF!</v>
      </c>
      <c r="H188" s="142" t="e">
        <v>#REF!</v>
      </c>
      <c r="I188" s="142" t="e">
        <v>#REF!</v>
      </c>
      <c r="J188" s="142" t="e">
        <f>Igazgatás!F216+Községgazd!F203+Vagyongazd!#REF!+Közút!F191+Sport!F189+Közművelődés!F238+Támogatás!J204</f>
        <v>#REF!</v>
      </c>
      <c r="K188" s="142" t="e">
        <f>Igazgatás!G216+Községgazd!G203+Vagyongazd!#REF!+Közút!G191+Sport!G189+Közművelődés!G238+Támogatás!K204</f>
        <v>#REF!</v>
      </c>
      <c r="L188" s="142" t="e">
        <f>Igazgatás!H216+Községgazd!H203+Vagyongazd!#REF!+Közút!H191+Sport!H189+Közművelődés!H238+Támogatás!L204</f>
        <v>#REF!</v>
      </c>
      <c r="M188" s="66">
        <f>Igazgatás!L216+Községgazd!O203+Vagyongazd!L187+Közút!L191+Sport!L189+Közművelődés!N238+Támogatás!W204</f>
        <v>0</v>
      </c>
      <c r="N188" s="1">
        <f>Igazgatás!M216+Községgazd!P203+Vagyongazd!M187+Közút!M191+Sport!M189+Közművelődés!O238+Támogatás!X204</f>
        <v>0</v>
      </c>
      <c r="O188" s="72">
        <f>Igazgatás!N216+Községgazd!Q203+Vagyongazd!N187+Közút!N191+Sport!N189+Közművelődés!P238+Támogatás!Y204</f>
        <v>0</v>
      </c>
      <c r="P188" s="72">
        <f>Igazgatás!O216+Községgazd!R203+Vagyongazd!O187+Közút!O191+Sport!O189+Közművelődés!Q238+Támogatás!Z204</f>
        <v>0</v>
      </c>
      <c r="Q188" s="1">
        <f>Igazgatás!P216+Községgazd!S203+Vagyongazd!P187+Közút!P191+Sport!P189+Közművelődés!R238+Támogatás!AA204</f>
        <v>0</v>
      </c>
      <c r="R188" s="72">
        <f>Igazgatás!Q216+Községgazd!T203+Vagyongazd!Q187+Közút!Q191+Sport!Q189+Közművelődés!S238+Támogatás!AB204</f>
        <v>0</v>
      </c>
      <c r="S188" s="72">
        <f>Igazgatás!R216+Községgazd!U203+Vagyongazd!R187+Közút!R191+Sport!R189+Közművelődés!T238+Támogatás!AC204</f>
        <v>0</v>
      </c>
      <c r="T188" s="42">
        <f>Igazgatás!S216+Községgazd!V203+Vagyongazd!S187+Közút!S191+Sport!S189+Közművelődés!U238+Támogatás!AD204</f>
        <v>0</v>
      </c>
      <c r="U188" s="267">
        <f>Igazgatás!T216+Községgazd!W203+Vagyongazd!T187+Közút!T191+Sport!T189+Közművelődés!V238+Támogatás!AE204</f>
        <v>0</v>
      </c>
      <c r="V188" s="72">
        <f>Igazgatás!U216+Községgazd!X203+Vagyongazd!U187+Közút!U191+Sport!U189+Közművelődés!W238+Támogatás!AF204</f>
        <v>0</v>
      </c>
      <c r="W188" s="72">
        <f>Igazgatás!V216+Községgazd!Y203+Vagyongazd!V187+Közút!V191+Sport!V189+Közművelődés!X238+Támogatás!AG204</f>
        <v>0</v>
      </c>
      <c r="X188" s="42">
        <f>Igazgatás!W216+Községgazd!Z203+Vagyongazd!W187+Közút!W191+Sport!W189+Közművelődés!Y238+Támogatás!AH204</f>
        <v>0</v>
      </c>
      <c r="Y188" s="142" t="e">
        <f>Igazgatás!U216+Községgazd!U203+Vagyongazd!#REF!+Közút!U191+Sport!U189+Közművelődés!U238+Támogatás!Z204</f>
        <v>#REF!</v>
      </c>
      <c r="Z188" s="142" t="e">
        <f>Igazgatás!V216+Községgazd!V203+Vagyongazd!#REF!+Közút!V191+Sport!V189+Közművelődés!V238+Támogatás!AA204</f>
        <v>#REF!</v>
      </c>
      <c r="AA188" s="142" t="e">
        <f>Igazgatás!W216+Községgazd!W203+Vagyongazd!#REF!+Közút!W191+Sport!W189+Közművelődés!W238+Támogatás!AB204</f>
        <v>#REF!</v>
      </c>
      <c r="AD188" s="150"/>
    </row>
    <row r="189" spans="1:30" ht="15.75" hidden="1" customHeight="1" x14ac:dyDescent="0.25">
      <c r="B189" s="50"/>
      <c r="C189" s="2"/>
      <c r="D189" s="748" t="s">
        <v>543</v>
      </c>
      <c r="E189" s="748"/>
      <c r="F189" s="142" t="e">
        <v>#REF!</v>
      </c>
      <c r="G189" s="142" t="e">
        <v>#REF!</v>
      </c>
      <c r="H189" s="142" t="e">
        <v>#REF!</v>
      </c>
      <c r="I189" s="142" t="e">
        <v>#REF!</v>
      </c>
      <c r="J189" s="142" t="e">
        <f>Igazgatás!F217+Községgazd!F204+Vagyongazd!#REF!+Közút!F192+Sport!F190+Közművelődés!F239+Támogatás!J205</f>
        <v>#REF!</v>
      </c>
      <c r="K189" s="142" t="e">
        <f>Igazgatás!G217+Községgazd!G204+Vagyongazd!#REF!+Közút!G192+Sport!G190+Közművelődés!G239+Támogatás!K205</f>
        <v>#REF!</v>
      </c>
      <c r="L189" s="142" t="e">
        <f>Igazgatás!H217+Községgazd!H204+Vagyongazd!#REF!+Közút!H192+Sport!H190+Közművelődés!H239+Támogatás!L205</f>
        <v>#REF!</v>
      </c>
      <c r="M189" s="66">
        <f>Igazgatás!L217+Községgazd!O204+Vagyongazd!L188+Közút!L192+Sport!L190+Közművelődés!N239+Támogatás!W205</f>
        <v>0</v>
      </c>
      <c r="N189" s="1">
        <f>Igazgatás!M217+Községgazd!P204+Vagyongazd!M188+Közút!M192+Sport!M190+Közművelődés!O239+Támogatás!X205</f>
        <v>0</v>
      </c>
      <c r="O189" s="72">
        <f>Igazgatás!N217+Községgazd!Q204+Vagyongazd!N188+Közút!N192+Sport!N190+Közművelődés!P239+Támogatás!Y205</f>
        <v>0</v>
      </c>
      <c r="P189" s="72">
        <f>Igazgatás!O217+Községgazd!R204+Vagyongazd!O188+Közút!O192+Sport!O190+Közművelődés!Q239+Támogatás!Z205</f>
        <v>0</v>
      </c>
      <c r="Q189" s="1">
        <f>Igazgatás!P217+Községgazd!S204+Vagyongazd!P188+Közút!P192+Sport!P190+Közművelődés!R239+Támogatás!AA205</f>
        <v>0</v>
      </c>
      <c r="R189" s="72">
        <f>Igazgatás!Q217+Községgazd!T204+Vagyongazd!Q188+Közút!Q192+Sport!Q190+Közművelődés!S239+Támogatás!AB205</f>
        <v>0</v>
      </c>
      <c r="S189" s="72">
        <f>Igazgatás!R217+Községgazd!U204+Vagyongazd!R188+Közút!R192+Sport!R190+Közművelődés!T239+Támogatás!AC205</f>
        <v>0</v>
      </c>
      <c r="T189" s="42">
        <f>Igazgatás!S217+Községgazd!V204+Vagyongazd!S188+Közút!S192+Sport!S190+Közművelődés!U239+Támogatás!AD205</f>
        <v>0</v>
      </c>
      <c r="U189" s="267">
        <f>Igazgatás!T217+Községgazd!W204+Vagyongazd!T188+Közút!T192+Sport!T190+Közművelődés!V239+Támogatás!AE205</f>
        <v>0</v>
      </c>
      <c r="V189" s="72">
        <f>Igazgatás!U217+Községgazd!X204+Vagyongazd!U188+Közút!U192+Sport!U190+Közművelődés!W239+Támogatás!AF205</f>
        <v>0</v>
      </c>
      <c r="W189" s="72">
        <f>Igazgatás!V217+Községgazd!Y204+Vagyongazd!V188+Közút!V192+Sport!V190+Közművelődés!X239+Támogatás!AG205</f>
        <v>0</v>
      </c>
      <c r="X189" s="42">
        <f>Igazgatás!W217+Községgazd!Z204+Vagyongazd!W188+Közút!W192+Sport!W190+Közművelődés!Y239+Támogatás!AH205</f>
        <v>0</v>
      </c>
      <c r="Y189" s="142" t="e">
        <f>Igazgatás!U217+Községgazd!U204+Vagyongazd!#REF!+Közút!U192+Sport!U190+Közművelődés!U239+Támogatás!Z205</f>
        <v>#REF!</v>
      </c>
      <c r="Z189" s="142" t="e">
        <f>Igazgatás!V217+Községgazd!V204+Vagyongazd!#REF!+Közút!V192+Sport!V190+Közművelődés!V239+Támogatás!AA205</f>
        <v>#REF!</v>
      </c>
      <c r="AA189" s="142" t="e">
        <f>Igazgatás!W217+Községgazd!W204+Vagyongazd!#REF!+Közút!W192+Sport!W190+Közművelődés!W239+Támogatás!AB205</f>
        <v>#REF!</v>
      </c>
      <c r="AD189" s="150"/>
    </row>
    <row r="190" spans="1:30" ht="15.75" hidden="1" customHeight="1" x14ac:dyDescent="0.25">
      <c r="B190" s="50"/>
      <c r="C190" s="2"/>
      <c r="D190" s="748" t="s">
        <v>546</v>
      </c>
      <c r="E190" s="748"/>
      <c r="F190" s="142" t="e">
        <v>#REF!</v>
      </c>
      <c r="G190" s="142" t="e">
        <v>#REF!</v>
      </c>
      <c r="H190" s="142" t="e">
        <v>#REF!</v>
      </c>
      <c r="I190" s="142" t="e">
        <v>#REF!</v>
      </c>
      <c r="J190" s="142" t="e">
        <f>Igazgatás!F218+Községgazd!F205+Vagyongazd!#REF!+Közút!F193+Sport!F191+Közművelődés!F240+Támogatás!J206</f>
        <v>#REF!</v>
      </c>
      <c r="K190" s="142" t="e">
        <f>Igazgatás!G218+Községgazd!G205+Vagyongazd!#REF!+Közút!G193+Sport!G191+Közművelődés!G240+Támogatás!K206</f>
        <v>#REF!</v>
      </c>
      <c r="L190" s="142" t="e">
        <f>Igazgatás!H218+Községgazd!H205+Vagyongazd!#REF!+Közút!H193+Sport!H191+Közművelődés!H240+Támogatás!L206</f>
        <v>#REF!</v>
      </c>
      <c r="M190" s="66">
        <f>Igazgatás!L218+Községgazd!O205+Vagyongazd!L189+Közút!L193+Sport!L191+Közművelődés!N240+Támogatás!W206</f>
        <v>0</v>
      </c>
      <c r="N190" s="1">
        <f>Igazgatás!M218+Községgazd!P205+Vagyongazd!M189+Közút!M193+Sport!M191+Közművelődés!O240+Támogatás!X206</f>
        <v>0</v>
      </c>
      <c r="O190" s="72">
        <f>Igazgatás!N218+Községgazd!Q205+Vagyongazd!N189+Közút!N193+Sport!N191+Közművelődés!P240+Támogatás!Y206</f>
        <v>0</v>
      </c>
      <c r="P190" s="72">
        <f>Igazgatás!O218+Községgazd!R205+Vagyongazd!O189+Közút!O193+Sport!O191+Közművelődés!Q240+Támogatás!Z206</f>
        <v>0</v>
      </c>
      <c r="Q190" s="1">
        <f>Igazgatás!P218+Községgazd!S205+Vagyongazd!P189+Közút!P193+Sport!P191+Közművelődés!R240+Támogatás!AA206</f>
        <v>0</v>
      </c>
      <c r="R190" s="72">
        <f>Igazgatás!Q218+Községgazd!T205+Vagyongazd!Q189+Közút!Q193+Sport!Q191+Közművelődés!S240+Támogatás!AB206</f>
        <v>0</v>
      </c>
      <c r="S190" s="72">
        <f>Igazgatás!R218+Községgazd!U205+Vagyongazd!R189+Közút!R193+Sport!R191+Közművelődés!T240+Támogatás!AC206</f>
        <v>0</v>
      </c>
      <c r="T190" s="42">
        <f>Igazgatás!S218+Községgazd!V205+Vagyongazd!S189+Közút!S193+Sport!S191+Közművelődés!U240+Támogatás!AD206</f>
        <v>0</v>
      </c>
      <c r="U190" s="267">
        <f>Igazgatás!T218+Községgazd!W205+Vagyongazd!T189+Közút!T193+Sport!T191+Közművelődés!V240+Támogatás!AE206</f>
        <v>0</v>
      </c>
      <c r="V190" s="72">
        <f>Igazgatás!U218+Községgazd!X205+Vagyongazd!U189+Közút!U193+Sport!U191+Közművelődés!W240+Támogatás!AF206</f>
        <v>0</v>
      </c>
      <c r="W190" s="72">
        <f>Igazgatás!V218+Községgazd!Y205+Vagyongazd!V189+Közút!V193+Sport!V191+Közművelődés!X240+Támogatás!AG206</f>
        <v>0</v>
      </c>
      <c r="X190" s="42">
        <f>Igazgatás!W218+Községgazd!Z205+Vagyongazd!W189+Közút!W193+Sport!W191+Közművelődés!Y240+Támogatás!AH206</f>
        <v>0</v>
      </c>
      <c r="Y190" s="142" t="e">
        <f>Igazgatás!U218+Községgazd!U205+Vagyongazd!#REF!+Közút!U193+Sport!U191+Közművelődés!U240+Támogatás!Z206</f>
        <v>#REF!</v>
      </c>
      <c r="Z190" s="142" t="e">
        <f>Igazgatás!V218+Községgazd!V205+Vagyongazd!#REF!+Közút!V193+Sport!V191+Közművelődés!V240+Támogatás!AA206</f>
        <v>#REF!</v>
      </c>
      <c r="AA190" s="142" t="e">
        <f>Igazgatás!W218+Községgazd!W205+Vagyongazd!#REF!+Közút!W193+Sport!W191+Közművelődés!W240+Támogatás!AB206</f>
        <v>#REF!</v>
      </c>
      <c r="AD190" s="150"/>
    </row>
    <row r="191" spans="1:30" ht="15.75" hidden="1" customHeight="1" x14ac:dyDescent="0.25">
      <c r="B191" s="50"/>
      <c r="C191" s="2"/>
      <c r="D191" s="749" t="s">
        <v>816</v>
      </c>
      <c r="E191" s="749"/>
      <c r="F191" s="142" t="e">
        <v>#REF!</v>
      </c>
      <c r="G191" s="142" t="e">
        <v>#REF!</v>
      </c>
      <c r="H191" s="142" t="e">
        <v>#REF!</v>
      </c>
      <c r="I191" s="142" t="e">
        <v>#REF!</v>
      </c>
      <c r="J191" s="142" t="e">
        <f>Igazgatás!F219+Községgazd!F206+Vagyongazd!#REF!+Közút!F194+Sport!F192+Közművelődés!F241+Támogatás!J207</f>
        <v>#REF!</v>
      </c>
      <c r="K191" s="142" t="e">
        <f>Igazgatás!G219+Községgazd!G206+Vagyongazd!#REF!+Közút!G194+Sport!G192+Közművelődés!G241+Támogatás!K207</f>
        <v>#REF!</v>
      </c>
      <c r="L191" s="142" t="e">
        <f>Igazgatás!H219+Községgazd!H206+Vagyongazd!#REF!+Közút!H194+Sport!H192+Közművelődés!H241+Támogatás!L207</f>
        <v>#REF!</v>
      </c>
      <c r="M191" s="66">
        <f>Igazgatás!L219+Községgazd!O206+Vagyongazd!L190+Közút!L194+Sport!L192+Közművelődés!N241+Támogatás!W207</f>
        <v>0</v>
      </c>
      <c r="N191" s="1">
        <f>Igazgatás!M219+Községgazd!P206+Vagyongazd!M190+Közút!M194+Sport!M192+Közművelődés!O241+Támogatás!X207</f>
        <v>0</v>
      </c>
      <c r="O191" s="72">
        <f>Igazgatás!N219+Községgazd!Q206+Vagyongazd!N190+Közút!N194+Sport!N192+Közművelődés!P241+Támogatás!Y207</f>
        <v>0</v>
      </c>
      <c r="P191" s="72">
        <f>Igazgatás!O219+Községgazd!R206+Vagyongazd!O190+Közút!O194+Sport!O192+Közművelődés!Q241+Támogatás!Z207</f>
        <v>0</v>
      </c>
      <c r="Q191" s="1">
        <f>Igazgatás!P219+Községgazd!S206+Vagyongazd!P190+Közút!P194+Sport!P192+Közművelődés!R241+Támogatás!AA207</f>
        <v>0</v>
      </c>
      <c r="R191" s="72">
        <f>Igazgatás!Q219+Községgazd!T206+Vagyongazd!Q190+Közút!Q194+Sport!Q192+Közművelődés!S241+Támogatás!AB207</f>
        <v>0</v>
      </c>
      <c r="S191" s="72">
        <f>Igazgatás!R219+Községgazd!U206+Vagyongazd!R190+Közút!R194+Sport!R192+Közművelődés!T241+Támogatás!AC207</f>
        <v>0</v>
      </c>
      <c r="T191" s="42">
        <f>Igazgatás!S219+Községgazd!V206+Vagyongazd!S190+Közút!S194+Sport!S192+Közművelődés!U241+Támogatás!AD207</f>
        <v>0</v>
      </c>
      <c r="U191" s="267">
        <f>Igazgatás!T219+Községgazd!W206+Vagyongazd!T190+Közút!T194+Sport!T192+Közművelődés!V241+Támogatás!AE207</f>
        <v>0</v>
      </c>
      <c r="V191" s="72">
        <f>Igazgatás!U219+Községgazd!X206+Vagyongazd!U190+Közút!U194+Sport!U192+Közművelődés!W241+Támogatás!AF207</f>
        <v>0</v>
      </c>
      <c r="W191" s="72">
        <f>Igazgatás!V219+Községgazd!Y206+Vagyongazd!V190+Közút!V194+Sport!V192+Közművelődés!X241+Támogatás!AG207</f>
        <v>0</v>
      </c>
      <c r="X191" s="42">
        <f>Igazgatás!W219+Községgazd!Z206+Vagyongazd!W190+Közút!W194+Sport!W192+Közművelődés!Y241+Támogatás!AH207</f>
        <v>0</v>
      </c>
      <c r="Y191" s="142" t="e">
        <f>Igazgatás!U219+Községgazd!U206+Vagyongazd!#REF!+Közút!U194+Sport!U192+Közművelődés!U241+Támogatás!Z207</f>
        <v>#REF!</v>
      </c>
      <c r="Z191" s="142" t="e">
        <f>Igazgatás!V219+Községgazd!V206+Vagyongazd!#REF!+Közút!V194+Sport!V192+Közművelődés!V241+Támogatás!AA207</f>
        <v>#REF!</v>
      </c>
      <c r="AA191" s="142" t="e">
        <f>Igazgatás!W219+Községgazd!W206+Vagyongazd!#REF!+Közút!W194+Sport!W192+Közművelődés!W241+Támogatás!AB207</f>
        <v>#REF!</v>
      </c>
      <c r="AD191" s="150"/>
    </row>
    <row r="192" spans="1:30" ht="15.75" hidden="1" customHeight="1" x14ac:dyDescent="0.25">
      <c r="B192" s="50"/>
      <c r="C192" s="2"/>
      <c r="D192" s="748" t="s">
        <v>553</v>
      </c>
      <c r="E192" s="748"/>
      <c r="F192" s="142" t="e">
        <v>#REF!</v>
      </c>
      <c r="G192" s="142" t="e">
        <v>#REF!</v>
      </c>
      <c r="H192" s="142" t="e">
        <v>#REF!</v>
      </c>
      <c r="I192" s="142" t="e">
        <v>#REF!</v>
      </c>
      <c r="J192" s="142" t="e">
        <f>Igazgatás!F220+Községgazd!F207+Vagyongazd!#REF!+Közút!F195+Sport!F193+Közművelődés!F242+Támogatás!J208</f>
        <v>#REF!</v>
      </c>
      <c r="K192" s="142" t="e">
        <f>Igazgatás!G220+Községgazd!G207+Vagyongazd!#REF!+Közút!G195+Sport!G193+Közművelődés!G242+Támogatás!K208</f>
        <v>#REF!</v>
      </c>
      <c r="L192" s="142" t="e">
        <f>Igazgatás!H220+Községgazd!H207+Vagyongazd!#REF!+Közút!H195+Sport!H193+Közművelődés!H242+Támogatás!L208</f>
        <v>#REF!</v>
      </c>
      <c r="M192" s="66">
        <f>Igazgatás!L220+Községgazd!O207+Vagyongazd!L191+Közút!L195+Sport!L193+Közművelődés!N242+Támogatás!W208</f>
        <v>0</v>
      </c>
      <c r="N192" s="1">
        <f>Igazgatás!M220+Községgazd!P207+Vagyongazd!M191+Közút!M195+Sport!M193+Közművelődés!O242+Támogatás!X208</f>
        <v>0</v>
      </c>
      <c r="O192" s="72">
        <f>Igazgatás!N220+Községgazd!Q207+Vagyongazd!N191+Közút!N195+Sport!N193+Közművelődés!P242+Támogatás!Y208</f>
        <v>0</v>
      </c>
      <c r="P192" s="72">
        <f>Igazgatás!O220+Községgazd!R207+Vagyongazd!O191+Közút!O195+Sport!O193+Közművelődés!Q242+Támogatás!Z208</f>
        <v>0</v>
      </c>
      <c r="Q192" s="1">
        <f>Igazgatás!P220+Községgazd!S207+Vagyongazd!P191+Közút!P195+Sport!P193+Közművelődés!R242+Támogatás!AA208</f>
        <v>0</v>
      </c>
      <c r="R192" s="72">
        <f>Igazgatás!Q220+Községgazd!T207+Vagyongazd!Q191+Közút!Q195+Sport!Q193+Közművelődés!S242+Támogatás!AB208</f>
        <v>0</v>
      </c>
      <c r="S192" s="72">
        <f>Igazgatás!R220+Községgazd!U207+Vagyongazd!R191+Közút!R195+Sport!R193+Közművelődés!T242+Támogatás!AC208</f>
        <v>0</v>
      </c>
      <c r="T192" s="42">
        <f>Igazgatás!S220+Községgazd!V207+Vagyongazd!S191+Közút!S195+Sport!S193+Közművelődés!U242+Támogatás!AD208</f>
        <v>0</v>
      </c>
      <c r="U192" s="267">
        <f>Igazgatás!T220+Községgazd!W207+Vagyongazd!T191+Közút!T195+Sport!T193+Közművelődés!V242+Támogatás!AE208</f>
        <v>0</v>
      </c>
      <c r="V192" s="72">
        <f>Igazgatás!U220+Községgazd!X207+Vagyongazd!U191+Közút!U195+Sport!U193+Közművelődés!W242+Támogatás!AF208</f>
        <v>0</v>
      </c>
      <c r="W192" s="72">
        <f>Igazgatás!V220+Községgazd!Y207+Vagyongazd!V191+Közút!V195+Sport!V193+Közművelődés!X242+Támogatás!AG208</f>
        <v>0</v>
      </c>
      <c r="X192" s="42">
        <f>Igazgatás!W220+Községgazd!Z207+Vagyongazd!W191+Közút!W195+Sport!W193+Közművelődés!Y242+Támogatás!AH208</f>
        <v>0</v>
      </c>
      <c r="Y192" s="142" t="e">
        <f>Igazgatás!U220+Községgazd!U207+Vagyongazd!#REF!+Közút!U195+Sport!U193+Közművelődés!U242+Támogatás!Z208</f>
        <v>#REF!</v>
      </c>
      <c r="Z192" s="142" t="e">
        <f>Igazgatás!V220+Községgazd!V207+Vagyongazd!#REF!+Közút!V195+Sport!V193+Közművelődés!V242+Támogatás!AA208</f>
        <v>#REF!</v>
      </c>
      <c r="AA192" s="142" t="e">
        <f>Igazgatás!W220+Községgazd!W207+Vagyongazd!#REF!+Közút!W195+Sport!W193+Közművelődés!W242+Támogatás!AB208</f>
        <v>#REF!</v>
      </c>
      <c r="AD192" s="150"/>
    </row>
    <row r="193" spans="1:30" ht="15.75" hidden="1" customHeight="1" x14ac:dyDescent="0.25">
      <c r="B193" s="50"/>
      <c r="C193" s="2"/>
      <c r="D193" s="748" t="s">
        <v>552</v>
      </c>
      <c r="E193" s="748"/>
      <c r="F193" s="142" t="e">
        <v>#REF!</v>
      </c>
      <c r="G193" s="142" t="e">
        <v>#REF!</v>
      </c>
      <c r="H193" s="142" t="e">
        <v>#REF!</v>
      </c>
      <c r="I193" s="142" t="e">
        <v>#REF!</v>
      </c>
      <c r="J193" s="142" t="e">
        <f>Igazgatás!F221+Községgazd!F208+Vagyongazd!#REF!+Közút!F196+Sport!F194+Közművelődés!F243+Támogatás!J209</f>
        <v>#REF!</v>
      </c>
      <c r="K193" s="142" t="e">
        <f>Igazgatás!G221+Községgazd!G208+Vagyongazd!#REF!+Közút!G196+Sport!G194+Közművelődés!G243+Támogatás!K209</f>
        <v>#REF!</v>
      </c>
      <c r="L193" s="142" t="e">
        <f>Igazgatás!H221+Községgazd!H208+Vagyongazd!#REF!+Közút!H196+Sport!H194+Közművelődés!H243+Támogatás!L209</f>
        <v>#REF!</v>
      </c>
      <c r="M193" s="66">
        <f>Igazgatás!L221+Községgazd!O208+Vagyongazd!L192+Közút!L196+Sport!L194+Közművelődés!N243+Támogatás!W209</f>
        <v>0</v>
      </c>
      <c r="N193" s="1">
        <f>Igazgatás!M221+Községgazd!P208+Vagyongazd!M192+Közút!M196+Sport!M194+Közművelődés!O243+Támogatás!X209</f>
        <v>0</v>
      </c>
      <c r="O193" s="72">
        <f>Igazgatás!N221+Községgazd!Q208+Vagyongazd!N192+Közút!N196+Sport!N194+Közművelődés!P243+Támogatás!Y209</f>
        <v>0</v>
      </c>
      <c r="P193" s="72">
        <f>Igazgatás!O221+Községgazd!R208+Vagyongazd!O192+Közút!O196+Sport!O194+Közművelődés!Q243+Támogatás!Z209</f>
        <v>0</v>
      </c>
      <c r="Q193" s="1">
        <f>Igazgatás!P221+Községgazd!S208+Vagyongazd!P192+Közút!P196+Sport!P194+Közművelődés!R243+Támogatás!AA209</f>
        <v>0</v>
      </c>
      <c r="R193" s="72">
        <f>Igazgatás!Q221+Községgazd!T208+Vagyongazd!Q192+Közút!Q196+Sport!Q194+Közművelődés!S243+Támogatás!AB209</f>
        <v>0</v>
      </c>
      <c r="S193" s="72">
        <f>Igazgatás!R221+Községgazd!U208+Vagyongazd!R192+Közút!R196+Sport!R194+Közművelődés!T243+Támogatás!AC209</f>
        <v>0</v>
      </c>
      <c r="T193" s="42">
        <f>Igazgatás!S221+Községgazd!V208+Vagyongazd!S192+Közút!S196+Sport!S194+Közművelődés!U243+Támogatás!AD209</f>
        <v>0</v>
      </c>
      <c r="U193" s="267">
        <f>Igazgatás!T221+Községgazd!W208+Vagyongazd!T192+Közút!T196+Sport!T194+Közművelődés!V243+Támogatás!AE209</f>
        <v>0</v>
      </c>
      <c r="V193" s="72">
        <f>Igazgatás!U221+Községgazd!X208+Vagyongazd!U192+Közút!U196+Sport!U194+Közművelődés!W243+Támogatás!AF209</f>
        <v>0</v>
      </c>
      <c r="W193" s="72">
        <f>Igazgatás!V221+Községgazd!Y208+Vagyongazd!V192+Közút!V196+Sport!V194+Közművelődés!X243+Támogatás!AG209</f>
        <v>0</v>
      </c>
      <c r="X193" s="42">
        <f>Igazgatás!W221+Községgazd!Z208+Vagyongazd!W192+Közút!W196+Sport!W194+Közművelődés!Y243+Támogatás!AH209</f>
        <v>0</v>
      </c>
      <c r="Y193" s="142" t="e">
        <f>Igazgatás!U221+Községgazd!U208+Vagyongazd!#REF!+Közút!U196+Sport!U194+Közművelődés!U243+Támogatás!Z209</f>
        <v>#REF!</v>
      </c>
      <c r="Z193" s="142" t="e">
        <f>Igazgatás!V221+Községgazd!V208+Vagyongazd!#REF!+Közút!V196+Sport!V194+Közművelődés!V243+Támogatás!AA209</f>
        <v>#REF!</v>
      </c>
      <c r="AA193" s="142" t="e">
        <f>Igazgatás!W221+Községgazd!W208+Vagyongazd!#REF!+Közút!W196+Sport!W194+Közművelődés!W243+Támogatás!AB209</f>
        <v>#REF!</v>
      </c>
      <c r="AD193" s="150"/>
    </row>
    <row r="194" spans="1:30" ht="25.5" hidden="1" customHeight="1" x14ac:dyDescent="0.25">
      <c r="B194" s="50"/>
      <c r="C194" s="2"/>
      <c r="D194" s="749" t="s">
        <v>556</v>
      </c>
      <c r="E194" s="749"/>
      <c r="F194" s="142" t="e">
        <v>#REF!</v>
      </c>
      <c r="G194" s="142" t="e">
        <v>#REF!</v>
      </c>
      <c r="H194" s="142" t="e">
        <v>#REF!</v>
      </c>
      <c r="I194" s="142" t="e">
        <v>#REF!</v>
      </c>
      <c r="J194" s="142" t="e">
        <f>Igazgatás!F222+Községgazd!F209+Vagyongazd!#REF!+Közút!F197+Sport!F195+Közművelődés!F244+Támogatás!J210</f>
        <v>#REF!</v>
      </c>
      <c r="K194" s="142" t="e">
        <f>Igazgatás!G222+Községgazd!G209+Vagyongazd!#REF!+Közút!G197+Sport!G195+Közművelődés!G244+Támogatás!K210</f>
        <v>#REF!</v>
      </c>
      <c r="L194" s="142" t="e">
        <f>Igazgatás!H222+Községgazd!H209+Vagyongazd!#REF!+Közút!H197+Sport!H195+Közművelődés!H244+Támogatás!L210</f>
        <v>#REF!</v>
      </c>
      <c r="M194" s="66">
        <f>Igazgatás!L222+Községgazd!O209+Vagyongazd!L193+Közút!L197+Sport!L195+Közművelődés!N244+Támogatás!W210</f>
        <v>0</v>
      </c>
      <c r="N194" s="1">
        <f>Igazgatás!M222+Községgazd!P209+Vagyongazd!M193+Közút!M197+Sport!M195+Közművelődés!O244+Támogatás!X210</f>
        <v>0</v>
      </c>
      <c r="O194" s="72">
        <f>Igazgatás!N222+Községgazd!Q209+Vagyongazd!N193+Közút!N197+Sport!N195+Közművelődés!P244+Támogatás!Y210</f>
        <v>0</v>
      </c>
      <c r="P194" s="72">
        <f>Igazgatás!O222+Községgazd!R209+Vagyongazd!O193+Közút!O197+Sport!O195+Közművelődés!Q244+Támogatás!Z210</f>
        <v>0</v>
      </c>
      <c r="Q194" s="1">
        <f>Igazgatás!P222+Községgazd!S209+Vagyongazd!P193+Közút!P197+Sport!P195+Közművelődés!R244+Támogatás!AA210</f>
        <v>0</v>
      </c>
      <c r="R194" s="72">
        <f>Igazgatás!Q222+Községgazd!T209+Vagyongazd!Q193+Közút!Q197+Sport!Q195+Közművelődés!S244+Támogatás!AB210</f>
        <v>0</v>
      </c>
      <c r="S194" s="72">
        <f>Igazgatás!R222+Községgazd!U209+Vagyongazd!R193+Közút!R197+Sport!R195+Közművelődés!T244+Támogatás!AC210</f>
        <v>0</v>
      </c>
      <c r="T194" s="42">
        <f>Igazgatás!S222+Községgazd!V209+Vagyongazd!S193+Közút!S197+Sport!S195+Közművelődés!U244+Támogatás!AD210</f>
        <v>0</v>
      </c>
      <c r="U194" s="267">
        <f>Igazgatás!T222+Községgazd!W209+Vagyongazd!T193+Közút!T197+Sport!T195+Közművelődés!V244+Támogatás!AE210</f>
        <v>0</v>
      </c>
      <c r="V194" s="72">
        <f>Igazgatás!U222+Községgazd!X209+Vagyongazd!U193+Közút!U197+Sport!U195+Közművelődés!W244+Támogatás!AF210</f>
        <v>0</v>
      </c>
      <c r="W194" s="72">
        <f>Igazgatás!V222+Községgazd!Y209+Vagyongazd!V193+Közút!V197+Sport!V195+Közművelődés!X244+Támogatás!AG210</f>
        <v>0</v>
      </c>
      <c r="X194" s="42">
        <f>Igazgatás!W222+Községgazd!Z209+Vagyongazd!W193+Közút!W197+Sport!W195+Közművelődés!Y244+Támogatás!AH210</f>
        <v>0</v>
      </c>
      <c r="Y194" s="142" t="e">
        <f>Igazgatás!U222+Községgazd!U209+Vagyongazd!#REF!+Közút!U197+Sport!U195+Közművelődés!U244+Támogatás!Z210</f>
        <v>#REF!</v>
      </c>
      <c r="Z194" s="142" t="e">
        <f>Igazgatás!V222+Községgazd!V209+Vagyongazd!#REF!+Közút!V197+Sport!V195+Közművelődés!V244+Támogatás!AA210</f>
        <v>#REF!</v>
      </c>
      <c r="AA194" s="142" t="e">
        <f>Igazgatás!W222+Községgazd!W209+Vagyongazd!#REF!+Közút!W197+Sport!W195+Közművelődés!W244+Támogatás!AB210</f>
        <v>#REF!</v>
      </c>
      <c r="AD194" s="150"/>
    </row>
    <row r="195" spans="1:30" ht="15.75" hidden="1" customHeight="1" x14ac:dyDescent="0.25">
      <c r="B195" s="50"/>
      <c r="C195" s="2"/>
      <c r="D195" s="748" t="s">
        <v>817</v>
      </c>
      <c r="E195" s="748"/>
      <c r="F195" s="142" t="e">
        <v>#REF!</v>
      </c>
      <c r="G195" s="142" t="e">
        <v>#REF!</v>
      </c>
      <c r="H195" s="142" t="e">
        <v>#REF!</v>
      </c>
      <c r="I195" s="142" t="e">
        <v>#REF!</v>
      </c>
      <c r="J195" s="142" t="e">
        <f>Igazgatás!F223+Községgazd!F210+Vagyongazd!#REF!+Közút!F198+Sport!F196+Közművelődés!F245+Támogatás!J211</f>
        <v>#REF!</v>
      </c>
      <c r="K195" s="142" t="e">
        <f>Igazgatás!G223+Községgazd!G210+Vagyongazd!#REF!+Közút!G198+Sport!G196+Közművelődés!G245+Támogatás!K211</f>
        <v>#REF!</v>
      </c>
      <c r="L195" s="142" t="e">
        <f>Igazgatás!H223+Községgazd!H210+Vagyongazd!#REF!+Közút!H198+Sport!H196+Közművelődés!H245+Támogatás!L211</f>
        <v>#REF!</v>
      </c>
      <c r="M195" s="66">
        <f>Igazgatás!L223+Községgazd!O210+Vagyongazd!L194+Közút!L198+Sport!L196+Közművelődés!N245+Támogatás!W211</f>
        <v>0</v>
      </c>
      <c r="N195" s="1">
        <f>Igazgatás!M223+Községgazd!P210+Vagyongazd!M194+Közút!M198+Sport!M196+Közművelődés!O245+Támogatás!X211</f>
        <v>0</v>
      </c>
      <c r="O195" s="72">
        <f>Igazgatás!N223+Községgazd!Q210+Vagyongazd!N194+Közút!N198+Sport!N196+Közművelődés!P245+Támogatás!Y211</f>
        <v>0</v>
      </c>
      <c r="P195" s="72">
        <f>Igazgatás!O223+Községgazd!R210+Vagyongazd!O194+Közút!O198+Sport!O196+Közművelődés!Q245+Támogatás!Z211</f>
        <v>0</v>
      </c>
      <c r="Q195" s="1">
        <f>Igazgatás!P223+Községgazd!S210+Vagyongazd!P194+Közút!P198+Sport!P196+Közművelődés!R245+Támogatás!AA211</f>
        <v>0</v>
      </c>
      <c r="R195" s="72">
        <f>Igazgatás!Q223+Községgazd!T210+Vagyongazd!Q194+Közút!Q198+Sport!Q196+Közművelődés!S245+Támogatás!AB211</f>
        <v>0</v>
      </c>
      <c r="S195" s="72">
        <f>Igazgatás!R223+Községgazd!U210+Vagyongazd!R194+Közút!R198+Sport!R196+Közművelődés!T245+Támogatás!AC211</f>
        <v>0</v>
      </c>
      <c r="T195" s="42">
        <f>Igazgatás!S223+Községgazd!V210+Vagyongazd!S194+Közút!S198+Sport!S196+Közművelődés!U245+Támogatás!AD211</f>
        <v>0</v>
      </c>
      <c r="U195" s="267">
        <f>Igazgatás!T223+Községgazd!W210+Vagyongazd!T194+Közút!T198+Sport!T196+Közművelődés!V245+Támogatás!AE211</f>
        <v>0</v>
      </c>
      <c r="V195" s="72">
        <f>Igazgatás!U223+Községgazd!X210+Vagyongazd!U194+Közút!U198+Sport!U196+Közművelődés!W245+Támogatás!AF211</f>
        <v>0</v>
      </c>
      <c r="W195" s="72">
        <f>Igazgatás!V223+Községgazd!Y210+Vagyongazd!V194+Közút!V198+Sport!V196+Közművelődés!X245+Támogatás!AG211</f>
        <v>0</v>
      </c>
      <c r="X195" s="42">
        <f>Igazgatás!W223+Községgazd!Z210+Vagyongazd!W194+Közút!W198+Sport!W196+Közművelődés!Y245+Támogatás!AH211</f>
        <v>0</v>
      </c>
      <c r="Y195" s="142" t="e">
        <f>Igazgatás!U223+Községgazd!U210+Vagyongazd!#REF!+Közút!U198+Sport!U196+Közművelődés!U245+Támogatás!Z211</f>
        <v>#REF!</v>
      </c>
      <c r="Z195" s="142" t="e">
        <f>Igazgatás!V223+Községgazd!V210+Vagyongazd!#REF!+Közút!V198+Sport!V196+Közművelődés!V245+Támogatás!AA211</f>
        <v>#REF!</v>
      </c>
      <c r="AA195" s="142" t="e">
        <f>Igazgatás!W223+Községgazd!W210+Vagyongazd!#REF!+Közút!W198+Sport!W196+Közművelődés!W245+Támogatás!AB211</f>
        <v>#REF!</v>
      </c>
      <c r="AD195" s="150"/>
    </row>
    <row r="196" spans="1:30" ht="25.5" hidden="1" customHeight="1" x14ac:dyDescent="0.25">
      <c r="B196" s="50"/>
      <c r="C196" s="2"/>
      <c r="D196" s="749" t="s">
        <v>561</v>
      </c>
      <c r="E196" s="749"/>
      <c r="F196" s="142" t="e">
        <v>#REF!</v>
      </c>
      <c r="G196" s="142" t="e">
        <v>#REF!</v>
      </c>
      <c r="H196" s="142" t="e">
        <v>#REF!</v>
      </c>
      <c r="I196" s="142" t="e">
        <v>#REF!</v>
      </c>
      <c r="J196" s="142" t="e">
        <f>Igazgatás!F224+Községgazd!F211+Vagyongazd!#REF!+Közút!F199+Sport!F197+Közművelődés!F246+Támogatás!J212</f>
        <v>#REF!</v>
      </c>
      <c r="K196" s="142" t="e">
        <f>Igazgatás!G224+Községgazd!G211+Vagyongazd!#REF!+Közút!G199+Sport!G197+Közművelődés!G246+Támogatás!K212</f>
        <v>#REF!</v>
      </c>
      <c r="L196" s="142" t="e">
        <f>Igazgatás!H224+Községgazd!H211+Vagyongazd!#REF!+Közút!H199+Sport!H197+Közművelődés!H246+Támogatás!L212</f>
        <v>#REF!</v>
      </c>
      <c r="M196" s="66">
        <f>Igazgatás!L224+Községgazd!O211+Vagyongazd!L195+Közút!L199+Sport!L197+Közművelődés!N246+Támogatás!W212</f>
        <v>0</v>
      </c>
      <c r="N196" s="1">
        <f>Igazgatás!M224+Községgazd!P211+Vagyongazd!M195+Közút!M199+Sport!M197+Közművelődés!O246+Támogatás!X212</f>
        <v>0</v>
      </c>
      <c r="O196" s="72">
        <f>Igazgatás!N224+Községgazd!Q211+Vagyongazd!N195+Közút!N199+Sport!N197+Közművelődés!P246+Támogatás!Y212</f>
        <v>0</v>
      </c>
      <c r="P196" s="72">
        <f>Igazgatás!O224+Községgazd!R211+Vagyongazd!O195+Közút!O199+Sport!O197+Közművelődés!Q246+Támogatás!Z212</f>
        <v>0</v>
      </c>
      <c r="Q196" s="1">
        <f>Igazgatás!P224+Községgazd!S211+Vagyongazd!P195+Közút!P199+Sport!P197+Közművelődés!R246+Támogatás!AA212</f>
        <v>0</v>
      </c>
      <c r="R196" s="72">
        <f>Igazgatás!Q224+Községgazd!T211+Vagyongazd!Q195+Közút!Q199+Sport!Q197+Közművelődés!S246+Támogatás!AB212</f>
        <v>0</v>
      </c>
      <c r="S196" s="72">
        <f>Igazgatás!R224+Községgazd!U211+Vagyongazd!R195+Közút!R199+Sport!R197+Közművelődés!T246+Támogatás!AC212</f>
        <v>0</v>
      </c>
      <c r="T196" s="42">
        <f>Igazgatás!S224+Községgazd!V211+Vagyongazd!S195+Közút!S199+Sport!S197+Közművelődés!U246+Támogatás!AD212</f>
        <v>0</v>
      </c>
      <c r="U196" s="267">
        <f>Igazgatás!T224+Községgazd!W211+Vagyongazd!T195+Közút!T199+Sport!T197+Közművelődés!V246+Támogatás!AE212</f>
        <v>0</v>
      </c>
      <c r="V196" s="72">
        <f>Igazgatás!U224+Községgazd!X211+Vagyongazd!U195+Közút!U199+Sport!U197+Közművelődés!W246+Támogatás!AF212</f>
        <v>0</v>
      </c>
      <c r="W196" s="72">
        <f>Igazgatás!V224+Községgazd!Y211+Vagyongazd!V195+Közút!V199+Sport!V197+Közművelődés!X246+Támogatás!AG212</f>
        <v>0</v>
      </c>
      <c r="X196" s="42">
        <f>Igazgatás!W224+Községgazd!Z211+Vagyongazd!W195+Közút!W199+Sport!W197+Közművelődés!Y246+Támogatás!AH212</f>
        <v>0</v>
      </c>
      <c r="Y196" s="142" t="e">
        <f>Igazgatás!U224+Községgazd!U211+Vagyongazd!#REF!+Közút!U199+Sport!U197+Közművelődés!U246+Támogatás!Z212</f>
        <v>#REF!</v>
      </c>
      <c r="Z196" s="142" t="e">
        <f>Igazgatás!V224+Községgazd!V211+Vagyongazd!#REF!+Közút!V199+Sport!V197+Közművelődés!V246+Támogatás!AA212</f>
        <v>#REF!</v>
      </c>
      <c r="AA196" s="142" t="e">
        <f>Igazgatás!W224+Községgazd!W211+Vagyongazd!#REF!+Közút!W199+Sport!W197+Közművelődés!W246+Támogatás!AB212</f>
        <v>#REF!</v>
      </c>
      <c r="AD196" s="150"/>
    </row>
    <row r="197" spans="1:30" ht="25.5" hidden="1" customHeight="1" x14ac:dyDescent="0.25">
      <c r="B197" s="50"/>
      <c r="C197" s="2"/>
      <c r="D197" s="749" t="s">
        <v>564</v>
      </c>
      <c r="E197" s="749"/>
      <c r="F197" s="142" t="e">
        <v>#REF!</v>
      </c>
      <c r="G197" s="142" t="e">
        <v>#REF!</v>
      </c>
      <c r="H197" s="142" t="e">
        <v>#REF!</v>
      </c>
      <c r="I197" s="142" t="e">
        <v>#REF!</v>
      </c>
      <c r="J197" s="142" t="e">
        <f>Igazgatás!F225+Községgazd!F212+Vagyongazd!#REF!+Közút!F200+Sport!F198+Közművelődés!F247+Támogatás!J213</f>
        <v>#REF!</v>
      </c>
      <c r="K197" s="142" t="e">
        <f>Igazgatás!G225+Községgazd!G212+Vagyongazd!#REF!+Közút!G200+Sport!G198+Közművelődés!G247+Támogatás!K213</f>
        <v>#REF!</v>
      </c>
      <c r="L197" s="142" t="e">
        <f>Igazgatás!H225+Községgazd!H212+Vagyongazd!#REF!+Közút!H200+Sport!H198+Közművelődés!H247+Támogatás!L213</f>
        <v>#REF!</v>
      </c>
      <c r="M197" s="66">
        <f>Igazgatás!L225+Községgazd!O212+Vagyongazd!L196+Közút!L200+Sport!L198+Közművelődés!N247+Támogatás!W213</f>
        <v>0</v>
      </c>
      <c r="N197" s="1">
        <f>Igazgatás!M225+Községgazd!P212+Vagyongazd!M196+Közút!M200+Sport!M198+Közművelődés!O247+Támogatás!X213</f>
        <v>0</v>
      </c>
      <c r="O197" s="72">
        <f>Igazgatás!N225+Községgazd!Q212+Vagyongazd!N196+Közút!N200+Sport!N198+Közművelődés!P247+Támogatás!Y213</f>
        <v>0</v>
      </c>
      <c r="P197" s="72">
        <f>Igazgatás!O225+Községgazd!R212+Vagyongazd!O196+Közút!O200+Sport!O198+Közművelődés!Q247+Támogatás!Z213</f>
        <v>0</v>
      </c>
      <c r="Q197" s="1">
        <f>Igazgatás!P225+Községgazd!S212+Vagyongazd!P196+Közút!P200+Sport!P198+Közművelődés!R247+Támogatás!AA213</f>
        <v>0</v>
      </c>
      <c r="R197" s="72">
        <f>Igazgatás!Q225+Községgazd!T212+Vagyongazd!Q196+Közút!Q200+Sport!Q198+Közművelődés!S247+Támogatás!AB213</f>
        <v>0</v>
      </c>
      <c r="S197" s="72">
        <f>Igazgatás!R225+Községgazd!U212+Vagyongazd!R196+Közút!R200+Sport!R198+Közművelődés!T247+Támogatás!AC213</f>
        <v>0</v>
      </c>
      <c r="T197" s="42">
        <f>Igazgatás!S225+Községgazd!V212+Vagyongazd!S196+Közút!S200+Sport!S198+Közművelődés!U247+Támogatás!AD213</f>
        <v>0</v>
      </c>
      <c r="U197" s="267">
        <f>Igazgatás!T225+Községgazd!W212+Vagyongazd!T196+Közút!T200+Sport!T198+Közművelődés!V247+Támogatás!AE213</f>
        <v>0</v>
      </c>
      <c r="V197" s="72">
        <f>Igazgatás!U225+Községgazd!X212+Vagyongazd!U196+Közút!U200+Sport!U198+Közművelődés!W247+Támogatás!AF213</f>
        <v>0</v>
      </c>
      <c r="W197" s="72">
        <f>Igazgatás!V225+Községgazd!Y212+Vagyongazd!V196+Közút!V200+Sport!V198+Közművelődés!X247+Támogatás!AG213</f>
        <v>0</v>
      </c>
      <c r="X197" s="42">
        <f>Igazgatás!W225+Községgazd!Z212+Vagyongazd!W196+Közút!W200+Sport!W198+Közművelődés!Y247+Támogatás!AH213</f>
        <v>0</v>
      </c>
      <c r="Y197" s="142" t="e">
        <f>Igazgatás!U225+Községgazd!U212+Vagyongazd!#REF!+Közút!U200+Sport!U198+Közművelődés!U247+Támogatás!Z213</f>
        <v>#REF!</v>
      </c>
      <c r="Z197" s="142" t="e">
        <f>Igazgatás!V225+Községgazd!V212+Vagyongazd!#REF!+Közút!V200+Sport!V198+Közművelődés!V247+Támogatás!AA213</f>
        <v>#REF!</v>
      </c>
      <c r="AA197" s="142" t="e">
        <f>Igazgatás!W225+Községgazd!W212+Vagyongazd!#REF!+Közút!W200+Sport!W198+Közművelődés!W247+Támogatás!AB213</f>
        <v>#REF!</v>
      </c>
      <c r="AD197" s="150"/>
    </row>
    <row r="198" spans="1:30" s="17" customFormat="1" ht="25.5" hidden="1" customHeight="1" x14ac:dyDescent="0.25">
      <c r="A198" s="110" t="s">
        <v>276</v>
      </c>
      <c r="B198" s="82" t="s">
        <v>685</v>
      </c>
      <c r="C198" s="802" t="s">
        <v>605</v>
      </c>
      <c r="D198" s="803"/>
      <c r="E198" s="803"/>
      <c r="F198" s="141" t="e">
        <v>#REF!</v>
      </c>
      <c r="G198" s="141" t="e">
        <v>#REF!</v>
      </c>
      <c r="H198" s="141" t="e">
        <v>#REF!</v>
      </c>
      <c r="I198" s="205" t="e">
        <v>#REF!</v>
      </c>
      <c r="J198" s="141" t="e">
        <f>Igazgatás!F226+Községgazd!F213+Vagyongazd!#REF!+Közút!F201+Sport!F199+Közművelődés!F248+Támogatás!J214</f>
        <v>#REF!</v>
      </c>
      <c r="K198" s="141" t="e">
        <f>Igazgatás!G226+Községgazd!G213+Vagyongazd!#REF!+Közút!G201+Sport!G199+Közművelődés!G248+Támogatás!K214</f>
        <v>#REF!</v>
      </c>
      <c r="L198" s="141" t="e">
        <f>Igazgatás!H226+Községgazd!H213+Vagyongazd!#REF!+Közút!H201+Sport!H199+Közművelődés!H248+Támogatás!L214</f>
        <v>#REF!</v>
      </c>
      <c r="M198" s="83">
        <f>Igazgatás!L226+Községgazd!O213+Vagyongazd!L197+Közút!L201+Sport!L199+Közművelődés!N248+Támogatás!W214</f>
        <v>0</v>
      </c>
      <c r="N198" s="84">
        <f>Igazgatás!M226+Községgazd!P213+Vagyongazd!M197+Közút!M201+Sport!M199+Közművelődés!O248+Támogatás!X214</f>
        <v>0</v>
      </c>
      <c r="O198" s="87">
        <f>Igazgatás!N226+Községgazd!Q213+Vagyongazd!N197+Közút!N201+Sport!N199+Közművelődés!P248+Támogatás!Y214</f>
        <v>0</v>
      </c>
      <c r="P198" s="87">
        <f>Igazgatás!O226+Községgazd!R213+Vagyongazd!O197+Közút!O201+Sport!O199+Közművelődés!Q248+Támogatás!Z214</f>
        <v>0</v>
      </c>
      <c r="Q198" s="84">
        <f>Igazgatás!P226+Községgazd!S213+Vagyongazd!P197+Közút!P201+Sport!P199+Közművelődés!R248+Támogatás!AA214</f>
        <v>0</v>
      </c>
      <c r="R198" s="87">
        <f>Igazgatás!Q226+Községgazd!T213+Vagyongazd!Q197+Közút!Q201+Sport!Q199+Közművelődés!S248+Támogatás!AB214</f>
        <v>0</v>
      </c>
      <c r="S198" s="87">
        <f>Igazgatás!R226+Községgazd!U213+Vagyongazd!R197+Közút!R201+Sport!R199+Közművelődés!T248+Támogatás!AC214</f>
        <v>0</v>
      </c>
      <c r="T198" s="88">
        <f>Igazgatás!S226+Községgazd!V213+Vagyongazd!S197+Közút!S201+Sport!S199+Közművelődés!U248+Támogatás!AD214</f>
        <v>0</v>
      </c>
      <c r="U198" s="265">
        <f>Igazgatás!T226+Községgazd!W213+Vagyongazd!T197+Közút!T201+Sport!T199+Közművelődés!V248+Támogatás!AE214</f>
        <v>0</v>
      </c>
      <c r="V198" s="87">
        <f>Igazgatás!U226+Községgazd!X213+Vagyongazd!U197+Közút!U201+Sport!U199+Közművelődés!W248+Támogatás!AF214</f>
        <v>0</v>
      </c>
      <c r="W198" s="87">
        <f>Igazgatás!V226+Községgazd!Y213+Vagyongazd!V197+Közút!V201+Sport!V199+Közművelődés!X248+Támogatás!AG214</f>
        <v>0</v>
      </c>
      <c r="X198" s="88">
        <f>Igazgatás!W226+Községgazd!Z213+Vagyongazd!W197+Közút!W201+Sport!W199+Közművelődés!Y248+Támogatás!AH214</f>
        <v>0</v>
      </c>
      <c r="Y198" s="141" t="e">
        <f>Igazgatás!U226+Községgazd!U213+Vagyongazd!#REF!+Közút!U201+Sport!U199+Közművelődés!U248+Támogatás!Z214</f>
        <v>#REF!</v>
      </c>
      <c r="Z198" s="141" t="e">
        <f>Igazgatás!V226+Községgazd!V213+Vagyongazd!#REF!+Közút!V201+Sport!V199+Közművelődés!V248+Támogatás!AA214</f>
        <v>#REF!</v>
      </c>
      <c r="AA198" s="141" t="e">
        <f>Igazgatás!W226+Községgazd!W213+Vagyongazd!#REF!+Közút!W201+Sport!W199+Közművelődés!W248+Támogatás!AB214</f>
        <v>#REF!</v>
      </c>
      <c r="AD198" s="150"/>
    </row>
    <row r="199" spans="1:30" ht="25.5" hidden="1" customHeight="1" x14ac:dyDescent="0.25">
      <c r="B199" s="50"/>
      <c r="C199" s="2"/>
      <c r="D199" s="749" t="s">
        <v>567</v>
      </c>
      <c r="E199" s="749"/>
      <c r="F199" s="142" t="e">
        <v>#REF!</v>
      </c>
      <c r="G199" s="142" t="e">
        <v>#REF!</v>
      </c>
      <c r="H199" s="142" t="e">
        <v>#REF!</v>
      </c>
      <c r="I199" s="142" t="e">
        <v>#REF!</v>
      </c>
      <c r="J199" s="142" t="e">
        <f>Igazgatás!F227+Községgazd!F214+Vagyongazd!#REF!+Közút!F202+Sport!F200+Közművelődés!F249+Támogatás!J215</f>
        <v>#REF!</v>
      </c>
      <c r="K199" s="142" t="e">
        <f>Igazgatás!G227+Községgazd!G214+Vagyongazd!#REF!+Közút!G202+Sport!G200+Közművelődés!G249+Támogatás!K215</f>
        <v>#REF!</v>
      </c>
      <c r="L199" s="142" t="e">
        <f>Igazgatás!H227+Községgazd!H214+Vagyongazd!#REF!+Közút!H202+Sport!H200+Közművelődés!H249+Támogatás!L215</f>
        <v>#REF!</v>
      </c>
      <c r="M199" s="66">
        <f>Igazgatás!L227+Községgazd!O214+Vagyongazd!L198+Közút!L202+Sport!L200+Közművelődés!N249+Támogatás!W215</f>
        <v>0</v>
      </c>
      <c r="N199" s="1">
        <f>Igazgatás!M227+Községgazd!P214+Vagyongazd!M198+Közút!M202+Sport!M200+Közművelődés!O249+Támogatás!X215</f>
        <v>0</v>
      </c>
      <c r="O199" s="72">
        <f>Igazgatás!N227+Községgazd!Q214+Vagyongazd!N198+Közút!N202+Sport!N200+Közművelődés!P249+Támogatás!Y215</f>
        <v>0</v>
      </c>
      <c r="P199" s="72">
        <f>Igazgatás!O227+Községgazd!R214+Vagyongazd!O198+Közút!O202+Sport!O200+Közművelődés!Q249+Támogatás!Z215</f>
        <v>0</v>
      </c>
      <c r="Q199" s="1">
        <f>Igazgatás!P227+Községgazd!S214+Vagyongazd!P198+Közút!P202+Sport!P200+Közművelődés!R249+Támogatás!AA215</f>
        <v>0</v>
      </c>
      <c r="R199" s="72">
        <f>Igazgatás!Q227+Községgazd!T214+Vagyongazd!Q198+Közút!Q202+Sport!Q200+Közművelődés!S249+Támogatás!AB215</f>
        <v>0</v>
      </c>
      <c r="S199" s="72">
        <f>Igazgatás!R227+Községgazd!U214+Vagyongazd!R198+Közút!R202+Sport!R200+Közművelődés!T249+Támogatás!AC215</f>
        <v>0</v>
      </c>
      <c r="T199" s="42">
        <f>Igazgatás!S227+Községgazd!V214+Vagyongazd!S198+Közút!S202+Sport!S200+Közművelődés!U249+Támogatás!AD215</f>
        <v>0</v>
      </c>
      <c r="U199" s="267">
        <f>Igazgatás!T227+Községgazd!W214+Vagyongazd!T198+Közút!T202+Sport!T200+Közművelődés!V249+Támogatás!AE215</f>
        <v>0</v>
      </c>
      <c r="V199" s="72">
        <f>Igazgatás!U227+Községgazd!X214+Vagyongazd!U198+Közút!U202+Sport!U200+Közművelődés!W249+Támogatás!AF215</f>
        <v>0</v>
      </c>
      <c r="W199" s="72">
        <f>Igazgatás!V227+Községgazd!Y214+Vagyongazd!V198+Közút!V202+Sport!V200+Közművelődés!X249+Támogatás!AG215</f>
        <v>0</v>
      </c>
      <c r="X199" s="42">
        <f>Igazgatás!W227+Községgazd!Z214+Vagyongazd!W198+Közút!W202+Sport!W200+Közművelődés!Y249+Támogatás!AH215</f>
        <v>0</v>
      </c>
      <c r="Y199" s="142" t="e">
        <f>Igazgatás!U227+Községgazd!U214+Vagyongazd!#REF!+Közút!U202+Sport!U200+Közművelődés!U249+Támogatás!Z215</f>
        <v>#REF!</v>
      </c>
      <c r="Z199" s="142" t="e">
        <f>Igazgatás!V227+Községgazd!V214+Vagyongazd!#REF!+Közút!V202+Sport!V200+Közművelődés!V249+Támogatás!AA215</f>
        <v>#REF!</v>
      </c>
      <c r="AA199" s="142" t="e">
        <f>Igazgatás!W227+Községgazd!W214+Vagyongazd!#REF!+Közút!W202+Sport!W200+Közművelődés!W249+Támogatás!AB215</f>
        <v>#REF!</v>
      </c>
      <c r="AD199" s="150"/>
    </row>
    <row r="200" spans="1:30" ht="25.5" hidden="1" customHeight="1" x14ac:dyDescent="0.25">
      <c r="B200" s="50"/>
      <c r="C200" s="2"/>
      <c r="D200" s="749" t="s">
        <v>568</v>
      </c>
      <c r="E200" s="749"/>
      <c r="F200" s="142" t="e">
        <v>#REF!</v>
      </c>
      <c r="G200" s="142" t="e">
        <v>#REF!</v>
      </c>
      <c r="H200" s="142" t="e">
        <v>#REF!</v>
      </c>
      <c r="I200" s="142" t="e">
        <v>#REF!</v>
      </c>
      <c r="J200" s="142" t="e">
        <f>Igazgatás!F228+Községgazd!F215+Vagyongazd!#REF!+Közút!F203+Sport!F201+Közművelődés!F250+Támogatás!J216</f>
        <v>#REF!</v>
      </c>
      <c r="K200" s="142" t="e">
        <f>Igazgatás!G228+Községgazd!G215+Vagyongazd!#REF!+Közút!G203+Sport!G201+Közművelődés!G250+Támogatás!K216</f>
        <v>#REF!</v>
      </c>
      <c r="L200" s="142" t="e">
        <f>Igazgatás!H228+Községgazd!H215+Vagyongazd!#REF!+Közút!H203+Sport!H201+Közművelődés!H250+Támogatás!L216</f>
        <v>#REF!</v>
      </c>
      <c r="M200" s="66">
        <f>Igazgatás!L228+Községgazd!O215+Vagyongazd!L199+Közút!L203+Sport!L201+Közművelődés!N250+Támogatás!W216</f>
        <v>0</v>
      </c>
      <c r="N200" s="1">
        <f>Igazgatás!M228+Községgazd!P215+Vagyongazd!M199+Közút!M203+Sport!M201+Közművelődés!O250+Támogatás!X216</f>
        <v>0</v>
      </c>
      <c r="O200" s="72">
        <f>Igazgatás!N228+Községgazd!Q215+Vagyongazd!N199+Közút!N203+Sport!N201+Közművelődés!P250+Támogatás!Y216</f>
        <v>0</v>
      </c>
      <c r="P200" s="72">
        <f>Igazgatás!O228+Községgazd!R215+Vagyongazd!O199+Közút!O203+Sport!O201+Közművelődés!Q250+Támogatás!Z216</f>
        <v>0</v>
      </c>
      <c r="Q200" s="1">
        <f>Igazgatás!P228+Községgazd!S215+Vagyongazd!P199+Közút!P203+Sport!P201+Közművelődés!R250+Támogatás!AA216</f>
        <v>0</v>
      </c>
      <c r="R200" s="72">
        <f>Igazgatás!Q228+Községgazd!T215+Vagyongazd!Q199+Közút!Q203+Sport!Q201+Közművelődés!S250+Támogatás!AB216</f>
        <v>0</v>
      </c>
      <c r="S200" s="72">
        <f>Igazgatás!R228+Községgazd!U215+Vagyongazd!R199+Közút!R203+Sport!R201+Közművelődés!T250+Támogatás!AC216</f>
        <v>0</v>
      </c>
      <c r="T200" s="42">
        <f>Igazgatás!S228+Községgazd!V215+Vagyongazd!S199+Közút!S203+Sport!S201+Közművelődés!U250+Támogatás!AD216</f>
        <v>0</v>
      </c>
      <c r="U200" s="267">
        <f>Igazgatás!T228+Községgazd!W215+Vagyongazd!T199+Közút!T203+Sport!T201+Közművelődés!V250+Támogatás!AE216</f>
        <v>0</v>
      </c>
      <c r="V200" s="72">
        <f>Igazgatás!U228+Községgazd!X215+Vagyongazd!U199+Közút!U203+Sport!U201+Közművelődés!W250+Támogatás!AF216</f>
        <v>0</v>
      </c>
      <c r="W200" s="72">
        <f>Igazgatás!V228+Községgazd!Y215+Vagyongazd!V199+Közút!V203+Sport!V201+Közművelődés!X250+Támogatás!AG216</f>
        <v>0</v>
      </c>
      <c r="X200" s="42">
        <f>Igazgatás!W228+Községgazd!Z215+Vagyongazd!W199+Közút!W203+Sport!W201+Közművelődés!Y250+Támogatás!AH216</f>
        <v>0</v>
      </c>
      <c r="Y200" s="142" t="e">
        <f>Igazgatás!U228+Községgazd!U215+Vagyongazd!#REF!+Közút!U203+Sport!U201+Közművelődés!U250+Támogatás!Z216</f>
        <v>#REF!</v>
      </c>
      <c r="Z200" s="142" t="e">
        <f>Igazgatás!V228+Községgazd!V215+Vagyongazd!#REF!+Közút!V203+Sport!V201+Közművelődés!V250+Támogatás!AA216</f>
        <v>#REF!</v>
      </c>
      <c r="AA200" s="142" t="e">
        <f>Igazgatás!W228+Községgazd!W215+Vagyongazd!#REF!+Közút!W203+Sport!W201+Közművelődés!W250+Támogatás!AB216</f>
        <v>#REF!</v>
      </c>
      <c r="AD200" s="150"/>
    </row>
    <row r="201" spans="1:30" s="17" customFormat="1" ht="22.5" hidden="1" customHeight="1" x14ac:dyDescent="0.25">
      <c r="A201" s="110" t="s">
        <v>277</v>
      </c>
      <c r="B201" s="82" t="s">
        <v>686</v>
      </c>
      <c r="C201" s="802" t="s">
        <v>818</v>
      </c>
      <c r="D201" s="803"/>
      <c r="E201" s="803"/>
      <c r="F201" s="141" t="e">
        <v>#REF!</v>
      </c>
      <c r="G201" s="141" t="e">
        <v>#REF!</v>
      </c>
      <c r="H201" s="141" t="e">
        <v>#REF!</v>
      </c>
      <c r="I201" s="205" t="e">
        <v>#REF!</v>
      </c>
      <c r="J201" s="141" t="e">
        <f>Igazgatás!F229+Községgazd!F216+Vagyongazd!#REF!+Közút!F204+Sport!F202+Közművelődés!F251+Támogatás!J217</f>
        <v>#REF!</v>
      </c>
      <c r="K201" s="141" t="e">
        <f>Igazgatás!G229+Községgazd!G216+Vagyongazd!#REF!+Közút!G204+Sport!G202+Közművelődés!G251+Támogatás!K217</f>
        <v>#REF!</v>
      </c>
      <c r="L201" s="141" t="e">
        <f>Igazgatás!H229+Községgazd!H216+Vagyongazd!#REF!+Közút!H204+Sport!H202+Közművelődés!H251+Támogatás!L217</f>
        <v>#REF!</v>
      </c>
      <c r="M201" s="83">
        <f>Igazgatás!L229+Községgazd!O216+Vagyongazd!L200+Közút!L204+Sport!L202+Közművelődés!N251+Támogatás!W217</f>
        <v>0</v>
      </c>
      <c r="N201" s="84">
        <f>Igazgatás!M229+Községgazd!P216+Vagyongazd!M200+Közút!M204+Sport!M202+Közművelődés!O251+Támogatás!X217</f>
        <v>0</v>
      </c>
      <c r="O201" s="87">
        <f>Igazgatás!N229+Községgazd!Q216+Vagyongazd!N200+Közút!N204+Sport!N202+Közművelődés!P251+Támogatás!Y217</f>
        <v>0</v>
      </c>
      <c r="P201" s="87">
        <f>Igazgatás!O229+Községgazd!R216+Vagyongazd!O200+Közút!O204+Sport!O202+Közművelődés!Q251+Támogatás!Z217</f>
        <v>0</v>
      </c>
      <c r="Q201" s="84">
        <f>Igazgatás!P229+Községgazd!S216+Vagyongazd!P200+Közút!P204+Sport!P202+Közművelődés!R251+Támogatás!AA217</f>
        <v>0</v>
      </c>
      <c r="R201" s="87">
        <f>Igazgatás!Q229+Községgazd!T216+Vagyongazd!Q200+Közút!Q204+Sport!Q202+Közművelődés!S251+Támogatás!AB217</f>
        <v>0</v>
      </c>
      <c r="S201" s="87">
        <f>Igazgatás!R229+Községgazd!U216+Vagyongazd!R200+Közút!R204+Sport!R202+Közművelődés!T251+Támogatás!AC217</f>
        <v>0</v>
      </c>
      <c r="T201" s="88">
        <f>Igazgatás!S229+Községgazd!V216+Vagyongazd!S200+Közút!S204+Sport!S202+Közművelődés!U251+Támogatás!AD217</f>
        <v>0</v>
      </c>
      <c r="U201" s="265">
        <f>Igazgatás!T229+Községgazd!W216+Vagyongazd!T200+Közút!T204+Sport!T202+Közművelődés!V251+Támogatás!AE217</f>
        <v>0</v>
      </c>
      <c r="V201" s="87">
        <f>Igazgatás!U229+Községgazd!X216+Vagyongazd!U200+Közút!U204+Sport!U202+Közművelődés!W251+Támogatás!AF217</f>
        <v>0</v>
      </c>
      <c r="W201" s="87">
        <f>Igazgatás!V229+Községgazd!Y216+Vagyongazd!V200+Közút!V204+Sport!V202+Közművelődés!X251+Támogatás!AG217</f>
        <v>0</v>
      </c>
      <c r="X201" s="88">
        <f>Igazgatás!W229+Községgazd!Z216+Vagyongazd!W200+Közút!W204+Sport!W202+Közművelődés!Y251+Támogatás!AH217</f>
        <v>0</v>
      </c>
      <c r="Y201" s="141" t="e">
        <f>Igazgatás!U229+Községgazd!U216+Vagyongazd!#REF!+Közút!U204+Sport!U202+Közművelődés!U251+Támogatás!Z217</f>
        <v>#REF!</v>
      </c>
      <c r="Z201" s="141" t="e">
        <f>Igazgatás!V229+Községgazd!V216+Vagyongazd!#REF!+Közút!V204+Sport!V202+Közművelődés!V251+Támogatás!AA217</f>
        <v>#REF!</v>
      </c>
      <c r="AA201" s="141" t="e">
        <f>Igazgatás!W229+Községgazd!W216+Vagyongazd!#REF!+Közút!W204+Sport!W202+Közművelődés!W251+Támogatás!AB217</f>
        <v>#REF!</v>
      </c>
      <c r="AD201" s="150"/>
    </row>
    <row r="202" spans="1:30" ht="15.75" hidden="1" customHeight="1" x14ac:dyDescent="0.25">
      <c r="B202" s="50"/>
      <c r="C202" s="2"/>
      <c r="D202" s="748" t="s">
        <v>372</v>
      </c>
      <c r="E202" s="748"/>
      <c r="F202" s="142" t="e">
        <v>#REF!</v>
      </c>
      <c r="G202" s="142" t="e">
        <v>#REF!</v>
      </c>
      <c r="H202" s="142" t="e">
        <v>#REF!</v>
      </c>
      <c r="I202" s="142" t="e">
        <v>#REF!</v>
      </c>
      <c r="J202" s="142" t="e">
        <f>Igazgatás!F230+Községgazd!F217+Vagyongazd!#REF!+Közút!F205+Sport!F203+Közművelődés!F252+Támogatás!J218</f>
        <v>#REF!</v>
      </c>
      <c r="K202" s="142" t="e">
        <f>Igazgatás!G230+Községgazd!G217+Vagyongazd!#REF!+Közút!G205+Sport!G203+Közművelődés!G252+Támogatás!K218</f>
        <v>#REF!</v>
      </c>
      <c r="L202" s="142" t="e">
        <f>Igazgatás!H230+Községgazd!H217+Vagyongazd!#REF!+Közút!H205+Sport!H203+Közművelődés!H252+Támogatás!L218</f>
        <v>#REF!</v>
      </c>
      <c r="M202" s="66">
        <f>Igazgatás!L230+Községgazd!O217+Vagyongazd!L201+Közút!L205+Sport!L203+Közművelődés!N252+Támogatás!W218</f>
        <v>0</v>
      </c>
      <c r="N202" s="1">
        <f>Igazgatás!M230+Községgazd!P217+Vagyongazd!M201+Közút!M205+Sport!M203+Közművelődés!O252+Támogatás!X218</f>
        <v>0</v>
      </c>
      <c r="O202" s="72">
        <f>Igazgatás!N230+Községgazd!Q217+Vagyongazd!N201+Közút!N205+Sport!N203+Közművelődés!P252+Támogatás!Y218</f>
        <v>0</v>
      </c>
      <c r="P202" s="72">
        <f>Igazgatás!O230+Községgazd!R217+Vagyongazd!O201+Közút!O205+Sport!O203+Közművelődés!Q252+Támogatás!Z218</f>
        <v>0</v>
      </c>
      <c r="Q202" s="1">
        <f>Igazgatás!P230+Községgazd!S217+Vagyongazd!P201+Közút!P205+Sport!P203+Közművelődés!R252+Támogatás!AA218</f>
        <v>0</v>
      </c>
      <c r="R202" s="72">
        <f>Igazgatás!Q230+Községgazd!T217+Vagyongazd!Q201+Közút!Q205+Sport!Q203+Közművelődés!S252+Támogatás!AB218</f>
        <v>0</v>
      </c>
      <c r="S202" s="72">
        <f>Igazgatás!R230+Községgazd!U217+Vagyongazd!R201+Közút!R205+Sport!R203+Közművelődés!T252+Támogatás!AC218</f>
        <v>0</v>
      </c>
      <c r="T202" s="42">
        <f>Igazgatás!S230+Községgazd!V217+Vagyongazd!S201+Közút!S205+Sport!S203+Közművelődés!U252+Támogatás!AD218</f>
        <v>0</v>
      </c>
      <c r="U202" s="267">
        <f>Igazgatás!T230+Községgazd!W217+Vagyongazd!T201+Közút!T205+Sport!T203+Közművelődés!V252+Támogatás!AE218</f>
        <v>0</v>
      </c>
      <c r="V202" s="72">
        <f>Igazgatás!U230+Községgazd!X217+Vagyongazd!U201+Közút!U205+Sport!U203+Közművelődés!W252+Támogatás!AF218</f>
        <v>0</v>
      </c>
      <c r="W202" s="72">
        <f>Igazgatás!V230+Községgazd!Y217+Vagyongazd!V201+Közút!V205+Sport!V203+Közművelődés!X252+Támogatás!AG218</f>
        <v>0</v>
      </c>
      <c r="X202" s="42">
        <f>Igazgatás!W230+Községgazd!Z217+Vagyongazd!W201+Közút!W205+Sport!W203+Közművelődés!Y252+Támogatás!AH218</f>
        <v>0</v>
      </c>
      <c r="Y202" s="142" t="e">
        <f>Igazgatás!U230+Községgazd!U217+Vagyongazd!#REF!+Közút!U205+Sport!U203+Közművelődés!U252+Támogatás!Z218</f>
        <v>#REF!</v>
      </c>
      <c r="Z202" s="142" t="e">
        <f>Igazgatás!V230+Községgazd!V217+Vagyongazd!#REF!+Közút!V205+Sport!V203+Közművelődés!V252+Támogatás!AA218</f>
        <v>#REF!</v>
      </c>
      <c r="AA202" s="142" t="e">
        <f>Igazgatás!W230+Községgazd!W217+Vagyongazd!#REF!+Közút!W205+Sport!W203+Közművelődés!W252+Támogatás!AB218</f>
        <v>#REF!</v>
      </c>
      <c r="AD202" s="150"/>
    </row>
    <row r="203" spans="1:30" ht="15.75" hidden="1" customHeight="1" x14ac:dyDescent="0.25">
      <c r="B203" s="50"/>
      <c r="C203" s="2"/>
      <c r="D203" s="748" t="s">
        <v>819</v>
      </c>
      <c r="E203" s="748"/>
      <c r="F203" s="142" t="e">
        <v>#REF!</v>
      </c>
      <c r="G203" s="142" t="e">
        <v>#REF!</v>
      </c>
      <c r="H203" s="142" t="e">
        <v>#REF!</v>
      </c>
      <c r="I203" s="142" t="e">
        <v>#REF!</v>
      </c>
      <c r="J203" s="142" t="e">
        <f>Igazgatás!F231+Községgazd!F218+Vagyongazd!#REF!+Közút!F206+Sport!F204+Közművelődés!F253+Támogatás!J219</f>
        <v>#REF!</v>
      </c>
      <c r="K203" s="142" t="e">
        <f>Igazgatás!G231+Községgazd!G218+Vagyongazd!#REF!+Közút!G206+Sport!G204+Közművelődés!G253+Támogatás!K219</f>
        <v>#REF!</v>
      </c>
      <c r="L203" s="142" t="e">
        <f>Igazgatás!H231+Községgazd!H218+Vagyongazd!#REF!+Közút!H206+Sport!H204+Közművelődés!H253+Támogatás!L219</f>
        <v>#REF!</v>
      </c>
      <c r="M203" s="66">
        <f>Igazgatás!L231+Községgazd!O218+Vagyongazd!L202+Közút!L206+Sport!L204+Közművelődés!N253+Támogatás!W219</f>
        <v>0</v>
      </c>
      <c r="N203" s="1">
        <f>Igazgatás!M231+Községgazd!P218+Vagyongazd!M202+Közút!M206+Sport!M204+Közművelődés!O253+Támogatás!X219</f>
        <v>0</v>
      </c>
      <c r="O203" s="72">
        <f>Igazgatás!N231+Községgazd!Q218+Vagyongazd!N202+Közút!N206+Sport!N204+Közművelődés!P253+Támogatás!Y219</f>
        <v>0</v>
      </c>
      <c r="P203" s="72">
        <f>Igazgatás!O231+Községgazd!R218+Vagyongazd!O202+Közút!O206+Sport!O204+Közművelődés!Q253+Támogatás!Z219</f>
        <v>0</v>
      </c>
      <c r="Q203" s="1">
        <f>Igazgatás!P231+Községgazd!S218+Vagyongazd!P202+Közút!P206+Sport!P204+Közművelődés!R253+Támogatás!AA219</f>
        <v>0</v>
      </c>
      <c r="R203" s="72">
        <f>Igazgatás!Q231+Községgazd!T218+Vagyongazd!Q202+Közút!Q206+Sport!Q204+Közművelődés!S253+Támogatás!AB219</f>
        <v>0</v>
      </c>
      <c r="S203" s="72">
        <f>Igazgatás!R231+Községgazd!U218+Vagyongazd!R202+Közút!R206+Sport!R204+Közművelődés!T253+Támogatás!AC219</f>
        <v>0</v>
      </c>
      <c r="T203" s="42">
        <f>Igazgatás!S231+Községgazd!V218+Vagyongazd!S202+Közút!S206+Sport!S204+Közművelődés!U253+Támogatás!AD219</f>
        <v>0</v>
      </c>
      <c r="U203" s="267">
        <f>Igazgatás!T231+Községgazd!W218+Vagyongazd!T202+Közút!T206+Sport!T204+Közművelődés!V253+Támogatás!AE219</f>
        <v>0</v>
      </c>
      <c r="V203" s="72">
        <f>Igazgatás!U231+Községgazd!X218+Vagyongazd!U202+Közút!U206+Sport!U204+Közművelődés!W253+Támogatás!AF219</f>
        <v>0</v>
      </c>
      <c r="W203" s="72">
        <f>Igazgatás!V231+Községgazd!Y218+Vagyongazd!V202+Közút!V206+Sport!V204+Közművelődés!X253+Támogatás!AG219</f>
        <v>0</v>
      </c>
      <c r="X203" s="42">
        <f>Igazgatás!W231+Községgazd!Z218+Vagyongazd!W202+Közút!W206+Sport!W204+Közművelődés!Y253+Támogatás!AH219</f>
        <v>0</v>
      </c>
      <c r="Y203" s="142" t="e">
        <f>Igazgatás!U231+Községgazd!U218+Vagyongazd!#REF!+Közút!U206+Sport!U204+Közművelődés!U253+Támogatás!Z219</f>
        <v>#REF!</v>
      </c>
      <c r="Z203" s="142" t="e">
        <f>Igazgatás!V231+Községgazd!V218+Vagyongazd!#REF!+Közút!V206+Sport!V204+Közművelődés!V253+Támogatás!AA219</f>
        <v>#REF!</v>
      </c>
      <c r="AA203" s="142" t="e">
        <f>Igazgatás!W231+Községgazd!W218+Vagyongazd!#REF!+Közút!W206+Sport!W204+Közművelődés!W253+Támogatás!AB219</f>
        <v>#REF!</v>
      </c>
      <c r="AD203" s="150"/>
    </row>
    <row r="204" spans="1:30" ht="15.75" hidden="1" customHeight="1" x14ac:dyDescent="0.25">
      <c r="B204" s="50"/>
      <c r="C204" s="2"/>
      <c r="D204" s="748" t="s">
        <v>375</v>
      </c>
      <c r="E204" s="748"/>
      <c r="F204" s="142" t="e">
        <v>#REF!</v>
      </c>
      <c r="G204" s="142" t="e">
        <v>#REF!</v>
      </c>
      <c r="H204" s="142" t="e">
        <v>#REF!</v>
      </c>
      <c r="I204" s="142" t="e">
        <v>#REF!</v>
      </c>
      <c r="J204" s="142" t="e">
        <f>Igazgatás!F232+Községgazd!F219+Vagyongazd!#REF!+Közút!F207+Sport!F205+Közművelődés!F254+Támogatás!J220</f>
        <v>#REF!</v>
      </c>
      <c r="K204" s="142" t="e">
        <f>Igazgatás!G232+Községgazd!G219+Vagyongazd!#REF!+Közút!G207+Sport!G205+Közművelődés!G254+Támogatás!K220</f>
        <v>#REF!</v>
      </c>
      <c r="L204" s="142" t="e">
        <f>Igazgatás!H232+Községgazd!H219+Vagyongazd!#REF!+Közút!H207+Sport!H205+Közművelődés!H254+Támogatás!L220</f>
        <v>#REF!</v>
      </c>
      <c r="M204" s="66">
        <f>Igazgatás!L232+Községgazd!O219+Vagyongazd!L203+Közút!L207+Sport!L205+Közművelődés!N254+Támogatás!W220</f>
        <v>0</v>
      </c>
      <c r="N204" s="1">
        <f>Igazgatás!M232+Községgazd!P219+Vagyongazd!M203+Közút!M207+Sport!M205+Közművelődés!O254+Támogatás!X220</f>
        <v>0</v>
      </c>
      <c r="O204" s="72">
        <f>Igazgatás!N232+Községgazd!Q219+Vagyongazd!N203+Közút!N207+Sport!N205+Közművelődés!P254+Támogatás!Y220</f>
        <v>0</v>
      </c>
      <c r="P204" s="72">
        <f>Igazgatás!O232+Községgazd!R219+Vagyongazd!O203+Közút!O207+Sport!O205+Közművelődés!Q254+Támogatás!Z220</f>
        <v>0</v>
      </c>
      <c r="Q204" s="1">
        <f>Igazgatás!P232+Községgazd!S219+Vagyongazd!P203+Közút!P207+Sport!P205+Közművelődés!R254+Támogatás!AA220</f>
        <v>0</v>
      </c>
      <c r="R204" s="72">
        <f>Igazgatás!Q232+Községgazd!T219+Vagyongazd!Q203+Közút!Q207+Sport!Q205+Közművelődés!S254+Támogatás!AB220</f>
        <v>0</v>
      </c>
      <c r="S204" s="72">
        <f>Igazgatás!R232+Községgazd!U219+Vagyongazd!R203+Közút!R207+Sport!R205+Közművelődés!T254+Támogatás!AC220</f>
        <v>0</v>
      </c>
      <c r="T204" s="42">
        <f>Igazgatás!S232+Községgazd!V219+Vagyongazd!S203+Közút!S207+Sport!S205+Közművelődés!U254+Támogatás!AD220</f>
        <v>0</v>
      </c>
      <c r="U204" s="267">
        <f>Igazgatás!T232+Községgazd!W219+Vagyongazd!T203+Közút!T207+Sport!T205+Közművelődés!V254+Támogatás!AE220</f>
        <v>0</v>
      </c>
      <c r="V204" s="72">
        <f>Igazgatás!U232+Községgazd!X219+Vagyongazd!U203+Közút!U207+Sport!U205+Közművelődés!W254+Támogatás!AF220</f>
        <v>0</v>
      </c>
      <c r="W204" s="72">
        <f>Igazgatás!V232+Községgazd!Y219+Vagyongazd!V203+Közút!V207+Sport!V205+Közművelődés!X254+Támogatás!AG220</f>
        <v>0</v>
      </c>
      <c r="X204" s="42">
        <f>Igazgatás!W232+Községgazd!Z219+Vagyongazd!W203+Közút!W207+Sport!W205+Közművelődés!Y254+Támogatás!AH220</f>
        <v>0</v>
      </c>
      <c r="Y204" s="142" t="e">
        <f>Igazgatás!U232+Községgazd!U219+Vagyongazd!#REF!+Közút!U207+Sport!U205+Közművelődés!U254+Támogatás!Z220</f>
        <v>#REF!</v>
      </c>
      <c r="Z204" s="142" t="e">
        <f>Igazgatás!V232+Községgazd!V219+Vagyongazd!#REF!+Közút!V207+Sport!V205+Közművelődés!V254+Támogatás!AA220</f>
        <v>#REF!</v>
      </c>
      <c r="AA204" s="142" t="e">
        <f>Igazgatás!W232+Községgazd!W219+Vagyongazd!#REF!+Közút!W207+Sport!W205+Közművelődés!W254+Támogatás!AB220</f>
        <v>#REF!</v>
      </c>
      <c r="AD204" s="150"/>
    </row>
    <row r="205" spans="1:30" ht="15.75" hidden="1" customHeight="1" x14ac:dyDescent="0.25">
      <c r="B205" s="50"/>
      <c r="C205" s="2"/>
      <c r="D205" s="748" t="s">
        <v>373</v>
      </c>
      <c r="E205" s="748"/>
      <c r="F205" s="142" t="e">
        <v>#REF!</v>
      </c>
      <c r="G205" s="142" t="e">
        <v>#REF!</v>
      </c>
      <c r="H205" s="142" t="e">
        <v>#REF!</v>
      </c>
      <c r="I205" s="142" t="e">
        <v>#REF!</v>
      </c>
      <c r="J205" s="142" t="e">
        <f>Igazgatás!F233+Községgazd!F220+Vagyongazd!#REF!+Közút!F208+Sport!F206+Közművelődés!F255+Támogatás!J221</f>
        <v>#REF!</v>
      </c>
      <c r="K205" s="142" t="e">
        <f>Igazgatás!G233+Községgazd!G220+Vagyongazd!#REF!+Közút!G208+Sport!G206+Közművelődés!G255+Támogatás!K221</f>
        <v>#REF!</v>
      </c>
      <c r="L205" s="142" t="e">
        <f>Igazgatás!H233+Községgazd!H220+Vagyongazd!#REF!+Közút!H208+Sport!H206+Közművelődés!H255+Támogatás!L221</f>
        <v>#REF!</v>
      </c>
      <c r="M205" s="66">
        <f>Igazgatás!L233+Községgazd!O220+Vagyongazd!L204+Közút!L208+Sport!L206+Közművelődés!N255+Támogatás!W221</f>
        <v>0</v>
      </c>
      <c r="N205" s="1">
        <f>Igazgatás!M233+Községgazd!P220+Vagyongazd!M204+Közút!M208+Sport!M206+Közművelődés!O255+Támogatás!X221</f>
        <v>0</v>
      </c>
      <c r="O205" s="72">
        <f>Igazgatás!N233+Községgazd!Q220+Vagyongazd!N204+Közút!N208+Sport!N206+Közművelődés!P255+Támogatás!Y221</f>
        <v>0</v>
      </c>
      <c r="P205" s="72">
        <f>Igazgatás!O233+Községgazd!R220+Vagyongazd!O204+Közút!O208+Sport!O206+Közművelődés!Q255+Támogatás!Z221</f>
        <v>0</v>
      </c>
      <c r="Q205" s="1">
        <f>Igazgatás!P233+Községgazd!S220+Vagyongazd!P204+Közút!P208+Sport!P206+Közművelődés!R255+Támogatás!AA221</f>
        <v>0</v>
      </c>
      <c r="R205" s="72">
        <f>Igazgatás!Q233+Községgazd!T220+Vagyongazd!Q204+Közút!Q208+Sport!Q206+Közművelődés!S255+Támogatás!AB221</f>
        <v>0</v>
      </c>
      <c r="S205" s="72">
        <f>Igazgatás!R233+Községgazd!U220+Vagyongazd!R204+Közút!R208+Sport!R206+Közművelődés!T255+Támogatás!AC221</f>
        <v>0</v>
      </c>
      <c r="T205" s="42">
        <f>Igazgatás!S233+Községgazd!V220+Vagyongazd!S204+Közút!S208+Sport!S206+Közművelődés!U255+Támogatás!AD221</f>
        <v>0</v>
      </c>
      <c r="U205" s="267">
        <f>Igazgatás!T233+Községgazd!W220+Vagyongazd!T204+Közút!T208+Sport!T206+Közművelődés!V255+Támogatás!AE221</f>
        <v>0</v>
      </c>
      <c r="V205" s="72">
        <f>Igazgatás!U233+Községgazd!X220+Vagyongazd!U204+Közút!U208+Sport!U206+Közművelődés!W255+Támogatás!AF221</f>
        <v>0</v>
      </c>
      <c r="W205" s="72">
        <f>Igazgatás!V233+Községgazd!Y220+Vagyongazd!V204+Közút!V208+Sport!V206+Közművelődés!X255+Támogatás!AG221</f>
        <v>0</v>
      </c>
      <c r="X205" s="42">
        <f>Igazgatás!W233+Községgazd!Z220+Vagyongazd!W204+Közút!W208+Sport!W206+Közművelődés!Y255+Támogatás!AH221</f>
        <v>0</v>
      </c>
      <c r="Y205" s="142" t="e">
        <f>Igazgatás!U233+Községgazd!U220+Vagyongazd!#REF!+Közút!U208+Sport!U206+Közművelődés!U255+Támogatás!Z221</f>
        <v>#REF!</v>
      </c>
      <c r="Z205" s="142" t="e">
        <f>Igazgatás!V233+Községgazd!V220+Vagyongazd!#REF!+Közút!V208+Sport!V206+Közművelődés!V255+Támogatás!AA221</f>
        <v>#REF!</v>
      </c>
      <c r="AA205" s="142" t="e">
        <f>Igazgatás!W233+Községgazd!W220+Vagyongazd!#REF!+Közút!W208+Sport!W206+Közművelődés!W255+Támogatás!AB221</f>
        <v>#REF!</v>
      </c>
      <c r="AD205" s="150"/>
    </row>
    <row r="206" spans="1:30" ht="15.75" hidden="1" customHeight="1" x14ac:dyDescent="0.25">
      <c r="B206" s="50"/>
      <c r="C206" s="2"/>
      <c r="D206" s="748" t="s">
        <v>820</v>
      </c>
      <c r="E206" s="748"/>
      <c r="F206" s="142" t="e">
        <v>#REF!</v>
      </c>
      <c r="G206" s="142" t="e">
        <v>#REF!</v>
      </c>
      <c r="H206" s="142" t="e">
        <v>#REF!</v>
      </c>
      <c r="I206" s="142" t="e">
        <v>#REF!</v>
      </c>
      <c r="J206" s="142" t="e">
        <f>Igazgatás!F234+Községgazd!F221+Vagyongazd!#REF!+Közút!F209+Sport!F207+Közművelődés!F256+Támogatás!J222</f>
        <v>#REF!</v>
      </c>
      <c r="K206" s="142" t="e">
        <f>Igazgatás!G234+Községgazd!G221+Vagyongazd!#REF!+Közút!G209+Sport!G207+Közművelődés!G256+Támogatás!K222</f>
        <v>#REF!</v>
      </c>
      <c r="L206" s="142" t="e">
        <f>Igazgatás!H234+Községgazd!H221+Vagyongazd!#REF!+Közút!H209+Sport!H207+Közművelődés!H256+Támogatás!L222</f>
        <v>#REF!</v>
      </c>
      <c r="M206" s="66">
        <f>Igazgatás!L234+Községgazd!O221+Vagyongazd!L205+Közút!L209+Sport!L207+Közművelődés!N256+Támogatás!W222</f>
        <v>0</v>
      </c>
      <c r="N206" s="1">
        <f>Igazgatás!M234+Községgazd!P221+Vagyongazd!M205+Közút!M209+Sport!M207+Közművelődés!O256+Támogatás!X222</f>
        <v>0</v>
      </c>
      <c r="O206" s="72">
        <f>Igazgatás!N234+Községgazd!Q221+Vagyongazd!N205+Közút!N209+Sport!N207+Közművelődés!P256+Támogatás!Y222</f>
        <v>0</v>
      </c>
      <c r="P206" s="72">
        <f>Igazgatás!O234+Községgazd!R221+Vagyongazd!O205+Közút!O209+Sport!O207+Közművelődés!Q256+Támogatás!Z222</f>
        <v>0</v>
      </c>
      <c r="Q206" s="1">
        <f>Igazgatás!P234+Községgazd!S221+Vagyongazd!P205+Közút!P209+Sport!P207+Közművelődés!R256+Támogatás!AA222</f>
        <v>0</v>
      </c>
      <c r="R206" s="72">
        <f>Igazgatás!Q234+Községgazd!T221+Vagyongazd!Q205+Közút!Q209+Sport!Q207+Közművelődés!S256+Támogatás!AB222</f>
        <v>0</v>
      </c>
      <c r="S206" s="72">
        <f>Igazgatás!R234+Községgazd!U221+Vagyongazd!R205+Közút!R209+Sport!R207+Közművelődés!T256+Támogatás!AC222</f>
        <v>0</v>
      </c>
      <c r="T206" s="42">
        <f>Igazgatás!S234+Községgazd!V221+Vagyongazd!S205+Közút!S209+Sport!S207+Közművelődés!U256+Támogatás!AD222</f>
        <v>0</v>
      </c>
      <c r="U206" s="267">
        <f>Igazgatás!T234+Községgazd!W221+Vagyongazd!T205+Közút!T209+Sport!T207+Közművelődés!V256+Támogatás!AE222</f>
        <v>0</v>
      </c>
      <c r="V206" s="72">
        <f>Igazgatás!U234+Községgazd!X221+Vagyongazd!U205+Közút!U209+Sport!U207+Közművelődés!W256+Támogatás!AF222</f>
        <v>0</v>
      </c>
      <c r="W206" s="72">
        <f>Igazgatás!V234+Községgazd!Y221+Vagyongazd!V205+Közút!V209+Sport!V207+Közművelődés!X256+Támogatás!AG222</f>
        <v>0</v>
      </c>
      <c r="X206" s="42">
        <f>Igazgatás!W234+Községgazd!Z221+Vagyongazd!W205+Közút!W209+Sport!W207+Közművelődés!Y256+Támogatás!AH222</f>
        <v>0</v>
      </c>
      <c r="Y206" s="142" t="e">
        <f>Igazgatás!U234+Községgazd!U221+Vagyongazd!#REF!+Közút!U209+Sport!U207+Közművelődés!U256+Támogatás!Z222</f>
        <v>#REF!</v>
      </c>
      <c r="Z206" s="142" t="e">
        <f>Igazgatás!V234+Községgazd!V221+Vagyongazd!#REF!+Közút!V209+Sport!V207+Közművelődés!V256+Támogatás!AA222</f>
        <v>#REF!</v>
      </c>
      <c r="AA206" s="142" t="e">
        <f>Igazgatás!W234+Községgazd!W221+Vagyongazd!#REF!+Közút!W209+Sport!W207+Közművelődés!W256+Támogatás!AB222</f>
        <v>#REF!</v>
      </c>
      <c r="AD206" s="150"/>
    </row>
    <row r="207" spans="1:30" ht="25.5" hidden="1" customHeight="1" x14ac:dyDescent="0.25">
      <c r="B207" s="50"/>
      <c r="C207" s="2"/>
      <c r="D207" s="749" t="s">
        <v>536</v>
      </c>
      <c r="E207" s="749"/>
      <c r="F207" s="142" t="e">
        <v>#REF!</v>
      </c>
      <c r="G207" s="142" t="e">
        <v>#REF!</v>
      </c>
      <c r="H207" s="142" t="e">
        <v>#REF!</v>
      </c>
      <c r="I207" s="142" t="e">
        <v>#REF!</v>
      </c>
      <c r="J207" s="142" t="e">
        <f>Igazgatás!F235+Községgazd!F222+Vagyongazd!#REF!+Közút!F210+Sport!F208+Közművelődés!F257+Támogatás!J223</f>
        <v>#REF!</v>
      </c>
      <c r="K207" s="142" t="e">
        <f>Igazgatás!G235+Községgazd!G222+Vagyongazd!#REF!+Közút!G210+Sport!G208+Közművelődés!G257+Támogatás!K223</f>
        <v>#REF!</v>
      </c>
      <c r="L207" s="142" t="e">
        <f>Igazgatás!H235+Községgazd!H222+Vagyongazd!#REF!+Közút!H210+Sport!H208+Közművelődés!H257+Támogatás!L223</f>
        <v>#REF!</v>
      </c>
      <c r="M207" s="66">
        <f>Igazgatás!L235+Községgazd!O222+Vagyongazd!L206+Közút!L210+Sport!L208+Közművelődés!N257+Támogatás!W223</f>
        <v>0</v>
      </c>
      <c r="N207" s="1">
        <f>Igazgatás!M235+Községgazd!P222+Vagyongazd!M206+Közút!M210+Sport!M208+Közművelődés!O257+Támogatás!X223</f>
        <v>0</v>
      </c>
      <c r="O207" s="72">
        <f>Igazgatás!N235+Községgazd!Q222+Vagyongazd!N206+Közút!N210+Sport!N208+Közművelődés!P257+Támogatás!Y223</f>
        <v>0</v>
      </c>
      <c r="P207" s="72">
        <f>Igazgatás!O235+Községgazd!R222+Vagyongazd!O206+Közút!O210+Sport!O208+Közművelődés!Q257+Támogatás!Z223</f>
        <v>0</v>
      </c>
      <c r="Q207" s="1">
        <f>Igazgatás!P235+Községgazd!S222+Vagyongazd!P206+Közút!P210+Sport!P208+Közművelődés!R257+Támogatás!AA223</f>
        <v>0</v>
      </c>
      <c r="R207" s="72">
        <f>Igazgatás!Q235+Községgazd!T222+Vagyongazd!Q206+Közút!Q210+Sport!Q208+Közművelődés!S257+Támogatás!AB223</f>
        <v>0</v>
      </c>
      <c r="S207" s="72">
        <f>Igazgatás!R235+Községgazd!U222+Vagyongazd!R206+Közút!R210+Sport!R208+Közművelődés!T257+Támogatás!AC223</f>
        <v>0</v>
      </c>
      <c r="T207" s="42">
        <f>Igazgatás!S235+Községgazd!V222+Vagyongazd!S206+Közút!S210+Sport!S208+Közművelődés!U257+Támogatás!AD223</f>
        <v>0</v>
      </c>
      <c r="U207" s="267">
        <f>Igazgatás!T235+Községgazd!W222+Vagyongazd!T206+Közút!T210+Sport!T208+Közművelődés!V257+Támogatás!AE223</f>
        <v>0</v>
      </c>
      <c r="V207" s="72">
        <f>Igazgatás!U235+Községgazd!X222+Vagyongazd!U206+Közút!U210+Sport!U208+Közművelődés!W257+Támogatás!AF223</f>
        <v>0</v>
      </c>
      <c r="W207" s="72">
        <f>Igazgatás!V235+Községgazd!Y222+Vagyongazd!V206+Közút!V210+Sport!V208+Közművelődés!X257+Támogatás!AG223</f>
        <v>0</v>
      </c>
      <c r="X207" s="42">
        <f>Igazgatás!W235+Községgazd!Z222+Vagyongazd!W206+Közút!W210+Sport!W208+Közművelődés!Y257+Támogatás!AH223</f>
        <v>0</v>
      </c>
      <c r="Y207" s="142" t="e">
        <f>Igazgatás!U235+Községgazd!U222+Vagyongazd!#REF!+Közút!U210+Sport!U208+Közművelődés!U257+Támogatás!Z223</f>
        <v>#REF!</v>
      </c>
      <c r="Z207" s="142" t="e">
        <f>Igazgatás!V235+Községgazd!V222+Vagyongazd!#REF!+Közút!V210+Sport!V208+Közművelődés!V257+Támogatás!AA223</f>
        <v>#REF!</v>
      </c>
      <c r="AA207" s="142" t="e">
        <f>Igazgatás!W235+Községgazd!W222+Vagyongazd!#REF!+Közút!W210+Sport!W208+Közművelődés!W257+Támogatás!AB223</f>
        <v>#REF!</v>
      </c>
      <c r="AD207" s="150"/>
    </row>
    <row r="208" spans="1:30" ht="25.5" hidden="1" customHeight="1" x14ac:dyDescent="0.25">
      <c r="B208" s="50"/>
      <c r="C208" s="2"/>
      <c r="D208" s="749" t="s">
        <v>539</v>
      </c>
      <c r="E208" s="749"/>
      <c r="F208" s="142" t="e">
        <v>#REF!</v>
      </c>
      <c r="G208" s="142" t="e">
        <v>#REF!</v>
      </c>
      <c r="H208" s="142" t="e">
        <v>#REF!</v>
      </c>
      <c r="I208" s="142" t="e">
        <v>#REF!</v>
      </c>
      <c r="J208" s="142" t="e">
        <f>Igazgatás!F236+Községgazd!F223+Vagyongazd!#REF!+Közút!F211+Sport!F209+Közművelődés!F258+Támogatás!J224</f>
        <v>#REF!</v>
      </c>
      <c r="K208" s="142" t="e">
        <f>Igazgatás!G236+Községgazd!G223+Vagyongazd!#REF!+Közút!G211+Sport!G209+Közművelődés!G258+Támogatás!K224</f>
        <v>#REF!</v>
      </c>
      <c r="L208" s="142" t="e">
        <f>Igazgatás!H236+Községgazd!H223+Vagyongazd!#REF!+Közút!H211+Sport!H209+Közművelődés!H258+Támogatás!L224</f>
        <v>#REF!</v>
      </c>
      <c r="M208" s="66">
        <f>Igazgatás!L236+Községgazd!O223+Vagyongazd!L207+Közút!L211+Sport!L209+Közművelődés!N258+Támogatás!W224</f>
        <v>0</v>
      </c>
      <c r="N208" s="1">
        <f>Igazgatás!M236+Községgazd!P223+Vagyongazd!M207+Közút!M211+Sport!M209+Közművelődés!O258+Támogatás!X224</f>
        <v>0</v>
      </c>
      <c r="O208" s="72">
        <f>Igazgatás!N236+Községgazd!Q223+Vagyongazd!N207+Közút!N211+Sport!N209+Közművelődés!P258+Támogatás!Y224</f>
        <v>0</v>
      </c>
      <c r="P208" s="72">
        <f>Igazgatás!O236+Községgazd!R223+Vagyongazd!O207+Közút!O211+Sport!O209+Közművelődés!Q258+Támogatás!Z224</f>
        <v>0</v>
      </c>
      <c r="Q208" s="1">
        <f>Igazgatás!P236+Községgazd!S223+Vagyongazd!P207+Közút!P211+Sport!P209+Közművelődés!R258+Támogatás!AA224</f>
        <v>0</v>
      </c>
      <c r="R208" s="72">
        <f>Igazgatás!Q236+Községgazd!T223+Vagyongazd!Q207+Közút!Q211+Sport!Q209+Közművelődés!S258+Támogatás!AB224</f>
        <v>0</v>
      </c>
      <c r="S208" s="72">
        <f>Igazgatás!R236+Községgazd!U223+Vagyongazd!R207+Közút!R211+Sport!R209+Közművelődés!T258+Támogatás!AC224</f>
        <v>0</v>
      </c>
      <c r="T208" s="42">
        <f>Igazgatás!S236+Községgazd!V223+Vagyongazd!S207+Közút!S211+Sport!S209+Közművelődés!U258+Támogatás!AD224</f>
        <v>0</v>
      </c>
      <c r="U208" s="267">
        <f>Igazgatás!T236+Községgazd!W223+Vagyongazd!T207+Közút!T211+Sport!T209+Közművelődés!V258+Támogatás!AE224</f>
        <v>0</v>
      </c>
      <c r="V208" s="72">
        <f>Igazgatás!U236+Községgazd!X223+Vagyongazd!U207+Közút!U211+Sport!U209+Közművelődés!W258+Támogatás!AF224</f>
        <v>0</v>
      </c>
      <c r="W208" s="72">
        <f>Igazgatás!V236+Községgazd!Y223+Vagyongazd!V207+Közút!V211+Sport!V209+Közművelődés!X258+Támogatás!AG224</f>
        <v>0</v>
      </c>
      <c r="X208" s="42">
        <f>Igazgatás!W236+Községgazd!Z223+Vagyongazd!W207+Közút!W211+Sport!W209+Közművelődés!Y258+Támogatás!AH224</f>
        <v>0</v>
      </c>
      <c r="Y208" s="142" t="e">
        <f>Igazgatás!U236+Községgazd!U223+Vagyongazd!#REF!+Közút!U211+Sport!U209+Közművelődés!U258+Támogatás!Z224</f>
        <v>#REF!</v>
      </c>
      <c r="Z208" s="142" t="e">
        <f>Igazgatás!V236+Községgazd!V223+Vagyongazd!#REF!+Közút!V211+Sport!V209+Közművelődés!V258+Támogatás!AA224</f>
        <v>#REF!</v>
      </c>
      <c r="AA208" s="142" t="e">
        <f>Igazgatás!W236+Községgazd!W223+Vagyongazd!#REF!+Közút!W211+Sport!W209+Közművelődés!W258+Támogatás!AB224</f>
        <v>#REF!</v>
      </c>
      <c r="AD208" s="150"/>
    </row>
    <row r="209" spans="1:33" ht="15.75" hidden="1" customHeight="1" x14ac:dyDescent="0.25">
      <c r="B209" s="50"/>
      <c r="C209" s="2"/>
      <c r="D209" s="748" t="s">
        <v>821</v>
      </c>
      <c r="E209" s="748"/>
      <c r="F209" s="142" t="e">
        <v>#REF!</v>
      </c>
      <c r="G209" s="142" t="e">
        <v>#REF!</v>
      </c>
      <c r="H209" s="142" t="e">
        <v>#REF!</v>
      </c>
      <c r="I209" s="142" t="e">
        <v>#REF!</v>
      </c>
      <c r="J209" s="142" t="e">
        <f>Igazgatás!F237+Községgazd!F224+Vagyongazd!#REF!+Közút!F212+Sport!F210+Közművelődés!F259+Támogatás!J225</f>
        <v>#REF!</v>
      </c>
      <c r="K209" s="142" t="e">
        <f>Igazgatás!G237+Községgazd!G224+Vagyongazd!#REF!+Közút!G212+Sport!G210+Közművelődés!G259+Támogatás!K225</f>
        <v>#REF!</v>
      </c>
      <c r="L209" s="142" t="e">
        <f>Igazgatás!H237+Községgazd!H224+Vagyongazd!#REF!+Közút!H212+Sport!H210+Közművelődés!H259+Támogatás!L225</f>
        <v>#REF!</v>
      </c>
      <c r="M209" s="66">
        <f>Igazgatás!L237+Községgazd!O224+Vagyongazd!L208+Közút!L212+Sport!L210+Közművelődés!N259+Támogatás!W225</f>
        <v>0</v>
      </c>
      <c r="N209" s="1">
        <f>Igazgatás!M237+Községgazd!P224+Vagyongazd!M208+Közút!M212+Sport!M210+Közművelődés!O259+Támogatás!X225</f>
        <v>0</v>
      </c>
      <c r="O209" s="72">
        <f>Igazgatás!N237+Községgazd!Q224+Vagyongazd!N208+Közút!N212+Sport!N210+Közművelődés!P259+Támogatás!Y225</f>
        <v>0</v>
      </c>
      <c r="P209" s="72">
        <f>Igazgatás!O237+Községgazd!R224+Vagyongazd!O208+Közút!O212+Sport!O210+Közművelődés!Q259+Támogatás!Z225</f>
        <v>0</v>
      </c>
      <c r="Q209" s="1">
        <f>Igazgatás!P237+Községgazd!S224+Vagyongazd!P208+Közút!P212+Sport!P210+Közművelődés!R259+Támogatás!AA225</f>
        <v>0</v>
      </c>
      <c r="R209" s="72">
        <f>Igazgatás!Q237+Községgazd!T224+Vagyongazd!Q208+Közút!Q212+Sport!Q210+Közművelődés!S259+Támogatás!AB225</f>
        <v>0</v>
      </c>
      <c r="S209" s="72">
        <f>Igazgatás!R237+Községgazd!U224+Vagyongazd!R208+Közút!R212+Sport!R210+Közművelődés!T259+Támogatás!AC225</f>
        <v>0</v>
      </c>
      <c r="T209" s="42">
        <f>Igazgatás!S237+Községgazd!V224+Vagyongazd!S208+Közút!S212+Sport!S210+Közművelődés!U259+Támogatás!AD225</f>
        <v>0</v>
      </c>
      <c r="U209" s="267">
        <f>Igazgatás!T237+Községgazd!W224+Vagyongazd!T208+Közút!T212+Sport!T210+Közművelődés!V259+Támogatás!AE225</f>
        <v>0</v>
      </c>
      <c r="V209" s="72">
        <f>Igazgatás!U237+Községgazd!X224+Vagyongazd!U208+Közút!U212+Sport!U210+Közművelődés!W259+Támogatás!AF225</f>
        <v>0</v>
      </c>
      <c r="W209" s="72">
        <f>Igazgatás!V237+Községgazd!Y224+Vagyongazd!V208+Közút!V212+Sport!V210+Közművelődés!X259+Támogatás!AG225</f>
        <v>0</v>
      </c>
      <c r="X209" s="42">
        <f>Igazgatás!W237+Községgazd!Z224+Vagyongazd!W208+Közút!W212+Sport!W210+Közművelődés!Y259+Támogatás!AH225</f>
        <v>0</v>
      </c>
      <c r="Y209" s="142" t="e">
        <f>Igazgatás!U237+Községgazd!U224+Vagyongazd!#REF!+Közút!U212+Sport!U210+Közművelődés!U259+Támogatás!Z225</f>
        <v>#REF!</v>
      </c>
      <c r="Z209" s="142" t="e">
        <f>Igazgatás!V237+Községgazd!V224+Vagyongazd!#REF!+Közút!V212+Sport!V210+Közművelődés!V259+Támogatás!AA225</f>
        <v>#REF!</v>
      </c>
      <c r="AA209" s="142" t="e">
        <f>Igazgatás!W237+Községgazd!W224+Vagyongazd!#REF!+Közút!W212+Sport!W210+Közművelődés!W259+Támogatás!AB225</f>
        <v>#REF!</v>
      </c>
      <c r="AD209" s="150"/>
    </row>
    <row r="210" spans="1:33" ht="15.75" hidden="1" customHeight="1" x14ac:dyDescent="0.25">
      <c r="B210" s="50"/>
      <c r="C210" s="2"/>
      <c r="D210" s="748" t="s">
        <v>374</v>
      </c>
      <c r="E210" s="748"/>
      <c r="F210" s="142" t="e">
        <v>#REF!</v>
      </c>
      <c r="G210" s="142" t="e">
        <v>#REF!</v>
      </c>
      <c r="H210" s="142" t="e">
        <v>#REF!</v>
      </c>
      <c r="I210" s="142" t="e">
        <v>#REF!</v>
      </c>
      <c r="J210" s="142" t="e">
        <f>Igazgatás!F238+Községgazd!F225+Vagyongazd!#REF!+Közút!F213+Sport!F211+Közművelődés!F260+Támogatás!J226</f>
        <v>#REF!</v>
      </c>
      <c r="K210" s="142" t="e">
        <f>Igazgatás!G238+Községgazd!G225+Vagyongazd!#REF!+Közút!G213+Sport!G211+Közművelődés!G260+Támogatás!K226</f>
        <v>#REF!</v>
      </c>
      <c r="L210" s="142" t="e">
        <f>Igazgatás!H238+Községgazd!H225+Vagyongazd!#REF!+Közút!H213+Sport!H211+Közművelődés!H260+Támogatás!L226</f>
        <v>#REF!</v>
      </c>
      <c r="M210" s="66">
        <f>Igazgatás!L238+Községgazd!O225+Vagyongazd!L209+Közút!L213+Sport!L211+Közművelődés!N260+Támogatás!W226</f>
        <v>0</v>
      </c>
      <c r="N210" s="1">
        <f>Igazgatás!M238+Községgazd!P225+Vagyongazd!M209+Közút!M213+Sport!M211+Közművelődés!O260+Támogatás!X226</f>
        <v>0</v>
      </c>
      <c r="O210" s="72">
        <f>Igazgatás!N238+Községgazd!Q225+Vagyongazd!N209+Közút!N213+Sport!N211+Közművelődés!P260+Támogatás!Y226</f>
        <v>0</v>
      </c>
      <c r="P210" s="72">
        <f>Igazgatás!O238+Községgazd!R225+Vagyongazd!O209+Közút!O213+Sport!O211+Közművelődés!Q260+Támogatás!Z226</f>
        <v>0</v>
      </c>
      <c r="Q210" s="1">
        <f>Igazgatás!P238+Községgazd!S225+Vagyongazd!P209+Közút!P213+Sport!P211+Közművelődés!R260+Támogatás!AA226</f>
        <v>0</v>
      </c>
      <c r="R210" s="72">
        <f>Igazgatás!Q238+Községgazd!T225+Vagyongazd!Q209+Közút!Q213+Sport!Q211+Közművelődés!S260+Támogatás!AB226</f>
        <v>0</v>
      </c>
      <c r="S210" s="72">
        <f>Igazgatás!R238+Községgazd!U225+Vagyongazd!R209+Közút!R213+Sport!R211+Közművelődés!T260+Támogatás!AC226</f>
        <v>0</v>
      </c>
      <c r="T210" s="42">
        <f>Igazgatás!S238+Községgazd!V225+Vagyongazd!S209+Közút!S213+Sport!S211+Közművelődés!U260+Támogatás!AD226</f>
        <v>0</v>
      </c>
      <c r="U210" s="267">
        <f>Igazgatás!T238+Községgazd!W225+Vagyongazd!T209+Közút!T213+Sport!T211+Közművelődés!V260+Támogatás!AE226</f>
        <v>0</v>
      </c>
      <c r="V210" s="72">
        <f>Igazgatás!U238+Községgazd!X225+Vagyongazd!U209+Közút!U213+Sport!U211+Közművelődés!W260+Támogatás!AF226</f>
        <v>0</v>
      </c>
      <c r="W210" s="72">
        <f>Igazgatás!V238+Községgazd!Y225+Vagyongazd!V209+Közút!V213+Sport!V211+Közművelődés!X260+Támogatás!AG226</f>
        <v>0</v>
      </c>
      <c r="X210" s="42">
        <f>Igazgatás!W238+Községgazd!Z225+Vagyongazd!W209+Közút!W213+Sport!W211+Közművelődés!Y260+Támogatás!AH226</f>
        <v>0</v>
      </c>
      <c r="Y210" s="142" t="e">
        <f>Igazgatás!U238+Községgazd!U225+Vagyongazd!#REF!+Közút!U213+Sport!U211+Közművelődés!U260+Támogatás!Z226</f>
        <v>#REF!</v>
      </c>
      <c r="Z210" s="142" t="e">
        <f>Igazgatás!V238+Községgazd!V225+Vagyongazd!#REF!+Közút!V213+Sport!V211+Közművelődés!V260+Támogatás!AA226</f>
        <v>#REF!</v>
      </c>
      <c r="AA210" s="142" t="e">
        <f>Igazgatás!W238+Községgazd!W225+Vagyongazd!#REF!+Közút!W213+Sport!W211+Közművelődés!W260+Támogatás!AB226</f>
        <v>#REF!</v>
      </c>
      <c r="AD210" s="150"/>
    </row>
    <row r="211" spans="1:33" ht="15.75" hidden="1" customHeight="1" x14ac:dyDescent="0.25">
      <c r="B211" s="50"/>
      <c r="C211" s="2"/>
      <c r="D211" s="748" t="s">
        <v>822</v>
      </c>
      <c r="E211" s="748"/>
      <c r="F211" s="142" t="e">
        <v>#REF!</v>
      </c>
      <c r="G211" s="142" t="e">
        <v>#REF!</v>
      </c>
      <c r="H211" s="142" t="e">
        <v>#REF!</v>
      </c>
      <c r="I211" s="142" t="e">
        <v>#REF!</v>
      </c>
      <c r="J211" s="142" t="e">
        <f>Igazgatás!F239+Községgazd!F226+Vagyongazd!#REF!+Közút!F214+Sport!F212+Közművelődés!F261+Támogatás!J227</f>
        <v>#REF!</v>
      </c>
      <c r="K211" s="142" t="e">
        <f>Igazgatás!G239+Községgazd!G226+Vagyongazd!#REF!+Közút!G214+Sport!G212+Közművelődés!G261+Támogatás!K227</f>
        <v>#REF!</v>
      </c>
      <c r="L211" s="142" t="e">
        <f>Igazgatás!H239+Községgazd!H226+Vagyongazd!#REF!+Közút!H214+Sport!H212+Közművelődés!H261+Támogatás!L227</f>
        <v>#REF!</v>
      </c>
      <c r="M211" s="66">
        <f>Igazgatás!L239+Községgazd!O226+Vagyongazd!L210+Közút!L214+Sport!L212+Közművelődés!N261+Támogatás!W227</f>
        <v>0</v>
      </c>
      <c r="N211" s="1">
        <f>Igazgatás!M239+Községgazd!P226+Vagyongazd!M210+Közút!M214+Sport!M212+Közművelődés!O261+Támogatás!X227</f>
        <v>0</v>
      </c>
      <c r="O211" s="72">
        <f>Igazgatás!N239+Községgazd!Q226+Vagyongazd!N210+Közút!N214+Sport!N212+Közművelődés!P261+Támogatás!Y227</f>
        <v>0</v>
      </c>
      <c r="P211" s="72">
        <f>Igazgatás!O239+Községgazd!R226+Vagyongazd!O210+Közút!O214+Sport!O212+Közművelődés!Q261+Támogatás!Z227</f>
        <v>0</v>
      </c>
      <c r="Q211" s="1">
        <f>Igazgatás!P239+Községgazd!S226+Vagyongazd!P210+Közút!P214+Sport!P212+Közművelődés!R261+Támogatás!AA227</f>
        <v>0</v>
      </c>
      <c r="R211" s="72">
        <f>Igazgatás!Q239+Községgazd!T226+Vagyongazd!Q210+Közút!Q214+Sport!Q212+Közművelődés!S261+Támogatás!AB227</f>
        <v>0</v>
      </c>
      <c r="S211" s="72">
        <f>Igazgatás!R239+Községgazd!U226+Vagyongazd!R210+Közút!R214+Sport!R212+Közművelődés!T261+Támogatás!AC227</f>
        <v>0</v>
      </c>
      <c r="T211" s="42">
        <f>Igazgatás!S239+Községgazd!V226+Vagyongazd!S210+Közút!S214+Sport!S212+Közművelődés!U261+Támogatás!AD227</f>
        <v>0</v>
      </c>
      <c r="U211" s="267">
        <f>Igazgatás!T239+Községgazd!W226+Vagyongazd!T210+Közút!T214+Sport!T212+Közművelődés!V261+Támogatás!AE227</f>
        <v>0</v>
      </c>
      <c r="V211" s="72">
        <f>Igazgatás!U239+Községgazd!X226+Vagyongazd!U210+Közút!U214+Sport!U212+Közművelődés!W261+Támogatás!AF227</f>
        <v>0</v>
      </c>
      <c r="W211" s="72">
        <f>Igazgatás!V239+Községgazd!Y226+Vagyongazd!V210+Közút!V214+Sport!V212+Közművelődés!X261+Támogatás!AG227</f>
        <v>0</v>
      </c>
      <c r="X211" s="42">
        <f>Igazgatás!W239+Községgazd!Z226+Vagyongazd!W210+Közút!W214+Sport!W212+Közművelődés!Y261+Támogatás!AH227</f>
        <v>0</v>
      </c>
      <c r="Y211" s="142" t="e">
        <f>Igazgatás!U239+Községgazd!U226+Vagyongazd!#REF!+Közút!U214+Sport!U212+Közművelődés!U261+Támogatás!Z227</f>
        <v>#REF!</v>
      </c>
      <c r="Z211" s="142" t="e">
        <f>Igazgatás!V239+Községgazd!V226+Vagyongazd!#REF!+Közút!V214+Sport!V212+Közművelődés!V261+Támogatás!AA227</f>
        <v>#REF!</v>
      </c>
      <c r="AA211" s="142" t="e">
        <f>Igazgatás!W239+Községgazd!W226+Vagyongazd!#REF!+Közút!W214+Sport!W212+Közművelődés!W261+Támogatás!AB227</f>
        <v>#REF!</v>
      </c>
      <c r="AD211" s="150"/>
    </row>
    <row r="212" spans="1:33" ht="15.75" hidden="1" customHeight="1" x14ac:dyDescent="0.25">
      <c r="B212" s="50"/>
      <c r="C212" s="2"/>
      <c r="D212" s="748" t="s">
        <v>565</v>
      </c>
      <c r="E212" s="748"/>
      <c r="F212" s="142" t="e">
        <v>#REF!</v>
      </c>
      <c r="G212" s="142" t="e">
        <v>#REF!</v>
      </c>
      <c r="H212" s="142" t="e">
        <v>#REF!</v>
      </c>
      <c r="I212" s="142" t="e">
        <v>#REF!</v>
      </c>
      <c r="J212" s="142" t="e">
        <f>Igazgatás!F240+Községgazd!F227+Vagyongazd!#REF!+Közút!F215+Sport!F213+Közművelődés!F262+Támogatás!J228</f>
        <v>#REF!</v>
      </c>
      <c r="K212" s="142" t="e">
        <f>Igazgatás!G240+Községgazd!G227+Vagyongazd!#REF!+Közút!G215+Sport!G213+Közművelődés!G262+Támogatás!K228</f>
        <v>#REF!</v>
      </c>
      <c r="L212" s="142" t="e">
        <f>Igazgatás!H240+Községgazd!H227+Vagyongazd!#REF!+Közút!H215+Sport!H213+Közművelődés!H262+Támogatás!L228</f>
        <v>#REF!</v>
      </c>
      <c r="M212" s="66">
        <f>Igazgatás!L240+Községgazd!O227+Vagyongazd!L211+Közút!L215+Sport!L213+Közművelődés!N262+Támogatás!W228</f>
        <v>0</v>
      </c>
      <c r="N212" s="1">
        <f>Igazgatás!M240+Községgazd!P227+Vagyongazd!M211+Közút!M215+Sport!M213+Közművelődés!O262+Támogatás!X228</f>
        <v>0</v>
      </c>
      <c r="O212" s="72">
        <f>Igazgatás!N240+Községgazd!Q227+Vagyongazd!N211+Közút!N215+Sport!N213+Közművelődés!P262+Támogatás!Y228</f>
        <v>0</v>
      </c>
      <c r="P212" s="72">
        <f>Igazgatás!O240+Községgazd!R227+Vagyongazd!O211+Közút!O215+Sport!O213+Közművelődés!Q262+Támogatás!Z228</f>
        <v>0</v>
      </c>
      <c r="Q212" s="1">
        <f>Igazgatás!P240+Községgazd!S227+Vagyongazd!P211+Közút!P215+Sport!P213+Közművelődés!R262+Támogatás!AA228</f>
        <v>0</v>
      </c>
      <c r="R212" s="72">
        <f>Igazgatás!Q240+Községgazd!T227+Vagyongazd!Q211+Közút!Q215+Sport!Q213+Közművelődés!S262+Támogatás!AB228</f>
        <v>0</v>
      </c>
      <c r="S212" s="72">
        <f>Igazgatás!R240+Községgazd!U227+Vagyongazd!R211+Közút!R215+Sport!R213+Közművelődés!T262+Támogatás!AC228</f>
        <v>0</v>
      </c>
      <c r="T212" s="42">
        <f>Igazgatás!S240+Községgazd!V227+Vagyongazd!S211+Közút!S215+Sport!S213+Közművelődés!U262+Támogatás!AD228</f>
        <v>0</v>
      </c>
      <c r="U212" s="267">
        <f>Igazgatás!T240+Községgazd!W227+Vagyongazd!T211+Közút!T215+Sport!T213+Közművelődés!V262+Támogatás!AE228</f>
        <v>0</v>
      </c>
      <c r="V212" s="72">
        <f>Igazgatás!U240+Községgazd!X227+Vagyongazd!U211+Közút!U215+Sport!U213+Közművelődés!W262+Támogatás!AF228</f>
        <v>0</v>
      </c>
      <c r="W212" s="72">
        <f>Igazgatás!V240+Községgazd!Y227+Vagyongazd!V211+Közút!V215+Sport!V213+Közművelődés!X262+Támogatás!AG228</f>
        <v>0</v>
      </c>
      <c r="X212" s="42">
        <f>Igazgatás!W240+Községgazd!Z227+Vagyongazd!W211+Közút!W215+Sport!W213+Közművelődés!Y262+Támogatás!AH228</f>
        <v>0</v>
      </c>
      <c r="Y212" s="142" t="e">
        <f>Igazgatás!U240+Községgazd!U227+Vagyongazd!#REF!+Közút!U215+Sport!U213+Közművelődés!U262+Támogatás!Z228</f>
        <v>#REF!</v>
      </c>
      <c r="Z212" s="142" t="e">
        <f>Igazgatás!V240+Községgazd!V227+Vagyongazd!#REF!+Közút!V215+Sport!V213+Közművelődés!V262+Támogatás!AA228</f>
        <v>#REF!</v>
      </c>
      <c r="AA212" s="142" t="e">
        <f>Igazgatás!W240+Községgazd!W227+Vagyongazd!#REF!+Közút!W215+Sport!W213+Közművelődés!W262+Támogatás!AB228</f>
        <v>#REF!</v>
      </c>
      <c r="AD212" s="150"/>
    </row>
    <row r="213" spans="1:33" s="17" customFormat="1" ht="15.75" hidden="1" customHeight="1" x14ac:dyDescent="0.25">
      <c r="A213" s="110" t="s">
        <v>278</v>
      </c>
      <c r="B213" s="82" t="s">
        <v>687</v>
      </c>
      <c r="C213" s="767" t="s">
        <v>279</v>
      </c>
      <c r="D213" s="768"/>
      <c r="E213" s="768"/>
      <c r="F213" s="141" t="e">
        <v>#REF!</v>
      </c>
      <c r="G213" s="141" t="e">
        <v>#REF!</v>
      </c>
      <c r="H213" s="141" t="e">
        <v>#REF!</v>
      </c>
      <c r="I213" s="205" t="e">
        <v>#REF!</v>
      </c>
      <c r="J213" s="141" t="e">
        <f>Igazgatás!F241+Községgazd!F228+Vagyongazd!#REF!+Közút!F216+Sport!F214+Közművelődés!F263+Támogatás!J229</f>
        <v>#REF!</v>
      </c>
      <c r="K213" s="141" t="e">
        <f>Igazgatás!G241+Községgazd!G228+Vagyongazd!#REF!+Közút!G216+Sport!G214+Közművelődés!G263+Támogatás!K229</f>
        <v>#REF!</v>
      </c>
      <c r="L213" s="141" t="e">
        <f>Igazgatás!H241+Községgazd!H228+Vagyongazd!#REF!+Közút!H216+Sport!H214+Közművelődés!H263+Támogatás!L229</f>
        <v>#REF!</v>
      </c>
      <c r="M213" s="83">
        <f>Igazgatás!L241+Községgazd!O228+Vagyongazd!L212+Közút!L216+Sport!L214+Közművelődés!N263+Támogatás!W229</f>
        <v>0</v>
      </c>
      <c r="N213" s="84">
        <f>Igazgatás!M241+Községgazd!P228+Vagyongazd!M212+Közút!M216+Sport!M214+Közművelődés!O263+Támogatás!X229</f>
        <v>0</v>
      </c>
      <c r="O213" s="87">
        <f>Igazgatás!N241+Községgazd!Q228+Vagyongazd!N212+Közút!N216+Sport!N214+Közművelődés!P263+Támogatás!Y229</f>
        <v>0</v>
      </c>
      <c r="P213" s="87">
        <f>Igazgatás!O241+Községgazd!R228+Vagyongazd!O212+Közút!O216+Sport!O214+Közművelődés!Q263+Támogatás!Z229</f>
        <v>0</v>
      </c>
      <c r="Q213" s="84">
        <f>Igazgatás!P241+Községgazd!S228+Vagyongazd!P212+Közút!P216+Sport!P214+Közművelődés!R263+Támogatás!AA229</f>
        <v>0</v>
      </c>
      <c r="R213" s="87">
        <f>Igazgatás!Q241+Községgazd!T228+Vagyongazd!Q212+Közút!Q216+Sport!Q214+Közművelődés!S263+Támogatás!AB229</f>
        <v>0</v>
      </c>
      <c r="S213" s="87">
        <f>Igazgatás!R241+Községgazd!U228+Vagyongazd!R212+Közút!R216+Sport!R214+Közművelődés!T263+Támogatás!AC229</f>
        <v>0</v>
      </c>
      <c r="T213" s="88">
        <f>Igazgatás!S241+Községgazd!V228+Vagyongazd!S212+Közút!S216+Sport!S214+Közművelődés!U263+Támogatás!AD229</f>
        <v>0</v>
      </c>
      <c r="U213" s="265">
        <f>Igazgatás!T241+Községgazd!W228+Vagyongazd!T212+Közút!T216+Sport!T214+Közművelődés!V263+Támogatás!AE229</f>
        <v>0</v>
      </c>
      <c r="V213" s="87">
        <f>Igazgatás!U241+Községgazd!X228+Vagyongazd!U212+Közút!U216+Sport!U214+Közművelődés!W263+Támogatás!AF229</f>
        <v>0</v>
      </c>
      <c r="W213" s="87">
        <f>Igazgatás!V241+Községgazd!Y228+Vagyongazd!V212+Közút!V216+Sport!V214+Közművelődés!X263+Támogatás!AG229</f>
        <v>0</v>
      </c>
      <c r="X213" s="88">
        <f>Igazgatás!W241+Községgazd!Z228+Vagyongazd!W212+Közút!W216+Sport!W214+Közművelődés!Y263+Támogatás!AH229</f>
        <v>0</v>
      </c>
      <c r="Y213" s="141" t="e">
        <f>Igazgatás!U241+Községgazd!U228+Vagyongazd!#REF!+Közút!U216+Sport!U214+Közművelődés!U263+Támogatás!Z229</f>
        <v>#REF!</v>
      </c>
      <c r="Z213" s="141" t="e">
        <f>Igazgatás!V241+Községgazd!V228+Vagyongazd!#REF!+Közút!V216+Sport!V214+Közművelődés!V263+Támogatás!AA229</f>
        <v>#REF!</v>
      </c>
      <c r="AA213" s="141" t="e">
        <f>Igazgatás!W241+Községgazd!W228+Vagyongazd!#REF!+Közút!W216+Sport!W214+Közművelődés!W263+Támogatás!AB229</f>
        <v>#REF!</v>
      </c>
      <c r="AD213" s="150"/>
    </row>
    <row r="214" spans="1:33" s="17" customFormat="1" ht="15.75" customHeight="1" x14ac:dyDescent="0.25">
      <c r="A214" s="110" t="s">
        <v>280</v>
      </c>
      <c r="B214" s="82" t="s">
        <v>688</v>
      </c>
      <c r="C214" s="767" t="s">
        <v>281</v>
      </c>
      <c r="D214" s="768"/>
      <c r="E214" s="768"/>
      <c r="F214" s="141" t="e">
        <v>#REF!</v>
      </c>
      <c r="G214" s="141" t="e">
        <v>#REF!</v>
      </c>
      <c r="H214" s="141" t="e">
        <v>#REF!</v>
      </c>
      <c r="I214" s="205"/>
      <c r="J214" s="141">
        <v>0</v>
      </c>
      <c r="K214" s="141">
        <v>0</v>
      </c>
      <c r="L214" s="141">
        <v>0</v>
      </c>
      <c r="M214" s="83">
        <f>Igazgatás!L242+Községgazd!O229+Vagyongazd!L213+Közút!L217+Sport!L215+Közművelődés!N264+Támogatás!W230</f>
        <v>0</v>
      </c>
      <c r="N214" s="84">
        <f>Igazgatás!M242+Községgazd!P229+Vagyongazd!M213+Közút!M217+Sport!M215+Közművelődés!O264+Támogatás!X230</f>
        <v>0</v>
      </c>
      <c r="O214" s="87">
        <f>Igazgatás!N242+Községgazd!Q229+Vagyongazd!N213+Közút!N217+Sport!N215+Közművelődés!P264+Támogatás!Y230</f>
        <v>0</v>
      </c>
      <c r="P214" s="87">
        <f>Igazgatás!O242+Községgazd!R229+Vagyongazd!O213+Közút!O217+Sport!O215+Közművelődés!Q264+Támogatás!Z230</f>
        <v>0</v>
      </c>
      <c r="Q214" s="84">
        <f>Igazgatás!P242+Községgazd!S229+Vagyongazd!P213+Közút!P217+Sport!P215+Közművelődés!R264+Támogatás!AA230</f>
        <v>0</v>
      </c>
      <c r="R214" s="87">
        <f>Igazgatás!Q242+Községgazd!T229+Vagyongazd!Q213+Közút!Q217+Sport!Q215+Közművelődés!S264+Támogatás!AB230</f>
        <v>0</v>
      </c>
      <c r="S214" s="87">
        <f>Igazgatás!R242+Községgazd!U229+Vagyongazd!R213+Közút!R217+Sport!R215+Közművelődés!T264+Támogatás!AC230</f>
        <v>90989</v>
      </c>
      <c r="T214" s="88">
        <f>Igazgatás!S242+Községgazd!V229+Vagyongazd!S213+Közút!S217+Sport!S215+Közművelődés!U264+Támogatás!AD230</f>
        <v>0</v>
      </c>
      <c r="U214" s="265">
        <f>Igazgatás!T242+Községgazd!W229+Vagyongazd!T213+Közút!T217+Sport!T215+Közművelődés!V264+Támogatás!AE230</f>
        <v>0</v>
      </c>
      <c r="V214" s="87">
        <f>Igazgatás!U242+Községgazd!X229+Vagyongazd!U213+Közút!U217+Sport!U215+Közművelődés!W264+Támogatás!AF230</f>
        <v>0</v>
      </c>
      <c r="W214" s="87">
        <f>Igazgatás!V242+Községgazd!Y229+Vagyongazd!V213+Közút!V217+Sport!V215+Közművelődés!X264+Támogatás!AG230</f>
        <v>0</v>
      </c>
      <c r="X214" s="88">
        <f>Igazgatás!W242+Községgazd!Z229+Vagyongazd!W213+Közút!W217+Sport!W215+Közművelődés!Y264+Támogatás!AH230</f>
        <v>0</v>
      </c>
      <c r="Y214" s="141">
        <f>SUM(Közművelődés!I264)</f>
        <v>90989</v>
      </c>
      <c r="Z214" s="141">
        <v>0</v>
      </c>
      <c r="AA214" s="141">
        <f>SUM(Közművelődés!K264)</f>
        <v>90989</v>
      </c>
      <c r="AD214" s="150">
        <v>90989</v>
      </c>
    </row>
    <row r="215" spans="1:33" s="17" customFormat="1" ht="15.75" customHeight="1" x14ac:dyDescent="0.25">
      <c r="A215" s="110" t="s">
        <v>282</v>
      </c>
      <c r="B215" s="82" t="s">
        <v>689</v>
      </c>
      <c r="C215" s="767" t="s">
        <v>283</v>
      </c>
      <c r="D215" s="768"/>
      <c r="E215" s="768"/>
      <c r="F215" s="141">
        <v>50000</v>
      </c>
      <c r="G215" s="141">
        <v>50000</v>
      </c>
      <c r="H215" s="141">
        <v>50000</v>
      </c>
      <c r="I215" s="205"/>
      <c r="J215" s="141">
        <f>Igazgatás!F243+Községgazd!F230+Közút!F218+Sport!F216+Közművelődés!F265+Támogatás!J231</f>
        <v>50000</v>
      </c>
      <c r="K215" s="141">
        <f>Igazgatás!G243+Községgazd!G230+Közút!G218+Sport!G216+Közművelődés!G265+Támogatás!K231</f>
        <v>0</v>
      </c>
      <c r="L215" s="141">
        <f>Igazgatás!H243+Községgazd!H230+Közút!H218+Sport!H216+Közművelődés!H265+Támogatás!L231</f>
        <v>50000</v>
      </c>
      <c r="M215" s="83">
        <f>Igazgatás!L243+Községgazd!O230+Vagyongazd!L214+Közút!L218+Sport!L216+Közművelődés!N265+Támogatás!W231</f>
        <v>0</v>
      </c>
      <c r="N215" s="84">
        <f>Igazgatás!M243+Községgazd!P230+Vagyongazd!M214+Közút!M218+Sport!M216+Közművelődés!O265+Támogatás!X231</f>
        <v>0</v>
      </c>
      <c r="O215" s="87">
        <f>Igazgatás!N243+Községgazd!Q230+Vagyongazd!N214+Közút!N218+Sport!N216+Közművelődés!P265+Támogatás!Y231</f>
        <v>0</v>
      </c>
      <c r="P215" s="87">
        <f>Igazgatás!O243+Községgazd!R230+Vagyongazd!O214+Közút!O218+Sport!O216+Közművelődés!Q265+Támogatás!Z231</f>
        <v>0</v>
      </c>
      <c r="Q215" s="84">
        <f>Igazgatás!P243+Községgazd!S230+Vagyongazd!P214+Közút!P218+Sport!P216+Közművelődés!R265+Támogatás!AA231</f>
        <v>0</v>
      </c>
      <c r="R215" s="87">
        <f>Igazgatás!Q243+Községgazd!T230+Vagyongazd!Q214+Közút!Q218+Sport!Q216+Közművelődés!S265+Támogatás!AB231</f>
        <v>0</v>
      </c>
      <c r="S215" s="87">
        <f>Igazgatás!R243+Községgazd!U230+Vagyongazd!R214+Közút!R218+Sport!R216+Közművelődés!T265+Támogatás!AC231</f>
        <v>0</v>
      </c>
      <c r="T215" s="88">
        <f>Igazgatás!S243+Községgazd!V230+Vagyongazd!S214+Közút!S218+Sport!S216+Közművelődés!U265+Támogatás!AD231</f>
        <v>0</v>
      </c>
      <c r="U215" s="265">
        <f>Igazgatás!T243+Községgazd!W230+Vagyongazd!T214+Közút!T218+Sport!T216+Közművelődés!V265+Támogatás!AE231</f>
        <v>0</v>
      </c>
      <c r="V215" s="87">
        <f>Igazgatás!U243+Községgazd!X230+Vagyongazd!U214+Közút!U218+Sport!U216+Közművelődés!W265+Támogatás!AF231</f>
        <v>0</v>
      </c>
      <c r="W215" s="87">
        <f>Igazgatás!V243+Községgazd!Y230+Vagyongazd!V214+Közút!V218+Sport!V216+Közművelődés!X265+Támogatás!AG231</f>
        <v>0</v>
      </c>
      <c r="X215" s="88">
        <f>Igazgatás!W243+Községgazd!Z230+Vagyongazd!W214+Közút!W218+Sport!W216+Közművelődés!Y265+Támogatás!AH231</f>
        <v>0</v>
      </c>
      <c r="Y215" s="141">
        <f>SUM(Támogatás!M231)</f>
        <v>50000</v>
      </c>
      <c r="Z215" s="141">
        <f>Igazgatás!V243+Községgazd!V230+Közút!V218+Sport!V216+Közművelődés!V265+Támogatás!AA231</f>
        <v>0</v>
      </c>
      <c r="AA215" s="141">
        <f>SUM(Támogatás!O231)</f>
        <v>50000</v>
      </c>
      <c r="AD215" s="150">
        <v>50000</v>
      </c>
      <c r="AG215" s="17">
        <v>143912536</v>
      </c>
    </row>
    <row r="216" spans="1:33" ht="15.75" hidden="1" customHeight="1" x14ac:dyDescent="0.25">
      <c r="B216" s="50"/>
      <c r="C216" s="2"/>
      <c r="D216" s="748" t="s">
        <v>376</v>
      </c>
      <c r="E216" s="748"/>
      <c r="F216" s="142" t="e">
        <v>#REF!</v>
      </c>
      <c r="G216" s="142" t="e">
        <v>#REF!</v>
      </c>
      <c r="H216" s="142" t="e">
        <v>#REF!</v>
      </c>
      <c r="I216" s="142" t="e">
        <v>#REF!</v>
      </c>
      <c r="J216" s="142" t="e">
        <f>Igazgatás!F244+Községgazd!F231+Vagyongazd!#REF!+Közút!F219+Sport!F217+Közművelődés!F266+Támogatás!J232</f>
        <v>#REF!</v>
      </c>
      <c r="K216" s="142" t="e">
        <f>Igazgatás!G244+Községgazd!G231+Vagyongazd!#REF!+Közút!G219+Sport!G217+Közművelődés!G266+Támogatás!K232</f>
        <v>#REF!</v>
      </c>
      <c r="L216" s="142" t="e">
        <f>Igazgatás!H244+Községgazd!H231+Vagyongazd!#REF!+Közút!H219+Sport!H217+Közművelődés!H266+Támogatás!L232</f>
        <v>#REF!</v>
      </c>
      <c r="M216" s="66">
        <f>Igazgatás!L244+Községgazd!O231+Vagyongazd!L215+Közút!L219+Sport!L217+Közművelődés!N266+Támogatás!W232</f>
        <v>0</v>
      </c>
      <c r="N216" s="1">
        <f>Igazgatás!M244+Községgazd!P231+Vagyongazd!M215+Közút!M219+Sport!M217+Közművelődés!O266+Támogatás!X232</f>
        <v>0</v>
      </c>
      <c r="O216" s="72">
        <f>Igazgatás!N244+Községgazd!Q231+Vagyongazd!N215+Közút!N219+Sport!N217+Közművelődés!P266+Támogatás!Y232</f>
        <v>0</v>
      </c>
      <c r="P216" s="72">
        <f>Igazgatás!O244+Községgazd!R231+Vagyongazd!O215+Közút!O219+Sport!O217+Közművelődés!Q266+Támogatás!Z232</f>
        <v>0</v>
      </c>
      <c r="Q216" s="1">
        <f>Igazgatás!P244+Községgazd!S231+Vagyongazd!P215+Közút!P219+Sport!P217+Közművelődés!R266+Támogatás!AA232</f>
        <v>0</v>
      </c>
      <c r="R216" s="72">
        <f>Igazgatás!Q244+Községgazd!T231+Vagyongazd!Q215+Közút!Q219+Sport!Q217+Közművelődés!S266+Támogatás!AB232</f>
        <v>0</v>
      </c>
      <c r="S216" s="72">
        <f>Igazgatás!R244+Községgazd!U231+Vagyongazd!R215+Közút!R219+Sport!R217+Közművelődés!T266+Támogatás!AC232</f>
        <v>0</v>
      </c>
      <c r="T216" s="42">
        <f>Igazgatás!S244+Községgazd!V231+Vagyongazd!S215+Közút!S219+Sport!S217+Közművelődés!U266+Támogatás!AD232</f>
        <v>0</v>
      </c>
      <c r="U216" s="267">
        <f>Igazgatás!T244+Községgazd!W231+Vagyongazd!T215+Közút!T219+Sport!T217+Közművelődés!V266+Támogatás!AE232</f>
        <v>0</v>
      </c>
      <c r="V216" s="72">
        <f>Igazgatás!U244+Községgazd!X231+Vagyongazd!U215+Közút!U219+Sport!U217+Közművelődés!W266+Támogatás!AF232</f>
        <v>0</v>
      </c>
      <c r="W216" s="72">
        <f>Igazgatás!V244+Községgazd!Y231+Vagyongazd!V215+Közút!V219+Sport!V217+Közművelődés!X266+Támogatás!AG232</f>
        <v>0</v>
      </c>
      <c r="X216" s="42">
        <f>Igazgatás!W244+Községgazd!Z231+Vagyongazd!W215+Közút!W219+Sport!W217+Közművelődés!Y266+Támogatás!AH232</f>
        <v>0</v>
      </c>
      <c r="Y216" s="142" t="e">
        <f>Igazgatás!U244+Községgazd!U231+Vagyongazd!#REF!+Közút!U219+Sport!U217+Közművelődés!U266+Támogatás!Z232</f>
        <v>#REF!</v>
      </c>
      <c r="Z216" s="142" t="e">
        <f>Igazgatás!V244+Községgazd!V231+Vagyongazd!#REF!+Közút!V219+Sport!V217+Közművelődés!V266+Támogatás!AA232</f>
        <v>#REF!</v>
      </c>
      <c r="AA216" s="142" t="e">
        <f>Igazgatás!W244+Községgazd!W231+Vagyongazd!#REF!+Közút!W219+Sport!W217+Közművelődés!W266+Támogatás!AB232</f>
        <v>#REF!</v>
      </c>
      <c r="AD216" s="150"/>
    </row>
    <row r="217" spans="1:33" ht="15.75" hidden="1" customHeight="1" x14ac:dyDescent="0.25">
      <c r="B217" s="50"/>
      <c r="C217" s="2"/>
      <c r="D217" s="748" t="s">
        <v>377</v>
      </c>
      <c r="E217" s="748"/>
      <c r="F217" s="142" t="e">
        <v>#REF!</v>
      </c>
      <c r="G217" s="142" t="e">
        <v>#REF!</v>
      </c>
      <c r="H217" s="142" t="e">
        <v>#REF!</v>
      </c>
      <c r="I217" s="142" t="e">
        <v>#REF!</v>
      </c>
      <c r="J217" s="142" t="e">
        <f>Igazgatás!F245+Községgazd!F232+Vagyongazd!#REF!+Közút!F220+Sport!F218+Közművelődés!F267+Támogatás!J233</f>
        <v>#REF!</v>
      </c>
      <c r="K217" s="142" t="e">
        <f>Igazgatás!G245+Községgazd!G232+Vagyongazd!#REF!+Közút!G220+Sport!G218+Közművelődés!G267+Támogatás!K233</f>
        <v>#REF!</v>
      </c>
      <c r="L217" s="142" t="e">
        <f>Igazgatás!H245+Községgazd!H232+Vagyongazd!#REF!+Közút!H220+Sport!H218+Közművelődés!H267+Támogatás!L233</f>
        <v>#REF!</v>
      </c>
      <c r="M217" s="66">
        <f>Igazgatás!L245+Községgazd!O232+Vagyongazd!L216+Közút!L220+Sport!L218+Közművelődés!N267+Támogatás!W233</f>
        <v>0</v>
      </c>
      <c r="N217" s="1">
        <f>Igazgatás!M245+Községgazd!P232+Vagyongazd!M216+Közút!M220+Sport!M218+Közművelődés!O267+Támogatás!X233</f>
        <v>0</v>
      </c>
      <c r="O217" s="72">
        <f>Igazgatás!N245+Községgazd!Q232+Vagyongazd!N216+Közút!N220+Sport!N218+Közművelődés!P267+Támogatás!Y233</f>
        <v>0</v>
      </c>
      <c r="P217" s="72">
        <f>Igazgatás!O245+Községgazd!R232+Vagyongazd!O216+Közút!O220+Sport!O218+Közművelődés!Q267+Támogatás!Z233</f>
        <v>0</v>
      </c>
      <c r="Q217" s="1">
        <f>Igazgatás!P245+Községgazd!S232+Vagyongazd!P216+Közút!P220+Sport!P218+Közművelődés!R267+Támogatás!AA233</f>
        <v>0</v>
      </c>
      <c r="R217" s="72">
        <f>Igazgatás!Q245+Községgazd!T232+Vagyongazd!Q216+Közút!Q220+Sport!Q218+Közművelődés!S267+Támogatás!AB233</f>
        <v>0</v>
      </c>
      <c r="S217" s="72">
        <f>Igazgatás!R245+Községgazd!U232+Vagyongazd!R216+Közút!R220+Sport!R218+Közművelődés!T267+Támogatás!AC233</f>
        <v>0</v>
      </c>
      <c r="T217" s="42">
        <f>Igazgatás!S245+Községgazd!V232+Vagyongazd!S216+Közút!S220+Sport!S218+Közművelődés!U267+Támogatás!AD233</f>
        <v>0</v>
      </c>
      <c r="U217" s="267">
        <f>Igazgatás!T245+Községgazd!W232+Vagyongazd!T216+Közút!T220+Sport!T218+Közművelődés!V267+Támogatás!AE233</f>
        <v>0</v>
      </c>
      <c r="V217" s="72">
        <f>Igazgatás!U245+Községgazd!X232+Vagyongazd!U216+Közút!U220+Sport!U218+Közművelődés!W267+Támogatás!AF233</f>
        <v>0</v>
      </c>
      <c r="W217" s="72">
        <f>Igazgatás!V245+Községgazd!Y232+Vagyongazd!V216+Közút!V220+Sport!V218+Közművelődés!X267+Támogatás!AG233</f>
        <v>0</v>
      </c>
      <c r="X217" s="42">
        <f>Igazgatás!W245+Községgazd!Z232+Vagyongazd!W216+Közút!W220+Sport!W218+Közművelődés!Y267+Támogatás!AH233</f>
        <v>0</v>
      </c>
      <c r="Y217" s="142" t="e">
        <f>Igazgatás!U245+Községgazd!U232+Vagyongazd!#REF!+Közút!U220+Sport!U218+Közművelődés!U267+Támogatás!Z233</f>
        <v>#REF!</v>
      </c>
      <c r="Z217" s="142" t="e">
        <f>Igazgatás!V245+Községgazd!V232+Vagyongazd!#REF!+Közút!V220+Sport!V218+Közművelődés!V267+Támogatás!AA233</f>
        <v>#REF!</v>
      </c>
      <c r="AA217" s="142" t="e">
        <f>Igazgatás!W245+Községgazd!W232+Vagyongazd!#REF!+Közút!W220+Sport!W218+Közművelődés!W267+Támogatás!AB233</f>
        <v>#REF!</v>
      </c>
      <c r="AD217" s="150"/>
    </row>
    <row r="218" spans="1:33" ht="15.75" customHeight="1" thickBot="1" x14ac:dyDescent="0.3">
      <c r="B218" s="50"/>
      <c r="C218" s="2"/>
      <c r="D218" s="748" t="s">
        <v>378</v>
      </c>
      <c r="E218" s="748"/>
      <c r="F218" s="142">
        <v>50000</v>
      </c>
      <c r="G218" s="142">
        <v>50000</v>
      </c>
      <c r="H218" s="142">
        <v>50000</v>
      </c>
      <c r="I218" s="142"/>
      <c r="J218" s="142">
        <f>Igazgatás!F246+Községgazd!F233+Közút!F221+Sport!F219+Közművelődés!F268+Támogatás!J234</f>
        <v>50000</v>
      </c>
      <c r="K218" s="142">
        <f>Igazgatás!G246+Községgazd!G233+Közút!G221+Sport!G219+Közművelődés!G268+Támogatás!K234</f>
        <v>0</v>
      </c>
      <c r="L218" s="142">
        <f>Igazgatás!H246+Községgazd!H233+Közút!H221+Sport!H219+Közművelődés!H268+Támogatás!L234</f>
        <v>50000</v>
      </c>
      <c r="M218" s="66">
        <f>Igazgatás!L246+Községgazd!O233+Vagyongazd!L217+Közút!L221+Sport!L219+Közművelődés!N268+Támogatás!W234</f>
        <v>0</v>
      </c>
      <c r="N218" s="1">
        <f>Igazgatás!M246+Községgazd!P233+Vagyongazd!M217+Közút!M221+Sport!M219+Közművelődés!O268+Támogatás!X234</f>
        <v>0</v>
      </c>
      <c r="O218" s="72">
        <f>Igazgatás!N246+Községgazd!Q233+Vagyongazd!N217+Közút!N221+Sport!N219+Közművelődés!P268+Támogatás!Y234</f>
        <v>0</v>
      </c>
      <c r="P218" s="72">
        <f>Igazgatás!O246+Községgazd!R233+Vagyongazd!O217+Közút!O221+Sport!O219+Közművelődés!Q268+Támogatás!Z234</f>
        <v>0</v>
      </c>
      <c r="Q218" s="1">
        <f>Igazgatás!P246+Községgazd!S233+Vagyongazd!P217+Közút!P221+Sport!P219+Közművelődés!R268+Támogatás!AA234</f>
        <v>0</v>
      </c>
      <c r="R218" s="72">
        <f>Igazgatás!Q246+Községgazd!T233+Vagyongazd!Q217+Közút!Q221+Sport!Q219+Közművelődés!S268+Támogatás!AB234</f>
        <v>0</v>
      </c>
      <c r="S218" s="72">
        <f>Igazgatás!R246+Községgazd!U233+Vagyongazd!R217+Közút!R221+Sport!R219+Közművelődés!T268+Támogatás!AC234</f>
        <v>0</v>
      </c>
      <c r="T218" s="42">
        <f>Igazgatás!S246+Községgazd!V233+Vagyongazd!S217+Közút!S221+Sport!S219+Közművelődés!U268+Támogatás!AD234</f>
        <v>0</v>
      </c>
      <c r="U218" s="267">
        <f>Igazgatás!T246+Községgazd!W233+Vagyongazd!T217+Közút!T221+Sport!T219+Közművelődés!V268+Támogatás!AE234</f>
        <v>0</v>
      </c>
      <c r="V218" s="72">
        <f>Igazgatás!U246+Községgazd!X233+Vagyongazd!U217+Közút!U221+Sport!U219+Közművelődés!W268+Támogatás!AF234</f>
        <v>0</v>
      </c>
      <c r="W218" s="72">
        <f>Igazgatás!V246+Községgazd!Y233+Vagyongazd!V217+Közút!V221+Sport!V219+Közművelődés!X268+Támogatás!AG234</f>
        <v>0</v>
      </c>
      <c r="X218" s="42">
        <f>Igazgatás!W246+Községgazd!Z233+Vagyongazd!W217+Közút!W221+Sport!W219+Közművelődés!Y268+Támogatás!AH234</f>
        <v>0</v>
      </c>
      <c r="Y218" s="142">
        <f>SUM(Támogatás!M234)</f>
        <v>50000</v>
      </c>
      <c r="Z218" s="142">
        <f>Igazgatás!V246+Községgazd!V233+Közút!V221+Sport!V219+Közművelődés!V268+Támogatás!AA234</f>
        <v>0</v>
      </c>
      <c r="AA218" s="142">
        <f>SUM(Támogatás!O234)</f>
        <v>50000</v>
      </c>
      <c r="AD218" s="150"/>
    </row>
    <row r="219" spans="1:33" ht="15.75" hidden="1" customHeight="1" x14ac:dyDescent="0.3">
      <c r="B219" s="50"/>
      <c r="C219" s="2"/>
      <c r="D219" s="748" t="s">
        <v>379</v>
      </c>
      <c r="E219" s="748"/>
      <c r="F219" s="142" t="e">
        <v>#REF!</v>
      </c>
      <c r="G219" s="267" t="e">
        <v>#REF!</v>
      </c>
      <c r="H219" s="267" t="e">
        <v>#REF!</v>
      </c>
      <c r="I219" s="267" t="e">
        <v>#REF!</v>
      </c>
      <c r="J219" s="182" t="e">
        <f>Igazgatás!F247+Községgazd!F234+Vagyongazd!#REF!+Közút!F222+Sport!F220+Közművelődés!F269+Támogatás!J235</f>
        <v>#REF!</v>
      </c>
      <c r="K219" s="124" t="e">
        <f>Igazgatás!G247+Községgazd!G234+Vagyongazd!#REF!+Közút!G222+Sport!G220+Közművelődés!G269+Támogatás!K235</f>
        <v>#REF!</v>
      </c>
      <c r="L219" s="142" t="e">
        <f>Igazgatás!H247+Községgazd!H234+Vagyongazd!#REF!+Közút!H222+Sport!H220+Közművelődés!H269+Támogatás!L235</f>
        <v>#REF!</v>
      </c>
      <c r="M219" s="66">
        <f>Igazgatás!L247+Községgazd!O234+Vagyongazd!L218+Közút!L222+Sport!L220+Közművelődés!N269+Támogatás!W235</f>
        <v>0</v>
      </c>
      <c r="N219" s="1">
        <f>Igazgatás!M247+Községgazd!P234+Vagyongazd!M218+Közút!M222+Sport!M220+Közművelődés!O269+Támogatás!X235</f>
        <v>0</v>
      </c>
      <c r="O219" s="72">
        <f>Igazgatás!N247+Községgazd!Q234+Vagyongazd!N218+Közút!N222+Sport!N220+Közművelődés!P269+Támogatás!Y235</f>
        <v>0</v>
      </c>
      <c r="P219" s="72">
        <f>Igazgatás!O247+Községgazd!R234+Vagyongazd!O218+Közút!O222+Sport!O220+Közművelődés!Q269+Támogatás!Z235</f>
        <v>0</v>
      </c>
      <c r="Q219" s="1">
        <f>Igazgatás!P247+Községgazd!S234+Vagyongazd!P218+Közút!P222+Sport!P220+Közművelődés!R269+Támogatás!AA235</f>
        <v>0</v>
      </c>
      <c r="R219" s="72">
        <f>Igazgatás!Q247+Községgazd!T234+Vagyongazd!Q218+Közút!Q222+Sport!Q220+Közművelődés!S269+Támogatás!AB235</f>
        <v>0</v>
      </c>
      <c r="S219" s="72">
        <f>Igazgatás!R247+Községgazd!U234+Vagyongazd!R218+Közút!R222+Sport!R220+Közművelődés!T269+Támogatás!AC235</f>
        <v>0</v>
      </c>
      <c r="T219" s="42">
        <f>Igazgatás!S247+Községgazd!V234+Vagyongazd!S218+Közút!S222+Sport!S220+Közművelődés!U269+Támogatás!AD235</f>
        <v>0</v>
      </c>
      <c r="U219" s="267">
        <f>Igazgatás!T247+Községgazd!W234+Vagyongazd!T218+Közút!T222+Sport!T220+Közművelődés!V269+Támogatás!AE235</f>
        <v>0</v>
      </c>
      <c r="V219" s="72">
        <f>Igazgatás!U247+Községgazd!X234+Vagyongazd!U218+Közút!U222+Sport!U220+Közművelődés!W269+Támogatás!AF235</f>
        <v>0</v>
      </c>
      <c r="W219" s="72">
        <f>Igazgatás!V247+Községgazd!Y234+Vagyongazd!V218+Közút!V222+Sport!V220+Közművelődés!X269+Támogatás!AG235</f>
        <v>0</v>
      </c>
      <c r="X219" s="42">
        <f>Igazgatás!W247+Községgazd!Z234+Vagyongazd!W218+Közút!W222+Sport!W220+Közművelődés!Y269+Támogatás!AH235</f>
        <v>0</v>
      </c>
      <c r="Y219" s="182" t="e">
        <f>Igazgatás!U247+Községgazd!U234+Vagyongazd!#REF!+Közút!U222+Sport!U220+Közművelődés!U269+Támogatás!Z235</f>
        <v>#REF!</v>
      </c>
      <c r="Z219" s="124" t="e">
        <f>Igazgatás!V247+Községgazd!V234+Vagyongazd!#REF!+Közút!V222+Sport!V220+Közművelődés!V269+Támogatás!AA235</f>
        <v>#REF!</v>
      </c>
      <c r="AA219" s="142" t="e">
        <f>Igazgatás!W247+Községgazd!W234+Vagyongazd!#REF!+Közút!W222+Sport!W220+Közművelődés!W269+Támogatás!AB235</f>
        <v>#REF!</v>
      </c>
      <c r="AD219" s="150"/>
    </row>
    <row r="220" spans="1:33" ht="15.75" hidden="1" customHeight="1" x14ac:dyDescent="0.3">
      <c r="B220" s="50"/>
      <c r="C220" s="2"/>
      <c r="D220" s="748" t="s">
        <v>380</v>
      </c>
      <c r="E220" s="748"/>
      <c r="F220" s="142" t="e">
        <v>#REF!</v>
      </c>
      <c r="G220" s="267" t="e">
        <v>#REF!</v>
      </c>
      <c r="H220" s="267" t="e">
        <v>#REF!</v>
      </c>
      <c r="I220" s="267" t="e">
        <v>#REF!</v>
      </c>
      <c r="J220" s="182" t="e">
        <f>Igazgatás!F248+Községgazd!F235+Vagyongazd!#REF!+Közút!F223+Sport!F221+Közművelődés!F270+Támogatás!J236</f>
        <v>#REF!</v>
      </c>
      <c r="K220" s="124" t="e">
        <f>Igazgatás!G248+Községgazd!G235+Vagyongazd!#REF!+Közút!G223+Sport!G221+Közművelődés!G270+Támogatás!K236</f>
        <v>#REF!</v>
      </c>
      <c r="L220" s="142" t="e">
        <f>Igazgatás!H248+Községgazd!H235+Vagyongazd!#REF!+Közút!H223+Sport!H221+Közművelődés!H270+Támogatás!L236</f>
        <v>#REF!</v>
      </c>
      <c r="M220" s="66">
        <f>Igazgatás!L248+Községgazd!O235+Vagyongazd!L219+Közút!L223+Sport!L221+Közművelődés!N270+Támogatás!W236</f>
        <v>0</v>
      </c>
      <c r="N220" s="1">
        <f>Igazgatás!M248+Községgazd!P235+Vagyongazd!M219+Közút!M223+Sport!M221+Közművelődés!O270+Támogatás!X236</f>
        <v>0</v>
      </c>
      <c r="O220" s="72">
        <f>Igazgatás!N248+Községgazd!Q235+Vagyongazd!N219+Közút!N223+Sport!N221+Közművelődés!P270+Támogatás!Y236</f>
        <v>0</v>
      </c>
      <c r="P220" s="72">
        <f>Igazgatás!O248+Községgazd!R235+Vagyongazd!O219+Közút!O223+Sport!O221+Közművelődés!Q270+Támogatás!Z236</f>
        <v>0</v>
      </c>
      <c r="Q220" s="1">
        <f>Igazgatás!P248+Községgazd!S235+Vagyongazd!P219+Közút!P223+Sport!P221+Közművelődés!R270+Támogatás!AA236</f>
        <v>0</v>
      </c>
      <c r="R220" s="72">
        <f>Igazgatás!Q248+Községgazd!T235+Vagyongazd!Q219+Közút!Q223+Sport!Q221+Közművelődés!S270+Támogatás!AB236</f>
        <v>0</v>
      </c>
      <c r="S220" s="72">
        <f>Igazgatás!R248+Községgazd!U235+Vagyongazd!R219+Közút!R223+Sport!R221+Közművelődés!T270+Támogatás!AC236</f>
        <v>0</v>
      </c>
      <c r="T220" s="42">
        <f>Igazgatás!S248+Községgazd!V235+Vagyongazd!S219+Közút!S223+Sport!S221+Közművelődés!U270+Támogatás!AD236</f>
        <v>0</v>
      </c>
      <c r="U220" s="267">
        <f>Igazgatás!T248+Községgazd!W235+Vagyongazd!T219+Közút!T223+Sport!T221+Közművelődés!V270+Támogatás!AE236</f>
        <v>0</v>
      </c>
      <c r="V220" s="72">
        <f>Igazgatás!U248+Községgazd!X235+Vagyongazd!U219+Közút!U223+Sport!U221+Közművelődés!W270+Támogatás!AF236</f>
        <v>0</v>
      </c>
      <c r="W220" s="72">
        <f>Igazgatás!V248+Községgazd!Y235+Vagyongazd!V219+Közút!V223+Sport!V221+Közművelődés!X270+Támogatás!AG236</f>
        <v>0</v>
      </c>
      <c r="X220" s="42">
        <f>Igazgatás!W248+Községgazd!Z235+Vagyongazd!W219+Közút!W223+Sport!W221+Közművelődés!Y270+Támogatás!AH236</f>
        <v>0</v>
      </c>
      <c r="Y220" s="182" t="e">
        <f>Igazgatás!U248+Községgazd!U235+Vagyongazd!#REF!+Közút!U223+Sport!U221+Közművelődés!U270+Támogatás!Z236</f>
        <v>#REF!</v>
      </c>
      <c r="Z220" s="124" t="e">
        <f>Igazgatás!V248+Községgazd!V235+Vagyongazd!#REF!+Közút!V223+Sport!V221+Közművelődés!V270+Támogatás!AA236</f>
        <v>#REF!</v>
      </c>
      <c r="AA220" s="142" t="e">
        <f>Igazgatás!W248+Községgazd!W235+Vagyongazd!#REF!+Közút!W223+Sport!W221+Közművelődés!W270+Támogatás!AB236</f>
        <v>#REF!</v>
      </c>
      <c r="AD220" s="150"/>
    </row>
    <row r="221" spans="1:33" ht="25.5" hidden="1" customHeight="1" x14ac:dyDescent="0.3">
      <c r="B221" s="50"/>
      <c r="C221" s="2"/>
      <c r="D221" s="749" t="s">
        <v>537</v>
      </c>
      <c r="E221" s="749"/>
      <c r="F221" s="142" t="e">
        <v>#REF!</v>
      </c>
      <c r="G221" s="267" t="e">
        <v>#REF!</v>
      </c>
      <c r="H221" s="267" t="e">
        <v>#REF!</v>
      </c>
      <c r="I221" s="267" t="e">
        <v>#REF!</v>
      </c>
      <c r="J221" s="192" t="e">
        <f>Igazgatás!F249+Községgazd!F236+Vagyongazd!#REF!+Közút!F224+Sport!F222+Közművelődés!F271+Támogatás!J237</f>
        <v>#REF!</v>
      </c>
      <c r="K221" s="134" t="e">
        <f>Igazgatás!G249+Községgazd!G236+Vagyongazd!#REF!+Közút!G224+Sport!G222+Közművelődés!G271+Támogatás!K237</f>
        <v>#REF!</v>
      </c>
      <c r="L221" s="142" t="e">
        <f>Igazgatás!H249+Községgazd!H236+Vagyongazd!#REF!+Közút!H224+Sport!H222+Közművelődés!H271+Támogatás!L237</f>
        <v>#REF!</v>
      </c>
      <c r="M221" s="66">
        <f>Igazgatás!L249+Községgazd!O236+Vagyongazd!L220+Közút!L224+Sport!L222+Közművelődés!N271+Támogatás!W237</f>
        <v>0</v>
      </c>
      <c r="N221" s="1">
        <f>Igazgatás!M249+Községgazd!P236+Vagyongazd!M220+Közút!M224+Sport!M222+Közművelődés!O271+Támogatás!X237</f>
        <v>0</v>
      </c>
      <c r="O221" s="72">
        <f>Igazgatás!N249+Községgazd!Q236+Vagyongazd!N220+Közút!N224+Sport!N222+Közművelődés!P271+Támogatás!Y237</f>
        <v>0</v>
      </c>
      <c r="P221" s="72">
        <f>Igazgatás!O249+Községgazd!R236+Vagyongazd!O220+Közút!O224+Sport!O222+Közművelődés!Q271+Támogatás!Z237</f>
        <v>0</v>
      </c>
      <c r="Q221" s="1">
        <f>Igazgatás!P249+Községgazd!S236+Vagyongazd!P220+Közút!P224+Sport!P222+Közművelődés!R271+Támogatás!AA237</f>
        <v>0</v>
      </c>
      <c r="R221" s="72">
        <f>Igazgatás!Q249+Községgazd!T236+Vagyongazd!Q220+Közút!Q224+Sport!Q222+Közművelődés!S271+Támogatás!AB237</f>
        <v>0</v>
      </c>
      <c r="S221" s="72">
        <f>Igazgatás!R249+Községgazd!U236+Vagyongazd!R220+Közút!R224+Sport!R222+Közművelődés!T271+Támogatás!AC237</f>
        <v>0</v>
      </c>
      <c r="T221" s="42">
        <f>Igazgatás!S249+Községgazd!V236+Vagyongazd!S220+Közút!S224+Sport!S222+Közművelődés!U271+Támogatás!AD237</f>
        <v>0</v>
      </c>
      <c r="U221" s="267">
        <f>Igazgatás!T249+Községgazd!W236+Vagyongazd!T220+Közút!T224+Sport!T222+Közművelődés!V271+Támogatás!AE237</f>
        <v>0</v>
      </c>
      <c r="V221" s="72">
        <f>Igazgatás!U249+Községgazd!X236+Vagyongazd!U220+Közút!U224+Sport!U222+Közművelődés!W271+Támogatás!AF237</f>
        <v>0</v>
      </c>
      <c r="W221" s="72">
        <f>Igazgatás!V249+Községgazd!Y236+Vagyongazd!V220+Közút!V224+Sport!V222+Közművelődés!X271+Támogatás!AG237</f>
        <v>0</v>
      </c>
      <c r="X221" s="42">
        <f>Igazgatás!W249+Községgazd!Z236+Vagyongazd!W220+Közút!W224+Sport!W222+Közművelődés!Y271+Támogatás!AH237</f>
        <v>0</v>
      </c>
      <c r="Y221" s="192" t="e">
        <f>Igazgatás!U249+Községgazd!U236+Vagyongazd!#REF!+Közút!U224+Sport!U222+Közművelődés!U271+Támogatás!Z237</f>
        <v>#REF!</v>
      </c>
      <c r="Z221" s="134" t="e">
        <f>Igazgatás!V249+Községgazd!V236+Vagyongazd!#REF!+Közút!V224+Sport!V222+Közművelődés!V271+Támogatás!AA237</f>
        <v>#REF!</v>
      </c>
      <c r="AA221" s="142" t="e">
        <f>Igazgatás!W249+Községgazd!W236+Vagyongazd!#REF!+Közút!W224+Sport!W222+Közművelődés!W271+Támogatás!AB237</f>
        <v>#REF!</v>
      </c>
      <c r="AD221" s="150"/>
    </row>
    <row r="222" spans="1:33" ht="25.5" hidden="1" customHeight="1" x14ac:dyDescent="0.3">
      <c r="B222" s="50"/>
      <c r="C222" s="2"/>
      <c r="D222" s="749" t="s">
        <v>540</v>
      </c>
      <c r="E222" s="749"/>
      <c r="F222" s="142" t="e">
        <v>#REF!</v>
      </c>
      <c r="G222" s="267" t="e">
        <v>#REF!</v>
      </c>
      <c r="H222" s="267" t="e">
        <v>#REF!</v>
      </c>
      <c r="I222" s="267" t="e">
        <v>#REF!</v>
      </c>
      <c r="J222" s="192" t="e">
        <f>Igazgatás!F250+Községgazd!F237+Vagyongazd!#REF!+Közút!F225+Sport!F223+Közművelődés!F272+Támogatás!J238</f>
        <v>#REF!</v>
      </c>
      <c r="K222" s="134" t="e">
        <f>Igazgatás!G250+Községgazd!G237+Vagyongazd!#REF!+Közút!G225+Sport!G223+Közművelődés!G272+Támogatás!K238</f>
        <v>#REF!</v>
      </c>
      <c r="L222" s="142" t="e">
        <f>Igazgatás!H250+Községgazd!H237+Vagyongazd!#REF!+Közút!H225+Sport!H223+Közművelődés!H272+Támogatás!L238</f>
        <v>#REF!</v>
      </c>
      <c r="M222" s="66">
        <f>Igazgatás!L250+Községgazd!O237+Vagyongazd!L221+Közút!L225+Sport!L223+Közművelődés!N272+Támogatás!W238</f>
        <v>0</v>
      </c>
      <c r="N222" s="1">
        <f>Igazgatás!M250+Községgazd!P237+Vagyongazd!M221+Közút!M225+Sport!M223+Közművelődés!O272+Támogatás!X238</f>
        <v>0</v>
      </c>
      <c r="O222" s="72">
        <f>Igazgatás!N250+Községgazd!Q237+Vagyongazd!N221+Közút!N225+Sport!N223+Közművelődés!P272+Támogatás!Y238</f>
        <v>0</v>
      </c>
      <c r="P222" s="72">
        <f>Igazgatás!O250+Községgazd!R237+Vagyongazd!O221+Közút!O225+Sport!O223+Közművelődés!Q272+Támogatás!Z238</f>
        <v>0</v>
      </c>
      <c r="Q222" s="1">
        <f>Igazgatás!P250+Községgazd!S237+Vagyongazd!P221+Közút!P225+Sport!P223+Közművelődés!R272+Támogatás!AA238</f>
        <v>0</v>
      </c>
      <c r="R222" s="72">
        <f>Igazgatás!Q250+Községgazd!T237+Vagyongazd!Q221+Közút!Q225+Sport!Q223+Közművelődés!S272+Támogatás!AB238</f>
        <v>0</v>
      </c>
      <c r="S222" s="72">
        <f>Igazgatás!R250+Községgazd!U237+Vagyongazd!R221+Közút!R225+Sport!R223+Közművelődés!T272+Támogatás!AC238</f>
        <v>0</v>
      </c>
      <c r="T222" s="42">
        <f>Igazgatás!S250+Községgazd!V237+Vagyongazd!S221+Közút!S225+Sport!S223+Közművelődés!U272+Támogatás!AD238</f>
        <v>0</v>
      </c>
      <c r="U222" s="267">
        <f>Igazgatás!T250+Községgazd!W237+Vagyongazd!T221+Közút!T225+Sport!T223+Közművelődés!V272+Támogatás!AE238</f>
        <v>0</v>
      </c>
      <c r="V222" s="72">
        <f>Igazgatás!U250+Községgazd!X237+Vagyongazd!U221+Közút!U225+Sport!U223+Közművelődés!W272+Támogatás!AF238</f>
        <v>0</v>
      </c>
      <c r="W222" s="72">
        <f>Igazgatás!V250+Községgazd!Y237+Vagyongazd!V221+Közút!V225+Sport!V223+Közművelődés!X272+Támogatás!AG238</f>
        <v>0</v>
      </c>
      <c r="X222" s="42">
        <f>Igazgatás!W250+Községgazd!Z237+Vagyongazd!W221+Közút!W225+Sport!W223+Közművelődés!Y272+Támogatás!AH238</f>
        <v>0</v>
      </c>
      <c r="Y222" s="192" t="e">
        <f>Igazgatás!U250+Községgazd!U237+Vagyongazd!#REF!+Közút!U225+Sport!U223+Közművelődés!U272+Támogatás!Z238</f>
        <v>#REF!</v>
      </c>
      <c r="Z222" s="134" t="e">
        <f>Igazgatás!V250+Községgazd!V237+Vagyongazd!#REF!+Közút!V225+Sport!V223+Közművelődés!V272+Támogatás!AA238</f>
        <v>#REF!</v>
      </c>
      <c r="AA222" s="142" t="e">
        <f>Igazgatás!W250+Községgazd!W237+Vagyongazd!#REF!+Közút!W225+Sport!W223+Közművelődés!W272+Támogatás!AB238</f>
        <v>#REF!</v>
      </c>
      <c r="AD222" s="150"/>
    </row>
    <row r="223" spans="1:33" ht="15.75" hidden="1" customHeight="1" x14ac:dyDescent="0.3">
      <c r="B223" s="50"/>
      <c r="C223" s="2"/>
      <c r="D223" s="748" t="s">
        <v>381</v>
      </c>
      <c r="E223" s="748"/>
      <c r="F223" s="142" t="e">
        <v>#REF!</v>
      </c>
      <c r="G223" s="267" t="e">
        <v>#REF!</v>
      </c>
      <c r="H223" s="267" t="e">
        <v>#REF!</v>
      </c>
      <c r="I223" s="267" t="e">
        <v>#REF!</v>
      </c>
      <c r="J223" s="182" t="e">
        <f>Igazgatás!F251+Községgazd!F238+Vagyongazd!#REF!+Közút!F226+Sport!F224+Közművelődés!F273+Támogatás!J239</f>
        <v>#REF!</v>
      </c>
      <c r="K223" s="124" t="e">
        <f>Igazgatás!G251+Községgazd!G238+Vagyongazd!#REF!+Közút!G226+Sport!G224+Közművelődés!G273+Támogatás!K239</f>
        <v>#REF!</v>
      </c>
      <c r="L223" s="142" t="e">
        <f>Igazgatás!H251+Községgazd!H238+Vagyongazd!#REF!+Közút!H226+Sport!H224+Közművelődés!H273+Támogatás!L239</f>
        <v>#REF!</v>
      </c>
      <c r="M223" s="66">
        <f>Igazgatás!L251+Községgazd!O238+Vagyongazd!L222+Közút!L226+Sport!L224+Közművelődés!N273+Támogatás!W239</f>
        <v>0</v>
      </c>
      <c r="N223" s="1">
        <f>Igazgatás!M251+Községgazd!P238+Vagyongazd!M222+Közút!M226+Sport!M224+Közművelődés!O273+Támogatás!X239</f>
        <v>0</v>
      </c>
      <c r="O223" s="72">
        <f>Igazgatás!N251+Községgazd!Q238+Vagyongazd!N222+Közút!N226+Sport!N224+Közművelődés!P273+Támogatás!Y239</f>
        <v>0</v>
      </c>
      <c r="P223" s="72">
        <f>Igazgatás!O251+Községgazd!R238+Vagyongazd!O222+Közút!O226+Sport!O224+Közművelődés!Q273+Támogatás!Z239</f>
        <v>0</v>
      </c>
      <c r="Q223" s="1">
        <f>Igazgatás!P251+Községgazd!S238+Vagyongazd!P222+Közút!P226+Sport!P224+Közművelődés!R273+Támogatás!AA239</f>
        <v>0</v>
      </c>
      <c r="R223" s="72">
        <f>Igazgatás!Q251+Községgazd!T238+Vagyongazd!Q222+Közút!Q226+Sport!Q224+Közművelődés!S273+Támogatás!AB239</f>
        <v>0</v>
      </c>
      <c r="S223" s="72">
        <f>Igazgatás!R251+Községgazd!U238+Vagyongazd!R222+Közút!R226+Sport!R224+Közművelődés!T273+Támogatás!AC239</f>
        <v>0</v>
      </c>
      <c r="T223" s="42">
        <f>Igazgatás!S251+Községgazd!V238+Vagyongazd!S222+Közút!S226+Sport!S224+Közművelődés!U273+Támogatás!AD239</f>
        <v>0</v>
      </c>
      <c r="U223" s="267">
        <f>Igazgatás!T251+Községgazd!W238+Vagyongazd!T222+Közút!T226+Sport!T224+Közművelődés!V273+Támogatás!AE239</f>
        <v>0</v>
      </c>
      <c r="V223" s="72">
        <f>Igazgatás!U251+Községgazd!X238+Vagyongazd!U222+Közút!U226+Sport!U224+Közművelődés!W273+Támogatás!AF239</f>
        <v>0</v>
      </c>
      <c r="W223" s="72">
        <f>Igazgatás!V251+Községgazd!Y238+Vagyongazd!V222+Közút!V226+Sport!V224+Közművelődés!X273+Támogatás!AG239</f>
        <v>0</v>
      </c>
      <c r="X223" s="42">
        <f>Igazgatás!W251+Községgazd!Z238+Vagyongazd!W222+Közút!W226+Sport!W224+Közművelődés!Y273+Támogatás!AH239</f>
        <v>0</v>
      </c>
      <c r="Y223" s="182" t="e">
        <f>Igazgatás!U251+Községgazd!U238+Vagyongazd!#REF!+Közút!U226+Sport!U224+Közművelődés!U273+Támogatás!Z239</f>
        <v>#REF!</v>
      </c>
      <c r="Z223" s="124" t="e">
        <f>Igazgatás!V251+Községgazd!V238+Vagyongazd!#REF!+Közút!V226+Sport!V224+Közművelődés!V273+Támogatás!AA239</f>
        <v>#REF!</v>
      </c>
      <c r="AA223" s="142" t="e">
        <f>Igazgatás!W251+Községgazd!W238+Vagyongazd!#REF!+Közút!W226+Sport!W224+Közművelődés!W273+Támogatás!AB239</f>
        <v>#REF!</v>
      </c>
      <c r="AD223" s="150"/>
    </row>
    <row r="224" spans="1:33" ht="15.75" hidden="1" customHeight="1" x14ac:dyDescent="0.3">
      <c r="B224" s="50"/>
      <c r="C224" s="2"/>
      <c r="D224" s="748" t="s">
        <v>382</v>
      </c>
      <c r="E224" s="748"/>
      <c r="F224" s="142" t="e">
        <v>#REF!</v>
      </c>
      <c r="G224" s="267" t="e">
        <v>#REF!</v>
      </c>
      <c r="H224" s="267" t="e">
        <v>#REF!</v>
      </c>
      <c r="I224" s="267" t="e">
        <v>#REF!</v>
      </c>
      <c r="J224" s="182" t="e">
        <f>Igazgatás!F252+Községgazd!F239+Vagyongazd!#REF!+Közút!F227+Sport!F225+Közművelődés!F274+Támogatás!J240</f>
        <v>#REF!</v>
      </c>
      <c r="K224" s="124" t="e">
        <f>Igazgatás!G252+Községgazd!G239+Vagyongazd!#REF!+Közút!G227+Sport!G225+Közművelődés!G274+Támogatás!K240</f>
        <v>#REF!</v>
      </c>
      <c r="L224" s="142" t="e">
        <f>Igazgatás!H252+Községgazd!H239+Vagyongazd!#REF!+Közút!H227+Sport!H225+Közművelődés!H274+Támogatás!L240</f>
        <v>#REF!</v>
      </c>
      <c r="M224" s="66">
        <f>Igazgatás!L252+Községgazd!O239+Vagyongazd!L223+Közút!L227+Sport!L225+Közművelődés!N274+Támogatás!W240</f>
        <v>0</v>
      </c>
      <c r="N224" s="1">
        <f>Igazgatás!M252+Községgazd!P239+Vagyongazd!M223+Közút!M227+Sport!M225+Közművelődés!O274+Támogatás!X240</f>
        <v>0</v>
      </c>
      <c r="O224" s="72">
        <f>Igazgatás!N252+Községgazd!Q239+Vagyongazd!N223+Közút!N227+Sport!N225+Közművelődés!P274+Támogatás!Y240</f>
        <v>0</v>
      </c>
      <c r="P224" s="72">
        <f>Igazgatás!O252+Községgazd!R239+Vagyongazd!O223+Közút!O227+Sport!O225+Közművelődés!Q274+Támogatás!Z240</f>
        <v>0</v>
      </c>
      <c r="Q224" s="1">
        <f>Igazgatás!P252+Községgazd!S239+Vagyongazd!P223+Közút!P227+Sport!P225+Közművelődés!R274+Támogatás!AA240</f>
        <v>0</v>
      </c>
      <c r="R224" s="72">
        <f>Igazgatás!Q252+Községgazd!T239+Vagyongazd!Q223+Közút!Q227+Sport!Q225+Közművelődés!S274+Támogatás!AB240</f>
        <v>0</v>
      </c>
      <c r="S224" s="72">
        <f>Igazgatás!R252+Községgazd!U239+Vagyongazd!R223+Közút!R227+Sport!R225+Közművelődés!T274+Támogatás!AC240</f>
        <v>0</v>
      </c>
      <c r="T224" s="42">
        <f>Igazgatás!S252+Községgazd!V239+Vagyongazd!S223+Közút!S227+Sport!S225+Közművelődés!U274+Támogatás!AD240</f>
        <v>0</v>
      </c>
      <c r="U224" s="267">
        <f>Igazgatás!T252+Községgazd!W239+Vagyongazd!T223+Közút!T227+Sport!T225+Közművelődés!V274+Támogatás!AE240</f>
        <v>0</v>
      </c>
      <c r="V224" s="72">
        <f>Igazgatás!U252+Községgazd!X239+Vagyongazd!U223+Közút!U227+Sport!U225+Közművelődés!W274+Támogatás!AF240</f>
        <v>0</v>
      </c>
      <c r="W224" s="72">
        <f>Igazgatás!V252+Községgazd!Y239+Vagyongazd!V223+Közút!V227+Sport!V225+Közművelődés!X274+Támogatás!AG240</f>
        <v>0</v>
      </c>
      <c r="X224" s="42">
        <f>Igazgatás!W252+Községgazd!Z239+Vagyongazd!W223+Közút!W227+Sport!W225+Közművelődés!Y274+Támogatás!AH240</f>
        <v>0</v>
      </c>
      <c r="Y224" s="182" t="e">
        <f>Igazgatás!U252+Községgazd!U239+Vagyongazd!#REF!+Közút!U227+Sport!U225+Közművelődés!U274+Támogatás!Z240</f>
        <v>#REF!</v>
      </c>
      <c r="Z224" s="124" t="e">
        <f>Igazgatás!V252+Községgazd!V239+Vagyongazd!#REF!+Közút!V227+Sport!V225+Közművelődés!V274+Támogatás!AA240</f>
        <v>#REF!</v>
      </c>
      <c r="AA224" s="142" t="e">
        <f>Igazgatás!W252+Községgazd!W239+Vagyongazd!#REF!+Közút!W227+Sport!W225+Közművelődés!W274+Támogatás!AB240</f>
        <v>#REF!</v>
      </c>
      <c r="AD224" s="150"/>
    </row>
    <row r="225" spans="1:33" ht="15.75" hidden="1" customHeight="1" thickBot="1" x14ac:dyDescent="0.3">
      <c r="B225" s="51"/>
      <c r="C225" s="19"/>
      <c r="D225" s="770" t="s">
        <v>566</v>
      </c>
      <c r="E225" s="770"/>
      <c r="F225" s="142" t="e">
        <v>#REF!</v>
      </c>
      <c r="G225" s="332" t="e">
        <v>#REF!</v>
      </c>
      <c r="H225" s="332" t="e">
        <v>#REF!</v>
      </c>
      <c r="I225" s="332" t="e">
        <v>#REF!</v>
      </c>
      <c r="J225" s="184" t="e">
        <f>Igazgatás!F253+Községgazd!F240+Vagyongazd!#REF!+Közút!F228+Sport!F226+Közművelődés!F275+Támogatás!J241</f>
        <v>#REF!</v>
      </c>
      <c r="K225" s="126" t="e">
        <f>Igazgatás!G253+Községgazd!G240+Vagyongazd!#REF!+Közút!G228+Sport!G226+Közművelődés!G275+Támogatás!K241</f>
        <v>#REF!</v>
      </c>
      <c r="L225" s="142" t="e">
        <f>Igazgatás!H253+Községgazd!H240+Vagyongazd!#REF!+Közút!H228+Sport!H226+Közművelődés!H275+Támogatás!L241</f>
        <v>#REF!</v>
      </c>
      <c r="M225" s="66">
        <f>Igazgatás!L253+Községgazd!O240+Vagyongazd!L224+Közút!L228+Sport!L226+Közművelődés!N275+Támogatás!W241</f>
        <v>0</v>
      </c>
      <c r="N225" s="1">
        <f>Igazgatás!M253+Községgazd!P240+Vagyongazd!M224+Közút!M228+Sport!M226+Közművelődés!O275+Támogatás!X241</f>
        <v>0</v>
      </c>
      <c r="O225" s="72">
        <f>Igazgatás!N253+Községgazd!Q240+Vagyongazd!N224+Közút!N228+Sport!N226+Közművelődés!P275+Támogatás!Y241</f>
        <v>0</v>
      </c>
      <c r="P225" s="72">
        <f>Igazgatás!O253+Községgazd!R240+Vagyongazd!O224+Közút!O228+Sport!O226+Közművelődés!Q275+Támogatás!Z241</f>
        <v>0</v>
      </c>
      <c r="Q225" s="1">
        <f>Igazgatás!P253+Községgazd!S240+Vagyongazd!P224+Közút!P228+Sport!P226+Közművelődés!R275+Támogatás!AA241</f>
        <v>0</v>
      </c>
      <c r="R225" s="72">
        <f>Igazgatás!Q253+Községgazd!T240+Vagyongazd!Q224+Közút!Q228+Sport!Q226+Közművelődés!S275+Támogatás!AB241</f>
        <v>0</v>
      </c>
      <c r="S225" s="72">
        <f>Igazgatás!R253+Községgazd!U240+Vagyongazd!R224+Közút!R228+Sport!R226+Közművelődés!T275+Támogatás!AC241</f>
        <v>0</v>
      </c>
      <c r="T225" s="42">
        <f>Igazgatás!S253+Községgazd!V240+Vagyongazd!S224+Közút!S228+Sport!S226+Közművelődés!U275+Támogatás!AD241</f>
        <v>0</v>
      </c>
      <c r="U225" s="267">
        <f>Igazgatás!T253+Községgazd!W240+Vagyongazd!T224+Közút!T228+Sport!T226+Közművelődés!V275+Támogatás!AE241</f>
        <v>0</v>
      </c>
      <c r="V225" s="72">
        <f>Igazgatás!U253+Községgazd!X240+Vagyongazd!U224+Közút!U228+Sport!U226+Közművelődés!W275+Támogatás!AF241</f>
        <v>0</v>
      </c>
      <c r="W225" s="72">
        <f>Igazgatás!V253+Községgazd!Y240+Vagyongazd!V224+Közút!V228+Sport!V226+Közművelődés!X275+Támogatás!AG241</f>
        <v>0</v>
      </c>
      <c r="X225" s="42">
        <f>Igazgatás!W253+Községgazd!Z240+Vagyongazd!W224+Közút!W228+Sport!W226+Közművelődés!Y275+Támogatás!AH241</f>
        <v>0</v>
      </c>
      <c r="Y225" s="184" t="e">
        <f>Igazgatás!U253+Községgazd!U240+Vagyongazd!#REF!+Közút!U228+Sport!U226+Közművelődés!U275+Támogatás!Z241</f>
        <v>#REF!</v>
      </c>
      <c r="Z225" s="126" t="e">
        <f>Igazgatás!V253+Községgazd!V240+Vagyongazd!#REF!+Közút!V228+Sport!V226+Közművelődés!V275+Támogatás!AA241</f>
        <v>#REF!</v>
      </c>
      <c r="AA225" s="142" t="e">
        <f>Igazgatás!W253+Községgazd!W240+Vagyongazd!#REF!+Közút!W228+Sport!W226+Közművelődés!W275+Támogatás!AB241</f>
        <v>#REF!</v>
      </c>
      <c r="AD225" s="150"/>
    </row>
    <row r="226" spans="1:33" ht="15.75" thickBot="1" x14ac:dyDescent="0.3">
      <c r="B226" s="89" t="s">
        <v>284</v>
      </c>
      <c r="C226" s="771" t="s">
        <v>285</v>
      </c>
      <c r="D226" s="772"/>
      <c r="E226" s="772"/>
      <c r="F226" s="139">
        <v>21248453</v>
      </c>
      <c r="G226" s="139">
        <v>15748453</v>
      </c>
      <c r="H226" s="139">
        <v>15748453</v>
      </c>
      <c r="I226" s="380"/>
      <c r="J226" s="139">
        <f>Igazgatás!F254+Községgazd!F241+Közút!F229+Sport!F227+Közművelődés!F276+Támogatás!J242</f>
        <v>4237030</v>
      </c>
      <c r="K226" s="139">
        <f>Igazgatás!G254+Községgazd!G241+Közút!G229+Sport!G227+Közművelődés!G276+Támogatás!K242</f>
        <v>0</v>
      </c>
      <c r="L226" s="139">
        <f>Igazgatás!H254+Községgazd!H241+Közút!H229+Sport!H227+Közművelődés!H276+Támogatás!L242</f>
        <v>4237030</v>
      </c>
      <c r="M226" s="76">
        <f>Igazgatás!L254+Községgazd!O241+Vagyongazd!L225+Közút!L229+Sport!L227+Közművelődés!N276+Támogatás!W242</f>
        <v>2759656</v>
      </c>
      <c r="N226" s="77">
        <f>Igazgatás!M254+Községgazd!P241+Vagyongazd!M225+Közút!M229+Sport!M227+Közművelődés!O276+Támogatás!X242</f>
        <v>200000</v>
      </c>
      <c r="O226" s="80">
        <f>Igazgatás!N254+Községgazd!Q241+Vagyongazd!N225+Közút!N229+Sport!N227+Közművelődés!P276+Támogatás!Y242</f>
        <v>1563122</v>
      </c>
      <c r="P226" s="80">
        <f>Igazgatás!O254+Községgazd!R241+Vagyongazd!O225+Közút!O229+Sport!O227+Közművelődés!Q276+Támogatás!Z242</f>
        <v>0</v>
      </c>
      <c r="Q226" s="77">
        <f>Igazgatás!P254+Községgazd!S241+Vagyongazd!P225+Közút!P229+Sport!P227+Közművelődés!R276+Támogatás!AA242</f>
        <v>0</v>
      </c>
      <c r="R226" s="80">
        <f>Igazgatás!Q254+Községgazd!T241+Vagyongazd!Q225+Közút!Q229+Sport!Q227+Közművelődés!S276+Támogatás!AB242</f>
        <v>0</v>
      </c>
      <c r="S226" s="80">
        <f>Igazgatás!R254+Községgazd!U241+Vagyongazd!R225+Közút!R229+Sport!R227+Közművelődés!T276+Támogatás!AC242</f>
        <v>0</v>
      </c>
      <c r="T226" s="81">
        <f>Igazgatás!S254+Községgazd!V241+Vagyongazd!S225+Közút!S229+Sport!S227+Közművelődés!U276+Támogatás!AD242</f>
        <v>0</v>
      </c>
      <c r="U226" s="262">
        <f>Igazgatás!T254+Községgazd!W241+Vagyongazd!T225+Közút!T229+Sport!T227+Közművelődés!V276+Támogatás!AE242</f>
        <v>0</v>
      </c>
      <c r="V226" s="80">
        <f>Igazgatás!U254+Községgazd!X241+Vagyongazd!U225+Közút!U229+Sport!U227+Közművelődés!W276+Támogatás!AF242</f>
        <v>0</v>
      </c>
      <c r="W226" s="80">
        <f>Igazgatás!V254+Községgazd!Y241+Vagyongazd!V225+Közút!V229+Sport!V227+Közművelődés!X276+Támogatás!AG242</f>
        <v>0</v>
      </c>
      <c r="X226" s="81">
        <f>Igazgatás!W254+Községgazd!Z241+Vagyongazd!W225+Közút!W229+Sport!W227+Közművelődés!Y276+Támogatás!AH242</f>
        <v>36878</v>
      </c>
      <c r="Y226" s="139">
        <f>SUM(Y227)</f>
        <v>4559656</v>
      </c>
      <c r="Z226" s="139">
        <f>Igazgatás!V254+Községgazd!V241+Közút!V229+Sport!V227+Közművelődés!V276+Támogatás!AA242</f>
        <v>0</v>
      </c>
      <c r="AA226" s="139">
        <f>SUM(AA227)</f>
        <v>4559656</v>
      </c>
      <c r="AD226" s="150"/>
      <c r="AG226" s="16">
        <f>SUM(AG215-AG162)</f>
        <v>979705</v>
      </c>
    </row>
    <row r="227" spans="1:33" x14ac:dyDescent="0.25">
      <c r="B227" s="100" t="s">
        <v>690</v>
      </c>
      <c r="C227" s="791" t="s">
        <v>286</v>
      </c>
      <c r="D227" s="792"/>
      <c r="E227" s="792"/>
      <c r="F227" s="140">
        <v>21248453</v>
      </c>
      <c r="G227" s="140">
        <v>15748453</v>
      </c>
      <c r="H227" s="140">
        <v>15748453</v>
      </c>
      <c r="I227" s="381"/>
      <c r="J227" s="140">
        <f>Igazgatás!F255+Községgazd!F242+Közút!F230+Sport!F228+Közművelődés!F277+Támogatás!J243</f>
        <v>4237030</v>
      </c>
      <c r="K227" s="140">
        <f>Igazgatás!G255+Községgazd!G242+Közút!G230+Sport!G228+Közművelődés!G277+Támogatás!K243</f>
        <v>0</v>
      </c>
      <c r="L227" s="140">
        <f>Igazgatás!H255+Községgazd!H242+Közút!H230+Sport!H228+Közművelődés!H277+Támogatás!L243</f>
        <v>4237030</v>
      </c>
      <c r="M227" s="101">
        <f>Igazgatás!L255+Községgazd!O242+Vagyongazd!L226+Közút!L230+Sport!L228+Közművelődés!N277+Támogatás!W243</f>
        <v>2759656</v>
      </c>
      <c r="N227" s="102">
        <f>Igazgatás!M255+Községgazd!P242+Vagyongazd!M226+Közút!M230+Sport!M228+Közművelődés!O277+Támogatás!X243</f>
        <v>200000</v>
      </c>
      <c r="O227" s="105">
        <f>Igazgatás!N255+Községgazd!Q242+Vagyongazd!N226+Közút!N230+Sport!N228+Közművelődés!P277+Támogatás!Y243</f>
        <v>1563122</v>
      </c>
      <c r="P227" s="105">
        <f>Igazgatás!O255+Községgazd!R242+Vagyongazd!O226+Közút!O230+Sport!O228+Közművelődés!Q277+Támogatás!Z243</f>
        <v>0</v>
      </c>
      <c r="Q227" s="102">
        <f>Igazgatás!P255+Községgazd!S242+Vagyongazd!P226+Közút!P230+Sport!P228+Közművelődés!R277+Támogatás!AA243</f>
        <v>0</v>
      </c>
      <c r="R227" s="105">
        <f>Igazgatás!Q255+Községgazd!T242+Vagyongazd!Q226+Közút!Q230+Sport!Q228+Közművelődés!S277+Támogatás!AB243</f>
        <v>0</v>
      </c>
      <c r="S227" s="105">
        <f>Igazgatás!R255+Községgazd!U242+Vagyongazd!R226+Közút!R230+Sport!R228+Közművelődés!T277+Támogatás!AC243</f>
        <v>0</v>
      </c>
      <c r="T227" s="106">
        <f>Igazgatás!S255+Községgazd!V242+Vagyongazd!S226+Közút!S230+Sport!S228+Közművelődés!U277+Támogatás!AD243</f>
        <v>0</v>
      </c>
      <c r="U227" s="263">
        <f>Igazgatás!T255+Községgazd!W242+Vagyongazd!T226+Közút!T230+Sport!T228+Közművelődés!V277+Támogatás!AE243</f>
        <v>0</v>
      </c>
      <c r="V227" s="105">
        <f>Igazgatás!U255+Községgazd!X242+Vagyongazd!U226+Közút!U230+Sport!U228+Közművelődés!W277+Támogatás!AF243</f>
        <v>0</v>
      </c>
      <c r="W227" s="105">
        <f>Igazgatás!V255+Községgazd!Y242+Vagyongazd!V226+Közút!V230+Sport!V228+Közművelődés!X277+Támogatás!AG243</f>
        <v>0</v>
      </c>
      <c r="X227" s="106">
        <f>Igazgatás!W255+Községgazd!Z242+Vagyongazd!W226+Közút!W230+Sport!W228+Közművelődés!Y277+Támogatás!AH243</f>
        <v>36878</v>
      </c>
      <c r="Y227" s="140">
        <f>SUM(Y240+Y228)</f>
        <v>4559656</v>
      </c>
      <c r="Z227" s="140">
        <f>Igazgatás!V255+Községgazd!V242+Közút!V230+Sport!V228+Közművelődés!V277+Támogatás!AA243</f>
        <v>0</v>
      </c>
      <c r="AA227" s="140">
        <f>SUM(AA240+AA228)</f>
        <v>4559656</v>
      </c>
      <c r="AD227" s="150"/>
    </row>
    <row r="228" spans="1:33" s="17" customFormat="1" ht="15" customHeight="1" x14ac:dyDescent="0.25">
      <c r="A228" s="110"/>
      <c r="B228" s="49" t="s">
        <v>691</v>
      </c>
      <c r="C228" s="789" t="s">
        <v>287</v>
      </c>
      <c r="D228" s="790"/>
      <c r="E228" s="790"/>
      <c r="F228" s="143">
        <v>20500000</v>
      </c>
      <c r="G228" s="143">
        <v>15000000</v>
      </c>
      <c r="H228" s="143">
        <v>15000000</v>
      </c>
      <c r="I228" s="143"/>
      <c r="J228" s="143">
        <f>Igazgatás!F256+Községgazd!F243+Közút!F231+Sport!F229+Közművelődés!F278+Támogatás!J244</f>
        <v>3800000</v>
      </c>
      <c r="K228" s="143">
        <f>Igazgatás!G256+Községgazd!G243+Közút!G231+Sport!G229+Közművelődés!G278+Támogatás!K244</f>
        <v>0</v>
      </c>
      <c r="L228" s="143">
        <f>Igazgatás!H256+Községgazd!H243+Közút!H231+Sport!H229+Közművelődés!H278+Támogatás!L244</f>
        <v>3800000</v>
      </c>
      <c r="M228" s="68">
        <f>Igazgatás!L256+Községgazd!O243+Vagyongazd!L227+Közút!L231+Sport!L229+Közművelődés!N278+Támogatás!W244</f>
        <v>2000000</v>
      </c>
      <c r="N228" s="13">
        <f>Igazgatás!M256+Községgazd!P243+Vagyongazd!M227+Közút!M231+Sport!M229+Közművelődés!O278+Támogatás!X244</f>
        <v>200000</v>
      </c>
      <c r="O228" s="73">
        <f>Igazgatás!N256+Községgazd!Q243+Vagyongazd!N227+Közút!N231+Sport!N229+Közművelődés!P278+Támogatás!Y244</f>
        <v>1563122</v>
      </c>
      <c r="P228" s="73">
        <f>Igazgatás!O256+Községgazd!R243+Vagyongazd!O227+Közút!O231+Sport!O229+Közművelődés!Q278+Támogatás!Z244</f>
        <v>0</v>
      </c>
      <c r="Q228" s="13">
        <f>Igazgatás!P256+Községgazd!S243+Vagyongazd!P227+Közút!P231+Sport!P229+Közművelődés!R278+Támogatás!AA244</f>
        <v>0</v>
      </c>
      <c r="R228" s="73">
        <f>Igazgatás!Q256+Községgazd!T243+Vagyongazd!Q227+Közút!Q231+Sport!Q229+Közművelődés!S278+Támogatás!AB244</f>
        <v>0</v>
      </c>
      <c r="S228" s="73">
        <f>Igazgatás!R256+Községgazd!U243+Vagyongazd!R227+Közút!R231+Sport!R229+Közművelődés!T278+Támogatás!AC244</f>
        <v>0</v>
      </c>
      <c r="T228" s="43">
        <f>Igazgatás!S256+Községgazd!V243+Vagyongazd!S227+Közút!S231+Sport!S229+Közművelődés!U278+Támogatás!AD244</f>
        <v>0</v>
      </c>
      <c r="U228" s="266">
        <f>Igazgatás!T256+Községgazd!W243+Vagyongazd!T227+Közút!T231+Sport!T229+Közművelődés!V278+Támogatás!AE244</f>
        <v>0</v>
      </c>
      <c r="V228" s="73">
        <f>Igazgatás!U256+Községgazd!X243+Vagyongazd!U227+Közút!U231+Sport!U229+Közművelődés!W278+Támogatás!AF244</f>
        <v>0</v>
      </c>
      <c r="W228" s="73">
        <f>Igazgatás!V256+Községgazd!Y243+Vagyongazd!V227+Közút!V231+Sport!V229+Közművelődés!X278+Támogatás!AG244</f>
        <v>0</v>
      </c>
      <c r="X228" s="43">
        <f>Igazgatás!W256+Községgazd!Z243+Vagyongazd!W227+Közút!W231+Sport!W229+Közművelődés!Y278+Támogatás!AH244</f>
        <v>36878</v>
      </c>
      <c r="Y228" s="143">
        <f>SUM(Közművelődés!I278)</f>
        <v>3800000</v>
      </c>
      <c r="Z228" s="143">
        <f>Igazgatás!V256+Községgazd!V243+Közút!V231+Sport!V229+Közművelődés!V278+Támogatás!AA244</f>
        <v>0</v>
      </c>
      <c r="AA228" s="143">
        <f>SUM(Közművelődés!K278)</f>
        <v>3800000</v>
      </c>
      <c r="AD228" s="150"/>
    </row>
    <row r="229" spans="1:33" s="166" customFormat="1" ht="15" hidden="1" customHeight="1" x14ac:dyDescent="0.25">
      <c r="A229" s="110" t="s">
        <v>288</v>
      </c>
      <c r="B229" s="151" t="s">
        <v>692</v>
      </c>
      <c r="C229" s="179"/>
      <c r="D229" s="804" t="s">
        <v>704</v>
      </c>
      <c r="E229" s="804"/>
      <c r="F229" s="153" t="e">
        <v>#REF!</v>
      </c>
      <c r="G229" s="153" t="e">
        <v>#REF!</v>
      </c>
      <c r="H229" s="153" t="e">
        <v>#REF!</v>
      </c>
      <c r="I229" s="153" t="e">
        <v>#REF!</v>
      </c>
      <c r="J229" s="153" t="e">
        <f>Igazgatás!F257+Községgazd!F244+Vagyongazd!#REF!+Közút!F232+Sport!F230+Közművelődés!F279+Támogatás!J245</f>
        <v>#REF!</v>
      </c>
      <c r="K229" s="153" t="e">
        <f>Igazgatás!G257+Községgazd!G244+Vagyongazd!#REF!+Közút!G232+Sport!G230+Közművelődés!G279+Támogatás!K245</f>
        <v>#REF!</v>
      </c>
      <c r="L229" s="153" t="e">
        <f>Igazgatás!H257+Községgazd!H244+Vagyongazd!#REF!+Közút!H232+Sport!H230+Közművelődés!H279+Támogatás!L245</f>
        <v>#REF!</v>
      </c>
      <c r="M229" s="161">
        <f>Igazgatás!L257+Községgazd!O244+Vagyongazd!L228+Közút!L232+Sport!L230+Közművelődés!N279+Támogatás!W245</f>
        <v>0</v>
      </c>
      <c r="N229" s="155">
        <f>Igazgatás!M257+Községgazd!P244+Vagyongazd!M228+Közút!M232+Sport!M230+Közművelődés!O279+Támogatás!X245</f>
        <v>0</v>
      </c>
      <c r="O229" s="156">
        <f>Igazgatás!N257+Községgazd!Q244+Vagyongazd!N228+Közút!N232+Sport!N230+Közművelődés!P279+Támogatás!Y245</f>
        <v>0</v>
      </c>
      <c r="P229" s="156">
        <f>Igazgatás!O257+Községgazd!R244+Vagyongazd!O228+Közút!O232+Sport!O230+Közművelődés!Q279+Támogatás!Z245</f>
        <v>0</v>
      </c>
      <c r="Q229" s="155">
        <f>Igazgatás!P257+Községgazd!S244+Vagyongazd!P228+Közút!P232+Sport!P230+Közművelődés!R279+Támogatás!AA245</f>
        <v>0</v>
      </c>
      <c r="R229" s="156">
        <f>Igazgatás!Q257+Községgazd!T244+Vagyongazd!Q228+Közút!Q232+Sport!Q230+Közművelődés!S279+Támogatás!AB245</f>
        <v>0</v>
      </c>
      <c r="S229" s="156">
        <f>Igazgatás!R257+Községgazd!U244+Vagyongazd!R228+Közút!R232+Sport!R230+Közművelődés!T279+Támogatás!AC245</f>
        <v>0</v>
      </c>
      <c r="T229" s="157">
        <f>Igazgatás!S257+Községgazd!V244+Vagyongazd!S228+Közút!S232+Sport!S230+Közművelődés!U279+Támogatás!AD245</f>
        <v>0</v>
      </c>
      <c r="U229" s="264">
        <f>Igazgatás!T257+Községgazd!W244+Vagyongazd!T228+Közút!T232+Sport!T230+Közművelődés!V279+Támogatás!AE245</f>
        <v>0</v>
      </c>
      <c r="V229" s="156">
        <f>Igazgatás!U257+Községgazd!X244+Vagyongazd!U228+Közút!U232+Sport!U230+Közművelődés!W279+Támogatás!AF245</f>
        <v>0</v>
      </c>
      <c r="W229" s="156">
        <f>Igazgatás!V257+Községgazd!Y244+Vagyongazd!V228+Közút!V232+Sport!V230+Közművelődés!X279+Támogatás!AG245</f>
        <v>0</v>
      </c>
      <c r="X229" s="157">
        <f>Igazgatás!W257+Községgazd!Z244+Vagyongazd!W228+Közút!W232+Sport!W230+Közművelődés!Y279+Támogatás!AH245</f>
        <v>0</v>
      </c>
      <c r="Y229" s="153" t="e">
        <f>Igazgatás!U257+Községgazd!U244+Vagyongazd!#REF!+Közút!U232+Sport!U230+Közművelődés!U279+Támogatás!Z245</f>
        <v>#REF!</v>
      </c>
      <c r="Z229" s="153" t="e">
        <f>Igazgatás!V257+Községgazd!V244+Vagyongazd!#REF!+Közút!V232+Sport!V230+Közművelődés!V279+Támogatás!AA245</f>
        <v>#REF!</v>
      </c>
      <c r="AA229" s="153" t="e">
        <f>Igazgatás!W257+Községgazd!W244+Vagyongazd!#REF!+Közút!W232+Sport!W230+Közművelődés!W279+Támogatás!AB245</f>
        <v>#REF!</v>
      </c>
      <c r="AD229" s="150"/>
    </row>
    <row r="230" spans="1:33" s="166" customFormat="1" ht="15" hidden="1" customHeight="1" x14ac:dyDescent="0.25">
      <c r="A230" s="110" t="s">
        <v>289</v>
      </c>
      <c r="B230" s="151" t="s">
        <v>693</v>
      </c>
      <c r="C230" s="160"/>
      <c r="D230" s="777" t="s">
        <v>705</v>
      </c>
      <c r="E230" s="777"/>
      <c r="F230" s="153" t="e">
        <v>#REF!</v>
      </c>
      <c r="G230" s="153" t="e">
        <v>#REF!</v>
      </c>
      <c r="H230" s="153" t="e">
        <v>#REF!</v>
      </c>
      <c r="I230" s="153" t="e">
        <v>#REF!</v>
      </c>
      <c r="J230" s="153" t="e">
        <f>Igazgatás!F258+Községgazd!F245+Vagyongazd!#REF!+Közút!F233+Sport!F231+Közművelődés!F280+Támogatás!J246</f>
        <v>#REF!</v>
      </c>
      <c r="K230" s="153" t="e">
        <f>Igazgatás!G258+Községgazd!G245+Vagyongazd!#REF!+Közút!G233+Sport!G231+Közművelődés!G280+Támogatás!K246</f>
        <v>#REF!</v>
      </c>
      <c r="L230" s="153" t="e">
        <f>Igazgatás!H258+Községgazd!H245+Vagyongazd!#REF!+Közút!H233+Sport!H231+Közművelődés!H280+Támogatás!L246</f>
        <v>#REF!</v>
      </c>
      <c r="M230" s="161">
        <f>Igazgatás!L258+Községgazd!O245+Vagyongazd!L229+Közút!L233+Sport!L231+Közművelődés!N280+Támogatás!W246</f>
        <v>0</v>
      </c>
      <c r="N230" s="155">
        <f>Igazgatás!M258+Községgazd!P245+Vagyongazd!M229+Közút!M233+Sport!M231+Közművelődés!O280+Támogatás!X246</f>
        <v>0</v>
      </c>
      <c r="O230" s="156">
        <f>Igazgatás!N258+Községgazd!Q245+Vagyongazd!N229+Közút!N233+Sport!N231+Közművelődés!P280+Támogatás!Y246</f>
        <v>0</v>
      </c>
      <c r="P230" s="156">
        <f>Igazgatás!O258+Községgazd!R245+Vagyongazd!O229+Közút!O233+Sport!O231+Közművelődés!Q280+Támogatás!Z246</f>
        <v>0</v>
      </c>
      <c r="Q230" s="155">
        <f>Igazgatás!P258+Községgazd!S245+Vagyongazd!P229+Közút!P233+Sport!P231+Közművelődés!R280+Támogatás!AA246</f>
        <v>0</v>
      </c>
      <c r="R230" s="156">
        <f>Igazgatás!Q258+Községgazd!T245+Vagyongazd!Q229+Közút!Q233+Sport!Q231+Közművelődés!S280+Támogatás!AB246</f>
        <v>0</v>
      </c>
      <c r="S230" s="156">
        <f>Igazgatás!R258+Községgazd!U245+Vagyongazd!R229+Közút!R233+Sport!R231+Közművelődés!T280+Támogatás!AC246</f>
        <v>0</v>
      </c>
      <c r="T230" s="157">
        <f>Igazgatás!S258+Községgazd!V245+Vagyongazd!S229+Közút!S233+Sport!S231+Közművelődés!U280+Támogatás!AD246</f>
        <v>0</v>
      </c>
      <c r="U230" s="264">
        <f>Igazgatás!T258+Községgazd!W245+Vagyongazd!T229+Közút!T233+Sport!T231+Közművelődés!V280+Támogatás!AE246</f>
        <v>0</v>
      </c>
      <c r="V230" s="156">
        <f>Igazgatás!U258+Községgazd!X245+Vagyongazd!U229+Közút!U233+Sport!U231+Közművelődés!W280+Támogatás!AF246</f>
        <v>0</v>
      </c>
      <c r="W230" s="156">
        <f>Igazgatás!V258+Községgazd!Y245+Vagyongazd!V229+Közút!V233+Sport!V231+Közművelődés!X280+Támogatás!AG246</f>
        <v>0</v>
      </c>
      <c r="X230" s="157">
        <f>Igazgatás!W258+Községgazd!Z245+Vagyongazd!W229+Közút!W233+Sport!W231+Közművelődés!Y280+Támogatás!AH246</f>
        <v>0</v>
      </c>
      <c r="Y230" s="153" t="e">
        <f>Igazgatás!U258+Községgazd!U245+Vagyongazd!#REF!+Közút!U233+Sport!U231+Közművelődés!U280+Támogatás!Z246</f>
        <v>#REF!</v>
      </c>
      <c r="Z230" s="153" t="e">
        <f>Igazgatás!V258+Községgazd!V245+Vagyongazd!#REF!+Közút!V233+Sport!V231+Közművelődés!V280+Támogatás!AA246</f>
        <v>#REF!</v>
      </c>
      <c r="AA230" s="153" t="e">
        <f>Igazgatás!W258+Községgazd!W245+Vagyongazd!#REF!+Közút!W233+Sport!W231+Közművelődés!W280+Támogatás!AB246</f>
        <v>#REF!</v>
      </c>
      <c r="AD230" s="150"/>
    </row>
    <row r="231" spans="1:33" s="166" customFormat="1" ht="15" customHeight="1" x14ac:dyDescent="0.25">
      <c r="A231" s="110" t="s">
        <v>290</v>
      </c>
      <c r="B231" s="151" t="s">
        <v>694</v>
      </c>
      <c r="C231" s="160"/>
      <c r="D231" s="777" t="s">
        <v>706</v>
      </c>
      <c r="E231" s="777"/>
      <c r="F231" s="153">
        <v>20500000</v>
      </c>
      <c r="G231" s="153">
        <v>15000000</v>
      </c>
      <c r="H231" s="153">
        <v>15000000</v>
      </c>
      <c r="I231" s="153"/>
      <c r="J231" s="153">
        <f>Igazgatás!F259+Községgazd!F246+Közút!F234+Sport!F232+Közművelődés!F281+Támogatás!J247</f>
        <v>3800000</v>
      </c>
      <c r="K231" s="153">
        <f>Igazgatás!G259+Községgazd!G246+Közút!G234+Sport!G232+Közművelődés!G281+Támogatás!K247</f>
        <v>0</v>
      </c>
      <c r="L231" s="153">
        <f>Igazgatás!H259+Községgazd!H246+Közút!H234+Sport!H232+Közművelődés!H281+Támogatás!L247</f>
        <v>3800000</v>
      </c>
      <c r="M231" s="161">
        <f>Igazgatás!L259+Községgazd!O246+Vagyongazd!L230+Közút!L234+Sport!L232+Közművelődés!N281+Támogatás!W247</f>
        <v>2000000</v>
      </c>
      <c r="N231" s="155">
        <f>Igazgatás!M259+Községgazd!P246+Vagyongazd!M230+Közút!M234+Sport!M232+Közművelődés!O281+Támogatás!X247</f>
        <v>200000</v>
      </c>
      <c r="O231" s="156">
        <f>Igazgatás!N259+Községgazd!Q246+Vagyongazd!N230+Közút!N234+Sport!N232+Közművelődés!P281+Támogatás!Y247</f>
        <v>1563122</v>
      </c>
      <c r="P231" s="156">
        <f>Igazgatás!O259+Községgazd!R246+Vagyongazd!O230+Közút!O234+Sport!O232+Közművelődés!Q281+Támogatás!Z247</f>
        <v>0</v>
      </c>
      <c r="Q231" s="155">
        <f>Igazgatás!P259+Községgazd!S246+Vagyongazd!P230+Közút!P234+Sport!P232+Közművelődés!R281+Támogatás!AA247</f>
        <v>0</v>
      </c>
      <c r="R231" s="156">
        <f>Igazgatás!Q259+Községgazd!T246+Vagyongazd!Q230+Közút!Q234+Sport!Q232+Közművelődés!S281+Támogatás!AB247</f>
        <v>0</v>
      </c>
      <c r="S231" s="156">
        <f>Igazgatás!R259+Községgazd!U246+Vagyongazd!R230+Közút!R234+Sport!R232+Közművelődés!T281+Támogatás!AC247</f>
        <v>0</v>
      </c>
      <c r="T231" s="157">
        <f>Igazgatás!S259+Községgazd!V246+Vagyongazd!S230+Közút!S234+Sport!S232+Közművelődés!U281+Támogatás!AD247</f>
        <v>0</v>
      </c>
      <c r="U231" s="264">
        <f>Igazgatás!T259+Községgazd!W246+Vagyongazd!T230+Közút!T234+Sport!T232+Közművelődés!V281+Támogatás!AE247</f>
        <v>0</v>
      </c>
      <c r="V231" s="156">
        <f>Igazgatás!U259+Községgazd!X246+Vagyongazd!U230+Közút!U234+Sport!U232+Közművelődés!W281+Támogatás!AF247</f>
        <v>0</v>
      </c>
      <c r="W231" s="156">
        <f>Igazgatás!V259+Községgazd!Y246+Vagyongazd!V230+Közút!V234+Sport!V232+Közművelődés!X281+Támogatás!AG247</f>
        <v>0</v>
      </c>
      <c r="X231" s="157">
        <f>Igazgatás!W259+Községgazd!Z246+Vagyongazd!W230+Közút!W234+Sport!W232+Közművelődés!Y281+Támogatás!AH247</f>
        <v>36878</v>
      </c>
      <c r="Y231" s="153">
        <f>SUM(Közművelődés!I281)</f>
        <v>3800000</v>
      </c>
      <c r="Z231" s="153">
        <f>Igazgatás!V259+Községgazd!V246+Közút!V234+Sport!V232+Közművelődés!V281+Támogatás!AA247</f>
        <v>0</v>
      </c>
      <c r="AA231" s="153">
        <f>SUM(Közművelődés!K281)</f>
        <v>3800000</v>
      </c>
      <c r="AD231" s="150">
        <v>3800000</v>
      </c>
    </row>
    <row r="232" spans="1:33" s="17" customFormat="1" ht="15" hidden="1" customHeight="1" x14ac:dyDescent="0.25">
      <c r="A232" s="110"/>
      <c r="B232" s="49" t="s">
        <v>695</v>
      </c>
      <c r="C232" s="789" t="s">
        <v>291</v>
      </c>
      <c r="D232" s="790"/>
      <c r="E232" s="790"/>
      <c r="F232" s="143" t="e">
        <v>#REF!</v>
      </c>
      <c r="G232" s="143" t="e">
        <v>#REF!</v>
      </c>
      <c r="H232" s="143" t="e">
        <v>#REF!</v>
      </c>
      <c r="I232" s="143" t="e">
        <v>#REF!</v>
      </c>
      <c r="J232" s="143" t="e">
        <f>Igazgatás!F260+Községgazd!F247+Vagyongazd!#REF!+Közút!F235+Sport!F233+Közművelődés!F282+Támogatás!J248</f>
        <v>#REF!</v>
      </c>
      <c r="K232" s="143" t="e">
        <f>Igazgatás!G260+Községgazd!G247+Vagyongazd!#REF!+Közút!G235+Sport!G233+Közművelődés!G282+Támogatás!K248</f>
        <v>#REF!</v>
      </c>
      <c r="L232" s="143" t="e">
        <f>Igazgatás!H260+Községgazd!H247+Vagyongazd!#REF!+Közút!H235+Sport!H233+Közművelődés!H282+Támogatás!L248</f>
        <v>#REF!</v>
      </c>
      <c r="M232" s="68">
        <f>Igazgatás!L260+Községgazd!O247+Vagyongazd!L231+Közút!L235+Sport!L233+Közművelődés!N282+Támogatás!W248</f>
        <v>0</v>
      </c>
      <c r="N232" s="13">
        <f>Igazgatás!M260+Községgazd!P247+Vagyongazd!M231+Közút!M235+Sport!M233+Közművelődés!O282+Támogatás!X248</f>
        <v>0</v>
      </c>
      <c r="O232" s="73">
        <f>Igazgatás!N260+Községgazd!Q247+Vagyongazd!N231+Közút!N235+Sport!N233+Közművelődés!P282+Támogatás!Y248</f>
        <v>0</v>
      </c>
      <c r="P232" s="73">
        <f>Igazgatás!O260+Községgazd!R247+Vagyongazd!O231+Közút!O235+Sport!O233+Közművelődés!Q282+Támogatás!Z248</f>
        <v>0</v>
      </c>
      <c r="Q232" s="13">
        <f>Igazgatás!P260+Községgazd!S247+Vagyongazd!P231+Közút!P235+Sport!P233+Közművelődés!R282+Támogatás!AA248</f>
        <v>0</v>
      </c>
      <c r="R232" s="73">
        <f>Igazgatás!Q260+Községgazd!T247+Vagyongazd!Q231+Közút!Q235+Sport!Q233+Közművelődés!S282+Támogatás!AB248</f>
        <v>0</v>
      </c>
      <c r="S232" s="73">
        <f>Igazgatás!R260+Községgazd!U247+Vagyongazd!R231+Közút!R235+Sport!R233+Közművelődés!T282+Támogatás!AC248</f>
        <v>0</v>
      </c>
      <c r="T232" s="43">
        <f>Igazgatás!S260+Községgazd!V247+Vagyongazd!S231+Közút!S235+Sport!S233+Közművelődés!U282+Támogatás!AD248</f>
        <v>0</v>
      </c>
      <c r="U232" s="266">
        <f>Igazgatás!T260+Községgazd!W247+Vagyongazd!T231+Közút!T235+Sport!T233+Közművelődés!V282+Támogatás!AE248</f>
        <v>0</v>
      </c>
      <c r="V232" s="73">
        <f>Igazgatás!U260+Községgazd!X247+Vagyongazd!U231+Közút!U235+Sport!U233+Közművelődés!W282+Támogatás!AF248</f>
        <v>0</v>
      </c>
      <c r="W232" s="73">
        <f>Igazgatás!V260+Községgazd!Y247+Vagyongazd!V231+Közút!V235+Sport!V233+Közművelődés!X282+Támogatás!AG248</f>
        <v>0</v>
      </c>
      <c r="X232" s="43">
        <f>Igazgatás!W260+Községgazd!Z247+Vagyongazd!W231+Közút!W235+Sport!W233+Közművelődés!Y282+Támogatás!AH248</f>
        <v>0</v>
      </c>
      <c r="Y232" s="143" t="e">
        <f>Igazgatás!U260+Községgazd!U247+Vagyongazd!#REF!+Közút!U235+Sport!U233+Közművelődés!U282+Támogatás!Z248</f>
        <v>#REF!</v>
      </c>
      <c r="Z232" s="143" t="e">
        <f>Igazgatás!V260+Községgazd!V247+Vagyongazd!#REF!+Közút!V235+Sport!V233+Közművelődés!V282+Támogatás!AA248</f>
        <v>#REF!</v>
      </c>
      <c r="AA232" s="143" t="e">
        <f>Igazgatás!W260+Községgazd!W247+Vagyongazd!#REF!+Közút!W235+Sport!W233+Közművelődés!W282+Támogatás!AB248</f>
        <v>#REF!</v>
      </c>
      <c r="AD232" s="150"/>
    </row>
    <row r="233" spans="1:33" s="166" customFormat="1" ht="15" hidden="1" customHeight="1" x14ac:dyDescent="0.25">
      <c r="A233" s="110" t="s">
        <v>292</v>
      </c>
      <c r="B233" s="151" t="s">
        <v>696</v>
      </c>
      <c r="C233" s="160"/>
      <c r="D233" s="777" t="s">
        <v>383</v>
      </c>
      <c r="E233" s="777"/>
      <c r="F233" s="153" t="e">
        <v>#REF!</v>
      </c>
      <c r="G233" s="153" t="e">
        <v>#REF!</v>
      </c>
      <c r="H233" s="153" t="e">
        <v>#REF!</v>
      </c>
      <c r="I233" s="153" t="e">
        <v>#REF!</v>
      </c>
      <c r="J233" s="153" t="e">
        <f>Igazgatás!F261+Községgazd!F248+Vagyongazd!#REF!+Közút!F236+Sport!F234+Közművelődés!F283+Támogatás!J249</f>
        <v>#REF!</v>
      </c>
      <c r="K233" s="153" t="e">
        <f>Igazgatás!G261+Községgazd!G248+Vagyongazd!#REF!+Közút!G236+Sport!G234+Közművelődés!G283+Támogatás!K249</f>
        <v>#REF!</v>
      </c>
      <c r="L233" s="153" t="e">
        <f>Igazgatás!H261+Községgazd!H248+Vagyongazd!#REF!+Közút!H236+Sport!H234+Közművelődés!H283+Támogatás!L249</f>
        <v>#REF!</v>
      </c>
      <c r="M233" s="161">
        <f>Igazgatás!L261+Községgazd!O248+Vagyongazd!L232+Közút!L236+Sport!L234+Közművelődés!N283+Támogatás!W249</f>
        <v>0</v>
      </c>
      <c r="N233" s="155">
        <f>Igazgatás!M261+Községgazd!P248+Vagyongazd!M232+Közút!M236+Sport!M234+Közművelődés!O283+Támogatás!X249</f>
        <v>0</v>
      </c>
      <c r="O233" s="156">
        <f>Igazgatás!N261+Községgazd!Q248+Vagyongazd!N232+Közút!N236+Sport!N234+Közművelődés!P283+Támogatás!Y249</f>
        <v>0</v>
      </c>
      <c r="P233" s="156">
        <f>Igazgatás!O261+Községgazd!R248+Vagyongazd!O232+Közút!O236+Sport!O234+Közművelődés!Q283+Támogatás!Z249</f>
        <v>0</v>
      </c>
      <c r="Q233" s="155">
        <f>Igazgatás!P261+Községgazd!S248+Vagyongazd!P232+Közút!P236+Sport!P234+Közművelődés!R283+Támogatás!AA249</f>
        <v>0</v>
      </c>
      <c r="R233" s="156">
        <f>Igazgatás!Q261+Községgazd!T248+Vagyongazd!Q232+Közút!Q236+Sport!Q234+Közművelődés!S283+Támogatás!AB249</f>
        <v>0</v>
      </c>
      <c r="S233" s="156">
        <f>Igazgatás!R261+Községgazd!U248+Vagyongazd!R232+Közút!R236+Sport!R234+Közművelődés!T283+Támogatás!AC249</f>
        <v>0</v>
      </c>
      <c r="T233" s="157">
        <f>Igazgatás!S261+Községgazd!V248+Vagyongazd!S232+Közút!S236+Sport!S234+Közművelődés!U283+Támogatás!AD249</f>
        <v>0</v>
      </c>
      <c r="U233" s="264">
        <f>Igazgatás!T261+Községgazd!W248+Vagyongazd!T232+Közút!T236+Sport!T234+Közművelődés!V283+Támogatás!AE249</f>
        <v>0</v>
      </c>
      <c r="V233" s="156">
        <f>Igazgatás!U261+Községgazd!X248+Vagyongazd!U232+Közút!U236+Sport!U234+Közművelődés!W283+Támogatás!AF249</f>
        <v>0</v>
      </c>
      <c r="W233" s="156">
        <f>Igazgatás!V261+Községgazd!Y248+Vagyongazd!V232+Közút!V236+Sport!V234+Közművelődés!X283+Támogatás!AG249</f>
        <v>0</v>
      </c>
      <c r="X233" s="157">
        <f>Igazgatás!W261+Községgazd!Z248+Vagyongazd!W232+Közút!W236+Sport!W234+Közművelődés!Y283+Támogatás!AH249</f>
        <v>0</v>
      </c>
      <c r="Y233" s="153" t="e">
        <f>Igazgatás!U261+Községgazd!U248+Vagyongazd!#REF!+Közút!U236+Sport!U234+Közművelődés!U283+Támogatás!Z249</f>
        <v>#REF!</v>
      </c>
      <c r="Z233" s="153" t="e">
        <f>Igazgatás!V261+Községgazd!V248+Vagyongazd!#REF!+Közút!V236+Sport!V234+Közművelődés!V283+Támogatás!AA249</f>
        <v>#REF!</v>
      </c>
      <c r="AA233" s="153" t="e">
        <f>Igazgatás!W261+Községgazd!W248+Vagyongazd!#REF!+Közút!W236+Sport!W234+Közművelődés!W283+Támogatás!AB249</f>
        <v>#REF!</v>
      </c>
      <c r="AD233" s="150"/>
    </row>
    <row r="234" spans="1:33" s="166" customFormat="1" ht="15" hidden="1" customHeight="1" x14ac:dyDescent="0.25">
      <c r="A234" s="110" t="s">
        <v>293</v>
      </c>
      <c r="B234" s="151" t="s">
        <v>697</v>
      </c>
      <c r="C234" s="160"/>
      <c r="D234" s="777" t="s">
        <v>384</v>
      </c>
      <c r="E234" s="777"/>
      <c r="F234" s="153" t="e">
        <v>#REF!</v>
      </c>
      <c r="G234" s="153" t="e">
        <v>#REF!</v>
      </c>
      <c r="H234" s="153" t="e">
        <v>#REF!</v>
      </c>
      <c r="I234" s="153" t="e">
        <v>#REF!</v>
      </c>
      <c r="J234" s="153" t="e">
        <f>Igazgatás!F262+Községgazd!F249+Vagyongazd!#REF!+Közút!F237+Sport!F235+Közművelődés!F284+Támogatás!J250</f>
        <v>#REF!</v>
      </c>
      <c r="K234" s="153" t="e">
        <f>Igazgatás!G262+Községgazd!G249+Vagyongazd!#REF!+Közút!G237+Sport!G235+Közművelődés!G284+Támogatás!K250</f>
        <v>#REF!</v>
      </c>
      <c r="L234" s="153" t="e">
        <f>Igazgatás!H262+Községgazd!H249+Vagyongazd!#REF!+Közút!H237+Sport!H235+Közművelődés!H284+Támogatás!L250</f>
        <v>#REF!</v>
      </c>
      <c r="M234" s="161">
        <f>Igazgatás!L262+Községgazd!O249+Vagyongazd!L233+Közút!L237+Sport!L235+Közművelődés!N284+Támogatás!W250</f>
        <v>0</v>
      </c>
      <c r="N234" s="155">
        <f>Igazgatás!M262+Községgazd!P249+Vagyongazd!M233+Közút!M237+Sport!M235+Közművelődés!O284+Támogatás!X250</f>
        <v>0</v>
      </c>
      <c r="O234" s="156">
        <f>Igazgatás!N262+Községgazd!Q249+Vagyongazd!N233+Közút!N237+Sport!N235+Közművelődés!P284+Támogatás!Y250</f>
        <v>0</v>
      </c>
      <c r="P234" s="156">
        <f>Igazgatás!O262+Községgazd!R249+Vagyongazd!O233+Közút!O237+Sport!O235+Közművelődés!Q284+Támogatás!Z250</f>
        <v>0</v>
      </c>
      <c r="Q234" s="155">
        <f>Igazgatás!P262+Községgazd!S249+Vagyongazd!P233+Közút!P237+Sport!P235+Közművelődés!R284+Támogatás!AA250</f>
        <v>0</v>
      </c>
      <c r="R234" s="156">
        <f>Igazgatás!Q262+Községgazd!T249+Vagyongazd!Q233+Közút!Q237+Sport!Q235+Közművelődés!S284+Támogatás!AB250</f>
        <v>0</v>
      </c>
      <c r="S234" s="156">
        <f>Igazgatás!R262+Községgazd!U249+Vagyongazd!R233+Közút!R237+Sport!R235+Közművelődés!T284+Támogatás!AC250</f>
        <v>0</v>
      </c>
      <c r="T234" s="157">
        <f>Igazgatás!S262+Községgazd!V249+Vagyongazd!S233+Közút!S237+Sport!S235+Közművelődés!U284+Támogatás!AD250</f>
        <v>0</v>
      </c>
      <c r="U234" s="264">
        <f>Igazgatás!T262+Községgazd!W249+Vagyongazd!T233+Közút!T237+Sport!T235+Közművelődés!V284+Támogatás!AE250</f>
        <v>0</v>
      </c>
      <c r="V234" s="156">
        <f>Igazgatás!U262+Községgazd!X249+Vagyongazd!U233+Közút!U237+Sport!U235+Közművelődés!W284+Támogatás!AF250</f>
        <v>0</v>
      </c>
      <c r="W234" s="156">
        <f>Igazgatás!V262+Községgazd!Y249+Vagyongazd!V233+Közút!V237+Sport!V235+Közművelődés!X284+Támogatás!AG250</f>
        <v>0</v>
      </c>
      <c r="X234" s="157">
        <f>Igazgatás!W262+Községgazd!Z249+Vagyongazd!W233+Közút!W237+Sport!W235+Közművelődés!Y284+Támogatás!AH250</f>
        <v>0</v>
      </c>
      <c r="Y234" s="153" t="e">
        <f>Igazgatás!U262+Községgazd!U249+Vagyongazd!#REF!+Közút!U237+Sport!U235+Közművelődés!U284+Támogatás!Z250</f>
        <v>#REF!</v>
      </c>
      <c r="Z234" s="153" t="e">
        <f>Igazgatás!V262+Községgazd!V249+Vagyongazd!#REF!+Közút!V237+Sport!V235+Közművelődés!V284+Támogatás!AA250</f>
        <v>#REF!</v>
      </c>
      <c r="AA234" s="153" t="e">
        <f>Igazgatás!W262+Községgazd!W249+Vagyongazd!#REF!+Közút!W237+Sport!W235+Közművelődés!W284+Támogatás!AB250</f>
        <v>#REF!</v>
      </c>
      <c r="AD234" s="150"/>
    </row>
    <row r="235" spans="1:33" s="166" customFormat="1" ht="15" hidden="1" customHeight="1" x14ac:dyDescent="0.25">
      <c r="A235" s="110" t="s">
        <v>871</v>
      </c>
      <c r="B235" s="151" t="s">
        <v>872</v>
      </c>
      <c r="C235" s="160"/>
      <c r="D235" s="777" t="s">
        <v>873</v>
      </c>
      <c r="E235" s="777"/>
      <c r="F235" s="153" t="e">
        <v>#REF!</v>
      </c>
      <c r="G235" s="153" t="e">
        <v>#REF!</v>
      </c>
      <c r="H235" s="153" t="e">
        <v>#REF!</v>
      </c>
      <c r="I235" s="153" t="e">
        <v>#REF!</v>
      </c>
      <c r="J235" s="153" t="e">
        <f>Igazgatás!F263+Községgazd!F250+Vagyongazd!#REF!+Közút!F238+Sport!F236+Közművelődés!F285+Támogatás!J251</f>
        <v>#REF!</v>
      </c>
      <c r="K235" s="153" t="e">
        <f>Igazgatás!G263+Községgazd!G250+Vagyongazd!#REF!+Közút!G238+Sport!G236+Közművelődés!G285+Támogatás!K251</f>
        <v>#REF!</v>
      </c>
      <c r="L235" s="153" t="e">
        <f>Igazgatás!H263+Községgazd!H250+Vagyongazd!#REF!+Közút!H238+Sport!H236+Közművelődés!H285+Támogatás!L251</f>
        <v>#REF!</v>
      </c>
      <c r="M235" s="161">
        <f>Igazgatás!L263+Községgazd!O250+Vagyongazd!L234+Közút!L238+Sport!L236+Közművelődés!N285+Támogatás!W251</f>
        <v>0</v>
      </c>
      <c r="N235" s="155">
        <f>Igazgatás!M263+Községgazd!P250+Vagyongazd!M234+Közút!M238+Sport!M236+Közművelődés!O285+Támogatás!X251</f>
        <v>0</v>
      </c>
      <c r="O235" s="156">
        <f>Igazgatás!N263+Községgazd!Q250+Vagyongazd!N234+Közút!N238+Sport!N236+Közművelődés!P285+Támogatás!Y251</f>
        <v>0</v>
      </c>
      <c r="P235" s="156">
        <f>Igazgatás!O263+Községgazd!R250+Vagyongazd!O234+Közút!O238+Sport!O236+Közművelődés!Q285+Támogatás!Z251</f>
        <v>0</v>
      </c>
      <c r="Q235" s="155">
        <f>Igazgatás!P263+Községgazd!S250+Vagyongazd!P234+Közút!P238+Sport!P236+Közművelődés!R285+Támogatás!AA251</f>
        <v>0</v>
      </c>
      <c r="R235" s="156">
        <f>Igazgatás!Q263+Községgazd!T250+Vagyongazd!Q234+Közút!Q238+Sport!Q236+Közművelődés!S285+Támogatás!AB251</f>
        <v>0</v>
      </c>
      <c r="S235" s="156">
        <f>Igazgatás!R263+Községgazd!U250+Vagyongazd!R234+Közút!R238+Sport!R236+Közművelődés!T285+Támogatás!AC251</f>
        <v>0</v>
      </c>
      <c r="T235" s="157">
        <f>Igazgatás!S263+Községgazd!V250+Vagyongazd!S234+Közút!S238+Sport!S236+Közművelődés!U285+Támogatás!AD251</f>
        <v>0</v>
      </c>
      <c r="U235" s="264">
        <f>Igazgatás!T263+Községgazd!W250+Vagyongazd!T234+Közút!T238+Sport!T236+Közművelődés!V285+Támogatás!AE251</f>
        <v>0</v>
      </c>
      <c r="V235" s="156">
        <f>Igazgatás!U263+Községgazd!X250+Vagyongazd!U234+Közút!U238+Sport!U236+Közművelődés!W285+Támogatás!AF251</f>
        <v>0</v>
      </c>
      <c r="W235" s="156">
        <f>Igazgatás!V263+Községgazd!Y250+Vagyongazd!V234+Közút!V238+Sport!V236+Közművelődés!X285+Támogatás!AG251</f>
        <v>0</v>
      </c>
      <c r="X235" s="157">
        <f>Igazgatás!W263+Községgazd!Z250+Vagyongazd!W234+Közút!W238+Sport!W236+Közművelődés!Y285+Támogatás!AH251</f>
        <v>0</v>
      </c>
      <c r="Y235" s="153" t="e">
        <f>Igazgatás!U263+Községgazd!U250+Vagyongazd!#REF!+Közút!U238+Sport!U236+Közművelődés!U285+Támogatás!Z251</f>
        <v>#REF!</v>
      </c>
      <c r="Z235" s="153" t="e">
        <f>Igazgatás!V263+Községgazd!V250+Vagyongazd!#REF!+Közút!V238+Sport!V236+Közművelődés!V285+Támogatás!AA251</f>
        <v>#REF!</v>
      </c>
      <c r="AA235" s="153" t="e">
        <f>Igazgatás!W263+Községgazd!W250+Vagyongazd!#REF!+Közút!W238+Sport!W236+Közművelődés!W285+Támogatás!AB251</f>
        <v>#REF!</v>
      </c>
      <c r="AD235" s="150"/>
    </row>
    <row r="236" spans="1:33" s="166" customFormat="1" ht="15" hidden="1" customHeight="1" x14ac:dyDescent="0.25">
      <c r="A236" s="110" t="s">
        <v>294</v>
      </c>
      <c r="B236" s="151" t="s">
        <v>698</v>
      </c>
      <c r="C236" s="160"/>
      <c r="D236" s="777" t="s">
        <v>295</v>
      </c>
      <c r="E236" s="777"/>
      <c r="F236" s="153" t="e">
        <v>#REF!</v>
      </c>
      <c r="G236" s="153" t="e">
        <v>#REF!</v>
      </c>
      <c r="H236" s="153" t="e">
        <v>#REF!</v>
      </c>
      <c r="I236" s="153" t="e">
        <v>#REF!</v>
      </c>
      <c r="J236" s="153" t="e">
        <f>Igazgatás!F264+Községgazd!F251+Vagyongazd!#REF!+Közút!F239+Sport!F237+Közművelődés!F286+Támogatás!J252</f>
        <v>#REF!</v>
      </c>
      <c r="K236" s="153" t="e">
        <f>Igazgatás!G264+Községgazd!G251+Vagyongazd!#REF!+Közút!G239+Sport!G237+Közművelődés!G286+Támogatás!K252</f>
        <v>#REF!</v>
      </c>
      <c r="L236" s="153" t="e">
        <f>Igazgatás!H264+Községgazd!H251+Vagyongazd!#REF!+Közút!H239+Sport!H237+Közművelődés!H286+Támogatás!L252</f>
        <v>#REF!</v>
      </c>
      <c r="M236" s="161">
        <f>Igazgatás!L264+Községgazd!O251+Vagyongazd!L235+Közút!L239+Sport!L237+Közművelődés!N286+Támogatás!W252</f>
        <v>0</v>
      </c>
      <c r="N236" s="155">
        <f>Igazgatás!M264+Községgazd!P251+Vagyongazd!M235+Közút!M239+Sport!M237+Közművelődés!O286+Támogatás!X252</f>
        <v>0</v>
      </c>
      <c r="O236" s="156">
        <f>Igazgatás!N264+Községgazd!Q251+Vagyongazd!N235+Közút!N239+Sport!N237+Közművelődés!P286+Támogatás!Y252</f>
        <v>0</v>
      </c>
      <c r="P236" s="156">
        <f>Igazgatás!O264+Községgazd!R251+Vagyongazd!O235+Közút!O239+Sport!O237+Közművelődés!Q286+Támogatás!Z252</f>
        <v>0</v>
      </c>
      <c r="Q236" s="155">
        <f>Igazgatás!P264+Községgazd!S251+Vagyongazd!P235+Közút!P239+Sport!P237+Közművelődés!R286+Támogatás!AA252</f>
        <v>0</v>
      </c>
      <c r="R236" s="156">
        <f>Igazgatás!Q264+Községgazd!T251+Vagyongazd!Q235+Közút!Q239+Sport!Q237+Közművelődés!S286+Támogatás!AB252</f>
        <v>0</v>
      </c>
      <c r="S236" s="156">
        <f>Igazgatás!R264+Községgazd!U251+Vagyongazd!R235+Közút!R239+Sport!R237+Közművelődés!T286+Támogatás!AC252</f>
        <v>0</v>
      </c>
      <c r="T236" s="157">
        <f>Igazgatás!S264+Községgazd!V251+Vagyongazd!S235+Közút!S239+Sport!S237+Közművelődés!U286+Támogatás!AD252</f>
        <v>0</v>
      </c>
      <c r="U236" s="264">
        <f>Igazgatás!T264+Községgazd!W251+Vagyongazd!T235+Közút!T239+Sport!T237+Közművelődés!V286+Támogatás!AE252</f>
        <v>0</v>
      </c>
      <c r="V236" s="156">
        <f>Igazgatás!U264+Községgazd!X251+Vagyongazd!U235+Közút!U239+Sport!U237+Közművelődés!W286+Támogatás!AF252</f>
        <v>0</v>
      </c>
      <c r="W236" s="156">
        <f>Igazgatás!V264+Községgazd!Y251+Vagyongazd!V235+Közút!V239+Sport!V237+Közművelődés!X286+Támogatás!AG252</f>
        <v>0</v>
      </c>
      <c r="X236" s="157">
        <f>Igazgatás!W264+Községgazd!Z251+Vagyongazd!W235+Közút!W239+Sport!W237+Közművelődés!Y286+Támogatás!AH252</f>
        <v>0</v>
      </c>
      <c r="Y236" s="153" t="e">
        <f>Igazgatás!U264+Községgazd!U251+Vagyongazd!#REF!+Közút!U239+Sport!U237+Közművelődés!U286+Támogatás!Z252</f>
        <v>#REF!</v>
      </c>
      <c r="Z236" s="153" t="e">
        <f>Igazgatás!V264+Községgazd!V251+Vagyongazd!#REF!+Közút!V239+Sport!V237+Közművelődés!V286+Támogatás!AA252</f>
        <v>#REF!</v>
      </c>
      <c r="AA236" s="153" t="e">
        <f>Igazgatás!W264+Községgazd!W251+Vagyongazd!#REF!+Közút!W239+Sport!W237+Közművelődés!W286+Támogatás!AB252</f>
        <v>#REF!</v>
      </c>
      <c r="AD236" s="150"/>
    </row>
    <row r="237" spans="1:33" s="166" customFormat="1" ht="15" hidden="1" customHeight="1" x14ac:dyDescent="0.25">
      <c r="A237" s="110" t="s">
        <v>296</v>
      </c>
      <c r="B237" s="151" t="s">
        <v>699</v>
      </c>
      <c r="C237" s="160"/>
      <c r="D237" s="777" t="s">
        <v>297</v>
      </c>
      <c r="E237" s="777"/>
      <c r="F237" s="153" t="e">
        <v>#REF!</v>
      </c>
      <c r="G237" s="153" t="e">
        <v>#REF!</v>
      </c>
      <c r="H237" s="153" t="e">
        <v>#REF!</v>
      </c>
      <c r="I237" s="153" t="e">
        <v>#REF!</v>
      </c>
      <c r="J237" s="153" t="e">
        <f>Igazgatás!F265+Községgazd!F252+Vagyongazd!#REF!+Közút!F240+Sport!F238+Közművelődés!F287+Támogatás!J253</f>
        <v>#REF!</v>
      </c>
      <c r="K237" s="153" t="e">
        <f>Igazgatás!G265+Községgazd!G252+Vagyongazd!#REF!+Közút!G240+Sport!G238+Közművelődés!G287+Támogatás!K253</f>
        <v>#REF!</v>
      </c>
      <c r="L237" s="153" t="e">
        <f>Igazgatás!H265+Községgazd!H252+Vagyongazd!#REF!+Közút!H240+Sport!H238+Közművelődés!H287+Támogatás!L253</f>
        <v>#REF!</v>
      </c>
      <c r="M237" s="161">
        <f>Igazgatás!L265+Községgazd!O252+Vagyongazd!L236+Közút!L240+Sport!L238+Közművelődés!N287+Támogatás!W253</f>
        <v>0</v>
      </c>
      <c r="N237" s="155">
        <f>Igazgatás!M265+Községgazd!P252+Vagyongazd!M236+Közút!M240+Sport!M238+Közművelődés!O287+Támogatás!X253</f>
        <v>0</v>
      </c>
      <c r="O237" s="156">
        <f>Igazgatás!N265+Községgazd!Q252+Vagyongazd!N236+Közút!N240+Sport!N238+Közművelődés!P287+Támogatás!Y253</f>
        <v>0</v>
      </c>
      <c r="P237" s="156">
        <f>Igazgatás!O265+Községgazd!R252+Vagyongazd!O236+Közút!O240+Sport!O238+Közművelődés!Q287+Támogatás!Z253</f>
        <v>0</v>
      </c>
      <c r="Q237" s="155">
        <f>Igazgatás!P265+Községgazd!S252+Vagyongazd!P236+Közút!P240+Sport!P238+Közművelődés!R287+Támogatás!AA253</f>
        <v>0</v>
      </c>
      <c r="R237" s="156">
        <f>Igazgatás!Q265+Községgazd!T252+Vagyongazd!Q236+Közút!Q240+Sport!Q238+Közművelődés!S287+Támogatás!AB253</f>
        <v>0</v>
      </c>
      <c r="S237" s="156">
        <f>Igazgatás!R265+Községgazd!U252+Vagyongazd!R236+Közút!R240+Sport!R238+Közművelődés!T287+Támogatás!AC253</f>
        <v>0</v>
      </c>
      <c r="T237" s="157">
        <f>Igazgatás!S265+Községgazd!V252+Vagyongazd!S236+Közút!S240+Sport!S238+Közművelődés!U287+Támogatás!AD253</f>
        <v>0</v>
      </c>
      <c r="U237" s="264">
        <f>Igazgatás!T265+Községgazd!W252+Vagyongazd!T236+Közút!T240+Sport!T238+Közművelődés!V287+Támogatás!AE253</f>
        <v>0</v>
      </c>
      <c r="V237" s="156">
        <f>Igazgatás!U265+Községgazd!X252+Vagyongazd!U236+Közút!U240+Sport!U238+Közművelődés!W287+Támogatás!AF253</f>
        <v>0</v>
      </c>
      <c r="W237" s="156">
        <f>Igazgatás!V265+Községgazd!Y252+Vagyongazd!V236+Közút!V240+Sport!V238+Közművelődés!X287+Támogatás!AG253</f>
        <v>0</v>
      </c>
      <c r="X237" s="157">
        <f>Igazgatás!W265+Községgazd!Z252+Vagyongazd!W236+Közút!W240+Sport!W238+Közművelődés!Y287+Támogatás!AH253</f>
        <v>0</v>
      </c>
      <c r="Y237" s="153" t="e">
        <f>Igazgatás!U265+Községgazd!U252+Vagyongazd!#REF!+Közút!U240+Sport!U238+Közművelődés!U287+Támogatás!Z253</f>
        <v>#REF!</v>
      </c>
      <c r="Z237" s="153" t="e">
        <f>Igazgatás!V265+Községgazd!V252+Vagyongazd!#REF!+Közút!V240+Sport!V238+Közművelődés!V287+Támogatás!AA253</f>
        <v>#REF!</v>
      </c>
      <c r="AA237" s="153" t="e">
        <f>Igazgatás!W265+Községgazd!W252+Vagyongazd!#REF!+Közút!W240+Sport!W238+Közművelődés!W287+Támogatás!AB253</f>
        <v>#REF!</v>
      </c>
      <c r="AD237" s="150"/>
    </row>
    <row r="238" spans="1:33" s="166" customFormat="1" ht="15" hidden="1" customHeight="1" x14ac:dyDescent="0.25">
      <c r="A238" s="110" t="s">
        <v>874</v>
      </c>
      <c r="B238" s="151" t="s">
        <v>875</v>
      </c>
      <c r="C238" s="160"/>
      <c r="D238" s="777" t="s">
        <v>876</v>
      </c>
      <c r="E238" s="777"/>
      <c r="F238" s="153" t="e">
        <v>#REF!</v>
      </c>
      <c r="G238" s="153" t="e">
        <v>#REF!</v>
      </c>
      <c r="H238" s="153" t="e">
        <v>#REF!</v>
      </c>
      <c r="I238" s="153" t="e">
        <v>#REF!</v>
      </c>
      <c r="J238" s="153" t="e">
        <f>Igazgatás!F266+Községgazd!F253+Vagyongazd!#REF!+Közút!F241+Sport!F239+Közművelődés!F288+Támogatás!J254</f>
        <v>#REF!</v>
      </c>
      <c r="K238" s="153" t="e">
        <f>Igazgatás!G266+Községgazd!G253+Vagyongazd!#REF!+Közút!G241+Sport!G239+Közművelődés!G288+Támogatás!K254</f>
        <v>#REF!</v>
      </c>
      <c r="L238" s="153" t="e">
        <f>Igazgatás!H266+Községgazd!H253+Vagyongazd!#REF!+Közút!H241+Sport!H239+Közművelődés!H288+Támogatás!L254</f>
        <v>#REF!</v>
      </c>
      <c r="M238" s="161">
        <f>Igazgatás!L266+Községgazd!O253+Vagyongazd!L237+Közút!L241+Sport!L239+Közművelődés!N288+Támogatás!W254</f>
        <v>0</v>
      </c>
      <c r="N238" s="155">
        <f>Igazgatás!M266+Községgazd!P253+Vagyongazd!M237+Közút!M241+Sport!M239+Közművelődés!O288+Támogatás!X254</f>
        <v>0</v>
      </c>
      <c r="O238" s="156">
        <f>Igazgatás!N266+Községgazd!Q253+Vagyongazd!N237+Közút!N241+Sport!N239+Közművelődés!P288+Támogatás!Y254</f>
        <v>0</v>
      </c>
      <c r="P238" s="156">
        <f>Igazgatás!O266+Községgazd!R253+Vagyongazd!O237+Közút!O241+Sport!O239+Közművelődés!Q288+Támogatás!Z254</f>
        <v>0</v>
      </c>
      <c r="Q238" s="155">
        <f>Igazgatás!P266+Községgazd!S253+Vagyongazd!P237+Közút!P241+Sport!P239+Közművelődés!R288+Támogatás!AA254</f>
        <v>0</v>
      </c>
      <c r="R238" s="156">
        <f>Igazgatás!Q266+Községgazd!T253+Vagyongazd!Q237+Közút!Q241+Sport!Q239+Közművelődés!S288+Támogatás!AB254</f>
        <v>0</v>
      </c>
      <c r="S238" s="156">
        <f>Igazgatás!R266+Községgazd!U253+Vagyongazd!R237+Közút!R241+Sport!R239+Közművelődés!T288+Támogatás!AC254</f>
        <v>0</v>
      </c>
      <c r="T238" s="157">
        <f>Igazgatás!S266+Községgazd!V253+Vagyongazd!S237+Közút!S241+Sport!S239+Közművelődés!U288+Támogatás!AD254</f>
        <v>0</v>
      </c>
      <c r="U238" s="264">
        <f>Igazgatás!T266+Községgazd!W253+Vagyongazd!T237+Közút!T241+Sport!T239+Közművelődés!V288+Támogatás!AE254</f>
        <v>0</v>
      </c>
      <c r="V238" s="156">
        <f>Igazgatás!U266+Községgazd!X253+Vagyongazd!U237+Közút!U241+Sport!U239+Közművelődés!W288+Támogatás!AF254</f>
        <v>0</v>
      </c>
      <c r="W238" s="156">
        <f>Igazgatás!V266+Községgazd!Y253+Vagyongazd!V237+Közút!V241+Sport!V239+Közművelődés!X288+Támogatás!AG254</f>
        <v>0</v>
      </c>
      <c r="X238" s="157">
        <f>Igazgatás!W266+Községgazd!Z253+Vagyongazd!W237+Közút!W241+Sport!W239+Közművelődés!Y288+Támogatás!AH254</f>
        <v>0</v>
      </c>
      <c r="Y238" s="153" t="e">
        <f>Igazgatás!U266+Községgazd!U253+Vagyongazd!#REF!+Közút!U241+Sport!U239+Közművelődés!U288+Támogatás!Z254</f>
        <v>#REF!</v>
      </c>
      <c r="Z238" s="153" t="e">
        <f>Igazgatás!V266+Községgazd!V253+Vagyongazd!#REF!+Közút!V241+Sport!V239+Közművelődés!V288+Támogatás!AA254</f>
        <v>#REF!</v>
      </c>
      <c r="AA238" s="153" t="e">
        <f>Igazgatás!W266+Községgazd!W253+Vagyongazd!#REF!+Közút!W241+Sport!W239+Közművelődés!W288+Támogatás!AB254</f>
        <v>#REF!</v>
      </c>
      <c r="AD238" s="150"/>
    </row>
    <row r="239" spans="1:33" s="39" customFormat="1" ht="15" hidden="1" customHeight="1" x14ac:dyDescent="0.25">
      <c r="A239" s="110" t="s">
        <v>877</v>
      </c>
      <c r="B239" s="49" t="s">
        <v>878</v>
      </c>
      <c r="C239" s="789" t="s">
        <v>879</v>
      </c>
      <c r="D239" s="790"/>
      <c r="E239" s="790"/>
      <c r="F239" s="143" t="e">
        <v>#REF!</v>
      </c>
      <c r="G239" s="143" t="e">
        <v>#REF!</v>
      </c>
      <c r="H239" s="143" t="e">
        <v>#REF!</v>
      </c>
      <c r="I239" s="143" t="e">
        <v>#REF!</v>
      </c>
      <c r="J239" s="143" t="e">
        <f>Igazgatás!F267+Községgazd!F254+Vagyongazd!#REF!+Közút!F242+Sport!F240+Közművelődés!F289+Támogatás!J255</f>
        <v>#REF!</v>
      </c>
      <c r="K239" s="143" t="e">
        <f>Igazgatás!G267+Községgazd!G254+Vagyongazd!#REF!+Közút!G242+Sport!G240+Közművelődés!G289+Támogatás!K255</f>
        <v>#REF!</v>
      </c>
      <c r="L239" s="143" t="e">
        <f>Igazgatás!H267+Községgazd!H254+Vagyongazd!#REF!+Közút!H242+Sport!H240+Közművelődés!H289+Támogatás!L255</f>
        <v>#REF!</v>
      </c>
      <c r="M239" s="68">
        <f>Igazgatás!L267+Községgazd!O254+Vagyongazd!L238+Közút!L242+Sport!L240+Közművelődés!N289+Támogatás!W255</f>
        <v>0</v>
      </c>
      <c r="N239" s="13">
        <f>Igazgatás!M267+Községgazd!P254+Vagyongazd!M238+Közút!M242+Sport!M240+Közművelődés!O289+Támogatás!X255</f>
        <v>0</v>
      </c>
      <c r="O239" s="73">
        <f>Igazgatás!N267+Községgazd!Q254+Vagyongazd!N238+Közút!N242+Sport!N240+Közművelődés!P289+Támogatás!Y255</f>
        <v>0</v>
      </c>
      <c r="P239" s="73">
        <f>Igazgatás!O267+Községgazd!R254+Vagyongazd!O238+Közút!O242+Sport!O240+Közművelődés!Q289+Támogatás!Z255</f>
        <v>0</v>
      </c>
      <c r="Q239" s="13">
        <f>Igazgatás!P267+Községgazd!S254+Vagyongazd!P238+Közút!P242+Sport!P240+Közművelődés!R289+Támogatás!AA255</f>
        <v>0</v>
      </c>
      <c r="R239" s="73">
        <f>Igazgatás!Q267+Községgazd!T254+Vagyongazd!Q238+Közút!Q242+Sport!Q240+Közművelődés!S289+Támogatás!AB255</f>
        <v>0</v>
      </c>
      <c r="S239" s="73">
        <f>Igazgatás!R267+Községgazd!U254+Vagyongazd!R238+Közút!R242+Sport!R240+Közművelődés!T289+Támogatás!AC255</f>
        <v>0</v>
      </c>
      <c r="T239" s="43">
        <f>Igazgatás!S267+Községgazd!V254+Vagyongazd!S238+Közút!S242+Sport!S240+Közművelődés!U289+Támogatás!AD255</f>
        <v>0</v>
      </c>
      <c r="U239" s="266">
        <f>Igazgatás!T267+Községgazd!W254+Vagyongazd!T238+Közút!T242+Sport!T240+Közművelődés!V289+Támogatás!AE255</f>
        <v>0</v>
      </c>
      <c r="V239" s="73">
        <f>Igazgatás!U267+Községgazd!X254+Vagyongazd!U238+Közút!U242+Sport!U240+Közművelődés!W289+Támogatás!AF255</f>
        <v>0</v>
      </c>
      <c r="W239" s="73">
        <f>Igazgatás!V267+Községgazd!Y254+Vagyongazd!V238+Közút!V242+Sport!V240+Közművelődés!X289+Támogatás!AG255</f>
        <v>0</v>
      </c>
      <c r="X239" s="43">
        <f>Igazgatás!W267+Községgazd!Z254+Vagyongazd!W238+Közút!W242+Sport!W240+Közművelődés!Y289+Támogatás!AH255</f>
        <v>0</v>
      </c>
      <c r="Y239" s="143" t="e">
        <f>Igazgatás!U267+Községgazd!U254+Vagyongazd!#REF!+Közút!U242+Sport!U240+Közművelődés!U289+Támogatás!Z255</f>
        <v>#REF!</v>
      </c>
      <c r="Z239" s="143" t="e">
        <f>Igazgatás!V267+Községgazd!V254+Vagyongazd!#REF!+Közút!V242+Sport!V240+Közművelődés!V289+Támogatás!AA255</f>
        <v>#REF!</v>
      </c>
      <c r="AA239" s="143" t="e">
        <f>Igazgatás!W267+Községgazd!W254+Vagyongazd!#REF!+Közút!W242+Sport!W240+Közművelődés!W289+Támogatás!AB255</f>
        <v>#REF!</v>
      </c>
      <c r="AD239" s="150"/>
    </row>
    <row r="240" spans="1:33" s="39" customFormat="1" ht="15.75" thickBot="1" x14ac:dyDescent="0.3">
      <c r="A240" s="110" t="s">
        <v>298</v>
      </c>
      <c r="B240" s="49" t="s">
        <v>700</v>
      </c>
      <c r="C240" s="789" t="s">
        <v>299</v>
      </c>
      <c r="D240" s="790"/>
      <c r="E240" s="790"/>
      <c r="F240" s="143">
        <v>748453</v>
      </c>
      <c r="G240" s="143">
        <v>748453</v>
      </c>
      <c r="H240" s="143">
        <v>748453</v>
      </c>
      <c r="I240" s="143"/>
      <c r="J240" s="143">
        <f>Igazgatás!F268+Községgazd!F255+Közút!F243+Sport!F241+Közművelődés!F290+Támogatás!J256</f>
        <v>437030</v>
      </c>
      <c r="K240" s="143">
        <f>Igazgatás!G268+Községgazd!G255+Közút!G243+Sport!G241+Közművelődés!G290+Támogatás!K256</f>
        <v>0</v>
      </c>
      <c r="L240" s="143">
        <f>Igazgatás!H268+Községgazd!H255+Közút!H243+Sport!H241+Közművelődés!H290+Támogatás!L256</f>
        <v>437030</v>
      </c>
      <c r="M240" s="68">
        <f>Igazgatás!L268+Községgazd!O255+Vagyongazd!L239+Közút!L243+Sport!L241+Közművelődés!N290+Támogatás!W256</f>
        <v>759656</v>
      </c>
      <c r="N240" s="13">
        <f>Igazgatás!M268+Községgazd!P255+Vagyongazd!M239+Közút!M243+Sport!M241+Közművelődés!O290+Támogatás!X256</f>
        <v>0</v>
      </c>
      <c r="O240" s="73">
        <f>Igazgatás!N268+Községgazd!Q255+Vagyongazd!N239+Közút!N243+Sport!N241+Közművelődés!P290+Támogatás!Y256</f>
        <v>0</v>
      </c>
      <c r="P240" s="73">
        <f>Igazgatás!O268+Községgazd!R255+Vagyongazd!O239+Közút!O243+Sport!O241+Közművelődés!Q290+Támogatás!Z256</f>
        <v>0</v>
      </c>
      <c r="Q240" s="13">
        <f>Igazgatás!P268+Községgazd!S255+Vagyongazd!P239+Közút!P243+Sport!P241+Közművelődés!R290+Támogatás!AA256</f>
        <v>0</v>
      </c>
      <c r="R240" s="73">
        <f>Igazgatás!Q268+Községgazd!T255+Vagyongazd!Q239+Közút!Q243+Sport!Q241+Közművelődés!S290+Támogatás!AB256</f>
        <v>0</v>
      </c>
      <c r="S240" s="73">
        <f>Igazgatás!R268+Községgazd!U255+Vagyongazd!R239+Közút!R243+Sport!R241+Közművelődés!T290+Támogatás!AC256</f>
        <v>0</v>
      </c>
      <c r="T240" s="43">
        <f>Igazgatás!S268+Községgazd!V255+Vagyongazd!S239+Közút!S243+Sport!S241+Közművelődés!U290+Támogatás!AD256</f>
        <v>0</v>
      </c>
      <c r="U240" s="266">
        <f>Igazgatás!T268+Községgazd!W255+Vagyongazd!T239+Közút!T243+Sport!T241+Közművelődés!V290+Támogatás!AE256</f>
        <v>0</v>
      </c>
      <c r="V240" s="73">
        <f>Igazgatás!U268+Községgazd!X255+Vagyongazd!U239+Közút!U243+Sport!U241+Közművelődés!W290+Támogatás!AF256</f>
        <v>0</v>
      </c>
      <c r="W240" s="73">
        <f>Igazgatás!V268+Községgazd!Y255+Vagyongazd!V239+Közút!V243+Sport!V241+Közművelődés!X290+Támogatás!AG256</f>
        <v>0</v>
      </c>
      <c r="X240" s="43">
        <f>Igazgatás!W268+Községgazd!Z255+Vagyongazd!W239+Közút!W243+Sport!W241+Közművelődés!Y290+Támogatás!AH256</f>
        <v>0</v>
      </c>
      <c r="Y240" s="143">
        <f>SUM(Támogatás!M256)</f>
        <v>759656</v>
      </c>
      <c r="Z240" s="143">
        <f>Igazgatás!V268+Községgazd!V255+Közút!V243+Sport!V241+Közművelődés!V290+Támogatás!AA256</f>
        <v>0</v>
      </c>
      <c r="AA240" s="143">
        <f>SUM(Támogatás!O256)</f>
        <v>759656</v>
      </c>
      <c r="AD240" s="150">
        <v>759656</v>
      </c>
    </row>
    <row r="241" spans="1:30" s="39" customFormat="1" ht="15.75" hidden="1" customHeight="1" thickBot="1" x14ac:dyDescent="0.3">
      <c r="A241" s="110" t="s">
        <v>300</v>
      </c>
      <c r="B241" s="49" t="s">
        <v>701</v>
      </c>
      <c r="C241" s="789" t="s">
        <v>880</v>
      </c>
      <c r="D241" s="790"/>
      <c r="E241" s="790"/>
      <c r="F241" s="143" t="e">
        <v>#REF!</v>
      </c>
      <c r="G241" s="266" t="e">
        <v>#REF!</v>
      </c>
      <c r="H241" s="266" t="e">
        <v>#REF!</v>
      </c>
      <c r="I241" s="266" t="e">
        <v>#REF!</v>
      </c>
      <c r="J241" s="189" t="e">
        <f>Igazgatás!F269+Községgazd!F256+Vagyongazd!#REF!+Közút!F244+Sport!F242+Közművelődés!F291+Támogatás!J257</f>
        <v>#REF!</v>
      </c>
      <c r="K241" s="131" t="e">
        <f>Igazgatás!G269+Községgazd!G256+Vagyongazd!#REF!+Közút!G244+Sport!G242+Közművelődés!G291+Támogatás!K257</f>
        <v>#REF!</v>
      </c>
      <c r="L241" s="143" t="e">
        <f>Igazgatás!H269+Községgazd!H256+Vagyongazd!#REF!+Közút!H244+Sport!H242+Közművelődés!H291+Támogatás!L257</f>
        <v>#REF!</v>
      </c>
      <c r="M241" s="68">
        <f>Igazgatás!L269+Községgazd!O256+Vagyongazd!L240+Közút!L244+Sport!L242+Közművelődés!N291+Támogatás!W257</f>
        <v>0</v>
      </c>
      <c r="N241" s="13">
        <f>Igazgatás!M269+Községgazd!P256+Vagyongazd!M240+Közút!M244+Sport!M242+Közművelődés!O291+Támogatás!X257</f>
        <v>0</v>
      </c>
      <c r="O241" s="73">
        <f>Igazgatás!N269+Községgazd!Q256+Vagyongazd!N240+Közút!N244+Sport!N242+Közművelődés!P291+Támogatás!Y257</f>
        <v>0</v>
      </c>
      <c r="P241" s="73">
        <f>Igazgatás!O269+Községgazd!R256+Vagyongazd!O240+Közút!O244+Sport!O242+Közművelődés!Q291+Támogatás!Z257</f>
        <v>0</v>
      </c>
      <c r="Q241" s="13">
        <f>Igazgatás!P269+Községgazd!S256+Vagyongazd!P240+Közút!P244+Sport!P242+Közművelődés!R291+Támogatás!AA257</f>
        <v>0</v>
      </c>
      <c r="R241" s="73">
        <f>Igazgatás!Q269+Községgazd!T256+Vagyongazd!Q240+Közút!Q244+Sport!Q242+Közművelődés!S291+Támogatás!AB257</f>
        <v>0</v>
      </c>
      <c r="S241" s="73">
        <f>Igazgatás!R269+Községgazd!U256+Vagyongazd!R240+Közút!R244+Sport!R242+Közművelődés!T291+Támogatás!AC257</f>
        <v>0</v>
      </c>
      <c r="T241" s="43">
        <f>Igazgatás!S269+Községgazd!V256+Vagyongazd!S240+Közút!S244+Sport!S242+Közművelődés!U291+Támogatás!AD257</f>
        <v>0</v>
      </c>
      <c r="U241" s="266">
        <f>Igazgatás!T269+Községgazd!W256+Vagyongazd!T240+Közút!T244+Sport!T242+Közművelődés!V291+Támogatás!AE257</f>
        <v>0</v>
      </c>
      <c r="V241" s="73">
        <f>Igazgatás!U269+Községgazd!X256+Vagyongazd!U240+Közút!U244+Sport!U242+Közművelődés!W291+Támogatás!AF257</f>
        <v>0</v>
      </c>
      <c r="W241" s="43">
        <f>Igazgatás!V269+Községgazd!Y256+Vagyongazd!V240+Közút!V244+Sport!V242+Közművelődés!X291+Támogatás!AG257</f>
        <v>0</v>
      </c>
      <c r="X241" s="314">
        <f>Igazgatás!W269+Községgazd!Z256+Vagyongazd!W240+Közút!W244+Sport!W242+Közművelődés!Y291+Támogatás!AH257</f>
        <v>0</v>
      </c>
      <c r="Y241" s="189" t="e">
        <f>Igazgatás!U269+Községgazd!U256+Vagyongazd!#REF!+Közút!U244+Sport!U242+Közművelődés!U291+Támogatás!Z257</f>
        <v>#REF!</v>
      </c>
      <c r="Z241" s="131" t="e">
        <f>Igazgatás!V269+Községgazd!V256+Vagyongazd!#REF!+Közút!V244+Sport!V242+Közművelődés!V291+Támogatás!AA257</f>
        <v>#REF!</v>
      </c>
      <c r="AA241" s="143" t="e">
        <f>Igazgatás!W269+Községgazd!W256+Vagyongazd!#REF!+Közút!W244+Sport!W242+Közművelődés!W291+Támogatás!AB257</f>
        <v>#REF!</v>
      </c>
      <c r="AD241" s="150"/>
    </row>
    <row r="242" spans="1:30" s="39" customFormat="1" ht="15.75" hidden="1" customHeight="1" thickBot="1" x14ac:dyDescent="0.3">
      <c r="A242" s="110" t="s">
        <v>301</v>
      </c>
      <c r="B242" s="49" t="s">
        <v>702</v>
      </c>
      <c r="C242" s="789" t="s">
        <v>881</v>
      </c>
      <c r="D242" s="790"/>
      <c r="E242" s="790"/>
      <c r="F242" s="143" t="e">
        <v>#REF!</v>
      </c>
      <c r="G242" s="266" t="e">
        <v>#REF!</v>
      </c>
      <c r="H242" s="266" t="e">
        <v>#REF!</v>
      </c>
      <c r="I242" s="266" t="e">
        <v>#REF!</v>
      </c>
      <c r="J242" s="189" t="e">
        <f>Igazgatás!F270+Községgazd!F257+Vagyongazd!#REF!+Közút!F245+Sport!F243+Közművelődés!F292+Támogatás!J258</f>
        <v>#REF!</v>
      </c>
      <c r="K242" s="131" t="e">
        <f>Igazgatás!G270+Községgazd!G257+Vagyongazd!#REF!+Közút!G245+Sport!G243+Közművelődés!G292+Támogatás!K258</f>
        <v>#REF!</v>
      </c>
      <c r="L242" s="143" t="e">
        <f>Igazgatás!H270+Községgazd!H257+Vagyongazd!#REF!+Közút!H245+Sport!H243+Közművelődés!H292+Támogatás!L258</f>
        <v>#REF!</v>
      </c>
      <c r="M242" s="68">
        <f>Igazgatás!L270+Községgazd!O257+Vagyongazd!L241+Közút!L245+Sport!L243+Közművelődés!N292+Támogatás!W258</f>
        <v>0</v>
      </c>
      <c r="N242" s="13">
        <f>Igazgatás!M270+Községgazd!P257+Vagyongazd!M241+Közút!M245+Sport!M243+Közművelődés!O292+Támogatás!X258</f>
        <v>0</v>
      </c>
      <c r="O242" s="73">
        <f>Igazgatás!N270+Községgazd!Q257+Vagyongazd!N241+Közút!N245+Sport!N243+Közművelődés!P292+Támogatás!Y258</f>
        <v>0</v>
      </c>
      <c r="P242" s="73">
        <f>Igazgatás!O270+Községgazd!R257+Vagyongazd!O241+Közút!O245+Sport!O243+Közművelődés!Q292+Támogatás!Z258</f>
        <v>0</v>
      </c>
      <c r="Q242" s="13">
        <f>Igazgatás!P270+Községgazd!S257+Vagyongazd!P241+Közút!P245+Sport!P243+Közművelődés!R292+Támogatás!AA258</f>
        <v>0</v>
      </c>
      <c r="R242" s="73">
        <f>Igazgatás!Q270+Községgazd!T257+Vagyongazd!Q241+Közút!Q245+Sport!Q243+Közművelődés!S292+Támogatás!AB258</f>
        <v>0</v>
      </c>
      <c r="S242" s="73">
        <f>Igazgatás!R270+Községgazd!U257+Vagyongazd!R241+Közút!R245+Sport!R243+Közművelődés!T292+Támogatás!AC258</f>
        <v>0</v>
      </c>
      <c r="T242" s="43">
        <f>Igazgatás!S270+Községgazd!V257+Vagyongazd!S241+Közút!S245+Sport!S243+Közművelődés!U292+Támogatás!AD258</f>
        <v>0</v>
      </c>
      <c r="U242" s="266">
        <f>Igazgatás!T270+Községgazd!W257+Vagyongazd!T241+Közút!T245+Sport!T243+Közművelődés!V292+Támogatás!AE258</f>
        <v>0</v>
      </c>
      <c r="V242" s="73">
        <f>Igazgatás!U270+Községgazd!X257+Vagyongazd!U241+Közút!U245+Sport!U243+Közművelődés!W292+Támogatás!AF258</f>
        <v>0</v>
      </c>
      <c r="W242" s="43">
        <f>Igazgatás!V270+Községgazd!Y257+Vagyongazd!V241+Közút!V245+Sport!V243+Közművelődés!X292+Támogatás!AG258</f>
        <v>0</v>
      </c>
      <c r="X242" s="314">
        <f>Igazgatás!W270+Községgazd!Z257+Vagyongazd!W241+Közút!W245+Sport!W243+Közművelődés!Y292+Támogatás!AH258</f>
        <v>0</v>
      </c>
      <c r="Y242" s="189" t="e">
        <f>Igazgatás!U270+Községgazd!U257+Vagyongazd!#REF!+Közút!U245+Sport!U243+Közművelődés!U292+Támogatás!Z258</f>
        <v>#REF!</v>
      </c>
      <c r="Z242" s="131" t="e">
        <f>Igazgatás!V270+Községgazd!V257+Vagyongazd!#REF!+Közút!V245+Sport!V243+Közművelődés!V292+Támogatás!AA258</f>
        <v>#REF!</v>
      </c>
      <c r="AA242" s="143" t="e">
        <f>Igazgatás!W270+Községgazd!W257+Vagyongazd!#REF!+Közút!W245+Sport!W243+Közművelődés!W292+Támogatás!AB258</f>
        <v>#REF!</v>
      </c>
      <c r="AD242" s="150"/>
    </row>
    <row r="243" spans="1:30" s="39" customFormat="1" ht="15.75" hidden="1" customHeight="1" thickBot="1" x14ac:dyDescent="0.3">
      <c r="A243" s="110" t="s">
        <v>302</v>
      </c>
      <c r="B243" s="49" t="s">
        <v>703</v>
      </c>
      <c r="C243" s="789" t="s">
        <v>303</v>
      </c>
      <c r="D243" s="790"/>
      <c r="E243" s="790"/>
      <c r="F243" s="143" t="e">
        <v>#REF!</v>
      </c>
      <c r="G243" s="266" t="e">
        <v>#REF!</v>
      </c>
      <c r="H243" s="266" t="e">
        <v>#REF!</v>
      </c>
      <c r="I243" s="266" t="e">
        <v>#REF!</v>
      </c>
      <c r="J243" s="189" t="e">
        <f>Igazgatás!F271+Községgazd!F258+Vagyongazd!#REF!+Közút!F246+Sport!F244+Közművelődés!F293+Támogatás!J259</f>
        <v>#REF!</v>
      </c>
      <c r="K243" s="131" t="e">
        <f>Igazgatás!G271+Községgazd!G258+Vagyongazd!#REF!+Közút!G246+Sport!G244+Közművelődés!G293+Támogatás!K259</f>
        <v>#REF!</v>
      </c>
      <c r="L243" s="143" t="e">
        <f>Igazgatás!H271+Községgazd!H258+Vagyongazd!#REF!+Közút!H246+Sport!H244+Közművelődés!H293+Támogatás!L259</f>
        <v>#REF!</v>
      </c>
      <c r="M243" s="68">
        <f>Igazgatás!L271+Községgazd!O258+Vagyongazd!L242+Közút!L246+Sport!L244+Közművelődés!N293+Támogatás!W259</f>
        <v>0</v>
      </c>
      <c r="N243" s="13">
        <f>Igazgatás!M271+Községgazd!P258+Vagyongazd!M242+Közút!M246+Sport!M244+Közművelődés!O293+Támogatás!X259</f>
        <v>0</v>
      </c>
      <c r="O243" s="73">
        <f>Igazgatás!N271+Községgazd!Q258+Vagyongazd!N242+Közút!N246+Sport!N244+Közművelődés!P293+Támogatás!Y259</f>
        <v>0</v>
      </c>
      <c r="P243" s="73">
        <f>Igazgatás!O271+Községgazd!R258+Vagyongazd!O242+Közút!O246+Sport!O244+Közművelődés!Q293+Támogatás!Z259</f>
        <v>0</v>
      </c>
      <c r="Q243" s="13">
        <f>Igazgatás!P271+Községgazd!S258+Vagyongazd!P242+Közút!P246+Sport!P244+Közművelődés!R293+Támogatás!AA259</f>
        <v>0</v>
      </c>
      <c r="R243" s="73">
        <f>Igazgatás!Q271+Községgazd!T258+Vagyongazd!Q242+Közút!Q246+Sport!Q244+Közművelődés!S293+Támogatás!AB259</f>
        <v>0</v>
      </c>
      <c r="S243" s="73">
        <f>Igazgatás!R271+Községgazd!U258+Vagyongazd!R242+Közút!R246+Sport!R244+Közművelődés!T293+Támogatás!AC259</f>
        <v>0</v>
      </c>
      <c r="T243" s="43">
        <f>Igazgatás!S271+Községgazd!V258+Vagyongazd!S242+Közút!S246+Sport!S244+Közművelődés!U293+Támogatás!AD259</f>
        <v>0</v>
      </c>
      <c r="U243" s="266">
        <f>Igazgatás!T271+Községgazd!W258+Vagyongazd!T242+Közút!T246+Sport!T244+Közművelődés!V293+Támogatás!AE259</f>
        <v>0</v>
      </c>
      <c r="V243" s="73">
        <f>Igazgatás!U271+Községgazd!X258+Vagyongazd!U242+Közút!U246+Sport!U244+Közművelődés!W293+Támogatás!AF259</f>
        <v>0</v>
      </c>
      <c r="W243" s="43">
        <f>Igazgatás!V271+Községgazd!Y258+Vagyongazd!V242+Közút!V246+Sport!V244+Közművelődés!X293+Támogatás!AG259</f>
        <v>0</v>
      </c>
      <c r="X243" s="314">
        <f>Igazgatás!W271+Községgazd!Z258+Vagyongazd!W242+Közút!W246+Sport!W244+Közművelődés!Y293+Támogatás!AH259</f>
        <v>0</v>
      </c>
      <c r="Y243" s="189" t="e">
        <f>Igazgatás!U271+Községgazd!U258+Vagyongazd!#REF!+Közút!U246+Sport!U244+Közművelődés!U293+Támogatás!Z259</f>
        <v>#REF!</v>
      </c>
      <c r="Z243" s="131" t="e">
        <f>Igazgatás!V271+Községgazd!V258+Vagyongazd!#REF!+Közút!V246+Sport!V244+Közművelődés!V293+Támogatás!AA259</f>
        <v>#REF!</v>
      </c>
      <c r="AA243" s="143" t="e">
        <f>Igazgatás!W271+Községgazd!W258+Vagyongazd!#REF!+Közút!W246+Sport!W244+Közművelődés!W293+Támogatás!AB259</f>
        <v>#REF!</v>
      </c>
      <c r="AD243" s="150"/>
    </row>
    <row r="244" spans="1:30" s="39" customFormat="1" ht="15.75" hidden="1" customHeight="1" thickBot="1" x14ac:dyDescent="0.3">
      <c r="A244" s="110" t="s">
        <v>882</v>
      </c>
      <c r="B244" s="49" t="s">
        <v>883</v>
      </c>
      <c r="C244" s="789" t="s">
        <v>885</v>
      </c>
      <c r="D244" s="790"/>
      <c r="E244" s="790"/>
      <c r="F244" s="143" t="e">
        <v>#REF!</v>
      </c>
      <c r="G244" s="266" t="e">
        <v>#REF!</v>
      </c>
      <c r="H244" s="266" t="e">
        <v>#REF!</v>
      </c>
      <c r="I244" s="266" t="e">
        <v>#REF!</v>
      </c>
      <c r="J244" s="189" t="e">
        <f>Igazgatás!F272+Községgazd!F259+Vagyongazd!#REF!+Közút!F247+Sport!F245+Közművelődés!F294+Támogatás!J260</f>
        <v>#REF!</v>
      </c>
      <c r="K244" s="131" t="e">
        <f>Igazgatás!G272+Községgazd!G259+Vagyongazd!#REF!+Közút!G247+Sport!G245+Közművelődés!G294+Támogatás!K260</f>
        <v>#REF!</v>
      </c>
      <c r="L244" s="143" t="e">
        <f>Igazgatás!H272+Községgazd!H259+Vagyongazd!#REF!+Közút!H247+Sport!H245+Közművelődés!H294+Támogatás!L260</f>
        <v>#REF!</v>
      </c>
      <c r="M244" s="68">
        <f>Igazgatás!L272+Községgazd!O259+Vagyongazd!L243+Közút!L247+Sport!L245+Közművelődés!N294+Támogatás!W260</f>
        <v>0</v>
      </c>
      <c r="N244" s="13">
        <f>Igazgatás!M272+Községgazd!P259+Vagyongazd!M243+Közút!M247+Sport!M245+Közművelődés!O294+Támogatás!X260</f>
        <v>0</v>
      </c>
      <c r="O244" s="73">
        <f>Igazgatás!N272+Községgazd!Q259+Vagyongazd!N243+Közút!N247+Sport!N245+Közművelődés!P294+Támogatás!Y260</f>
        <v>0</v>
      </c>
      <c r="P244" s="73">
        <f>Igazgatás!O272+Községgazd!R259+Vagyongazd!O243+Közút!O247+Sport!O245+Közművelődés!Q294+Támogatás!Z260</f>
        <v>0</v>
      </c>
      <c r="Q244" s="13">
        <f>Igazgatás!P272+Községgazd!S259+Vagyongazd!P243+Közút!P247+Sport!P245+Közművelődés!R294+Támogatás!AA260</f>
        <v>0</v>
      </c>
      <c r="R244" s="73">
        <f>Igazgatás!Q272+Községgazd!T259+Vagyongazd!Q243+Közút!Q247+Sport!Q245+Közművelődés!S294+Támogatás!AB260</f>
        <v>0</v>
      </c>
      <c r="S244" s="73">
        <f>Igazgatás!R272+Községgazd!U259+Vagyongazd!R243+Közút!R247+Sport!R245+Közművelődés!T294+Támogatás!AC260</f>
        <v>0</v>
      </c>
      <c r="T244" s="43">
        <f>Igazgatás!S272+Községgazd!V259+Vagyongazd!S243+Közút!S247+Sport!S245+Közművelődés!U294+Támogatás!AD260</f>
        <v>0</v>
      </c>
      <c r="U244" s="266">
        <f>Igazgatás!T272+Községgazd!W259+Vagyongazd!T243+Közút!T247+Sport!T245+Közművelődés!V294+Támogatás!AE260</f>
        <v>0</v>
      </c>
      <c r="V244" s="73">
        <f>Igazgatás!U272+Községgazd!X259+Vagyongazd!U243+Közút!U247+Sport!U245+Közművelődés!W294+Támogatás!AF260</f>
        <v>0</v>
      </c>
      <c r="W244" s="43">
        <f>Igazgatás!V272+Községgazd!Y259+Vagyongazd!V243+Közút!V247+Sport!V245+Közművelődés!X294+Támogatás!AG260</f>
        <v>0</v>
      </c>
      <c r="X244" s="314">
        <f>Igazgatás!W272+Községgazd!Z259+Vagyongazd!W243+Közút!W247+Sport!W245+Közművelődés!Y294+Támogatás!AH260</f>
        <v>0</v>
      </c>
      <c r="Y244" s="189" t="e">
        <f>Igazgatás!U272+Községgazd!U259+Vagyongazd!#REF!+Közút!U247+Sport!U245+Közművelődés!U294+Támogatás!Z260</f>
        <v>#REF!</v>
      </c>
      <c r="Z244" s="131" t="e">
        <f>Igazgatás!V272+Községgazd!V259+Vagyongazd!#REF!+Közút!V247+Sport!V245+Közművelődés!V294+Támogatás!AA260</f>
        <v>#REF!</v>
      </c>
      <c r="AA244" s="143" t="e">
        <f>Igazgatás!W272+Községgazd!W259+Vagyongazd!#REF!+Közút!W247+Sport!W245+Közművelődés!W294+Támogatás!AB260</f>
        <v>#REF!</v>
      </c>
      <c r="AD244" s="150"/>
    </row>
    <row r="245" spans="1:30" s="39" customFormat="1" ht="15.75" hidden="1" customHeight="1" thickBot="1" x14ac:dyDescent="0.3">
      <c r="A245" s="110"/>
      <c r="B245" s="49" t="s">
        <v>884</v>
      </c>
      <c r="C245" s="789" t="s">
        <v>886</v>
      </c>
      <c r="D245" s="790"/>
      <c r="E245" s="790"/>
      <c r="F245" s="143" t="e">
        <v>#REF!</v>
      </c>
      <c r="G245" s="266" t="e">
        <v>#REF!</v>
      </c>
      <c r="H245" s="266" t="e">
        <v>#REF!</v>
      </c>
      <c r="I245" s="266" t="e">
        <v>#REF!</v>
      </c>
      <c r="J245" s="189" t="e">
        <f>Igazgatás!F273+Községgazd!F260+Vagyongazd!#REF!+Közút!F248+Sport!F246+Közművelődés!F295+Támogatás!J261</f>
        <v>#REF!</v>
      </c>
      <c r="K245" s="131" t="e">
        <f>Igazgatás!G273+Községgazd!G260+Vagyongazd!#REF!+Közút!G248+Sport!G246+Közművelődés!G295+Támogatás!K261</f>
        <v>#REF!</v>
      </c>
      <c r="L245" s="143" t="e">
        <f>Igazgatás!H273+Községgazd!H260+Vagyongazd!#REF!+Közút!H248+Sport!H246+Közművelődés!H295+Támogatás!L261</f>
        <v>#REF!</v>
      </c>
      <c r="M245" s="68">
        <f>Igazgatás!L273+Községgazd!O260+Vagyongazd!L244+Közút!L248+Sport!L246+Közművelődés!N295+Támogatás!W261</f>
        <v>0</v>
      </c>
      <c r="N245" s="13">
        <f>Igazgatás!M273+Községgazd!P260+Vagyongazd!M244+Közút!M248+Sport!M246+Közművelődés!O295+Támogatás!X261</f>
        <v>0</v>
      </c>
      <c r="O245" s="73">
        <f>Igazgatás!N273+Községgazd!Q260+Vagyongazd!N244+Közút!N248+Sport!N246+Közművelődés!P295+Támogatás!Y261</f>
        <v>0</v>
      </c>
      <c r="P245" s="73">
        <f>Igazgatás!O273+Községgazd!R260+Vagyongazd!O244+Közút!O248+Sport!O246+Közművelődés!Q295+Támogatás!Z261</f>
        <v>0</v>
      </c>
      <c r="Q245" s="13">
        <f>Igazgatás!P273+Községgazd!S260+Vagyongazd!P244+Közút!P248+Sport!P246+Közművelődés!R295+Támogatás!AA261</f>
        <v>0</v>
      </c>
      <c r="R245" s="73">
        <f>Igazgatás!Q273+Községgazd!T260+Vagyongazd!Q244+Közút!Q248+Sport!Q246+Közművelődés!S295+Támogatás!AB261</f>
        <v>0</v>
      </c>
      <c r="S245" s="73">
        <f>Igazgatás!R273+Községgazd!U260+Vagyongazd!R244+Közút!R248+Sport!R246+Közművelődés!T295+Támogatás!AC261</f>
        <v>0</v>
      </c>
      <c r="T245" s="43">
        <f>Igazgatás!S273+Községgazd!V260+Vagyongazd!S244+Közút!S248+Sport!S246+Közművelődés!U295+Támogatás!AD261</f>
        <v>0</v>
      </c>
      <c r="U245" s="266">
        <f>Igazgatás!T273+Községgazd!W260+Vagyongazd!T244+Közút!T248+Sport!T246+Közművelődés!V295+Támogatás!AE261</f>
        <v>0</v>
      </c>
      <c r="V245" s="73">
        <f>Igazgatás!U273+Községgazd!X260+Vagyongazd!U244+Közút!U248+Sport!U246+Közművelődés!W295+Támogatás!AF261</f>
        <v>0</v>
      </c>
      <c r="W245" s="43">
        <f>Igazgatás!V273+Községgazd!Y260+Vagyongazd!V244+Közút!V248+Sport!V246+Közművelődés!X295+Támogatás!AG261</f>
        <v>0</v>
      </c>
      <c r="X245" s="314">
        <f>Igazgatás!W273+Községgazd!Z260+Vagyongazd!W244+Közút!W248+Sport!W246+Közművelődés!Y295+Támogatás!AH261</f>
        <v>0</v>
      </c>
      <c r="Y245" s="189" t="e">
        <f>Igazgatás!U273+Községgazd!U260+Vagyongazd!#REF!+Közút!U248+Sport!U246+Közművelődés!U295+Támogatás!Z261</f>
        <v>#REF!</v>
      </c>
      <c r="Z245" s="131" t="e">
        <f>Igazgatás!V273+Községgazd!V260+Vagyongazd!#REF!+Közút!V248+Sport!V246+Közművelődés!V295+Támogatás!AA261</f>
        <v>#REF!</v>
      </c>
      <c r="AA245" s="143" t="e">
        <f>Igazgatás!W273+Községgazd!W260+Vagyongazd!#REF!+Közút!W248+Sport!W246+Közművelődés!W295+Támogatás!AB261</f>
        <v>#REF!</v>
      </c>
      <c r="AD245" s="150"/>
    </row>
    <row r="246" spans="1:30" s="166" customFormat="1" ht="15.75" hidden="1" customHeight="1" thickBot="1" x14ac:dyDescent="0.3">
      <c r="A246" s="110" t="s">
        <v>888</v>
      </c>
      <c r="B246" s="151" t="s">
        <v>887</v>
      </c>
      <c r="C246" s="160"/>
      <c r="D246" s="777" t="s">
        <v>891</v>
      </c>
      <c r="E246" s="777"/>
      <c r="F246" s="153" t="e">
        <v>#REF!</v>
      </c>
      <c r="G246" s="264" t="e">
        <v>#REF!</v>
      </c>
      <c r="H246" s="264" t="e">
        <v>#REF!</v>
      </c>
      <c r="I246" s="264" t="e">
        <v>#REF!</v>
      </c>
      <c r="J246" s="200" t="e">
        <f>Igazgatás!F274+Községgazd!F261+Vagyongazd!#REF!+Közút!F249+Sport!F247+Közművelődés!F296+Támogatás!J262</f>
        <v>#REF!</v>
      </c>
      <c r="K246" s="152" t="e">
        <f>Igazgatás!G274+Községgazd!G261+Vagyongazd!#REF!+Közút!G249+Sport!G247+Közművelődés!G296+Támogatás!K262</f>
        <v>#REF!</v>
      </c>
      <c r="L246" s="153" t="e">
        <f>Igazgatás!H274+Községgazd!H261+Vagyongazd!#REF!+Közút!H249+Sport!H247+Közművelődés!H296+Támogatás!L262</f>
        <v>#REF!</v>
      </c>
      <c r="M246" s="161">
        <f>Igazgatás!L274+Községgazd!O261+Vagyongazd!L245+Közút!L249+Sport!L247+Közművelődés!N296+Támogatás!W262</f>
        <v>0</v>
      </c>
      <c r="N246" s="155">
        <f>Igazgatás!M274+Községgazd!P261+Vagyongazd!M245+Közút!M249+Sport!M247+Közművelődés!O296+Támogatás!X262</f>
        <v>0</v>
      </c>
      <c r="O246" s="156">
        <f>Igazgatás!N274+Községgazd!Q261+Vagyongazd!N245+Közút!N249+Sport!N247+Közművelődés!P296+Támogatás!Y262</f>
        <v>0</v>
      </c>
      <c r="P246" s="156">
        <f>Igazgatás!O274+Községgazd!R261+Vagyongazd!O245+Közút!O249+Sport!O247+Közművelődés!Q296+Támogatás!Z262</f>
        <v>0</v>
      </c>
      <c r="Q246" s="155">
        <f>Igazgatás!P274+Községgazd!S261+Vagyongazd!P245+Közút!P249+Sport!P247+Közművelődés!R296+Támogatás!AA262</f>
        <v>0</v>
      </c>
      <c r="R246" s="156">
        <f>Igazgatás!Q274+Községgazd!T261+Vagyongazd!Q245+Közút!Q249+Sport!Q247+Közművelődés!S296+Támogatás!AB262</f>
        <v>0</v>
      </c>
      <c r="S246" s="156">
        <f>Igazgatás!R274+Községgazd!U261+Vagyongazd!R245+Közút!R249+Sport!R247+Közművelődés!T296+Támogatás!AC262</f>
        <v>0</v>
      </c>
      <c r="T246" s="157">
        <f>Igazgatás!S274+Községgazd!V261+Vagyongazd!S245+Közút!S249+Sport!S247+Közművelődés!U296+Támogatás!AD262</f>
        <v>0</v>
      </c>
      <c r="U246" s="264">
        <f>Igazgatás!T274+Községgazd!W261+Vagyongazd!T245+Közút!T249+Sport!T247+Közművelődés!V296+Támogatás!AE262</f>
        <v>0</v>
      </c>
      <c r="V246" s="156">
        <f>Igazgatás!U274+Községgazd!X261+Vagyongazd!U245+Közút!U249+Sport!U247+Közművelődés!W296+Támogatás!AF262</f>
        <v>0</v>
      </c>
      <c r="W246" s="157">
        <f>Igazgatás!V274+Községgazd!Y261+Vagyongazd!V245+Közút!V249+Sport!V247+Közművelődés!X296+Támogatás!AG262</f>
        <v>0</v>
      </c>
      <c r="X246" s="304">
        <f>Igazgatás!W274+Községgazd!Z261+Vagyongazd!W245+Közút!W249+Sport!W247+Közművelődés!Y296+Támogatás!AH262</f>
        <v>0</v>
      </c>
      <c r="Y246" s="200" t="e">
        <f>Igazgatás!U274+Községgazd!U261+Vagyongazd!#REF!+Közút!U249+Sport!U247+Közművelődés!U296+Támogatás!Z262</f>
        <v>#REF!</v>
      </c>
      <c r="Z246" s="152" t="e">
        <f>Igazgatás!V274+Községgazd!V261+Vagyongazd!#REF!+Közút!V249+Sport!V247+Közművelődés!V296+Támogatás!AA262</f>
        <v>#REF!</v>
      </c>
      <c r="AA246" s="153" t="e">
        <f>Igazgatás!W274+Községgazd!W261+Vagyongazd!#REF!+Közút!W249+Sport!W247+Közművelődés!W296+Támogatás!AB262</f>
        <v>#REF!</v>
      </c>
      <c r="AD246" s="150"/>
    </row>
    <row r="247" spans="1:30" s="166" customFormat="1" ht="15.75" hidden="1" customHeight="1" thickBot="1" x14ac:dyDescent="0.3">
      <c r="A247" s="110" t="s">
        <v>889</v>
      </c>
      <c r="B247" s="151" t="s">
        <v>890</v>
      </c>
      <c r="C247" s="160"/>
      <c r="D247" s="777" t="s">
        <v>892</v>
      </c>
      <c r="E247" s="777"/>
      <c r="F247" s="153" t="e">
        <v>#REF!</v>
      </c>
      <c r="G247" s="264" t="e">
        <v>#REF!</v>
      </c>
      <c r="H247" s="264" t="e">
        <v>#REF!</v>
      </c>
      <c r="I247" s="264" t="e">
        <v>#REF!</v>
      </c>
      <c r="J247" s="200" t="e">
        <f>Igazgatás!F275+Községgazd!F262+Vagyongazd!#REF!+Közút!F250+Sport!F248+Közművelődés!F297+Támogatás!J263</f>
        <v>#REF!</v>
      </c>
      <c r="K247" s="152" t="e">
        <f>Igazgatás!G275+Községgazd!G262+Vagyongazd!#REF!+Közút!G250+Sport!G248+Közművelődés!G297+Támogatás!K263</f>
        <v>#REF!</v>
      </c>
      <c r="L247" s="153" t="e">
        <f>Igazgatás!H275+Községgazd!H262+Vagyongazd!#REF!+Közút!H250+Sport!H248+Közművelődés!H297+Támogatás!L263</f>
        <v>#REF!</v>
      </c>
      <c r="M247" s="161">
        <f>Igazgatás!L275+Községgazd!O262+Vagyongazd!L246+Közút!L250+Sport!L248+Közművelődés!N297+Támogatás!W263</f>
        <v>0</v>
      </c>
      <c r="N247" s="155">
        <f>Igazgatás!M275+Községgazd!P262+Vagyongazd!M246+Közút!M250+Sport!M248+Közművelődés!O297+Támogatás!X263</f>
        <v>0</v>
      </c>
      <c r="O247" s="156">
        <f>Igazgatás!N275+Községgazd!Q262+Vagyongazd!N246+Közút!N250+Sport!N248+Közművelődés!P297+Támogatás!Y263</f>
        <v>0</v>
      </c>
      <c r="P247" s="156">
        <f>Igazgatás!O275+Községgazd!R262+Vagyongazd!O246+Közút!O250+Sport!O248+Közművelődés!Q297+Támogatás!Z263</f>
        <v>0</v>
      </c>
      <c r="Q247" s="155">
        <f>Igazgatás!P275+Községgazd!S262+Vagyongazd!P246+Közút!P250+Sport!P248+Közművelődés!R297+Támogatás!AA263</f>
        <v>0</v>
      </c>
      <c r="R247" s="156">
        <f>Igazgatás!Q275+Községgazd!T262+Vagyongazd!Q246+Közút!Q250+Sport!Q248+Közművelődés!S297+Támogatás!AB263</f>
        <v>0</v>
      </c>
      <c r="S247" s="156">
        <f>Igazgatás!R275+Községgazd!U262+Vagyongazd!R246+Közút!R250+Sport!R248+Közművelődés!T297+Támogatás!AC263</f>
        <v>0</v>
      </c>
      <c r="T247" s="157">
        <f>Igazgatás!S275+Községgazd!V262+Vagyongazd!S246+Közút!S250+Sport!S248+Közművelődés!U297+Támogatás!AD263</f>
        <v>0</v>
      </c>
      <c r="U247" s="264">
        <f>Igazgatás!T275+Községgazd!W262+Vagyongazd!T246+Közút!T250+Sport!T248+Közművelődés!V297+Támogatás!AE263</f>
        <v>0</v>
      </c>
      <c r="V247" s="156">
        <f>Igazgatás!U275+Községgazd!X262+Vagyongazd!U246+Közút!U250+Sport!U248+Közművelődés!W297+Támogatás!AF263</f>
        <v>0</v>
      </c>
      <c r="W247" s="157">
        <f>Igazgatás!V275+Községgazd!Y262+Vagyongazd!V246+Közút!V250+Sport!V248+Közművelődés!X297+Támogatás!AG263</f>
        <v>0</v>
      </c>
      <c r="X247" s="304">
        <f>Igazgatás!W275+Községgazd!Z262+Vagyongazd!W246+Közút!W250+Sport!W248+Közművelődés!Y297+Támogatás!AH263</f>
        <v>0</v>
      </c>
      <c r="Y247" s="200" t="e">
        <f>Igazgatás!U275+Községgazd!U262+Vagyongazd!#REF!+Közút!U250+Sport!U248+Közművelődés!U297+Támogatás!Z263</f>
        <v>#REF!</v>
      </c>
      <c r="Z247" s="152" t="e">
        <f>Igazgatás!V275+Községgazd!V262+Vagyongazd!#REF!+Közút!V250+Sport!V248+Közművelődés!V297+Támogatás!AA263</f>
        <v>#REF!</v>
      </c>
      <c r="AA247" s="153" t="e">
        <f>Igazgatás!W275+Községgazd!W262+Vagyongazd!#REF!+Közút!W250+Sport!W248+Közművelődés!W297+Támogatás!AB263</f>
        <v>#REF!</v>
      </c>
      <c r="AD247" s="150"/>
    </row>
    <row r="248" spans="1:30" ht="15.75" hidden="1" customHeight="1" thickBot="1" x14ac:dyDescent="0.3">
      <c r="B248" s="82" t="s">
        <v>707</v>
      </c>
      <c r="C248" s="767" t="s">
        <v>304</v>
      </c>
      <c r="D248" s="768"/>
      <c r="E248" s="768"/>
      <c r="F248" s="141" t="e">
        <v>#REF!</v>
      </c>
      <c r="G248" s="265" t="e">
        <v>#REF!</v>
      </c>
      <c r="H248" s="265" t="e">
        <v>#REF!</v>
      </c>
      <c r="I248" s="270" t="e">
        <v>#REF!</v>
      </c>
      <c r="J248" s="183" t="e">
        <f>Igazgatás!F276+Községgazd!F263+Vagyongazd!#REF!+Közút!F251+Sport!F249+Közművelődés!F298+Támogatás!J264</f>
        <v>#REF!</v>
      </c>
      <c r="K248" s="125" t="e">
        <f>Igazgatás!G276+Községgazd!G263+Vagyongazd!#REF!+Közút!G251+Sport!G249+Közművelődés!G298+Támogatás!K264</f>
        <v>#REF!</v>
      </c>
      <c r="L248" s="141" t="e">
        <f>Igazgatás!H276+Községgazd!H263+Vagyongazd!#REF!+Közút!H251+Sport!H249+Közművelődés!H298+Támogatás!L264</f>
        <v>#REF!</v>
      </c>
      <c r="M248" s="83">
        <f>Igazgatás!L276+Községgazd!O263+Vagyongazd!L247+Közút!L251+Sport!L249+Közművelődés!N298+Támogatás!W264</f>
        <v>0</v>
      </c>
      <c r="N248" s="84">
        <f>Igazgatás!M276+Községgazd!P263+Vagyongazd!M247+Közút!M251+Sport!M249+Közművelődés!O298+Támogatás!X264</f>
        <v>0</v>
      </c>
      <c r="O248" s="87">
        <f>Igazgatás!N276+Községgazd!Q263+Vagyongazd!N247+Közút!N251+Sport!N249+Közművelődés!P298+Támogatás!Y264</f>
        <v>0</v>
      </c>
      <c r="P248" s="87">
        <f>Igazgatás!O276+Községgazd!R263+Vagyongazd!O247+Közút!O251+Sport!O249+Közművelődés!Q298+Támogatás!Z264</f>
        <v>0</v>
      </c>
      <c r="Q248" s="84">
        <f>Igazgatás!P276+Községgazd!S263+Vagyongazd!P247+Közút!P251+Sport!P249+Közművelődés!R298+Támogatás!AA264</f>
        <v>0</v>
      </c>
      <c r="R248" s="87">
        <f>Igazgatás!Q276+Községgazd!T263+Vagyongazd!Q247+Közút!Q251+Sport!Q249+Közművelődés!S298+Támogatás!AB264</f>
        <v>0</v>
      </c>
      <c r="S248" s="87">
        <f>Igazgatás!R276+Községgazd!U263+Vagyongazd!R247+Közút!R251+Sport!R249+Közművelődés!T298+Támogatás!AC264</f>
        <v>0</v>
      </c>
      <c r="T248" s="88">
        <f>Igazgatás!S276+Községgazd!V263+Vagyongazd!S247+Közút!S251+Sport!S249+Közművelődés!U298+Támogatás!AD264</f>
        <v>0</v>
      </c>
      <c r="U248" s="265">
        <f>Igazgatás!T276+Községgazd!W263+Vagyongazd!T247+Közút!T251+Sport!T249+Közművelődés!V298+Támogatás!AE264</f>
        <v>0</v>
      </c>
      <c r="V248" s="87">
        <f>Igazgatás!U276+Községgazd!X263+Vagyongazd!U247+Közút!U251+Sport!U249+Közművelődés!W298+Támogatás!AF264</f>
        <v>0</v>
      </c>
      <c r="W248" s="88">
        <f>Igazgatás!V276+Községgazd!Y263+Vagyongazd!V247+Közút!V251+Sport!V249+Közművelődés!X298+Támogatás!AG264</f>
        <v>0</v>
      </c>
      <c r="X248" s="315">
        <f>Igazgatás!W276+Községgazd!Z263+Vagyongazd!W247+Közút!W251+Sport!W249+Közművelődés!Y298+Támogatás!AH264</f>
        <v>0</v>
      </c>
      <c r="Y248" s="183" t="e">
        <f>Igazgatás!U276+Községgazd!U263+Vagyongazd!#REF!+Közút!U251+Sport!U249+Közművelődés!U298+Támogatás!Z264</f>
        <v>#REF!</v>
      </c>
      <c r="Z248" s="125" t="e">
        <f>Igazgatás!V276+Községgazd!V263+Vagyongazd!#REF!+Közút!V251+Sport!V249+Közművelődés!V298+Támogatás!AA264</f>
        <v>#REF!</v>
      </c>
      <c r="AA248" s="141" t="e">
        <f>Igazgatás!W276+Községgazd!W263+Vagyongazd!#REF!+Közút!W251+Sport!W249+Közművelődés!W298+Támogatás!AB264</f>
        <v>#REF!</v>
      </c>
      <c r="AD248" s="150"/>
    </row>
    <row r="249" spans="1:30" s="39" customFormat="1" ht="15.75" hidden="1" customHeight="1" thickBot="1" x14ac:dyDescent="0.3">
      <c r="A249" s="110" t="s">
        <v>305</v>
      </c>
      <c r="B249" s="158" t="s">
        <v>708</v>
      </c>
      <c r="C249" s="805" t="s">
        <v>385</v>
      </c>
      <c r="D249" s="806"/>
      <c r="E249" s="806"/>
      <c r="F249" s="168" t="e">
        <v>#REF!</v>
      </c>
      <c r="G249" s="271" t="e">
        <v>#REF!</v>
      </c>
      <c r="H249" s="271" t="e">
        <v>#REF!</v>
      </c>
      <c r="I249" s="271" t="e">
        <v>#REF!</v>
      </c>
      <c r="J249" s="201" t="e">
        <f>Igazgatás!F277+Községgazd!F264+Vagyongazd!#REF!+Közút!F252+Sport!F250+Közművelődés!F299+Támogatás!J265</f>
        <v>#REF!</v>
      </c>
      <c r="K249" s="159" t="e">
        <f>Igazgatás!G277+Községgazd!G264+Vagyongazd!#REF!+Közút!G252+Sport!G250+Közművelődés!G299+Támogatás!K265</f>
        <v>#REF!</v>
      </c>
      <c r="L249" s="168" t="e">
        <f>Igazgatás!H277+Községgazd!H264+Vagyongazd!#REF!+Közút!H252+Sport!H250+Közművelődés!H299+Támogatás!L265</f>
        <v>#REF!</v>
      </c>
      <c r="M249" s="169">
        <f>Igazgatás!L277+Községgazd!O264+Vagyongazd!L248+Közút!L252+Sport!L250+Közművelődés!N299+Támogatás!W265</f>
        <v>0</v>
      </c>
      <c r="N249" s="170">
        <f>Igazgatás!M277+Községgazd!P264+Vagyongazd!M248+Közút!M252+Sport!M250+Közművelődés!O299+Támogatás!X265</f>
        <v>0</v>
      </c>
      <c r="O249" s="173">
        <f>Igazgatás!N277+Községgazd!Q264+Vagyongazd!N248+Közút!N252+Sport!N250+Közművelődés!P299+Támogatás!Y265</f>
        <v>0</v>
      </c>
      <c r="P249" s="173">
        <f>Igazgatás!O277+Községgazd!R264+Vagyongazd!O248+Közút!O252+Sport!O250+Közművelődés!Q299+Támogatás!Z265</f>
        <v>0</v>
      </c>
      <c r="Q249" s="170">
        <f>Igazgatás!P277+Községgazd!S264+Vagyongazd!P248+Közút!P252+Sport!P250+Közművelődés!R299+Támogatás!AA265</f>
        <v>0</v>
      </c>
      <c r="R249" s="173">
        <f>Igazgatás!Q277+Községgazd!T264+Vagyongazd!Q248+Közút!Q252+Sport!Q250+Közművelődés!S299+Támogatás!AB265</f>
        <v>0</v>
      </c>
      <c r="S249" s="173">
        <f>Igazgatás!R277+Községgazd!U264+Vagyongazd!R248+Közút!R252+Sport!R250+Közművelődés!T299+Támogatás!AC265</f>
        <v>0</v>
      </c>
      <c r="T249" s="171">
        <f>Igazgatás!S277+Községgazd!V264+Vagyongazd!S248+Közút!S252+Sport!S250+Közművelődés!U299+Támogatás!AD265</f>
        <v>0</v>
      </c>
      <c r="U249" s="271">
        <f>Igazgatás!T277+Községgazd!W264+Vagyongazd!T248+Közút!T252+Sport!T250+Közművelődés!V299+Támogatás!AE265</f>
        <v>0</v>
      </c>
      <c r="V249" s="173">
        <f>Igazgatás!U277+Községgazd!X264+Vagyongazd!U248+Közút!U252+Sport!U250+Közművelődés!W299+Támogatás!AF265</f>
        <v>0</v>
      </c>
      <c r="W249" s="171">
        <f>Igazgatás!V277+Községgazd!Y264+Vagyongazd!V248+Közút!V252+Sport!V250+Közművelődés!X299+Támogatás!AG265</f>
        <v>0</v>
      </c>
      <c r="X249" s="316">
        <f>Igazgatás!W277+Községgazd!Z264+Vagyongazd!W248+Közút!W252+Sport!W250+Közművelődés!Y299+Támogatás!AH265</f>
        <v>0</v>
      </c>
      <c r="Y249" s="201" t="e">
        <f>Igazgatás!U277+Községgazd!U264+Vagyongazd!#REF!+Közút!U252+Sport!U250+Közművelődés!U299+Támogatás!Z265</f>
        <v>#REF!</v>
      </c>
      <c r="Z249" s="159" t="e">
        <f>Igazgatás!V277+Községgazd!V264+Vagyongazd!#REF!+Közút!V252+Sport!V250+Közművelődés!V299+Támogatás!AA265</f>
        <v>#REF!</v>
      </c>
      <c r="AA249" s="168" t="e">
        <f>Igazgatás!W277+Községgazd!W264+Vagyongazd!#REF!+Közút!W252+Sport!W250+Közművelődés!W299+Támogatás!AB265</f>
        <v>#REF!</v>
      </c>
      <c r="AD249" s="150"/>
    </row>
    <row r="250" spans="1:30" s="39" customFormat="1" ht="15.75" hidden="1" customHeight="1" thickBot="1" x14ac:dyDescent="0.3">
      <c r="A250" s="110" t="s">
        <v>306</v>
      </c>
      <c r="B250" s="158" t="s">
        <v>709</v>
      </c>
      <c r="C250" s="805" t="s">
        <v>386</v>
      </c>
      <c r="D250" s="806"/>
      <c r="E250" s="806"/>
      <c r="F250" s="168" t="e">
        <v>#REF!</v>
      </c>
      <c r="G250" s="271" t="e">
        <v>#REF!</v>
      </c>
      <c r="H250" s="271" t="e">
        <v>#REF!</v>
      </c>
      <c r="I250" s="271" t="e">
        <v>#REF!</v>
      </c>
      <c r="J250" s="201" t="e">
        <f>Igazgatás!F278+Községgazd!F265+Vagyongazd!#REF!+Közút!F253+Sport!F251+Közművelődés!F300+Támogatás!J266</f>
        <v>#REF!</v>
      </c>
      <c r="K250" s="159" t="e">
        <f>Igazgatás!G278+Községgazd!G265+Vagyongazd!#REF!+Közút!G253+Sport!G251+Közművelődés!G300+Támogatás!K266</f>
        <v>#REF!</v>
      </c>
      <c r="L250" s="168" t="e">
        <f>Igazgatás!H278+Községgazd!H265+Vagyongazd!#REF!+Közút!H253+Sport!H251+Közművelődés!H300+Támogatás!L266</f>
        <v>#REF!</v>
      </c>
      <c r="M250" s="169">
        <f>Igazgatás!L278+Községgazd!O265+Vagyongazd!L249+Közút!L253+Sport!L251+Közművelődés!N300+Támogatás!W266</f>
        <v>0</v>
      </c>
      <c r="N250" s="170">
        <f>Igazgatás!M278+Községgazd!P265+Vagyongazd!M249+Közút!M253+Sport!M251+Közművelődés!O300+Támogatás!X266</f>
        <v>0</v>
      </c>
      <c r="O250" s="173">
        <f>Igazgatás!N278+Községgazd!Q265+Vagyongazd!N249+Közút!N253+Sport!N251+Közművelődés!P300+Támogatás!Y266</f>
        <v>0</v>
      </c>
      <c r="P250" s="173">
        <f>Igazgatás!O278+Községgazd!R265+Vagyongazd!O249+Közút!O253+Sport!O251+Közművelődés!Q300+Támogatás!Z266</f>
        <v>0</v>
      </c>
      <c r="Q250" s="170">
        <f>Igazgatás!P278+Községgazd!S265+Vagyongazd!P249+Közút!P253+Sport!P251+Közművelődés!R300+Támogatás!AA266</f>
        <v>0</v>
      </c>
      <c r="R250" s="173">
        <f>Igazgatás!Q278+Községgazd!T265+Vagyongazd!Q249+Közút!Q253+Sport!Q251+Közművelődés!S300+Támogatás!AB266</f>
        <v>0</v>
      </c>
      <c r="S250" s="173">
        <f>Igazgatás!R278+Községgazd!U265+Vagyongazd!R249+Közút!R253+Sport!R251+Közművelődés!T300+Támogatás!AC266</f>
        <v>0</v>
      </c>
      <c r="T250" s="171">
        <f>Igazgatás!S278+Községgazd!V265+Vagyongazd!S249+Közút!S253+Sport!S251+Közművelődés!U300+Támogatás!AD266</f>
        <v>0</v>
      </c>
      <c r="U250" s="271">
        <f>Igazgatás!T278+Községgazd!W265+Vagyongazd!T249+Közút!T253+Sport!T251+Közművelődés!V300+Támogatás!AE266</f>
        <v>0</v>
      </c>
      <c r="V250" s="173">
        <f>Igazgatás!U278+Községgazd!X265+Vagyongazd!U249+Közút!U253+Sport!U251+Közművelődés!W300+Támogatás!AF266</f>
        <v>0</v>
      </c>
      <c r="W250" s="171">
        <f>Igazgatás!V278+Községgazd!Y265+Vagyongazd!V249+Közút!V253+Sport!V251+Közművelődés!X300+Támogatás!AG266</f>
        <v>0</v>
      </c>
      <c r="X250" s="316">
        <f>Igazgatás!W278+Községgazd!Z265+Vagyongazd!W249+Közút!W253+Sport!W251+Közművelődés!Y300+Támogatás!AH266</f>
        <v>0</v>
      </c>
      <c r="Y250" s="201" t="e">
        <f>Igazgatás!U278+Községgazd!U265+Vagyongazd!#REF!+Közút!U253+Sport!U251+Közművelődés!U300+Támogatás!Z266</f>
        <v>#REF!</v>
      </c>
      <c r="Z250" s="159" t="e">
        <f>Igazgatás!V278+Községgazd!V265+Vagyongazd!#REF!+Közút!V253+Sport!V251+Közművelődés!V300+Támogatás!AA266</f>
        <v>#REF!</v>
      </c>
      <c r="AA250" s="168" t="e">
        <f>Igazgatás!W278+Községgazd!W265+Vagyongazd!#REF!+Közút!W253+Sport!W251+Közművelődés!W300+Támogatás!AB266</f>
        <v>#REF!</v>
      </c>
      <c r="AD250" s="150"/>
    </row>
    <row r="251" spans="1:30" s="39" customFormat="1" ht="15.75" hidden="1" customHeight="1" thickBot="1" x14ac:dyDescent="0.3">
      <c r="A251" s="110" t="s">
        <v>307</v>
      </c>
      <c r="B251" s="158" t="s">
        <v>710</v>
      </c>
      <c r="C251" s="805" t="s">
        <v>308</v>
      </c>
      <c r="D251" s="806"/>
      <c r="E251" s="806"/>
      <c r="F251" s="168" t="e">
        <v>#REF!</v>
      </c>
      <c r="G251" s="271" t="e">
        <v>#REF!</v>
      </c>
      <c r="H251" s="271" t="e">
        <v>#REF!</v>
      </c>
      <c r="I251" s="271" t="e">
        <v>#REF!</v>
      </c>
      <c r="J251" s="201" t="e">
        <f>Igazgatás!F279+Községgazd!F266+Vagyongazd!#REF!+Közút!F254+Sport!F252+Közművelődés!F301+Támogatás!J267</f>
        <v>#REF!</v>
      </c>
      <c r="K251" s="159" t="e">
        <f>Igazgatás!G279+Községgazd!G266+Vagyongazd!#REF!+Közút!G254+Sport!G252+Közművelődés!G301+Támogatás!K267</f>
        <v>#REF!</v>
      </c>
      <c r="L251" s="168" t="e">
        <f>Igazgatás!H279+Községgazd!H266+Vagyongazd!#REF!+Közút!H254+Sport!H252+Közművelődés!H301+Támogatás!L267</f>
        <v>#REF!</v>
      </c>
      <c r="M251" s="169">
        <f>Igazgatás!L279+Községgazd!O266+Vagyongazd!L250+Közút!L254+Sport!L252+Közművelődés!N301+Támogatás!W267</f>
        <v>0</v>
      </c>
      <c r="N251" s="170">
        <f>Igazgatás!M279+Községgazd!P266+Vagyongazd!M250+Közút!M254+Sport!M252+Közművelődés!O301+Támogatás!X267</f>
        <v>0</v>
      </c>
      <c r="O251" s="173">
        <f>Igazgatás!N279+Községgazd!Q266+Vagyongazd!N250+Közút!N254+Sport!N252+Közművelődés!P301+Támogatás!Y267</f>
        <v>0</v>
      </c>
      <c r="P251" s="173">
        <f>Igazgatás!O279+Községgazd!R266+Vagyongazd!O250+Közút!O254+Sport!O252+Közművelődés!Q301+Támogatás!Z267</f>
        <v>0</v>
      </c>
      <c r="Q251" s="170">
        <f>Igazgatás!P279+Községgazd!S266+Vagyongazd!P250+Közút!P254+Sport!P252+Közművelődés!R301+Támogatás!AA267</f>
        <v>0</v>
      </c>
      <c r="R251" s="173">
        <f>Igazgatás!Q279+Községgazd!T266+Vagyongazd!Q250+Közút!Q254+Sport!Q252+Közművelődés!S301+Támogatás!AB267</f>
        <v>0</v>
      </c>
      <c r="S251" s="173">
        <f>Igazgatás!R279+Községgazd!U266+Vagyongazd!R250+Közút!R254+Sport!R252+Közművelődés!T301+Támogatás!AC267</f>
        <v>0</v>
      </c>
      <c r="T251" s="171">
        <f>Igazgatás!S279+Községgazd!V266+Vagyongazd!S250+Közút!S254+Sport!S252+Közművelődés!U301+Támogatás!AD267</f>
        <v>0</v>
      </c>
      <c r="U251" s="271">
        <f>Igazgatás!T279+Községgazd!W266+Vagyongazd!T250+Közút!T254+Sport!T252+Közművelődés!V301+Támogatás!AE267</f>
        <v>0</v>
      </c>
      <c r="V251" s="173">
        <f>Igazgatás!U279+Községgazd!X266+Vagyongazd!U250+Közút!U254+Sport!U252+Közművelődés!W301+Támogatás!AF267</f>
        <v>0</v>
      </c>
      <c r="W251" s="171">
        <f>Igazgatás!V279+Községgazd!Y266+Vagyongazd!V250+Közút!V254+Sport!V252+Közművelődés!X301+Támogatás!AG267</f>
        <v>0</v>
      </c>
      <c r="X251" s="316">
        <f>Igazgatás!W279+Községgazd!Z266+Vagyongazd!W250+Közút!W254+Sport!W252+Közművelődés!Y301+Támogatás!AH267</f>
        <v>0</v>
      </c>
      <c r="Y251" s="201" t="e">
        <f>Igazgatás!U279+Községgazd!U266+Vagyongazd!#REF!+Közút!U254+Sport!U252+Közművelődés!U301+Támogatás!Z267</f>
        <v>#REF!</v>
      </c>
      <c r="Z251" s="159" t="e">
        <f>Igazgatás!V279+Községgazd!V266+Vagyongazd!#REF!+Közút!V254+Sport!V252+Közművelődés!V301+Támogatás!AA267</f>
        <v>#REF!</v>
      </c>
      <c r="AA251" s="168" t="e">
        <f>Igazgatás!W279+Községgazd!W266+Vagyongazd!#REF!+Közút!W254+Sport!W252+Közművelődés!W301+Támogatás!AB267</f>
        <v>#REF!</v>
      </c>
      <c r="AD251" s="150"/>
    </row>
    <row r="252" spans="1:30" s="39" customFormat="1" ht="15.75" hidden="1" customHeight="1" thickBot="1" x14ac:dyDescent="0.3">
      <c r="A252" s="110" t="s">
        <v>309</v>
      </c>
      <c r="B252" s="158" t="s">
        <v>711</v>
      </c>
      <c r="C252" s="805" t="s">
        <v>310</v>
      </c>
      <c r="D252" s="806"/>
      <c r="E252" s="806"/>
      <c r="F252" s="168" t="e">
        <v>#REF!</v>
      </c>
      <c r="G252" s="271" t="e">
        <v>#REF!</v>
      </c>
      <c r="H252" s="271" t="e">
        <v>#REF!</v>
      </c>
      <c r="I252" s="271" t="e">
        <v>#REF!</v>
      </c>
      <c r="J252" s="201" t="e">
        <f>Igazgatás!F280+Községgazd!F267+Vagyongazd!#REF!+Közút!F255+Sport!F253+Közművelődés!F302+Támogatás!J268</f>
        <v>#REF!</v>
      </c>
      <c r="K252" s="159" t="e">
        <f>Igazgatás!G280+Községgazd!G267+Vagyongazd!#REF!+Közút!G255+Sport!G253+Közművelődés!G302+Támogatás!K268</f>
        <v>#REF!</v>
      </c>
      <c r="L252" s="168" t="e">
        <f>Igazgatás!H280+Községgazd!H267+Vagyongazd!#REF!+Közút!H255+Sport!H253+Közművelődés!H302+Támogatás!L268</f>
        <v>#REF!</v>
      </c>
      <c r="M252" s="169">
        <f>Igazgatás!L280+Községgazd!O267+Vagyongazd!L251+Közút!L255+Sport!L253+Közművelődés!N302+Támogatás!W268</f>
        <v>0</v>
      </c>
      <c r="N252" s="170">
        <f>Igazgatás!M280+Községgazd!P267+Vagyongazd!M251+Közút!M255+Sport!M253+Közművelődés!O302+Támogatás!X268</f>
        <v>0</v>
      </c>
      <c r="O252" s="173">
        <f>Igazgatás!N280+Községgazd!Q267+Vagyongazd!N251+Közút!N255+Sport!N253+Közművelődés!P302+Támogatás!Y268</f>
        <v>0</v>
      </c>
      <c r="P252" s="173">
        <f>Igazgatás!O280+Községgazd!R267+Vagyongazd!O251+Közút!O255+Sport!O253+Közművelődés!Q302+Támogatás!Z268</f>
        <v>0</v>
      </c>
      <c r="Q252" s="170">
        <f>Igazgatás!P280+Községgazd!S267+Vagyongazd!P251+Közút!P255+Sport!P253+Közművelődés!R302+Támogatás!AA268</f>
        <v>0</v>
      </c>
      <c r="R252" s="173">
        <f>Igazgatás!Q280+Községgazd!T267+Vagyongazd!Q251+Közút!Q255+Sport!Q253+Közművelődés!S302+Támogatás!AB268</f>
        <v>0</v>
      </c>
      <c r="S252" s="173">
        <f>Igazgatás!R280+Községgazd!U267+Vagyongazd!R251+Közút!R255+Sport!R253+Közművelődés!T302+Támogatás!AC268</f>
        <v>0</v>
      </c>
      <c r="T252" s="171">
        <f>Igazgatás!S280+Községgazd!V267+Vagyongazd!S251+Közút!S255+Sport!S253+Közművelődés!U302+Támogatás!AD268</f>
        <v>0</v>
      </c>
      <c r="U252" s="271">
        <f>Igazgatás!T280+Községgazd!W267+Vagyongazd!T251+Közút!T255+Sport!T253+Közművelődés!V302+Támogatás!AE268</f>
        <v>0</v>
      </c>
      <c r="V252" s="173">
        <f>Igazgatás!U280+Községgazd!X267+Vagyongazd!U251+Közút!U255+Sport!U253+Közművelődés!W302+Támogatás!AF268</f>
        <v>0</v>
      </c>
      <c r="W252" s="171">
        <f>Igazgatás!V280+Községgazd!Y267+Vagyongazd!V251+Közút!V255+Sport!V253+Közművelődés!X302+Támogatás!AG268</f>
        <v>0</v>
      </c>
      <c r="X252" s="316">
        <f>Igazgatás!W280+Községgazd!Z267+Vagyongazd!W251+Közút!W255+Sport!W253+Közművelődés!Y302+Támogatás!AH268</f>
        <v>0</v>
      </c>
      <c r="Y252" s="201" t="e">
        <f>Igazgatás!U280+Községgazd!U267+Vagyongazd!#REF!+Közút!U255+Sport!U253+Közművelődés!U302+Támogatás!Z268</f>
        <v>#REF!</v>
      </c>
      <c r="Z252" s="159" t="e">
        <f>Igazgatás!V280+Községgazd!V267+Vagyongazd!#REF!+Közút!V255+Sport!V253+Közművelődés!V302+Támogatás!AA268</f>
        <v>#REF!</v>
      </c>
      <c r="AA252" s="168" t="e">
        <f>Igazgatás!W280+Községgazd!W267+Vagyongazd!#REF!+Közút!W255+Sport!W253+Közművelődés!W302+Támogatás!AB268</f>
        <v>#REF!</v>
      </c>
      <c r="AD252" s="150"/>
    </row>
    <row r="253" spans="1:30" s="39" customFormat="1" ht="15.75" hidden="1" customHeight="1" thickBot="1" x14ac:dyDescent="0.3">
      <c r="A253" s="110" t="s">
        <v>311</v>
      </c>
      <c r="B253" s="158" t="s">
        <v>712</v>
      </c>
      <c r="C253" s="805" t="s">
        <v>387</v>
      </c>
      <c r="D253" s="806"/>
      <c r="E253" s="806"/>
      <c r="F253" s="168" t="e">
        <v>#REF!</v>
      </c>
      <c r="G253" s="271" t="e">
        <v>#REF!</v>
      </c>
      <c r="H253" s="271" t="e">
        <v>#REF!</v>
      </c>
      <c r="I253" s="271" t="e">
        <v>#REF!</v>
      </c>
      <c r="J253" s="201" t="e">
        <f>Igazgatás!F281+Községgazd!F268+Vagyongazd!#REF!+Közút!F256+Sport!F254+Közművelődés!F303+Támogatás!J269</f>
        <v>#REF!</v>
      </c>
      <c r="K253" s="159" t="e">
        <f>Igazgatás!G281+Községgazd!G268+Vagyongazd!#REF!+Közút!G256+Sport!G254+Közművelődés!G303+Támogatás!K269</f>
        <v>#REF!</v>
      </c>
      <c r="L253" s="168" t="e">
        <f>Igazgatás!H281+Községgazd!H268+Vagyongazd!#REF!+Közút!H256+Sport!H254+Közművelődés!H303+Támogatás!L269</f>
        <v>#REF!</v>
      </c>
      <c r="M253" s="169">
        <f>Igazgatás!L281+Községgazd!O268+Vagyongazd!L252+Közút!L256+Sport!L254+Közművelődés!N303+Támogatás!W269</f>
        <v>0</v>
      </c>
      <c r="N253" s="170">
        <f>Igazgatás!M281+Községgazd!P268+Vagyongazd!M252+Közút!M256+Sport!M254+Közművelődés!O303+Támogatás!X269</f>
        <v>0</v>
      </c>
      <c r="O253" s="173">
        <f>Igazgatás!N281+Községgazd!Q268+Vagyongazd!N252+Közút!N256+Sport!N254+Közművelődés!P303+Támogatás!Y269</f>
        <v>0</v>
      </c>
      <c r="P253" s="173">
        <f>Igazgatás!O281+Községgazd!R268+Vagyongazd!O252+Közút!O256+Sport!O254+Közművelődés!Q303+Támogatás!Z269</f>
        <v>0</v>
      </c>
      <c r="Q253" s="170">
        <f>Igazgatás!P281+Községgazd!S268+Vagyongazd!P252+Közút!P256+Sport!P254+Közművelődés!R303+Támogatás!AA269</f>
        <v>0</v>
      </c>
      <c r="R253" s="173">
        <f>Igazgatás!Q281+Községgazd!T268+Vagyongazd!Q252+Közút!Q256+Sport!Q254+Közművelődés!S303+Támogatás!AB269</f>
        <v>0</v>
      </c>
      <c r="S253" s="173">
        <f>Igazgatás!R281+Községgazd!U268+Vagyongazd!R252+Közút!R256+Sport!R254+Közművelődés!T303+Támogatás!AC269</f>
        <v>0</v>
      </c>
      <c r="T253" s="171">
        <f>Igazgatás!S281+Községgazd!V268+Vagyongazd!S252+Közút!S256+Sport!S254+Közművelődés!U303+Támogatás!AD269</f>
        <v>0</v>
      </c>
      <c r="U253" s="271">
        <f>Igazgatás!T281+Községgazd!W268+Vagyongazd!T252+Közút!T256+Sport!T254+Közművelődés!V303+Támogatás!AE269</f>
        <v>0</v>
      </c>
      <c r="V253" s="173">
        <f>Igazgatás!U281+Községgazd!X268+Vagyongazd!U252+Közút!U256+Sport!U254+Közművelődés!W303+Támogatás!AF269</f>
        <v>0</v>
      </c>
      <c r="W253" s="171">
        <f>Igazgatás!V281+Községgazd!Y268+Vagyongazd!V252+Közút!V256+Sport!V254+Közművelődés!X303+Támogatás!AG269</f>
        <v>0</v>
      </c>
      <c r="X253" s="316">
        <f>Igazgatás!W281+Községgazd!Z268+Vagyongazd!W252+Közút!W256+Sport!W254+Közművelődés!Y303+Támogatás!AH269</f>
        <v>0</v>
      </c>
      <c r="Y253" s="201" t="e">
        <f>Igazgatás!U281+Községgazd!U268+Vagyongazd!#REF!+Közút!U256+Sport!U254+Közművelődés!U303+Támogatás!Z269</f>
        <v>#REF!</v>
      </c>
      <c r="Z253" s="159" t="e">
        <f>Igazgatás!V281+Községgazd!V268+Vagyongazd!#REF!+Közút!V256+Sport!V254+Közművelődés!V303+Támogatás!AA269</f>
        <v>#REF!</v>
      </c>
      <c r="AA253" s="168" t="e">
        <f>Igazgatás!W281+Községgazd!W268+Vagyongazd!#REF!+Közút!W256+Sport!W254+Közművelődés!W303+Támogatás!AB269</f>
        <v>#REF!</v>
      </c>
      <c r="AD253" s="150"/>
    </row>
    <row r="254" spans="1:30" ht="15.75" hidden="1" customHeight="1" thickBot="1" x14ac:dyDescent="0.3">
      <c r="A254" s="110" t="s">
        <v>313</v>
      </c>
      <c r="B254" s="82" t="s">
        <v>713</v>
      </c>
      <c r="C254" s="767" t="s">
        <v>312</v>
      </c>
      <c r="D254" s="768"/>
      <c r="E254" s="768"/>
      <c r="F254" s="141" t="e">
        <v>#REF!</v>
      </c>
      <c r="G254" s="265" t="e">
        <v>#REF!</v>
      </c>
      <c r="H254" s="265" t="e">
        <v>#REF!</v>
      </c>
      <c r="I254" s="270" t="e">
        <v>#REF!</v>
      </c>
      <c r="J254" s="183" t="e">
        <f>Igazgatás!F282+Községgazd!F269+Vagyongazd!#REF!+Közút!F257+Sport!F255+Közművelődés!F304+Támogatás!J270</f>
        <v>#REF!</v>
      </c>
      <c r="K254" s="125" t="e">
        <f>Igazgatás!G282+Községgazd!G269+Vagyongazd!#REF!+Közút!G257+Sport!G255+Közművelődés!G304+Támogatás!K270</f>
        <v>#REF!</v>
      </c>
      <c r="L254" s="141" t="e">
        <f>Igazgatás!H282+Községgazd!H269+Vagyongazd!#REF!+Közút!H257+Sport!H255+Közművelődés!H304+Támogatás!L270</f>
        <v>#REF!</v>
      </c>
      <c r="M254" s="83">
        <f>Igazgatás!L282+Községgazd!O269+Vagyongazd!L253+Közút!L257+Sport!L255+Közművelődés!N304+Támogatás!W270</f>
        <v>0</v>
      </c>
      <c r="N254" s="84">
        <f>Igazgatás!M282+Községgazd!P269+Vagyongazd!M253+Közút!M257+Sport!M255+Közművelődés!O304+Támogatás!X270</f>
        <v>0</v>
      </c>
      <c r="O254" s="87">
        <f>Igazgatás!N282+Községgazd!Q269+Vagyongazd!N253+Közút!N257+Sport!N255+Közművelődés!P304+Támogatás!Y270</f>
        <v>0</v>
      </c>
      <c r="P254" s="87">
        <f>Igazgatás!O282+Községgazd!R269+Vagyongazd!O253+Közút!O257+Sport!O255+Közművelődés!Q304+Támogatás!Z270</f>
        <v>0</v>
      </c>
      <c r="Q254" s="84">
        <f>Igazgatás!P282+Községgazd!S269+Vagyongazd!P253+Közút!P257+Sport!P255+Közművelődés!R304+Támogatás!AA270</f>
        <v>0</v>
      </c>
      <c r="R254" s="87">
        <f>Igazgatás!Q282+Községgazd!T269+Vagyongazd!Q253+Közút!Q257+Sport!Q255+Közművelődés!S304+Támogatás!AB270</f>
        <v>0</v>
      </c>
      <c r="S254" s="87">
        <f>Igazgatás!R282+Községgazd!U269+Vagyongazd!R253+Közút!R257+Sport!R255+Közművelődés!T304+Támogatás!AC270</f>
        <v>0</v>
      </c>
      <c r="T254" s="88">
        <f>Igazgatás!S282+Községgazd!V269+Vagyongazd!S253+Közút!S257+Sport!S255+Közművelődés!U304+Támogatás!AD270</f>
        <v>0</v>
      </c>
      <c r="U254" s="265">
        <f>Igazgatás!T282+Községgazd!W269+Vagyongazd!T253+Közút!T257+Sport!T255+Közművelődés!V304+Támogatás!AE270</f>
        <v>0</v>
      </c>
      <c r="V254" s="87">
        <f>Igazgatás!U282+Községgazd!X269+Vagyongazd!U253+Közút!U257+Sport!U255+Közművelődés!W304+Támogatás!AF270</f>
        <v>0</v>
      </c>
      <c r="W254" s="88">
        <f>Igazgatás!V282+Községgazd!Y269+Vagyongazd!V253+Közút!V257+Sport!V255+Közművelődés!X304+Támogatás!AG270</f>
        <v>0</v>
      </c>
      <c r="X254" s="315">
        <f>Igazgatás!W282+Községgazd!Z269+Vagyongazd!W253+Közút!W257+Sport!W255+Közművelődés!Y304+Támogatás!AH270</f>
        <v>0</v>
      </c>
      <c r="Y254" s="183" t="e">
        <f>Igazgatás!U282+Községgazd!U269+Vagyongazd!#REF!+Közút!U257+Sport!U255+Közművelődés!U304+Támogatás!Z270</f>
        <v>#REF!</v>
      </c>
      <c r="Z254" s="125" t="e">
        <f>Igazgatás!V282+Községgazd!V269+Vagyongazd!#REF!+Közút!V257+Sport!V255+Közművelődés!V304+Támogatás!AA270</f>
        <v>#REF!</v>
      </c>
      <c r="AA254" s="141" t="e">
        <f>Igazgatás!W282+Községgazd!W269+Vagyongazd!#REF!+Közút!W257+Sport!W255+Közművelődés!W304+Támogatás!AB270</f>
        <v>#REF!</v>
      </c>
      <c r="AD254" s="150"/>
    </row>
    <row r="255" spans="1:30" ht="15.75" hidden="1" customHeight="1" thickBot="1" x14ac:dyDescent="0.3">
      <c r="A255" s="110" t="s">
        <v>893</v>
      </c>
      <c r="B255" s="82" t="s">
        <v>894</v>
      </c>
      <c r="C255" s="767" t="s">
        <v>895</v>
      </c>
      <c r="D255" s="768"/>
      <c r="E255" s="768"/>
      <c r="F255" s="141" t="e">
        <v>#REF!</v>
      </c>
      <c r="G255" s="265" t="e">
        <v>#REF!</v>
      </c>
      <c r="H255" s="265" t="e">
        <v>#REF!</v>
      </c>
      <c r="I255" s="270" t="e">
        <v>#REF!</v>
      </c>
      <c r="J255" s="183" t="e">
        <f>Igazgatás!F283+Községgazd!F270+Vagyongazd!#REF!+Közút!F258+Sport!F256+Közművelődés!F305+Támogatás!J271</f>
        <v>#REF!</v>
      </c>
      <c r="K255" s="125" t="e">
        <f>Igazgatás!G283+Községgazd!G270+Vagyongazd!#REF!+Közút!G258+Sport!G256+Közművelődés!G305+Támogatás!K271</f>
        <v>#REF!</v>
      </c>
      <c r="L255" s="141" t="e">
        <f>Igazgatás!H283+Községgazd!H270+Vagyongazd!#REF!+Közút!H258+Sport!H256+Közművelődés!H305+Támogatás!L271</f>
        <v>#REF!</v>
      </c>
      <c r="M255" s="83">
        <f>Igazgatás!L283+Községgazd!O270+Vagyongazd!L254+Közút!L258+Sport!L256+Közművelődés!N305+Támogatás!W271</f>
        <v>0</v>
      </c>
      <c r="N255" s="84">
        <f>Igazgatás!M283+Községgazd!P270+Vagyongazd!M254+Közút!M258+Sport!M256+Közművelődés!O305+Támogatás!X271</f>
        <v>0</v>
      </c>
      <c r="O255" s="87">
        <f>Igazgatás!N283+Községgazd!Q270+Vagyongazd!N254+Közút!N258+Sport!N256+Közművelődés!P305+Támogatás!Y271</f>
        <v>0</v>
      </c>
      <c r="P255" s="87">
        <f>Igazgatás!O283+Községgazd!R270+Vagyongazd!O254+Közút!O258+Sport!O256+Közművelődés!Q305+Támogatás!Z271</f>
        <v>0</v>
      </c>
      <c r="Q255" s="84">
        <f>Igazgatás!P283+Községgazd!S270+Vagyongazd!P254+Közút!P258+Sport!P256+Közművelődés!R305+Támogatás!AA271</f>
        <v>0</v>
      </c>
      <c r="R255" s="87">
        <f>Igazgatás!Q283+Községgazd!T270+Vagyongazd!Q254+Közút!Q258+Sport!Q256+Közművelődés!S305+Támogatás!AB271</f>
        <v>0</v>
      </c>
      <c r="S255" s="87">
        <f>Igazgatás!R283+Községgazd!U270+Vagyongazd!R254+Közút!R258+Sport!R256+Közművelődés!T305+Támogatás!AC271</f>
        <v>0</v>
      </c>
      <c r="T255" s="88">
        <f>Igazgatás!S283+Községgazd!V270+Vagyongazd!S254+Közút!S258+Sport!S256+Közművelődés!U305+Támogatás!AD271</f>
        <v>0</v>
      </c>
      <c r="U255" s="265">
        <f>Igazgatás!T283+Községgazd!W270+Vagyongazd!T254+Közút!T258+Sport!T256+Közművelődés!V305+Támogatás!AE271</f>
        <v>0</v>
      </c>
      <c r="V255" s="87">
        <f>Igazgatás!U283+Községgazd!X270+Vagyongazd!U254+Közút!U258+Sport!U256+Közművelődés!W305+Támogatás!AF271</f>
        <v>0</v>
      </c>
      <c r="W255" s="88">
        <f>Igazgatás!V283+Községgazd!Y270+Vagyongazd!V254+Közút!V258+Sport!V256+Közművelődés!X305+Támogatás!AG271</f>
        <v>0</v>
      </c>
      <c r="X255" s="315">
        <f>Igazgatás!W283+Községgazd!Z270+Vagyongazd!W254+Közút!W258+Sport!W256+Közművelődés!Y305+Támogatás!AH271</f>
        <v>0</v>
      </c>
      <c r="Y255" s="183" t="e">
        <f>Igazgatás!U283+Községgazd!U270+Vagyongazd!#REF!+Közút!U258+Sport!U256+Közművelődés!U305+Támogatás!Z271</f>
        <v>#REF!</v>
      </c>
      <c r="Z255" s="125" t="e">
        <f>Igazgatás!V283+Községgazd!V270+Vagyongazd!#REF!+Közút!V258+Sport!V256+Közművelődés!V305+Támogatás!AA271</f>
        <v>#REF!</v>
      </c>
      <c r="AA255" s="141" t="e">
        <f>Igazgatás!W283+Községgazd!W270+Vagyongazd!#REF!+Közút!W258+Sport!W256+Közművelődés!W305+Támogatás!AB271</f>
        <v>#REF!</v>
      </c>
      <c r="AD255" s="150"/>
    </row>
    <row r="256" spans="1:30" ht="15.75" thickBot="1" x14ac:dyDescent="0.3">
      <c r="B256" s="807" t="s">
        <v>314</v>
      </c>
      <c r="C256" s="808"/>
      <c r="D256" s="808"/>
      <c r="E256" s="808"/>
      <c r="F256" s="139">
        <v>141163764</v>
      </c>
      <c r="G256" s="139">
        <v>135936164</v>
      </c>
      <c r="H256" s="139">
        <v>138698203.31999999</v>
      </c>
      <c r="I256" s="380"/>
      <c r="J256" s="382">
        <f>J226+J163+J158+J148+J76+J59+J32+J24+J5</f>
        <v>140408430</v>
      </c>
      <c r="K256" s="382">
        <f>K226+K163+K158+K148+K76+K59+K32+K24+K5</f>
        <v>200270</v>
      </c>
      <c r="L256" s="382">
        <f>L226+L163+L158+L148+L76+L59+L32+L24+L5</f>
        <v>140608700</v>
      </c>
      <c r="M256" s="76">
        <f>Igazgatás!L284+Községgazd!O271+Vagyongazd!L255+Közút!L259+Sport!L257+Közművelődés!N306+Támogatás!W272</f>
        <v>4932811</v>
      </c>
      <c r="N256" s="77">
        <f>Igazgatás!M284+Községgazd!P271+Vagyongazd!M255+Szennyvíz!L254+Közút!M259+Sport!M257+Közművelődés!O306+Támogatás!X272</f>
        <v>1489217</v>
      </c>
      <c r="O256" s="80">
        <f>Igazgatás!N284+Községgazd!Q271+Vagyongazd!N255+Közút!N259+Sport!N257+Közművelődés!P306+Támogatás!Y272</f>
        <v>3696415</v>
      </c>
      <c r="P256" s="80">
        <f>Igazgatás!O284+Községgazd!R271+Vagyongazd!O255+Közút!O259+Sport!O257+Közművelődés!Q306+Támogatás!Z272</f>
        <v>2178222</v>
      </c>
      <c r="Q256" s="77">
        <f>Igazgatás!P284+Községgazd!S271+Vagyongazd!P255+Közút!P259+Sport!P257+Közművelődés!R306+Támogatás!AA272</f>
        <v>1412870</v>
      </c>
      <c r="R256" s="80">
        <f>Igazgatás!Q284+Községgazd!T271+Vagyongazd!Q255+Szennyvíz!P254+Közút!Q259+Sport!Q257+Közművelődés!S306+Támogatás!AB272</f>
        <v>3173319</v>
      </c>
      <c r="S256" s="80">
        <f>Igazgatás!R284+Községgazd!U271+Vagyongazd!R255+Szennyvíz!Q254+Közút!R259+Sport!R257+Közművelődés!T306+Támogatás!AC272</f>
        <v>3257704</v>
      </c>
      <c r="T256" s="81">
        <f>Igazgatás!S284+Községgazd!V271+Vagyongazd!S255+Szennyvíz!R254+Közút!S259+Sport!S257+Közművelődés!U306+Támogatás!AD272</f>
        <v>12666079</v>
      </c>
      <c r="U256" s="262">
        <f>Igazgatás!T284+Községgazd!W271+Vagyongazd!T255+Szennyvíz!S254+Közút!T259+Sport!T257+Közművelődés!V306+Támogatás!AE272</f>
        <v>4122756</v>
      </c>
      <c r="V256" s="80">
        <f>Igazgatás!U284+Községgazd!X271+Vagyongazd!U255+Közút!U259+Sport!U257+Közművelődés!W306+Támogatás!AF272</f>
        <v>7655659</v>
      </c>
      <c r="W256" s="81">
        <f>Igazgatás!V284+Községgazd!Y271+Vagyongazd!V255+Szennyvíz!U254+Közút!V259+Sport!V257+Közművelődés!X306+Támogatás!AG272</f>
        <v>55002975</v>
      </c>
      <c r="X256" s="313">
        <f>Igazgatás!W284+Községgazd!Z271+Vagyongazd!W255+Szennyvíz!V254+Közút!W259+Sport!W257+Közművelődés!Y306+Támogatás!AH272</f>
        <v>48980963</v>
      </c>
      <c r="Y256" s="382">
        <f>Y226+Y163+Y158+Y148+Y76+Y59+Y32+Y24+Y5</f>
        <v>161088149</v>
      </c>
      <c r="Z256" s="382">
        <f>Z226+Z163+Z158+Z148+Z76+Z59+Z32+Z24+Z5</f>
        <v>844003</v>
      </c>
      <c r="AA256" s="382">
        <f>AA226+AA163+AA158+AA148+AA76+AA59+AA32+AA24+AA5</f>
        <v>161288419</v>
      </c>
      <c r="AD256" s="150"/>
    </row>
    <row r="257" spans="1:27" x14ac:dyDescent="0.25">
      <c r="B257" s="21"/>
      <c r="C257" s="22"/>
      <c r="D257" s="22"/>
      <c r="E257" s="23"/>
      <c r="F257" s="23"/>
      <c r="G257" s="23"/>
      <c r="H257" s="23"/>
      <c r="I257" s="23"/>
      <c r="J257" s="23"/>
      <c r="K257" s="23"/>
      <c r="L257" s="53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23"/>
      <c r="Z257" s="23"/>
      <c r="AA257" s="53"/>
    </row>
    <row r="258" spans="1:27" hidden="1" x14ac:dyDescent="0.25">
      <c r="B258" s="24"/>
      <c r="C258" s="25"/>
      <c r="D258" s="25"/>
      <c r="E258" s="23"/>
      <c r="F258" s="23"/>
      <c r="G258" s="23"/>
      <c r="H258" s="23"/>
      <c r="I258" s="23"/>
      <c r="J258" s="23"/>
      <c r="K258" s="23"/>
      <c r="L258" s="53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23"/>
      <c r="Z258" s="23"/>
      <c r="AA258" s="53">
        <f>SUM(L256-AA256)</f>
        <v>-20679719</v>
      </c>
    </row>
    <row r="259" spans="1:27" x14ac:dyDescent="0.25">
      <c r="B259" s="26"/>
      <c r="C259" s="23"/>
      <c r="D259" s="23"/>
      <c r="E259" s="27"/>
      <c r="F259" s="27"/>
      <c r="G259" s="27"/>
      <c r="H259" s="27"/>
      <c r="I259" s="27"/>
      <c r="J259" s="27" t="s">
        <v>1027</v>
      </c>
      <c r="K259" s="27"/>
      <c r="L259" s="53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27" t="s">
        <v>1027</v>
      </c>
      <c r="Z259" s="27"/>
      <c r="AA259" s="53"/>
    </row>
    <row r="260" spans="1:27" x14ac:dyDescent="0.25">
      <c r="B260" s="26"/>
      <c r="C260" s="23"/>
      <c r="D260" s="23"/>
      <c r="E260" s="27"/>
      <c r="F260" s="27"/>
      <c r="G260" s="27"/>
      <c r="H260" s="27"/>
      <c r="I260" s="27"/>
      <c r="J260" s="27"/>
      <c r="K260" s="261"/>
      <c r="L260" s="53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27"/>
      <c r="Z260" s="261"/>
      <c r="AA260" s="53"/>
    </row>
    <row r="261" spans="1:27" x14ac:dyDescent="0.25">
      <c r="B261" s="26"/>
      <c r="C261" s="23"/>
      <c r="D261" s="23"/>
      <c r="E261" s="27"/>
      <c r="F261" s="27"/>
      <c r="G261" s="27"/>
      <c r="H261" s="27"/>
      <c r="I261" s="27"/>
      <c r="J261" s="27"/>
      <c r="K261" s="261"/>
      <c r="L261" s="53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27"/>
      <c r="Z261" s="261"/>
      <c r="AA261" s="53"/>
    </row>
    <row r="262" spans="1:27" x14ac:dyDescent="0.25">
      <c r="B262" s="26"/>
      <c r="C262" s="23"/>
      <c r="D262" s="23"/>
      <c r="E262" s="27"/>
      <c r="F262" s="27"/>
      <c r="G262" s="27"/>
      <c r="H262" s="27"/>
      <c r="I262" s="27"/>
      <c r="J262" s="27"/>
      <c r="K262" s="27"/>
      <c r="L262" s="53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27"/>
      <c r="Z262" s="27"/>
      <c r="AA262" s="53"/>
    </row>
    <row r="263" spans="1:27" x14ac:dyDescent="0.25">
      <c r="B263" s="26"/>
      <c r="C263" s="23"/>
      <c r="D263" s="23"/>
      <c r="E263" s="27"/>
      <c r="F263" s="27"/>
      <c r="G263" s="27"/>
      <c r="H263" s="27"/>
      <c r="I263" s="27"/>
      <c r="J263" s="27"/>
      <c r="K263" s="27"/>
      <c r="L263" s="53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27"/>
      <c r="Z263" s="27"/>
      <c r="AA263" s="53"/>
    </row>
    <row r="264" spans="1:27" x14ac:dyDescent="0.25">
      <c r="B264" s="26"/>
      <c r="C264" s="23"/>
      <c r="D264" s="23"/>
      <c r="E264" s="27"/>
      <c r="F264" s="27"/>
      <c r="G264" s="27"/>
      <c r="H264" s="27"/>
      <c r="I264" s="27"/>
      <c r="J264" s="27"/>
      <c r="K264" s="27"/>
      <c r="L264" s="53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27"/>
      <c r="Z264" s="27"/>
      <c r="AA264" s="53"/>
    </row>
    <row r="265" spans="1:27" x14ac:dyDescent="0.25">
      <c r="B265" s="26"/>
      <c r="C265" s="27"/>
      <c r="D265" s="27"/>
      <c r="E265" s="23"/>
      <c r="F265" s="23"/>
      <c r="G265" s="23"/>
      <c r="H265" s="23"/>
      <c r="I265" s="23"/>
      <c r="J265" s="23"/>
      <c r="K265" s="23"/>
      <c r="L265" s="53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23"/>
      <c r="Z265" s="23"/>
      <c r="AA265" s="53"/>
    </row>
    <row r="266" spans="1:27" x14ac:dyDescent="0.25">
      <c r="B266" s="26"/>
      <c r="C266" s="27"/>
      <c r="D266" s="27"/>
      <c r="E266" s="23"/>
      <c r="F266" s="23"/>
      <c r="G266" s="23"/>
      <c r="H266" s="23"/>
      <c r="I266" s="23"/>
      <c r="J266" s="23"/>
      <c r="K266" s="23"/>
      <c r="L266" s="53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23"/>
      <c r="Z266" s="23"/>
      <c r="AA266" s="53"/>
    </row>
    <row r="267" spans="1:27" x14ac:dyDescent="0.25">
      <c r="B267" s="26"/>
      <c r="C267" s="27"/>
      <c r="D267" s="27"/>
      <c r="E267" s="23"/>
      <c r="F267" s="23"/>
      <c r="G267" s="23"/>
      <c r="H267" s="23"/>
      <c r="I267" s="23"/>
      <c r="J267" s="23"/>
      <c r="K267" s="23"/>
      <c r="L267" s="53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23"/>
      <c r="Z267" s="23"/>
      <c r="AA267" s="53"/>
    </row>
    <row r="268" spans="1:27" x14ac:dyDescent="0.25">
      <c r="B268" s="26"/>
      <c r="C268" s="23"/>
      <c r="D268" s="23"/>
      <c r="E268" s="27"/>
      <c r="F268" s="27"/>
      <c r="G268" s="27"/>
      <c r="H268" s="27"/>
      <c r="I268" s="27"/>
      <c r="J268" s="27"/>
      <c r="K268" s="27"/>
      <c r="L268" s="53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27"/>
      <c r="Z268" s="27"/>
      <c r="AA268" s="53"/>
    </row>
    <row r="269" spans="1:27" x14ac:dyDescent="0.25">
      <c r="B269" s="26"/>
      <c r="C269" s="23"/>
      <c r="D269" s="23"/>
      <c r="E269" s="27"/>
      <c r="F269" s="27"/>
      <c r="G269" s="27"/>
      <c r="H269" s="27"/>
      <c r="I269" s="27"/>
      <c r="J269" s="27"/>
      <c r="K269" s="27"/>
      <c r="L269" s="53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27"/>
      <c r="Z269" s="27"/>
      <c r="AA269" s="53"/>
    </row>
    <row r="270" spans="1:27" x14ac:dyDescent="0.25">
      <c r="B270" s="26"/>
      <c r="C270" s="23"/>
      <c r="D270" s="23"/>
      <c r="E270" s="27"/>
      <c r="F270" s="27"/>
      <c r="G270" s="27"/>
      <c r="H270" s="27"/>
      <c r="I270" s="27"/>
      <c r="J270" s="27"/>
      <c r="K270" s="27"/>
      <c r="L270" s="53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27"/>
      <c r="Z270" s="27"/>
      <c r="AA270" s="53"/>
    </row>
    <row r="271" spans="1:27" x14ac:dyDescent="0.25">
      <c r="A271" s="112"/>
      <c r="B271" s="26"/>
      <c r="C271" s="23"/>
      <c r="D271" s="23"/>
      <c r="E271" s="27"/>
      <c r="F271" s="27"/>
      <c r="G271" s="27"/>
      <c r="H271" s="27"/>
      <c r="I271" s="27"/>
      <c r="J271" s="27"/>
      <c r="K271" s="27"/>
      <c r="L271" s="53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27"/>
      <c r="Z271" s="27"/>
      <c r="AA271" s="53"/>
    </row>
    <row r="272" spans="1:27" x14ac:dyDescent="0.25">
      <c r="A272" s="112"/>
      <c r="B272" s="26"/>
      <c r="C272" s="23"/>
      <c r="D272" s="23"/>
      <c r="E272" s="27"/>
      <c r="F272" s="27"/>
      <c r="G272" s="27"/>
      <c r="H272" s="27"/>
      <c r="I272" s="27"/>
      <c r="J272" s="27"/>
      <c r="K272" s="27"/>
      <c r="L272" s="53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27"/>
      <c r="Z272" s="27"/>
      <c r="AA272" s="53"/>
    </row>
    <row r="273" spans="1:27" x14ac:dyDescent="0.25">
      <c r="A273" s="112"/>
      <c r="B273" s="26"/>
      <c r="C273" s="23"/>
      <c r="D273" s="23"/>
      <c r="E273" s="27"/>
      <c r="F273" s="27"/>
      <c r="G273" s="27"/>
      <c r="H273" s="27"/>
      <c r="I273" s="27"/>
      <c r="J273" s="27"/>
      <c r="K273" s="27"/>
      <c r="L273" s="53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27"/>
      <c r="Z273" s="27"/>
      <c r="AA273" s="53"/>
    </row>
    <row r="274" spans="1:27" x14ac:dyDescent="0.25">
      <c r="A274" s="112"/>
      <c r="B274" s="26"/>
      <c r="C274" s="23"/>
      <c r="D274" s="23"/>
      <c r="E274" s="27"/>
      <c r="F274" s="27"/>
      <c r="G274" s="27"/>
      <c r="H274" s="27"/>
      <c r="I274" s="27"/>
      <c r="J274" s="27"/>
      <c r="K274" s="27"/>
      <c r="L274" s="53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27"/>
      <c r="Z274" s="27"/>
      <c r="AA274" s="53"/>
    </row>
    <row r="275" spans="1:27" x14ac:dyDescent="0.25">
      <c r="A275" s="112"/>
      <c r="B275" s="26"/>
      <c r="C275" s="23"/>
      <c r="D275" s="23"/>
      <c r="E275" s="27"/>
      <c r="F275" s="27"/>
      <c r="G275" s="27"/>
      <c r="H275" s="27"/>
      <c r="I275" s="27"/>
      <c r="J275" s="27"/>
      <c r="K275" s="27"/>
      <c r="L275" s="53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27"/>
      <c r="Z275" s="27"/>
      <c r="AA275" s="53"/>
    </row>
    <row r="276" spans="1:27" x14ac:dyDescent="0.25">
      <c r="A276" s="112"/>
      <c r="B276" s="26"/>
      <c r="C276" s="23"/>
      <c r="D276" s="23"/>
      <c r="E276" s="27"/>
      <c r="F276" s="27"/>
      <c r="G276" s="27"/>
      <c r="H276" s="27"/>
      <c r="I276" s="27"/>
      <c r="J276" s="27"/>
      <c r="K276" s="27"/>
      <c r="L276" s="53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27"/>
      <c r="Z276" s="27"/>
      <c r="AA276" s="53"/>
    </row>
    <row r="277" spans="1:27" x14ac:dyDescent="0.25">
      <c r="A277" s="112"/>
      <c r="B277" s="26"/>
      <c r="C277" s="23"/>
      <c r="D277" s="23"/>
      <c r="E277" s="27"/>
      <c r="F277" s="27"/>
      <c r="G277" s="27"/>
      <c r="H277" s="27"/>
      <c r="I277" s="27"/>
      <c r="J277" s="27"/>
      <c r="K277" s="27"/>
      <c r="L277" s="53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27"/>
      <c r="Z277" s="27"/>
      <c r="AA277" s="53"/>
    </row>
    <row r="278" spans="1:27" x14ac:dyDescent="0.25">
      <c r="A278" s="112"/>
      <c r="B278" s="26"/>
      <c r="C278" s="27"/>
      <c r="D278" s="27"/>
      <c r="E278" s="23"/>
      <c r="F278" s="23"/>
      <c r="G278" s="23"/>
      <c r="H278" s="23"/>
      <c r="I278" s="23"/>
      <c r="J278" s="23"/>
      <c r="K278" s="23"/>
      <c r="L278" s="53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23"/>
      <c r="Z278" s="23"/>
      <c r="AA278" s="53"/>
    </row>
    <row r="279" spans="1:27" x14ac:dyDescent="0.25">
      <c r="A279" s="112"/>
      <c r="B279" s="26"/>
      <c r="C279" s="23"/>
      <c r="D279" s="23"/>
      <c r="E279" s="27"/>
      <c r="F279" s="27"/>
      <c r="G279" s="27"/>
      <c r="H279" s="27"/>
      <c r="I279" s="27"/>
      <c r="J279" s="27"/>
      <c r="K279" s="27"/>
      <c r="L279" s="53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27"/>
      <c r="Z279" s="27"/>
      <c r="AA279" s="53"/>
    </row>
    <row r="280" spans="1:27" x14ac:dyDescent="0.25">
      <c r="A280" s="112"/>
      <c r="B280" s="26"/>
      <c r="C280" s="23"/>
      <c r="D280" s="23"/>
      <c r="E280" s="27"/>
      <c r="F280" s="27"/>
      <c r="G280" s="27"/>
      <c r="H280" s="27"/>
      <c r="I280" s="27"/>
      <c r="J280" s="27"/>
      <c r="K280" s="27"/>
      <c r="L280" s="53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27"/>
      <c r="Z280" s="27"/>
      <c r="AA280" s="53"/>
    </row>
    <row r="281" spans="1:27" x14ac:dyDescent="0.25">
      <c r="A281" s="112"/>
      <c r="B281" s="26"/>
      <c r="C281" s="23"/>
      <c r="D281" s="23"/>
      <c r="E281" s="27"/>
      <c r="F281" s="27"/>
      <c r="G281" s="27"/>
      <c r="H281" s="27"/>
      <c r="I281" s="27"/>
      <c r="J281" s="27"/>
      <c r="K281" s="27"/>
      <c r="L281" s="53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27"/>
      <c r="Z281" s="27"/>
      <c r="AA281" s="53"/>
    </row>
    <row r="282" spans="1:27" x14ac:dyDescent="0.25">
      <c r="A282" s="112"/>
      <c r="B282" s="26"/>
      <c r="C282" s="23"/>
      <c r="D282" s="23"/>
      <c r="E282" s="27"/>
      <c r="F282" s="27"/>
      <c r="G282" s="27"/>
      <c r="H282" s="27"/>
      <c r="I282" s="27"/>
      <c r="J282" s="27"/>
      <c r="K282" s="27"/>
      <c r="L282" s="53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27"/>
      <c r="Z282" s="27"/>
      <c r="AA282" s="53"/>
    </row>
    <row r="283" spans="1:27" x14ac:dyDescent="0.25">
      <c r="A283" s="112"/>
      <c r="B283" s="26"/>
      <c r="C283" s="23"/>
      <c r="D283" s="23"/>
      <c r="E283" s="27"/>
      <c r="F283" s="27"/>
      <c r="G283" s="27"/>
      <c r="H283" s="27"/>
      <c r="I283" s="27"/>
      <c r="J283" s="27"/>
      <c r="K283" s="27"/>
      <c r="L283" s="53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27"/>
      <c r="Z283" s="27"/>
      <c r="AA283" s="53"/>
    </row>
    <row r="284" spans="1:27" x14ac:dyDescent="0.25">
      <c r="A284" s="112"/>
      <c r="B284" s="26"/>
      <c r="C284" s="23"/>
      <c r="D284" s="23"/>
      <c r="E284" s="27"/>
      <c r="F284" s="27"/>
      <c r="G284" s="27"/>
      <c r="H284" s="27"/>
      <c r="I284" s="27"/>
      <c r="J284" s="27"/>
      <c r="K284" s="27"/>
      <c r="L284" s="53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27"/>
      <c r="Z284" s="27"/>
      <c r="AA284" s="53"/>
    </row>
    <row r="285" spans="1:27" x14ac:dyDescent="0.25">
      <c r="A285" s="112"/>
      <c r="B285" s="26"/>
      <c r="C285" s="23"/>
      <c r="D285" s="23"/>
      <c r="E285" s="27"/>
      <c r="F285" s="27"/>
      <c r="G285" s="27"/>
      <c r="H285" s="27"/>
      <c r="I285" s="27"/>
      <c r="J285" s="27"/>
      <c r="K285" s="27"/>
      <c r="L285" s="53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27"/>
      <c r="Z285" s="27"/>
      <c r="AA285" s="53"/>
    </row>
    <row r="286" spans="1:27" x14ac:dyDescent="0.25">
      <c r="A286" s="112"/>
      <c r="B286" s="26"/>
      <c r="C286" s="23"/>
      <c r="D286" s="23"/>
      <c r="E286" s="27"/>
      <c r="F286" s="27"/>
      <c r="G286" s="27"/>
      <c r="H286" s="27"/>
      <c r="I286" s="27"/>
      <c r="J286" s="27"/>
      <c r="K286" s="27"/>
      <c r="L286" s="53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27"/>
      <c r="Z286" s="27"/>
      <c r="AA286" s="53"/>
    </row>
    <row r="287" spans="1:27" x14ac:dyDescent="0.25">
      <c r="A287" s="112"/>
      <c r="B287" s="26"/>
      <c r="C287" s="23"/>
      <c r="D287" s="23"/>
      <c r="E287" s="27"/>
      <c r="F287" s="27"/>
      <c r="G287" s="27"/>
      <c r="H287" s="27"/>
      <c r="I287" s="27"/>
      <c r="J287" s="27"/>
      <c r="K287" s="27"/>
      <c r="L287" s="53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27"/>
      <c r="Z287" s="27"/>
      <c r="AA287" s="53"/>
    </row>
    <row r="288" spans="1:27" x14ac:dyDescent="0.25">
      <c r="A288" s="112"/>
      <c r="B288" s="26"/>
      <c r="C288" s="23"/>
      <c r="D288" s="23"/>
      <c r="E288" s="27"/>
      <c r="F288" s="27"/>
      <c r="G288" s="27"/>
      <c r="H288" s="27"/>
      <c r="I288" s="27"/>
      <c r="J288" s="27"/>
      <c r="K288" s="27"/>
      <c r="L288" s="53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27"/>
      <c r="Z288" s="27"/>
      <c r="AA288" s="53"/>
    </row>
    <row r="289" spans="1:27" x14ac:dyDescent="0.25">
      <c r="A289" s="112"/>
      <c r="B289" s="26"/>
      <c r="C289" s="27"/>
      <c r="D289" s="27"/>
      <c r="E289" s="23"/>
      <c r="F289" s="23"/>
      <c r="G289" s="23"/>
      <c r="H289" s="23"/>
      <c r="I289" s="23"/>
      <c r="J289" s="23"/>
      <c r="K289" s="23"/>
      <c r="L289" s="53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23"/>
      <c r="Z289" s="23"/>
      <c r="AA289" s="53"/>
    </row>
    <row r="290" spans="1:27" x14ac:dyDescent="0.25">
      <c r="A290" s="112"/>
      <c r="B290" s="26"/>
      <c r="C290" s="23"/>
      <c r="D290" s="23"/>
      <c r="E290" s="27"/>
      <c r="F290" s="27"/>
      <c r="G290" s="27"/>
      <c r="H290" s="27"/>
      <c r="I290" s="27"/>
      <c r="J290" s="27"/>
      <c r="K290" s="27"/>
      <c r="L290" s="53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27"/>
      <c r="Z290" s="27"/>
      <c r="AA290" s="53"/>
    </row>
    <row r="291" spans="1:27" x14ac:dyDescent="0.25">
      <c r="A291" s="112"/>
      <c r="B291" s="26"/>
      <c r="C291" s="23"/>
      <c r="D291" s="23"/>
      <c r="E291" s="27"/>
      <c r="F291" s="27"/>
      <c r="G291" s="27"/>
      <c r="H291" s="27"/>
      <c r="I291" s="27"/>
      <c r="J291" s="27"/>
      <c r="K291" s="27"/>
      <c r="L291" s="53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27"/>
      <c r="Z291" s="27"/>
      <c r="AA291" s="53"/>
    </row>
    <row r="292" spans="1:27" x14ac:dyDescent="0.25">
      <c r="A292" s="112"/>
      <c r="B292" s="26"/>
      <c r="C292" s="23"/>
      <c r="D292" s="23"/>
      <c r="E292" s="27"/>
      <c r="F292" s="27"/>
      <c r="G292" s="27"/>
      <c r="H292" s="27"/>
      <c r="I292" s="27"/>
      <c r="J292" s="27"/>
      <c r="K292" s="27"/>
      <c r="L292" s="53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27"/>
      <c r="Z292" s="27"/>
      <c r="AA292" s="53"/>
    </row>
    <row r="293" spans="1:27" x14ac:dyDescent="0.25">
      <c r="A293" s="112"/>
      <c r="B293" s="26"/>
      <c r="C293" s="23"/>
      <c r="D293" s="23"/>
      <c r="E293" s="27"/>
      <c r="F293" s="27"/>
      <c r="G293" s="27"/>
      <c r="H293" s="27"/>
      <c r="I293" s="27"/>
      <c r="J293" s="27"/>
      <c r="K293" s="27"/>
      <c r="L293" s="53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27"/>
      <c r="Z293" s="27"/>
      <c r="AA293" s="53"/>
    </row>
    <row r="294" spans="1:27" x14ac:dyDescent="0.25">
      <c r="A294" s="112"/>
      <c r="B294" s="26"/>
      <c r="C294" s="23"/>
      <c r="D294" s="23"/>
      <c r="E294" s="27"/>
      <c r="F294" s="27"/>
      <c r="G294" s="27"/>
      <c r="H294" s="27"/>
      <c r="I294" s="27"/>
      <c r="J294" s="27"/>
      <c r="K294" s="27"/>
      <c r="L294" s="53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27"/>
      <c r="Z294" s="27"/>
      <c r="AA294" s="53"/>
    </row>
    <row r="295" spans="1:27" x14ac:dyDescent="0.25">
      <c r="A295" s="112"/>
      <c r="B295" s="26"/>
      <c r="C295" s="23"/>
      <c r="D295" s="23"/>
      <c r="E295" s="27"/>
      <c r="F295" s="27"/>
      <c r="G295" s="27"/>
      <c r="H295" s="27"/>
      <c r="I295" s="27"/>
      <c r="J295" s="27"/>
      <c r="K295" s="27"/>
      <c r="L295" s="53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27"/>
      <c r="Z295" s="27"/>
      <c r="AA295" s="53"/>
    </row>
    <row r="296" spans="1:27" x14ac:dyDescent="0.25">
      <c r="A296" s="112"/>
      <c r="B296" s="26"/>
      <c r="C296" s="23"/>
      <c r="D296" s="23"/>
      <c r="E296" s="27"/>
      <c r="F296" s="27"/>
      <c r="G296" s="27"/>
      <c r="H296" s="27"/>
      <c r="I296" s="27"/>
      <c r="J296" s="27"/>
      <c r="K296" s="27"/>
      <c r="L296" s="53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27"/>
      <c r="Z296" s="27"/>
      <c r="AA296" s="53"/>
    </row>
    <row r="297" spans="1:27" x14ac:dyDescent="0.25">
      <c r="A297" s="112"/>
      <c r="B297" s="26"/>
      <c r="C297" s="23"/>
      <c r="D297" s="23"/>
      <c r="E297" s="27"/>
      <c r="F297" s="27"/>
      <c r="G297" s="27"/>
      <c r="H297" s="27"/>
      <c r="I297" s="27"/>
      <c r="J297" s="27"/>
      <c r="K297" s="27"/>
      <c r="L297" s="53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27"/>
      <c r="Z297" s="27"/>
      <c r="AA297" s="53"/>
    </row>
    <row r="298" spans="1:27" x14ac:dyDescent="0.25">
      <c r="A298" s="112"/>
      <c r="B298" s="26"/>
      <c r="C298" s="23"/>
      <c r="D298" s="23"/>
      <c r="E298" s="27"/>
      <c r="F298" s="27"/>
      <c r="G298" s="27"/>
      <c r="H298" s="27"/>
      <c r="I298" s="27"/>
      <c r="J298" s="27"/>
      <c r="K298" s="27"/>
      <c r="L298" s="53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27"/>
      <c r="Z298" s="27"/>
      <c r="AA298" s="53"/>
    </row>
    <row r="299" spans="1:27" x14ac:dyDescent="0.25">
      <c r="A299" s="112"/>
      <c r="B299" s="26"/>
      <c r="C299" s="23"/>
      <c r="D299" s="23"/>
      <c r="E299" s="27"/>
      <c r="F299" s="27"/>
      <c r="G299" s="27"/>
      <c r="H299" s="27"/>
      <c r="I299" s="27"/>
      <c r="J299" s="27"/>
      <c r="K299" s="27"/>
      <c r="L299" s="53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27"/>
      <c r="Z299" s="27"/>
      <c r="AA299" s="53"/>
    </row>
    <row r="300" spans="1:27" x14ac:dyDescent="0.25">
      <c r="A300" s="112"/>
      <c r="B300" s="28"/>
      <c r="C300" s="22"/>
      <c r="D300" s="22"/>
      <c r="E300" s="23"/>
      <c r="F300" s="23"/>
      <c r="G300" s="23"/>
      <c r="H300" s="23"/>
      <c r="I300" s="23"/>
      <c r="J300" s="23"/>
      <c r="K300" s="23"/>
      <c r="L300" s="53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23"/>
      <c r="Z300" s="23"/>
      <c r="AA300" s="53"/>
    </row>
    <row r="301" spans="1:27" x14ac:dyDescent="0.25">
      <c r="A301" s="112"/>
      <c r="B301" s="26"/>
      <c r="C301" s="27"/>
      <c r="D301" s="27"/>
      <c r="E301" s="23"/>
      <c r="F301" s="23"/>
      <c r="G301" s="23"/>
      <c r="H301" s="23"/>
      <c r="I301" s="23"/>
      <c r="J301" s="23"/>
      <c r="K301" s="23"/>
      <c r="L301" s="53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23"/>
      <c r="Z301" s="23"/>
      <c r="AA301" s="53"/>
    </row>
    <row r="302" spans="1:27" x14ac:dyDescent="0.25">
      <c r="A302" s="112"/>
      <c r="B302" s="26"/>
      <c r="C302" s="27"/>
      <c r="D302" s="27"/>
      <c r="E302" s="23"/>
      <c r="F302" s="23"/>
      <c r="G302" s="23"/>
      <c r="H302" s="23"/>
      <c r="I302" s="23"/>
      <c r="J302" s="23"/>
      <c r="K302" s="23"/>
      <c r="L302" s="53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23"/>
      <c r="Z302" s="23"/>
      <c r="AA302" s="53"/>
    </row>
    <row r="303" spans="1:27" x14ac:dyDescent="0.25">
      <c r="A303" s="112"/>
      <c r="B303" s="26"/>
      <c r="C303" s="27"/>
      <c r="D303" s="27"/>
      <c r="E303" s="23"/>
      <c r="F303" s="23"/>
      <c r="G303" s="23"/>
      <c r="H303" s="23"/>
      <c r="I303" s="23"/>
      <c r="J303" s="23"/>
      <c r="K303" s="23"/>
      <c r="L303" s="53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23"/>
      <c r="Z303" s="23"/>
      <c r="AA303" s="53"/>
    </row>
    <row r="304" spans="1:27" x14ac:dyDescent="0.25">
      <c r="A304" s="112"/>
      <c r="B304" s="26"/>
      <c r="C304" s="23"/>
      <c r="D304" s="23"/>
      <c r="E304" s="27"/>
      <c r="F304" s="27"/>
      <c r="G304" s="27"/>
      <c r="H304" s="27"/>
      <c r="I304" s="27"/>
      <c r="J304" s="27"/>
      <c r="K304" s="27"/>
      <c r="L304" s="53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27"/>
      <c r="Z304" s="27"/>
      <c r="AA304" s="53"/>
    </row>
    <row r="305" spans="1:27" x14ac:dyDescent="0.25">
      <c r="A305" s="112"/>
      <c r="B305" s="26"/>
      <c r="C305" s="23"/>
      <c r="D305" s="23"/>
      <c r="E305" s="27"/>
      <c r="F305" s="27"/>
      <c r="G305" s="27"/>
      <c r="H305" s="27"/>
      <c r="I305" s="27"/>
      <c r="J305" s="27"/>
      <c r="K305" s="27"/>
      <c r="L305" s="53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27"/>
      <c r="Z305" s="27"/>
      <c r="AA305" s="53"/>
    </row>
    <row r="306" spans="1:27" x14ac:dyDescent="0.25">
      <c r="A306" s="112"/>
      <c r="B306" s="26"/>
      <c r="C306" s="23"/>
      <c r="D306" s="23"/>
      <c r="E306" s="27"/>
      <c r="F306" s="27"/>
      <c r="G306" s="27"/>
      <c r="H306" s="27"/>
      <c r="I306" s="27"/>
      <c r="J306" s="27"/>
      <c r="K306" s="27"/>
      <c r="L306" s="53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27"/>
      <c r="Z306" s="27"/>
      <c r="AA306" s="53"/>
    </row>
    <row r="307" spans="1:27" x14ac:dyDescent="0.25">
      <c r="A307" s="112"/>
      <c r="B307" s="26"/>
      <c r="C307" s="23"/>
      <c r="D307" s="23"/>
      <c r="E307" s="27"/>
      <c r="F307" s="27"/>
      <c r="G307" s="27"/>
      <c r="H307" s="27"/>
      <c r="I307" s="27"/>
      <c r="J307" s="27"/>
      <c r="K307" s="27"/>
      <c r="L307" s="53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27"/>
      <c r="Z307" s="27"/>
      <c r="AA307" s="53"/>
    </row>
    <row r="308" spans="1:27" x14ac:dyDescent="0.25">
      <c r="A308" s="112"/>
      <c r="B308" s="26"/>
      <c r="C308" s="23"/>
      <c r="D308" s="23"/>
      <c r="E308" s="27"/>
      <c r="F308" s="27"/>
      <c r="G308" s="27"/>
      <c r="H308" s="27"/>
      <c r="I308" s="27"/>
      <c r="J308" s="27"/>
      <c r="K308" s="27"/>
      <c r="L308" s="53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27"/>
      <c r="Z308" s="27"/>
      <c r="AA308" s="53"/>
    </row>
    <row r="309" spans="1:27" x14ac:dyDescent="0.25">
      <c r="A309" s="112"/>
      <c r="B309" s="26"/>
      <c r="C309" s="23"/>
      <c r="D309" s="23"/>
      <c r="E309" s="27"/>
      <c r="F309" s="27"/>
      <c r="G309" s="27"/>
      <c r="H309" s="27"/>
      <c r="I309" s="27"/>
      <c r="J309" s="27"/>
      <c r="K309" s="27"/>
      <c r="L309" s="53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27"/>
      <c r="Z309" s="27"/>
      <c r="AA309" s="53"/>
    </row>
    <row r="310" spans="1:27" x14ac:dyDescent="0.25">
      <c r="A310" s="112"/>
      <c r="B310" s="26"/>
      <c r="C310" s="23"/>
      <c r="D310" s="23"/>
      <c r="E310" s="27"/>
      <c r="F310" s="27"/>
      <c r="G310" s="27"/>
      <c r="H310" s="27"/>
      <c r="I310" s="27"/>
      <c r="J310" s="27"/>
      <c r="K310" s="27"/>
      <c r="L310" s="53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27"/>
      <c r="Z310" s="27"/>
      <c r="AA310" s="53"/>
    </row>
    <row r="311" spans="1:27" x14ac:dyDescent="0.25">
      <c r="A311" s="112"/>
      <c r="B311" s="26"/>
      <c r="C311" s="23"/>
      <c r="D311" s="23"/>
      <c r="E311" s="27"/>
      <c r="F311" s="27"/>
      <c r="G311" s="27"/>
      <c r="H311" s="27"/>
      <c r="I311" s="27"/>
      <c r="J311" s="27"/>
      <c r="K311" s="27"/>
      <c r="L311" s="53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27"/>
      <c r="Z311" s="27"/>
      <c r="AA311" s="53"/>
    </row>
    <row r="312" spans="1:27" x14ac:dyDescent="0.25">
      <c r="A312" s="112"/>
      <c r="B312" s="26"/>
      <c r="C312" s="23"/>
      <c r="D312" s="23"/>
      <c r="E312" s="27"/>
      <c r="F312" s="27"/>
      <c r="G312" s="27"/>
      <c r="H312" s="27"/>
      <c r="I312" s="27"/>
      <c r="J312" s="27"/>
      <c r="K312" s="27"/>
      <c r="L312" s="53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27"/>
      <c r="Z312" s="27"/>
      <c r="AA312" s="53"/>
    </row>
    <row r="313" spans="1:27" x14ac:dyDescent="0.25">
      <c r="A313" s="112"/>
      <c r="B313" s="26"/>
      <c r="C313" s="23"/>
      <c r="D313" s="23"/>
      <c r="E313" s="27"/>
      <c r="F313" s="27"/>
      <c r="G313" s="27"/>
      <c r="H313" s="27"/>
      <c r="I313" s="27"/>
      <c r="J313" s="27"/>
      <c r="K313" s="27"/>
      <c r="L313" s="53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27"/>
      <c r="Z313" s="27"/>
      <c r="AA313" s="53"/>
    </row>
    <row r="314" spans="1:27" x14ac:dyDescent="0.25">
      <c r="A314" s="112"/>
      <c r="B314" s="26"/>
      <c r="C314" s="27"/>
      <c r="D314" s="27"/>
      <c r="E314" s="23"/>
      <c r="F314" s="23"/>
      <c r="G314" s="23"/>
      <c r="H314" s="23"/>
      <c r="I314" s="23"/>
      <c r="J314" s="23"/>
      <c r="K314" s="23"/>
      <c r="L314" s="53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23"/>
      <c r="Z314" s="23"/>
      <c r="AA314" s="53"/>
    </row>
    <row r="315" spans="1:27" x14ac:dyDescent="0.25">
      <c r="A315" s="112"/>
      <c r="B315" s="26"/>
      <c r="C315" s="23"/>
      <c r="D315" s="23"/>
      <c r="E315" s="27"/>
      <c r="F315" s="27"/>
      <c r="G315" s="27"/>
      <c r="H315" s="27"/>
      <c r="I315" s="27"/>
      <c r="J315" s="27"/>
      <c r="K315" s="27"/>
      <c r="L315" s="53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27"/>
      <c r="Z315" s="27"/>
      <c r="AA315" s="53"/>
    </row>
    <row r="316" spans="1:27" x14ac:dyDescent="0.25">
      <c r="A316" s="112"/>
      <c r="B316" s="26"/>
      <c r="C316" s="23"/>
      <c r="D316" s="23"/>
      <c r="E316" s="27"/>
      <c r="F316" s="27"/>
      <c r="G316" s="27"/>
      <c r="H316" s="27"/>
      <c r="I316" s="27"/>
      <c r="J316" s="27"/>
      <c r="K316" s="27"/>
      <c r="L316" s="53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27"/>
      <c r="Z316" s="27"/>
      <c r="AA316" s="53"/>
    </row>
    <row r="317" spans="1:27" x14ac:dyDescent="0.25">
      <c r="A317" s="112"/>
      <c r="B317" s="26"/>
      <c r="C317" s="23"/>
      <c r="D317" s="23"/>
      <c r="E317" s="27"/>
      <c r="F317" s="27"/>
      <c r="G317" s="27"/>
      <c r="H317" s="27"/>
      <c r="I317" s="27"/>
      <c r="J317" s="27"/>
      <c r="K317" s="27"/>
      <c r="L317" s="53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27"/>
      <c r="Z317" s="27"/>
      <c r="AA317" s="53"/>
    </row>
    <row r="318" spans="1:27" x14ac:dyDescent="0.25">
      <c r="A318" s="112"/>
      <c r="B318" s="26"/>
      <c r="C318" s="23"/>
      <c r="D318" s="23"/>
      <c r="E318" s="27"/>
      <c r="F318" s="27"/>
      <c r="G318" s="27"/>
      <c r="H318" s="27"/>
      <c r="I318" s="27"/>
      <c r="J318" s="27"/>
      <c r="K318" s="27"/>
      <c r="Y318" s="27"/>
      <c r="Z318" s="27"/>
    </row>
    <row r="319" spans="1:27" x14ac:dyDescent="0.25">
      <c r="B319" s="26"/>
      <c r="C319" s="23"/>
      <c r="D319" s="23"/>
      <c r="E319" s="27"/>
      <c r="F319" s="27"/>
      <c r="G319" s="27"/>
      <c r="H319" s="27"/>
      <c r="I319" s="27"/>
      <c r="J319" s="27"/>
      <c r="K319" s="27"/>
      <c r="L319" s="17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27"/>
      <c r="Z319" s="27"/>
      <c r="AA319" s="17"/>
    </row>
    <row r="320" spans="1:27" s="12" customFormat="1" x14ac:dyDescent="0.25">
      <c r="A320" s="113"/>
      <c r="B320" s="26"/>
      <c r="C320" s="23"/>
      <c r="D320" s="23"/>
      <c r="E320" s="27"/>
      <c r="F320" s="27"/>
      <c r="G320" s="27"/>
      <c r="H320" s="27"/>
      <c r="I320" s="27"/>
      <c r="J320" s="27"/>
      <c r="K320" s="27"/>
      <c r="L320" s="47"/>
      <c r="Y320" s="27"/>
      <c r="Z320" s="27"/>
      <c r="AA320" s="47"/>
    </row>
    <row r="321" spans="1:27" s="12" customFormat="1" x14ac:dyDescent="0.25">
      <c r="A321" s="113"/>
      <c r="B321" s="26"/>
      <c r="C321" s="23"/>
      <c r="D321" s="23"/>
      <c r="E321" s="27"/>
      <c r="F321" s="27"/>
      <c r="G321" s="27"/>
      <c r="H321" s="27"/>
      <c r="I321" s="27"/>
      <c r="J321" s="27"/>
      <c r="K321" s="27"/>
      <c r="L321" s="47"/>
      <c r="Y321" s="27"/>
      <c r="Z321" s="27"/>
      <c r="AA321" s="47"/>
    </row>
    <row r="322" spans="1:27" s="12" customFormat="1" x14ac:dyDescent="0.25">
      <c r="A322" s="113"/>
      <c r="B322" s="26"/>
      <c r="C322" s="23"/>
      <c r="D322" s="23"/>
      <c r="E322" s="27"/>
      <c r="F322" s="27"/>
      <c r="G322" s="27"/>
      <c r="H322" s="27"/>
      <c r="I322" s="27"/>
      <c r="J322" s="27"/>
      <c r="K322" s="27"/>
      <c r="L322" s="47"/>
      <c r="Y322" s="27"/>
      <c r="Z322" s="27"/>
      <c r="AA322" s="47"/>
    </row>
    <row r="323" spans="1:27" s="12" customFormat="1" x14ac:dyDescent="0.25">
      <c r="A323" s="113"/>
      <c r="B323" s="26"/>
      <c r="C323" s="23"/>
      <c r="D323" s="23"/>
      <c r="E323" s="27"/>
      <c r="F323" s="27"/>
      <c r="G323" s="27"/>
      <c r="H323" s="27"/>
      <c r="I323" s="27"/>
      <c r="J323" s="27"/>
      <c r="K323" s="27"/>
      <c r="L323" s="47"/>
      <c r="Y323" s="27"/>
      <c r="Z323" s="27"/>
      <c r="AA323" s="47"/>
    </row>
    <row r="324" spans="1:27" s="12" customFormat="1" x14ac:dyDescent="0.25">
      <c r="A324" s="113"/>
      <c r="B324" s="26"/>
      <c r="C324" s="23"/>
      <c r="D324" s="23"/>
      <c r="E324" s="27"/>
      <c r="F324" s="27"/>
      <c r="G324" s="27"/>
      <c r="H324" s="27"/>
      <c r="I324" s="27"/>
      <c r="J324" s="27"/>
      <c r="K324" s="27"/>
      <c r="L324" s="47"/>
      <c r="Y324" s="27"/>
      <c r="Z324" s="27"/>
      <c r="AA324" s="47"/>
    </row>
    <row r="325" spans="1:27" s="12" customFormat="1" x14ac:dyDescent="0.25">
      <c r="A325" s="113"/>
      <c r="B325" s="26"/>
      <c r="C325" s="27"/>
      <c r="D325" s="27"/>
      <c r="E325" s="23"/>
      <c r="F325" s="23"/>
      <c r="G325" s="23"/>
      <c r="H325" s="23"/>
      <c r="I325" s="23"/>
      <c r="J325" s="23"/>
      <c r="K325" s="23"/>
      <c r="L325" s="47"/>
      <c r="Y325" s="23"/>
      <c r="Z325" s="23"/>
      <c r="AA325" s="47"/>
    </row>
    <row r="326" spans="1:27" s="12" customFormat="1" x14ac:dyDescent="0.25">
      <c r="A326" s="113"/>
      <c r="B326" s="26"/>
      <c r="C326" s="23"/>
      <c r="D326" s="23"/>
      <c r="E326" s="27"/>
      <c r="F326" s="27"/>
      <c r="G326" s="27"/>
      <c r="H326" s="27"/>
      <c r="I326" s="27"/>
      <c r="J326" s="27"/>
      <c r="K326" s="27"/>
      <c r="L326" s="47"/>
      <c r="Y326" s="27"/>
      <c r="Z326" s="27"/>
      <c r="AA326" s="47"/>
    </row>
    <row r="327" spans="1:27" s="12" customFormat="1" x14ac:dyDescent="0.25">
      <c r="A327" s="113"/>
      <c r="B327" s="26"/>
      <c r="C327" s="23"/>
      <c r="D327" s="23"/>
      <c r="E327" s="27"/>
      <c r="F327" s="27"/>
      <c r="G327" s="27"/>
      <c r="H327" s="27"/>
      <c r="I327" s="27"/>
      <c r="J327" s="27"/>
      <c r="K327" s="27"/>
      <c r="L327" s="47"/>
      <c r="Y327" s="27"/>
      <c r="Z327" s="27"/>
      <c r="AA327" s="47"/>
    </row>
    <row r="328" spans="1:27" s="12" customFormat="1" x14ac:dyDescent="0.25">
      <c r="A328" s="113"/>
      <c r="B328" s="26"/>
      <c r="C328" s="23"/>
      <c r="D328" s="23"/>
      <c r="E328" s="27"/>
      <c r="F328" s="27"/>
      <c r="G328" s="27"/>
      <c r="H328" s="27"/>
      <c r="I328" s="27"/>
      <c r="J328" s="27"/>
      <c r="K328" s="27"/>
      <c r="L328" s="47"/>
      <c r="Y328" s="27"/>
      <c r="Z328" s="27"/>
      <c r="AA328" s="47"/>
    </row>
    <row r="329" spans="1:27" s="12" customFormat="1" x14ac:dyDescent="0.25">
      <c r="A329" s="113"/>
      <c r="B329" s="26"/>
      <c r="C329" s="23"/>
      <c r="D329" s="23"/>
      <c r="E329" s="27"/>
      <c r="F329" s="27"/>
      <c r="G329" s="27"/>
      <c r="H329" s="27"/>
      <c r="I329" s="27"/>
      <c r="J329" s="27"/>
      <c r="K329" s="27"/>
      <c r="L329" s="47"/>
      <c r="Y329" s="27"/>
      <c r="Z329" s="27"/>
      <c r="AA329" s="47"/>
    </row>
    <row r="330" spans="1:27" s="12" customFormat="1" x14ac:dyDescent="0.25">
      <c r="A330" s="113"/>
      <c r="B330" s="26"/>
      <c r="C330" s="23"/>
      <c r="D330" s="23"/>
      <c r="E330" s="27"/>
      <c r="F330" s="27"/>
      <c r="G330" s="27"/>
      <c r="H330" s="27"/>
      <c r="I330" s="27"/>
      <c r="J330" s="27"/>
      <c r="K330" s="27"/>
      <c r="L330" s="47"/>
      <c r="Y330" s="27"/>
      <c r="Z330" s="27"/>
      <c r="AA330" s="47"/>
    </row>
    <row r="331" spans="1:27" s="12" customFormat="1" x14ac:dyDescent="0.25">
      <c r="A331" s="113"/>
      <c r="B331" s="26"/>
      <c r="C331" s="23"/>
      <c r="D331" s="23"/>
      <c r="E331" s="27"/>
      <c r="F331" s="27"/>
      <c r="G331" s="27"/>
      <c r="H331" s="27"/>
      <c r="I331" s="27"/>
      <c r="J331" s="27"/>
      <c r="K331" s="27"/>
      <c r="L331" s="47"/>
      <c r="Y331" s="27"/>
      <c r="Z331" s="27"/>
      <c r="AA331" s="47"/>
    </row>
    <row r="332" spans="1:27" s="12" customFormat="1" x14ac:dyDescent="0.25">
      <c r="A332" s="113"/>
      <c r="B332" s="26"/>
      <c r="C332" s="23"/>
      <c r="D332" s="23"/>
      <c r="E332" s="27"/>
      <c r="F332" s="27"/>
      <c r="G332" s="27"/>
      <c r="H332" s="27"/>
      <c r="I332" s="27"/>
      <c r="J332" s="27"/>
      <c r="K332" s="27"/>
      <c r="L332" s="47"/>
      <c r="Y332" s="27"/>
      <c r="Z332" s="27"/>
      <c r="AA332" s="47"/>
    </row>
    <row r="333" spans="1:27" s="12" customFormat="1" x14ac:dyDescent="0.25">
      <c r="A333" s="113"/>
      <c r="B333" s="26"/>
      <c r="C333" s="23"/>
      <c r="D333" s="23"/>
      <c r="E333" s="27"/>
      <c r="F333" s="27"/>
      <c r="G333" s="27"/>
      <c r="H333" s="27"/>
      <c r="I333" s="27"/>
      <c r="J333" s="27"/>
      <c r="K333" s="27"/>
      <c r="L333" s="47"/>
      <c r="Y333" s="27"/>
      <c r="Z333" s="27"/>
      <c r="AA333" s="47"/>
    </row>
    <row r="334" spans="1:27" s="12" customFormat="1" x14ac:dyDescent="0.25">
      <c r="A334" s="113"/>
      <c r="B334" s="26"/>
      <c r="C334" s="23"/>
      <c r="D334" s="23"/>
      <c r="E334" s="27"/>
      <c r="F334" s="27"/>
      <c r="G334" s="27"/>
      <c r="H334" s="27"/>
      <c r="I334" s="27"/>
      <c r="J334" s="27"/>
      <c r="K334" s="27"/>
      <c r="L334" s="47"/>
      <c r="Y334" s="27"/>
      <c r="Z334" s="27"/>
      <c r="AA334" s="47"/>
    </row>
    <row r="335" spans="1:27" s="12" customFormat="1" x14ac:dyDescent="0.25">
      <c r="A335" s="113"/>
      <c r="B335" s="26"/>
      <c r="C335" s="23"/>
      <c r="D335" s="23"/>
      <c r="E335" s="27"/>
      <c r="F335" s="27"/>
      <c r="G335" s="27"/>
      <c r="H335" s="27"/>
      <c r="I335" s="27"/>
      <c r="J335" s="27"/>
      <c r="K335" s="27"/>
      <c r="L335" s="47"/>
      <c r="Y335" s="27"/>
      <c r="Z335" s="27"/>
      <c r="AA335" s="47"/>
    </row>
    <row r="336" spans="1:27" x14ac:dyDescent="0.25">
      <c r="B336" s="28"/>
      <c r="C336" s="22"/>
      <c r="D336" s="22"/>
      <c r="E336" s="27"/>
      <c r="F336" s="27"/>
      <c r="G336" s="27"/>
      <c r="H336" s="27"/>
      <c r="I336" s="27"/>
      <c r="J336" s="27"/>
      <c r="K336" s="27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27"/>
      <c r="Z336" s="27"/>
    </row>
    <row r="337" spans="1:27" x14ac:dyDescent="0.25">
      <c r="B337" s="29"/>
      <c r="C337" s="25"/>
      <c r="D337" s="25"/>
      <c r="E337" s="23"/>
      <c r="F337" s="23"/>
      <c r="G337" s="23"/>
      <c r="H337" s="23"/>
      <c r="I337" s="23"/>
      <c r="J337" s="23"/>
      <c r="K337" s="23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23"/>
      <c r="Z337" s="23"/>
    </row>
    <row r="338" spans="1:27" x14ac:dyDescent="0.25">
      <c r="B338" s="26"/>
      <c r="C338" s="23"/>
      <c r="D338" s="23"/>
      <c r="E338" s="27"/>
      <c r="F338" s="27"/>
      <c r="G338" s="27"/>
      <c r="H338" s="27"/>
      <c r="I338" s="27"/>
      <c r="J338" s="27"/>
      <c r="K338" s="27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27"/>
      <c r="Z338" s="27"/>
    </row>
    <row r="339" spans="1:27" x14ac:dyDescent="0.25">
      <c r="B339" s="26"/>
      <c r="C339" s="27"/>
      <c r="D339" s="27"/>
      <c r="E339" s="23"/>
      <c r="F339" s="23"/>
      <c r="G339" s="23"/>
      <c r="H339" s="23"/>
      <c r="I339" s="23"/>
      <c r="J339" s="23"/>
      <c r="K339" s="23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23"/>
      <c r="Z339" s="23"/>
    </row>
    <row r="340" spans="1:27" x14ac:dyDescent="0.25">
      <c r="B340" s="26"/>
      <c r="C340" s="23"/>
      <c r="D340" s="23"/>
      <c r="E340" s="27"/>
      <c r="F340" s="27"/>
      <c r="G340" s="27"/>
      <c r="H340" s="27"/>
      <c r="I340" s="27"/>
      <c r="J340" s="27"/>
      <c r="K340" s="27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27"/>
      <c r="Z340" s="27"/>
    </row>
    <row r="341" spans="1:27" x14ac:dyDescent="0.25">
      <c r="B341" s="26"/>
      <c r="C341" s="23"/>
      <c r="D341" s="23"/>
      <c r="E341" s="27"/>
      <c r="F341" s="27"/>
      <c r="G341" s="27"/>
      <c r="H341" s="27"/>
      <c r="I341" s="27"/>
      <c r="J341" s="27"/>
      <c r="K341" s="27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27"/>
      <c r="Z341" s="27"/>
    </row>
    <row r="342" spans="1:27" x14ac:dyDescent="0.25">
      <c r="B342" s="26"/>
      <c r="C342" s="23"/>
      <c r="D342" s="23"/>
      <c r="E342" s="27"/>
      <c r="F342" s="27"/>
      <c r="G342" s="27"/>
      <c r="H342" s="27"/>
      <c r="I342" s="27"/>
      <c r="J342" s="27"/>
      <c r="K342" s="27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27"/>
      <c r="Z342" s="27"/>
    </row>
    <row r="343" spans="1:27" x14ac:dyDescent="0.25">
      <c r="B343" s="26"/>
      <c r="C343" s="23"/>
      <c r="D343" s="23"/>
      <c r="E343" s="27"/>
      <c r="F343" s="27"/>
      <c r="G343" s="27"/>
      <c r="H343" s="27"/>
      <c r="I343" s="27"/>
      <c r="J343" s="27"/>
      <c r="K343" s="27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27"/>
      <c r="Z343" s="27"/>
    </row>
    <row r="344" spans="1:27" x14ac:dyDescent="0.25">
      <c r="B344" s="26"/>
      <c r="C344" s="27"/>
      <c r="D344" s="27"/>
      <c r="E344" s="23"/>
      <c r="F344" s="23"/>
      <c r="G344" s="23"/>
      <c r="H344" s="23"/>
      <c r="I344" s="23"/>
      <c r="J344" s="23"/>
      <c r="K344" s="23"/>
      <c r="L344" s="53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23"/>
      <c r="Z344" s="23"/>
      <c r="AA344" s="53"/>
    </row>
    <row r="345" spans="1:27" x14ac:dyDescent="0.25">
      <c r="B345" s="26"/>
      <c r="C345" s="23"/>
      <c r="D345" s="23"/>
      <c r="E345" s="27"/>
      <c r="F345" s="27"/>
      <c r="G345" s="27"/>
      <c r="H345" s="27"/>
      <c r="I345" s="27"/>
      <c r="J345" s="27"/>
      <c r="K345" s="27"/>
      <c r="L345" s="53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27"/>
      <c r="Z345" s="27"/>
      <c r="AA345" s="53"/>
    </row>
    <row r="346" spans="1:27" x14ac:dyDescent="0.25">
      <c r="B346" s="26"/>
      <c r="C346" s="23"/>
      <c r="D346" s="23"/>
      <c r="E346" s="27"/>
      <c r="F346" s="27"/>
      <c r="G346" s="27"/>
      <c r="H346" s="27"/>
      <c r="I346" s="27"/>
      <c r="J346" s="27"/>
      <c r="K346" s="27"/>
      <c r="L346" s="53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27"/>
      <c r="Z346" s="27"/>
      <c r="AA346" s="53"/>
    </row>
    <row r="347" spans="1:27" x14ac:dyDescent="0.25">
      <c r="B347" s="26"/>
      <c r="C347" s="27"/>
      <c r="D347" s="27"/>
      <c r="E347" s="23"/>
      <c r="F347" s="23"/>
      <c r="G347" s="23"/>
      <c r="H347" s="23"/>
      <c r="I347" s="23"/>
      <c r="J347" s="23"/>
      <c r="K347" s="23"/>
      <c r="L347" s="53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23"/>
      <c r="Z347" s="23"/>
      <c r="AA347" s="53"/>
    </row>
    <row r="348" spans="1:27" x14ac:dyDescent="0.25">
      <c r="B348" s="26"/>
      <c r="C348" s="27"/>
      <c r="D348" s="27"/>
      <c r="E348" s="23"/>
      <c r="F348" s="23"/>
      <c r="G348" s="23"/>
      <c r="H348" s="23"/>
      <c r="I348" s="23"/>
      <c r="J348" s="23"/>
      <c r="K348" s="23"/>
      <c r="L348" s="53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23"/>
      <c r="Z348" s="23"/>
      <c r="AA348" s="53"/>
    </row>
    <row r="349" spans="1:27" x14ac:dyDescent="0.25">
      <c r="B349" s="26"/>
      <c r="C349" s="23"/>
      <c r="D349" s="23"/>
      <c r="E349" s="27"/>
      <c r="F349" s="27"/>
      <c r="G349" s="27"/>
      <c r="H349" s="27"/>
      <c r="I349" s="27"/>
      <c r="J349" s="27"/>
      <c r="K349" s="27"/>
      <c r="L349" s="53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27"/>
      <c r="Z349" s="27"/>
      <c r="AA349" s="53"/>
    </row>
    <row r="350" spans="1:27" x14ac:dyDescent="0.25">
      <c r="B350" s="26"/>
      <c r="C350" s="23"/>
      <c r="D350" s="23"/>
      <c r="E350" s="27"/>
      <c r="F350" s="27"/>
      <c r="G350" s="27"/>
      <c r="H350" s="27"/>
      <c r="I350" s="27"/>
      <c r="J350" s="27"/>
      <c r="K350" s="27"/>
      <c r="L350" s="53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27"/>
      <c r="Z350" s="27"/>
      <c r="AA350" s="53"/>
    </row>
    <row r="351" spans="1:27" x14ac:dyDescent="0.25">
      <c r="A351" s="112"/>
      <c r="B351" s="26"/>
      <c r="C351" s="23"/>
      <c r="D351" s="23"/>
      <c r="E351" s="27"/>
      <c r="F351" s="27"/>
      <c r="G351" s="27"/>
      <c r="H351" s="27"/>
      <c r="I351" s="27"/>
      <c r="J351" s="27"/>
      <c r="K351" s="27"/>
      <c r="L351" s="53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27"/>
      <c r="Z351" s="27"/>
      <c r="AA351" s="53"/>
    </row>
    <row r="352" spans="1:27" x14ac:dyDescent="0.25">
      <c r="A352" s="112"/>
      <c r="B352" s="26"/>
      <c r="C352" s="27"/>
      <c r="D352" s="27"/>
      <c r="E352" s="23"/>
      <c r="F352" s="23"/>
      <c r="G352" s="23"/>
      <c r="H352" s="23"/>
      <c r="I352" s="23"/>
      <c r="J352" s="23"/>
      <c r="K352" s="23"/>
      <c r="L352" s="53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23"/>
      <c r="Z352" s="23"/>
      <c r="AA352" s="53"/>
    </row>
    <row r="353" spans="1:27" x14ac:dyDescent="0.25">
      <c r="A353" s="112"/>
      <c r="B353" s="26"/>
      <c r="C353" s="23"/>
      <c r="D353" s="23"/>
      <c r="E353" s="27"/>
      <c r="F353" s="27"/>
      <c r="G353" s="27"/>
      <c r="H353" s="27"/>
      <c r="I353" s="27"/>
      <c r="J353" s="27"/>
      <c r="K353" s="27"/>
      <c r="L353" s="53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27"/>
      <c r="Z353" s="27"/>
      <c r="AA353" s="53"/>
    </row>
    <row r="354" spans="1:27" x14ac:dyDescent="0.25">
      <c r="A354" s="112"/>
      <c r="B354" s="26"/>
      <c r="C354" s="23"/>
      <c r="D354" s="23"/>
      <c r="E354" s="27"/>
      <c r="F354" s="27"/>
      <c r="G354" s="27"/>
      <c r="H354" s="27"/>
      <c r="I354" s="27"/>
      <c r="J354" s="27"/>
      <c r="K354" s="27"/>
      <c r="L354" s="53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27"/>
      <c r="Z354" s="27"/>
      <c r="AA354" s="53"/>
    </row>
    <row r="355" spans="1:27" x14ac:dyDescent="0.25">
      <c r="A355" s="112"/>
      <c r="B355" s="26"/>
      <c r="C355" s="23"/>
      <c r="D355" s="23"/>
      <c r="E355" s="27"/>
      <c r="F355" s="27"/>
      <c r="G355" s="27"/>
      <c r="H355" s="27"/>
      <c r="I355" s="27"/>
      <c r="J355" s="27"/>
      <c r="K355" s="27"/>
      <c r="L355" s="53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27"/>
      <c r="Z355" s="27"/>
      <c r="AA355" s="53"/>
    </row>
    <row r="356" spans="1:27" x14ac:dyDescent="0.25">
      <c r="A356" s="112"/>
      <c r="B356" s="26"/>
      <c r="C356" s="23"/>
      <c r="D356" s="23"/>
      <c r="E356" s="27"/>
      <c r="F356" s="27"/>
      <c r="G356" s="27"/>
      <c r="H356" s="27"/>
      <c r="I356" s="27"/>
      <c r="J356" s="27"/>
      <c r="K356" s="27"/>
      <c r="L356" s="53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27"/>
      <c r="Z356" s="27"/>
      <c r="AA356" s="53"/>
    </row>
    <row r="357" spans="1:27" x14ac:dyDescent="0.25">
      <c r="A357" s="112"/>
      <c r="B357" s="26"/>
      <c r="C357" s="23"/>
      <c r="D357" s="23"/>
      <c r="E357" s="27"/>
      <c r="F357" s="27"/>
      <c r="G357" s="27"/>
      <c r="H357" s="27"/>
      <c r="I357" s="27"/>
      <c r="J357" s="27"/>
      <c r="K357" s="27"/>
      <c r="L357" s="53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27"/>
      <c r="Z357" s="27"/>
      <c r="AA357" s="53"/>
    </row>
    <row r="358" spans="1:27" x14ac:dyDescent="0.25">
      <c r="A358" s="112"/>
      <c r="B358" s="26"/>
      <c r="C358" s="23"/>
      <c r="D358" s="23"/>
      <c r="E358" s="27"/>
      <c r="F358" s="27"/>
      <c r="G358" s="27"/>
      <c r="H358" s="27"/>
      <c r="I358" s="27"/>
      <c r="J358" s="27"/>
      <c r="K358" s="27"/>
      <c r="L358" s="53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27"/>
      <c r="Z358" s="27"/>
      <c r="AA358" s="53"/>
    </row>
    <row r="359" spans="1:27" x14ac:dyDescent="0.25">
      <c r="A359" s="112"/>
      <c r="B359" s="26"/>
      <c r="C359" s="23"/>
      <c r="D359" s="23"/>
      <c r="E359" s="27"/>
      <c r="F359" s="27"/>
      <c r="G359" s="27"/>
      <c r="H359" s="27"/>
      <c r="I359" s="27"/>
      <c r="J359" s="27"/>
      <c r="K359" s="27"/>
      <c r="L359" s="53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27"/>
      <c r="Z359" s="27"/>
      <c r="AA359" s="53"/>
    </row>
    <row r="360" spans="1:27" x14ac:dyDescent="0.25">
      <c r="A360" s="112"/>
      <c r="B360" s="26"/>
      <c r="C360" s="23"/>
      <c r="D360" s="23"/>
      <c r="E360" s="27"/>
      <c r="F360" s="27"/>
      <c r="G360" s="27"/>
      <c r="H360" s="27"/>
      <c r="I360" s="27"/>
      <c r="J360" s="27"/>
      <c r="K360" s="27"/>
      <c r="L360" s="53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27"/>
      <c r="Z360" s="27"/>
      <c r="AA360" s="53"/>
    </row>
    <row r="361" spans="1:27" x14ac:dyDescent="0.25">
      <c r="A361" s="112"/>
      <c r="B361" s="26"/>
      <c r="C361" s="23"/>
      <c r="D361" s="23"/>
      <c r="E361" s="27"/>
      <c r="F361" s="27"/>
      <c r="G361" s="27"/>
      <c r="H361" s="27"/>
      <c r="I361" s="27"/>
      <c r="J361" s="27"/>
      <c r="K361" s="27"/>
      <c r="L361" s="53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27"/>
      <c r="Z361" s="27"/>
      <c r="AA361" s="53"/>
    </row>
    <row r="362" spans="1:27" x14ac:dyDescent="0.25">
      <c r="A362" s="112"/>
      <c r="B362" s="26"/>
      <c r="C362" s="23"/>
      <c r="D362" s="23"/>
      <c r="E362" s="27"/>
      <c r="F362" s="27"/>
      <c r="G362" s="27"/>
      <c r="H362" s="27"/>
      <c r="I362" s="27"/>
      <c r="J362" s="27"/>
      <c r="K362" s="27"/>
      <c r="L362" s="53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27"/>
      <c r="Z362" s="27"/>
      <c r="AA362" s="53"/>
    </row>
    <row r="363" spans="1:27" x14ac:dyDescent="0.25">
      <c r="A363" s="112"/>
      <c r="B363" s="28"/>
      <c r="C363" s="22"/>
      <c r="D363" s="22"/>
      <c r="E363" s="23"/>
      <c r="F363" s="23"/>
      <c r="G363" s="23"/>
      <c r="H363" s="23"/>
      <c r="I363" s="23"/>
      <c r="J363" s="23"/>
      <c r="K363" s="23"/>
      <c r="L363" s="53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23"/>
      <c r="Z363" s="23"/>
      <c r="AA363" s="53"/>
    </row>
    <row r="364" spans="1:27" x14ac:dyDescent="0.25">
      <c r="A364" s="112"/>
      <c r="B364" s="26"/>
      <c r="C364" s="27"/>
      <c r="D364" s="27"/>
      <c r="E364" s="23"/>
      <c r="F364" s="23"/>
      <c r="G364" s="23"/>
      <c r="H364" s="23"/>
      <c r="I364" s="23"/>
      <c r="J364" s="23"/>
      <c r="K364" s="23"/>
      <c r="L364" s="53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23"/>
      <c r="Z364" s="23"/>
      <c r="AA364" s="53"/>
    </row>
    <row r="365" spans="1:27" x14ac:dyDescent="0.25">
      <c r="A365" s="112"/>
      <c r="B365" s="26"/>
      <c r="C365" s="27"/>
      <c r="D365" s="27"/>
      <c r="E365" s="23"/>
      <c r="F365" s="23"/>
      <c r="G365" s="23"/>
      <c r="H365" s="23"/>
      <c r="I365" s="23"/>
      <c r="J365" s="23"/>
      <c r="K365" s="23"/>
      <c r="L365" s="53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23"/>
      <c r="Z365" s="23"/>
      <c r="AA365" s="53"/>
    </row>
    <row r="366" spans="1:27" x14ac:dyDescent="0.25">
      <c r="A366" s="112"/>
      <c r="B366" s="26"/>
      <c r="C366" s="23"/>
      <c r="D366" s="23"/>
      <c r="E366" s="27"/>
      <c r="F366" s="27"/>
      <c r="G366" s="27"/>
      <c r="H366" s="27"/>
      <c r="I366" s="27"/>
      <c r="J366" s="27"/>
      <c r="K366" s="27"/>
      <c r="L366" s="53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27"/>
      <c r="Z366" s="27"/>
      <c r="AA366" s="53"/>
    </row>
    <row r="367" spans="1:27" x14ac:dyDescent="0.25">
      <c r="A367" s="112"/>
      <c r="B367" s="26"/>
      <c r="C367" s="23"/>
      <c r="D367" s="23"/>
      <c r="E367" s="27"/>
      <c r="F367" s="27"/>
      <c r="G367" s="27"/>
      <c r="H367" s="27"/>
      <c r="I367" s="27"/>
      <c r="J367" s="27"/>
      <c r="K367" s="27"/>
      <c r="L367" s="53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27"/>
      <c r="Z367" s="27"/>
      <c r="AA367" s="53"/>
    </row>
    <row r="368" spans="1:27" x14ac:dyDescent="0.25">
      <c r="A368" s="112"/>
      <c r="B368" s="26"/>
      <c r="C368" s="23"/>
      <c r="D368" s="23"/>
      <c r="E368" s="27"/>
      <c r="F368" s="27"/>
      <c r="G368" s="27"/>
      <c r="H368" s="27"/>
      <c r="I368" s="27"/>
      <c r="J368" s="27"/>
      <c r="K368" s="27"/>
      <c r="L368" s="53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27"/>
      <c r="Z368" s="27"/>
      <c r="AA368" s="53"/>
    </row>
    <row r="369" spans="1:27" x14ac:dyDescent="0.25">
      <c r="A369" s="112"/>
      <c r="B369" s="26"/>
      <c r="C369" s="27"/>
      <c r="D369" s="27"/>
      <c r="E369" s="23"/>
      <c r="F369" s="23"/>
      <c r="G369" s="23"/>
      <c r="H369" s="23"/>
      <c r="I369" s="23"/>
      <c r="J369" s="23"/>
      <c r="K369" s="23"/>
      <c r="L369" s="53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23"/>
      <c r="Z369" s="23"/>
      <c r="AA369" s="53"/>
    </row>
    <row r="370" spans="1:27" x14ac:dyDescent="0.25">
      <c r="A370" s="112"/>
      <c r="B370" s="26"/>
      <c r="C370" s="23"/>
      <c r="D370" s="23"/>
      <c r="E370" s="27"/>
      <c r="F370" s="27"/>
      <c r="G370" s="27"/>
      <c r="H370" s="27"/>
      <c r="I370" s="27"/>
      <c r="J370" s="27"/>
      <c r="K370" s="27"/>
      <c r="L370" s="53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27"/>
      <c r="Z370" s="27"/>
      <c r="AA370" s="53"/>
    </row>
    <row r="371" spans="1:27" x14ac:dyDescent="0.25">
      <c r="A371" s="112"/>
      <c r="B371" s="26"/>
      <c r="C371" s="23"/>
      <c r="D371" s="23"/>
      <c r="E371" s="27"/>
      <c r="F371" s="27"/>
      <c r="G371" s="27"/>
      <c r="H371" s="27"/>
      <c r="I371" s="27"/>
      <c r="J371" s="27"/>
      <c r="K371" s="27"/>
      <c r="L371" s="53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27"/>
      <c r="Z371" s="27"/>
      <c r="AA371" s="53"/>
    </row>
    <row r="372" spans="1:27" x14ac:dyDescent="0.25">
      <c r="A372" s="112"/>
      <c r="B372" s="26"/>
      <c r="C372" s="27"/>
      <c r="D372" s="27"/>
      <c r="E372" s="23"/>
      <c r="F372" s="23"/>
      <c r="G372" s="23"/>
      <c r="H372" s="23"/>
      <c r="I372" s="23"/>
      <c r="J372" s="23"/>
      <c r="K372" s="23"/>
      <c r="L372" s="53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23"/>
      <c r="Z372" s="23"/>
      <c r="AA372" s="53"/>
    </row>
    <row r="373" spans="1:27" x14ac:dyDescent="0.25">
      <c r="A373" s="112"/>
      <c r="B373" s="26"/>
      <c r="C373" s="23"/>
      <c r="D373" s="23"/>
      <c r="E373" s="27"/>
      <c r="F373" s="27"/>
      <c r="G373" s="27"/>
      <c r="H373" s="27"/>
      <c r="I373" s="27"/>
      <c r="J373" s="27"/>
      <c r="K373" s="27"/>
      <c r="L373" s="53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27"/>
      <c r="Z373" s="27"/>
      <c r="AA373" s="53"/>
    </row>
    <row r="374" spans="1:27" x14ac:dyDescent="0.25">
      <c r="A374" s="112"/>
      <c r="B374" s="26"/>
      <c r="C374" s="23"/>
      <c r="D374" s="23"/>
      <c r="E374" s="27"/>
      <c r="F374" s="27"/>
      <c r="G374" s="27"/>
      <c r="H374" s="27"/>
      <c r="I374" s="27"/>
      <c r="J374" s="27"/>
      <c r="K374" s="27"/>
      <c r="L374" s="53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27"/>
      <c r="Z374" s="27"/>
      <c r="AA374" s="53"/>
    </row>
    <row r="375" spans="1:27" x14ac:dyDescent="0.25">
      <c r="A375" s="112"/>
      <c r="B375" s="26"/>
      <c r="C375" s="23"/>
      <c r="D375" s="23"/>
      <c r="E375" s="27"/>
      <c r="F375" s="27"/>
      <c r="G375" s="27"/>
      <c r="H375" s="27"/>
      <c r="I375" s="27"/>
      <c r="J375" s="27"/>
      <c r="K375" s="27"/>
      <c r="L375" s="53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27"/>
      <c r="Z375" s="27"/>
      <c r="AA375" s="53"/>
    </row>
    <row r="376" spans="1:27" x14ac:dyDescent="0.25">
      <c r="A376" s="112"/>
      <c r="B376" s="26"/>
      <c r="C376" s="23"/>
      <c r="D376" s="23"/>
      <c r="E376" s="27"/>
      <c r="F376" s="27"/>
      <c r="G376" s="27"/>
      <c r="H376" s="27"/>
      <c r="I376" s="27"/>
      <c r="J376" s="27"/>
      <c r="K376" s="27"/>
      <c r="L376" s="53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27"/>
      <c r="Z376" s="27"/>
      <c r="AA376" s="53"/>
    </row>
    <row r="377" spans="1:27" x14ac:dyDescent="0.25">
      <c r="A377" s="112"/>
      <c r="B377" s="26"/>
      <c r="C377" s="23"/>
      <c r="D377" s="23"/>
      <c r="E377" s="27"/>
      <c r="F377" s="27"/>
      <c r="G377" s="27"/>
      <c r="H377" s="27"/>
      <c r="I377" s="27"/>
      <c r="J377" s="27"/>
      <c r="K377" s="27"/>
      <c r="L377" s="53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27"/>
      <c r="Z377" s="27"/>
      <c r="AA377" s="53"/>
    </row>
    <row r="378" spans="1:27" x14ac:dyDescent="0.25">
      <c r="A378" s="112"/>
      <c r="B378" s="26"/>
      <c r="C378" s="23"/>
      <c r="D378" s="23"/>
      <c r="E378" s="27"/>
      <c r="F378" s="27"/>
      <c r="G378" s="27"/>
      <c r="H378" s="27"/>
      <c r="I378" s="27"/>
      <c r="J378" s="27"/>
      <c r="K378" s="27"/>
      <c r="L378" s="53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27"/>
      <c r="Z378" s="27"/>
      <c r="AA378" s="53"/>
    </row>
    <row r="379" spans="1:27" x14ac:dyDescent="0.25">
      <c r="A379" s="112"/>
      <c r="B379" s="26"/>
      <c r="C379" s="23"/>
      <c r="D379" s="23"/>
      <c r="E379" s="27"/>
      <c r="F379" s="27"/>
      <c r="G379" s="27"/>
      <c r="H379" s="27"/>
      <c r="I379" s="27"/>
      <c r="J379" s="27"/>
      <c r="K379" s="27"/>
      <c r="L379" s="53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27"/>
      <c r="Z379" s="27"/>
      <c r="AA379" s="53"/>
    </row>
    <row r="380" spans="1:27" x14ac:dyDescent="0.25">
      <c r="A380" s="112"/>
      <c r="B380" s="26"/>
      <c r="C380" s="27"/>
      <c r="D380" s="27"/>
      <c r="E380" s="23"/>
      <c r="F380" s="23"/>
      <c r="G380" s="23"/>
      <c r="H380" s="23"/>
      <c r="I380" s="23"/>
      <c r="J380" s="23"/>
      <c r="K380" s="23"/>
      <c r="L380" s="53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23"/>
      <c r="Z380" s="23"/>
      <c r="AA380" s="53"/>
    </row>
    <row r="381" spans="1:27" x14ac:dyDescent="0.25">
      <c r="A381" s="112"/>
      <c r="B381" s="26"/>
      <c r="C381" s="27"/>
      <c r="D381" s="27"/>
      <c r="E381" s="23"/>
      <c r="F381" s="23"/>
      <c r="G381" s="23"/>
      <c r="H381" s="23"/>
      <c r="I381" s="23"/>
      <c r="J381" s="23"/>
      <c r="K381" s="23"/>
      <c r="L381" s="53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23"/>
      <c r="Z381" s="23"/>
      <c r="AA381" s="53"/>
    </row>
    <row r="382" spans="1:27" x14ac:dyDescent="0.25">
      <c r="A382" s="112"/>
      <c r="B382" s="26"/>
      <c r="C382" s="27"/>
      <c r="D382" s="27"/>
      <c r="E382" s="23"/>
      <c r="F382" s="23"/>
      <c r="G382" s="23"/>
      <c r="H382" s="23"/>
      <c r="I382" s="23"/>
      <c r="J382" s="23"/>
      <c r="K382" s="23"/>
      <c r="L382" s="53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23"/>
      <c r="Z382" s="23"/>
      <c r="AA382" s="53"/>
    </row>
    <row r="383" spans="1:27" x14ac:dyDescent="0.25">
      <c r="A383" s="112"/>
      <c r="B383" s="26"/>
      <c r="C383" s="27"/>
      <c r="D383" s="27"/>
      <c r="E383" s="23"/>
      <c r="F383" s="23"/>
      <c r="G383" s="23"/>
      <c r="H383" s="23"/>
      <c r="I383" s="23"/>
      <c r="J383" s="23"/>
      <c r="K383" s="23"/>
      <c r="L383" s="53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23"/>
      <c r="Z383" s="23"/>
      <c r="AA383" s="53"/>
    </row>
    <row r="384" spans="1:27" x14ac:dyDescent="0.25">
      <c r="A384" s="112"/>
      <c r="B384" s="26"/>
      <c r="C384" s="23"/>
      <c r="D384" s="23"/>
      <c r="E384" s="27"/>
      <c r="F384" s="27"/>
      <c r="G384" s="27"/>
      <c r="H384" s="27"/>
      <c r="I384" s="27"/>
      <c r="J384" s="27"/>
      <c r="K384" s="27"/>
      <c r="L384" s="53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27"/>
      <c r="Z384" s="27"/>
      <c r="AA384" s="53"/>
    </row>
    <row r="385" spans="1:27" x14ac:dyDescent="0.25">
      <c r="A385" s="112"/>
      <c r="B385" s="26"/>
      <c r="C385" s="23"/>
      <c r="D385" s="23"/>
      <c r="E385" s="27"/>
      <c r="F385" s="27"/>
      <c r="G385" s="27"/>
      <c r="H385" s="27"/>
      <c r="I385" s="27"/>
      <c r="J385" s="27"/>
      <c r="K385" s="27"/>
      <c r="L385" s="53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27"/>
      <c r="Z385" s="27"/>
      <c r="AA385" s="53"/>
    </row>
    <row r="386" spans="1:27" x14ac:dyDescent="0.25">
      <c r="A386" s="112"/>
      <c r="B386" s="26"/>
      <c r="C386" s="23"/>
      <c r="D386" s="23"/>
      <c r="E386" s="27"/>
      <c r="F386" s="27"/>
      <c r="G386" s="27"/>
      <c r="H386" s="27"/>
      <c r="I386" s="27"/>
      <c r="J386" s="27"/>
      <c r="K386" s="27"/>
      <c r="L386" s="53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27"/>
      <c r="Z386" s="27"/>
      <c r="AA386" s="53"/>
    </row>
    <row r="387" spans="1:27" x14ac:dyDescent="0.25">
      <c r="A387" s="112"/>
      <c r="B387" s="26"/>
      <c r="C387" s="23"/>
      <c r="D387" s="23"/>
      <c r="E387" s="27"/>
      <c r="F387" s="27"/>
      <c r="G387" s="27"/>
      <c r="H387" s="27"/>
      <c r="I387" s="27"/>
      <c r="J387" s="27"/>
      <c r="K387" s="27"/>
      <c r="L387" s="53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27"/>
      <c r="Z387" s="27"/>
      <c r="AA387" s="53"/>
    </row>
    <row r="388" spans="1:27" x14ac:dyDescent="0.25">
      <c r="A388" s="112"/>
      <c r="B388" s="26"/>
      <c r="C388" s="27"/>
      <c r="D388" s="27"/>
      <c r="E388" s="23"/>
      <c r="F388" s="23"/>
      <c r="G388" s="23"/>
      <c r="H388" s="23"/>
      <c r="I388" s="23"/>
      <c r="J388" s="23"/>
      <c r="K388" s="23"/>
      <c r="L388" s="53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23"/>
      <c r="Z388" s="23"/>
      <c r="AA388" s="53"/>
    </row>
    <row r="389" spans="1:27" x14ac:dyDescent="0.25">
      <c r="A389" s="112"/>
      <c r="B389" s="26"/>
      <c r="C389" s="23"/>
      <c r="D389" s="23"/>
      <c r="E389" s="27"/>
      <c r="F389" s="27"/>
      <c r="G389" s="27"/>
      <c r="H389" s="27"/>
      <c r="I389" s="27"/>
      <c r="J389" s="27"/>
      <c r="K389" s="27"/>
      <c r="L389" s="53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27"/>
      <c r="Z389" s="27"/>
      <c r="AA389" s="53"/>
    </row>
    <row r="390" spans="1:27" x14ac:dyDescent="0.25">
      <c r="A390" s="112"/>
      <c r="B390" s="26"/>
      <c r="C390" s="23"/>
      <c r="D390" s="23"/>
      <c r="E390" s="27"/>
      <c r="F390" s="27"/>
      <c r="G390" s="27"/>
      <c r="H390" s="27"/>
      <c r="I390" s="27"/>
      <c r="J390" s="27"/>
      <c r="K390" s="27"/>
      <c r="L390" s="53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27"/>
      <c r="Z390" s="27"/>
      <c r="AA390" s="53"/>
    </row>
    <row r="391" spans="1:27" x14ac:dyDescent="0.25">
      <c r="A391" s="112"/>
      <c r="B391" s="26"/>
      <c r="C391" s="23"/>
      <c r="D391" s="23"/>
      <c r="E391" s="27"/>
      <c r="F391" s="27"/>
      <c r="G391" s="27"/>
      <c r="H391" s="27"/>
      <c r="I391" s="27"/>
      <c r="J391" s="27"/>
      <c r="K391" s="27"/>
      <c r="L391" s="53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27"/>
      <c r="Z391" s="27"/>
      <c r="AA391" s="53"/>
    </row>
    <row r="392" spans="1:27" x14ac:dyDescent="0.25">
      <c r="A392" s="112"/>
      <c r="B392" s="26"/>
      <c r="C392" s="23"/>
      <c r="D392" s="23"/>
      <c r="E392" s="27"/>
      <c r="F392" s="27"/>
      <c r="G392" s="27"/>
      <c r="H392" s="27"/>
      <c r="I392" s="27"/>
      <c r="J392" s="27"/>
      <c r="K392" s="27"/>
      <c r="L392" s="53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27"/>
      <c r="Z392" s="27"/>
      <c r="AA392" s="53"/>
    </row>
    <row r="393" spans="1:27" x14ac:dyDescent="0.25">
      <c r="A393" s="112"/>
      <c r="B393" s="26"/>
      <c r="C393" s="23"/>
      <c r="D393" s="23"/>
      <c r="E393" s="27"/>
      <c r="F393" s="27"/>
      <c r="G393" s="27"/>
      <c r="H393" s="27"/>
      <c r="I393" s="27"/>
      <c r="J393" s="27"/>
      <c r="K393" s="27"/>
      <c r="L393" s="53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27"/>
      <c r="Z393" s="27"/>
      <c r="AA393" s="53"/>
    </row>
    <row r="394" spans="1:27" x14ac:dyDescent="0.25">
      <c r="A394" s="112"/>
      <c r="B394" s="26"/>
      <c r="C394" s="27"/>
      <c r="D394" s="27"/>
      <c r="E394" s="23"/>
      <c r="F394" s="23"/>
      <c r="G394" s="23"/>
      <c r="H394" s="23"/>
      <c r="I394" s="23"/>
      <c r="J394" s="23"/>
      <c r="K394" s="23"/>
      <c r="L394" s="53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23"/>
      <c r="Z394" s="23"/>
      <c r="AA394" s="53"/>
    </row>
    <row r="395" spans="1:27" x14ac:dyDescent="0.25">
      <c r="A395" s="112"/>
      <c r="B395" s="26"/>
      <c r="C395" s="27"/>
      <c r="D395" s="27"/>
      <c r="E395" s="23"/>
      <c r="F395" s="23"/>
      <c r="G395" s="23"/>
      <c r="H395" s="23"/>
      <c r="I395" s="23"/>
      <c r="J395" s="23"/>
      <c r="K395" s="23"/>
      <c r="L395" s="53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23"/>
      <c r="Z395" s="23"/>
      <c r="AA395" s="53"/>
    </row>
    <row r="396" spans="1:27" x14ac:dyDescent="0.25">
      <c r="A396" s="112"/>
      <c r="B396" s="26"/>
      <c r="C396" s="23"/>
      <c r="D396" s="23"/>
      <c r="E396" s="27"/>
      <c r="F396" s="27"/>
      <c r="G396" s="27"/>
      <c r="H396" s="27"/>
      <c r="I396" s="27"/>
      <c r="J396" s="27"/>
      <c r="K396" s="27"/>
      <c r="L396" s="53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27"/>
      <c r="Z396" s="27"/>
      <c r="AA396" s="53"/>
    </row>
    <row r="397" spans="1:27" x14ac:dyDescent="0.25">
      <c r="A397" s="112"/>
      <c r="B397" s="26"/>
      <c r="C397" s="23"/>
      <c r="D397" s="23"/>
      <c r="E397" s="27"/>
      <c r="F397" s="27"/>
      <c r="G397" s="27"/>
      <c r="H397" s="27"/>
      <c r="I397" s="27"/>
      <c r="J397" s="27"/>
      <c r="K397" s="27"/>
      <c r="L397" s="53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27"/>
      <c r="Z397" s="27"/>
      <c r="AA397" s="53"/>
    </row>
    <row r="398" spans="1:27" x14ac:dyDescent="0.25">
      <c r="A398" s="112"/>
      <c r="B398" s="26"/>
      <c r="C398" s="23"/>
      <c r="D398" s="23"/>
      <c r="E398" s="27"/>
      <c r="F398" s="27"/>
      <c r="G398" s="27"/>
      <c r="H398" s="27"/>
      <c r="I398" s="27"/>
      <c r="J398" s="27"/>
      <c r="K398" s="27"/>
      <c r="L398" s="53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27"/>
      <c r="Z398" s="27"/>
      <c r="AA398" s="53"/>
    </row>
    <row r="399" spans="1:27" x14ac:dyDescent="0.25">
      <c r="A399" s="112"/>
      <c r="B399" s="28"/>
      <c r="C399" s="22"/>
      <c r="D399" s="22"/>
      <c r="E399" s="23"/>
      <c r="F399" s="23"/>
      <c r="G399" s="23"/>
      <c r="H399" s="23"/>
      <c r="I399" s="23"/>
      <c r="J399" s="23"/>
      <c r="K399" s="23"/>
      <c r="L399" s="53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23"/>
      <c r="Z399" s="23"/>
      <c r="AA399" s="53"/>
    </row>
    <row r="400" spans="1:27" x14ac:dyDescent="0.25">
      <c r="A400" s="112"/>
      <c r="B400" s="26"/>
      <c r="C400" s="27"/>
      <c r="D400" s="27"/>
      <c r="E400" s="23"/>
      <c r="F400" s="23"/>
      <c r="G400" s="23"/>
      <c r="H400" s="23"/>
      <c r="I400" s="23"/>
      <c r="J400" s="23"/>
      <c r="K400" s="23"/>
      <c r="L400" s="53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23"/>
      <c r="Z400" s="23"/>
      <c r="AA400" s="53"/>
    </row>
    <row r="401" spans="1:27" x14ac:dyDescent="0.25">
      <c r="A401" s="112"/>
      <c r="B401" s="26"/>
      <c r="C401" s="27"/>
      <c r="D401" s="27"/>
      <c r="E401" s="23"/>
      <c r="F401" s="23"/>
      <c r="G401" s="23"/>
      <c r="H401" s="23"/>
      <c r="I401" s="23"/>
      <c r="J401" s="23"/>
      <c r="K401" s="23"/>
      <c r="L401" s="53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23"/>
      <c r="Z401" s="23"/>
      <c r="AA401" s="53"/>
    </row>
    <row r="402" spans="1:27" x14ac:dyDescent="0.25">
      <c r="A402" s="112"/>
      <c r="B402" s="26"/>
      <c r="C402" s="23"/>
      <c r="D402" s="23"/>
      <c r="E402" s="27"/>
      <c r="F402" s="27"/>
      <c r="G402" s="27"/>
      <c r="H402" s="27"/>
      <c r="I402" s="27"/>
      <c r="J402" s="27"/>
      <c r="K402" s="27"/>
      <c r="L402" s="53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27"/>
      <c r="Z402" s="27"/>
      <c r="AA402" s="53"/>
    </row>
    <row r="403" spans="1:27" x14ac:dyDescent="0.25">
      <c r="A403" s="112"/>
      <c r="B403" s="26"/>
      <c r="C403" s="23"/>
      <c r="D403" s="23"/>
      <c r="E403" s="27"/>
      <c r="F403" s="27"/>
      <c r="G403" s="27"/>
      <c r="H403" s="27"/>
      <c r="I403" s="27"/>
      <c r="J403" s="27"/>
      <c r="K403" s="27"/>
      <c r="L403" s="53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27"/>
      <c r="Z403" s="27"/>
      <c r="AA403" s="53"/>
    </row>
    <row r="404" spans="1:27" x14ac:dyDescent="0.25">
      <c r="A404" s="112"/>
      <c r="B404" s="26"/>
      <c r="C404" s="27"/>
      <c r="D404" s="27"/>
      <c r="E404" s="23"/>
      <c r="F404" s="23"/>
      <c r="G404" s="23"/>
      <c r="H404" s="23"/>
      <c r="I404" s="23"/>
      <c r="J404" s="23"/>
      <c r="K404" s="23"/>
      <c r="L404" s="53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23"/>
      <c r="Z404" s="23"/>
      <c r="AA404" s="53"/>
    </row>
    <row r="405" spans="1:27" x14ac:dyDescent="0.25">
      <c r="A405" s="112"/>
      <c r="B405" s="26"/>
      <c r="C405" s="27"/>
      <c r="D405" s="27"/>
      <c r="E405" s="23"/>
      <c r="F405" s="23"/>
      <c r="G405" s="23"/>
      <c r="H405" s="23"/>
      <c r="I405" s="23"/>
      <c r="J405" s="23"/>
      <c r="K405" s="23"/>
      <c r="L405" s="53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23"/>
      <c r="Z405" s="23"/>
      <c r="AA405" s="53"/>
    </row>
    <row r="406" spans="1:27" x14ac:dyDescent="0.25">
      <c r="A406" s="112"/>
      <c r="B406" s="26"/>
      <c r="C406" s="23"/>
      <c r="D406" s="23"/>
      <c r="E406" s="27"/>
      <c r="F406" s="27"/>
      <c r="G406" s="27"/>
      <c r="H406" s="27"/>
      <c r="I406" s="27"/>
      <c r="J406" s="27"/>
      <c r="K406" s="27"/>
      <c r="L406" s="53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27"/>
      <c r="Z406" s="27"/>
      <c r="AA406" s="53"/>
    </row>
    <row r="407" spans="1:27" x14ac:dyDescent="0.25">
      <c r="A407" s="112"/>
      <c r="B407" s="26"/>
      <c r="C407" s="23"/>
      <c r="D407" s="23"/>
      <c r="E407" s="27"/>
      <c r="F407" s="27"/>
      <c r="G407" s="27"/>
      <c r="H407" s="27"/>
      <c r="I407" s="27"/>
      <c r="J407" s="27"/>
      <c r="K407" s="27"/>
      <c r="L407" s="53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27"/>
      <c r="Z407" s="27"/>
      <c r="AA407" s="53"/>
    </row>
    <row r="408" spans="1:27" x14ac:dyDescent="0.25">
      <c r="A408" s="112"/>
      <c r="B408" s="26"/>
      <c r="C408" s="27"/>
      <c r="D408" s="27"/>
      <c r="E408" s="23"/>
      <c r="F408" s="23"/>
      <c r="G408" s="23"/>
      <c r="H408" s="23"/>
      <c r="I408" s="23"/>
      <c r="J408" s="23"/>
      <c r="K408" s="23"/>
      <c r="L408" s="53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23"/>
      <c r="Z408" s="23"/>
      <c r="AA408" s="53"/>
    </row>
    <row r="409" spans="1:27" x14ac:dyDescent="0.25">
      <c r="A409" s="112"/>
      <c r="B409" s="28"/>
      <c r="C409" s="22"/>
      <c r="D409" s="22"/>
      <c r="E409" s="23"/>
      <c r="F409" s="23"/>
      <c r="G409" s="23"/>
      <c r="H409" s="23"/>
      <c r="I409" s="23"/>
      <c r="J409" s="23"/>
      <c r="K409" s="23"/>
      <c r="L409" s="53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23"/>
      <c r="Z409" s="23"/>
      <c r="AA409" s="53"/>
    </row>
    <row r="410" spans="1:27" x14ac:dyDescent="0.25">
      <c r="A410" s="112"/>
      <c r="B410" s="26"/>
      <c r="C410" s="27"/>
      <c r="D410" s="27"/>
      <c r="E410" s="23"/>
      <c r="F410" s="23"/>
      <c r="G410" s="23"/>
      <c r="H410" s="23"/>
      <c r="I410" s="23"/>
      <c r="J410" s="23"/>
      <c r="K410" s="23"/>
      <c r="L410" s="53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23"/>
      <c r="Z410" s="23"/>
      <c r="AA410" s="53"/>
    </row>
    <row r="411" spans="1:27" x14ac:dyDescent="0.25">
      <c r="A411" s="112"/>
      <c r="B411" s="26"/>
      <c r="C411" s="27"/>
      <c r="D411" s="27"/>
      <c r="E411" s="23"/>
      <c r="F411" s="23"/>
      <c r="G411" s="23"/>
      <c r="H411" s="23"/>
      <c r="I411" s="23"/>
      <c r="J411" s="23"/>
      <c r="K411" s="23"/>
      <c r="L411" s="53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23"/>
      <c r="Z411" s="23"/>
      <c r="AA411" s="53"/>
    </row>
    <row r="412" spans="1:27" x14ac:dyDescent="0.25">
      <c r="A412" s="112"/>
      <c r="B412" s="26"/>
      <c r="C412" s="27"/>
      <c r="D412" s="27"/>
      <c r="E412" s="23"/>
      <c r="F412" s="23"/>
      <c r="G412" s="23"/>
      <c r="H412" s="23"/>
      <c r="I412" s="23"/>
      <c r="J412" s="23"/>
      <c r="K412" s="23"/>
      <c r="L412" s="53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23"/>
      <c r="Z412" s="23"/>
      <c r="AA412" s="53"/>
    </row>
    <row r="413" spans="1:27" x14ac:dyDescent="0.25">
      <c r="A413" s="112"/>
      <c r="B413" s="26"/>
      <c r="C413" s="27"/>
      <c r="D413" s="27"/>
      <c r="E413" s="23"/>
      <c r="F413" s="23"/>
      <c r="G413" s="23"/>
      <c r="H413" s="23"/>
      <c r="I413" s="23"/>
      <c r="J413" s="23"/>
      <c r="K413" s="23"/>
      <c r="L413" s="53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23"/>
      <c r="Z413" s="23"/>
      <c r="AA413" s="53"/>
    </row>
    <row r="414" spans="1:27" x14ac:dyDescent="0.25">
      <c r="A414" s="112"/>
      <c r="B414" s="26"/>
      <c r="C414" s="23"/>
      <c r="D414" s="23"/>
      <c r="E414" s="27"/>
      <c r="F414" s="27"/>
      <c r="G414" s="27"/>
      <c r="H414" s="27"/>
      <c r="I414" s="27"/>
      <c r="J414" s="27"/>
      <c r="K414" s="27"/>
      <c r="L414" s="53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27"/>
      <c r="Z414" s="27"/>
      <c r="AA414" s="53"/>
    </row>
    <row r="415" spans="1:27" x14ac:dyDescent="0.25">
      <c r="A415" s="112"/>
      <c r="B415" s="26"/>
      <c r="C415" s="23"/>
      <c r="D415" s="23"/>
      <c r="E415" s="27"/>
      <c r="F415" s="27"/>
      <c r="G415" s="27"/>
      <c r="H415" s="27"/>
      <c r="I415" s="27"/>
      <c r="J415" s="27"/>
      <c r="K415" s="27"/>
      <c r="L415" s="53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27"/>
      <c r="Z415" s="27"/>
      <c r="AA415" s="53"/>
    </row>
    <row r="416" spans="1:27" x14ac:dyDescent="0.25">
      <c r="A416" s="112"/>
      <c r="B416" s="26"/>
      <c r="C416" s="23"/>
      <c r="D416" s="23"/>
      <c r="E416" s="27"/>
      <c r="F416" s="27"/>
      <c r="G416" s="27"/>
      <c r="H416" s="27"/>
      <c r="I416" s="27"/>
      <c r="J416" s="27"/>
      <c r="K416" s="27"/>
      <c r="L416" s="53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27"/>
      <c r="Z416" s="27"/>
      <c r="AA416" s="53"/>
    </row>
    <row r="417" spans="1:27" x14ac:dyDescent="0.25">
      <c r="A417" s="112"/>
      <c r="B417" s="26"/>
      <c r="C417" s="23"/>
      <c r="D417" s="23"/>
      <c r="E417" s="27"/>
      <c r="F417" s="27"/>
      <c r="G417" s="27"/>
      <c r="H417" s="27"/>
      <c r="I417" s="27"/>
      <c r="J417" s="27"/>
      <c r="K417" s="27"/>
      <c r="L417" s="53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27"/>
      <c r="Z417" s="27"/>
      <c r="AA417" s="53"/>
    </row>
    <row r="418" spans="1:27" x14ac:dyDescent="0.25">
      <c r="A418" s="112"/>
      <c r="B418" s="26"/>
      <c r="C418" s="23"/>
      <c r="D418" s="23"/>
      <c r="E418" s="27"/>
      <c r="F418" s="27"/>
      <c r="G418" s="27"/>
      <c r="H418" s="27"/>
      <c r="I418" s="27"/>
      <c r="J418" s="27"/>
      <c r="K418" s="27"/>
      <c r="L418" s="53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27"/>
      <c r="Z418" s="27"/>
      <c r="AA418" s="53"/>
    </row>
    <row r="419" spans="1:27" x14ac:dyDescent="0.25">
      <c r="A419" s="112"/>
      <c r="B419" s="26"/>
      <c r="C419" s="23"/>
      <c r="D419" s="23"/>
      <c r="E419" s="27"/>
      <c r="F419" s="27"/>
      <c r="G419" s="27"/>
      <c r="H419" s="27"/>
      <c r="I419" s="27"/>
      <c r="J419" s="27"/>
      <c r="K419" s="27"/>
      <c r="L419" s="53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27"/>
      <c r="Z419" s="27"/>
      <c r="AA419" s="53"/>
    </row>
    <row r="420" spans="1:27" x14ac:dyDescent="0.25">
      <c r="A420" s="112"/>
      <c r="B420" s="26"/>
      <c r="C420" s="23"/>
      <c r="D420" s="23"/>
      <c r="E420" s="27"/>
      <c r="F420" s="27"/>
      <c r="G420" s="27"/>
      <c r="H420" s="27"/>
      <c r="I420" s="27"/>
      <c r="J420" s="27"/>
      <c r="K420" s="27"/>
      <c r="L420" s="53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27"/>
      <c r="Z420" s="27"/>
      <c r="AA420" s="53"/>
    </row>
    <row r="421" spans="1:27" x14ac:dyDescent="0.25">
      <c r="A421" s="112"/>
      <c r="B421" s="26"/>
      <c r="C421" s="23"/>
      <c r="D421" s="23"/>
      <c r="E421" s="27"/>
      <c r="F421" s="27"/>
      <c r="G421" s="27"/>
      <c r="H421" s="27"/>
      <c r="I421" s="27"/>
      <c r="J421" s="27"/>
      <c r="K421" s="27"/>
      <c r="L421" s="53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27"/>
      <c r="Z421" s="27"/>
      <c r="AA421" s="53"/>
    </row>
    <row r="422" spans="1:27" x14ac:dyDescent="0.25">
      <c r="A422" s="112"/>
      <c r="B422" s="26"/>
      <c r="C422" s="23"/>
      <c r="D422" s="23"/>
      <c r="E422" s="27"/>
      <c r="F422" s="27"/>
      <c r="G422" s="27"/>
      <c r="H422" s="27"/>
      <c r="I422" s="27"/>
      <c r="J422" s="27"/>
      <c r="K422" s="27"/>
      <c r="L422" s="53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27"/>
      <c r="Z422" s="27"/>
      <c r="AA422" s="53"/>
    </row>
    <row r="423" spans="1:27" x14ac:dyDescent="0.25">
      <c r="A423" s="112"/>
      <c r="B423" s="26"/>
      <c r="C423" s="27"/>
      <c r="D423" s="27"/>
      <c r="E423" s="23"/>
      <c r="F423" s="23"/>
      <c r="G423" s="23"/>
      <c r="H423" s="23"/>
      <c r="I423" s="23"/>
      <c r="J423" s="23"/>
      <c r="K423" s="23"/>
      <c r="L423" s="53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23"/>
      <c r="Z423" s="23"/>
      <c r="AA423" s="53"/>
    </row>
    <row r="424" spans="1:27" x14ac:dyDescent="0.25">
      <c r="A424" s="112"/>
      <c r="B424" s="26"/>
      <c r="C424" s="23"/>
      <c r="D424" s="23"/>
      <c r="E424" s="27"/>
      <c r="F424" s="27"/>
      <c r="G424" s="27"/>
      <c r="H424" s="27"/>
      <c r="I424" s="27"/>
      <c r="J424" s="27"/>
      <c r="K424" s="27"/>
      <c r="L424" s="53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27"/>
      <c r="Z424" s="27"/>
      <c r="AA424" s="53"/>
    </row>
    <row r="425" spans="1:27" x14ac:dyDescent="0.25">
      <c r="A425" s="112"/>
      <c r="B425" s="26"/>
      <c r="C425" s="23"/>
      <c r="D425" s="23"/>
      <c r="E425" s="27"/>
      <c r="F425" s="27"/>
      <c r="G425" s="27"/>
      <c r="H425" s="27"/>
      <c r="I425" s="27"/>
      <c r="J425" s="27"/>
      <c r="K425" s="27"/>
      <c r="L425" s="53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27"/>
      <c r="Z425" s="27"/>
      <c r="AA425" s="53"/>
    </row>
    <row r="426" spans="1:27" x14ac:dyDescent="0.25">
      <c r="A426" s="112"/>
      <c r="B426" s="26"/>
      <c r="C426" s="23"/>
      <c r="D426" s="23"/>
      <c r="E426" s="27"/>
      <c r="F426" s="27"/>
      <c r="G426" s="27"/>
      <c r="H426" s="27"/>
      <c r="I426" s="27"/>
      <c r="J426" s="27"/>
      <c r="K426" s="27"/>
      <c r="L426" s="53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27"/>
      <c r="Z426" s="27"/>
      <c r="AA426" s="53"/>
    </row>
    <row r="427" spans="1:27" x14ac:dyDescent="0.25">
      <c r="A427" s="112"/>
      <c r="B427" s="26"/>
      <c r="C427" s="23"/>
      <c r="D427" s="23"/>
      <c r="E427" s="27"/>
      <c r="F427" s="27"/>
      <c r="G427" s="27"/>
      <c r="H427" s="27"/>
      <c r="I427" s="27"/>
      <c r="J427" s="27"/>
      <c r="K427" s="27"/>
      <c r="L427" s="53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27"/>
      <c r="Z427" s="27"/>
      <c r="AA427" s="53"/>
    </row>
    <row r="428" spans="1:27" x14ac:dyDescent="0.25">
      <c r="A428" s="112"/>
      <c r="B428" s="26"/>
      <c r="C428" s="23"/>
      <c r="D428" s="23"/>
      <c r="E428" s="27"/>
      <c r="F428" s="27"/>
      <c r="G428" s="27"/>
      <c r="H428" s="27"/>
      <c r="I428" s="27"/>
      <c r="J428" s="27"/>
      <c r="K428" s="27"/>
      <c r="L428" s="53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27"/>
      <c r="Z428" s="27"/>
      <c r="AA428" s="53"/>
    </row>
    <row r="429" spans="1:27" x14ac:dyDescent="0.25">
      <c r="A429" s="112"/>
      <c r="B429" s="26"/>
      <c r="C429" s="23"/>
      <c r="D429" s="23"/>
      <c r="E429" s="27"/>
      <c r="F429" s="27"/>
      <c r="G429" s="27"/>
      <c r="H429" s="27"/>
      <c r="I429" s="27"/>
      <c r="J429" s="27"/>
      <c r="K429" s="27"/>
      <c r="L429" s="53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27"/>
      <c r="Z429" s="27"/>
      <c r="AA429" s="53"/>
    </row>
    <row r="430" spans="1:27" x14ac:dyDescent="0.25">
      <c r="A430" s="112"/>
      <c r="B430" s="26"/>
      <c r="C430" s="23"/>
      <c r="D430" s="23"/>
      <c r="E430" s="27"/>
      <c r="F430" s="27"/>
      <c r="G430" s="27"/>
      <c r="H430" s="27"/>
      <c r="I430" s="27"/>
      <c r="J430" s="27"/>
      <c r="K430" s="27"/>
      <c r="L430" s="53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27"/>
      <c r="Z430" s="27"/>
      <c r="AA430" s="53"/>
    </row>
    <row r="431" spans="1:27" x14ac:dyDescent="0.25">
      <c r="A431" s="112"/>
      <c r="B431" s="26"/>
      <c r="C431" s="23"/>
      <c r="D431" s="23"/>
      <c r="E431" s="27"/>
      <c r="F431" s="27"/>
      <c r="G431" s="27"/>
      <c r="H431" s="27"/>
      <c r="I431" s="27"/>
      <c r="J431" s="27"/>
      <c r="K431" s="27"/>
      <c r="L431" s="53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27"/>
      <c r="Z431" s="27"/>
      <c r="AA431" s="53"/>
    </row>
    <row r="432" spans="1:27" x14ac:dyDescent="0.25">
      <c r="A432" s="112"/>
      <c r="B432" s="26"/>
      <c r="C432" s="23"/>
      <c r="D432" s="23"/>
      <c r="E432" s="27"/>
      <c r="F432" s="27"/>
      <c r="G432" s="27"/>
      <c r="H432" s="27"/>
      <c r="I432" s="27"/>
      <c r="J432" s="27"/>
      <c r="K432" s="27"/>
      <c r="L432" s="53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27"/>
      <c r="Z432" s="27"/>
      <c r="AA432" s="53"/>
    </row>
    <row r="433" spans="1:27" x14ac:dyDescent="0.25">
      <c r="A433" s="112"/>
      <c r="B433" s="26"/>
      <c r="C433" s="23"/>
      <c r="D433" s="23"/>
      <c r="E433" s="27"/>
      <c r="F433" s="27"/>
      <c r="G433" s="27"/>
      <c r="H433" s="27"/>
      <c r="I433" s="27"/>
      <c r="J433" s="27"/>
      <c r="K433" s="27"/>
      <c r="L433" s="53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27"/>
      <c r="Z433" s="27"/>
      <c r="AA433" s="53"/>
    </row>
    <row r="434" spans="1:27" x14ac:dyDescent="0.25">
      <c r="A434" s="112"/>
      <c r="B434" s="26"/>
      <c r="C434" s="23"/>
      <c r="D434" s="23"/>
      <c r="E434" s="27"/>
      <c r="F434" s="27"/>
      <c r="G434" s="27"/>
      <c r="H434" s="27"/>
      <c r="I434" s="27"/>
      <c r="J434" s="27"/>
      <c r="K434" s="27"/>
      <c r="L434" s="53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27"/>
      <c r="Z434" s="27"/>
      <c r="AA434" s="53"/>
    </row>
    <row r="435" spans="1:27" x14ac:dyDescent="0.25">
      <c r="A435" s="112"/>
      <c r="B435" s="28"/>
      <c r="C435" s="22"/>
      <c r="D435" s="22"/>
      <c r="E435" s="23"/>
      <c r="F435" s="23"/>
      <c r="G435" s="23"/>
      <c r="H435" s="23"/>
      <c r="I435" s="23"/>
      <c r="J435" s="23"/>
      <c r="K435" s="23"/>
      <c r="L435" s="53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23"/>
      <c r="Z435" s="23"/>
      <c r="AA435" s="53"/>
    </row>
    <row r="436" spans="1:27" x14ac:dyDescent="0.25">
      <c r="A436" s="112"/>
      <c r="B436" s="26"/>
      <c r="C436" s="27"/>
      <c r="D436" s="27"/>
      <c r="E436" s="23"/>
      <c r="F436" s="23"/>
      <c r="G436" s="23"/>
      <c r="H436" s="23"/>
      <c r="I436" s="23"/>
      <c r="J436" s="23"/>
      <c r="K436" s="23"/>
      <c r="L436" s="53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23"/>
      <c r="Z436" s="23"/>
      <c r="AA436" s="53"/>
    </row>
    <row r="437" spans="1:27" x14ac:dyDescent="0.25">
      <c r="A437" s="112"/>
      <c r="B437" s="26"/>
      <c r="C437" s="27"/>
      <c r="D437" s="27"/>
      <c r="E437" s="23"/>
      <c r="F437" s="23"/>
      <c r="G437" s="23"/>
      <c r="H437" s="23"/>
      <c r="I437" s="23"/>
      <c r="J437" s="23"/>
      <c r="K437" s="23"/>
      <c r="L437" s="53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23"/>
      <c r="Z437" s="23"/>
      <c r="AA437" s="53"/>
    </row>
    <row r="438" spans="1:27" x14ac:dyDescent="0.25">
      <c r="A438" s="112"/>
      <c r="B438" s="26"/>
      <c r="C438" s="27"/>
      <c r="D438" s="27"/>
      <c r="E438" s="23"/>
      <c r="F438" s="23"/>
      <c r="G438" s="23"/>
      <c r="H438" s="23"/>
      <c r="I438" s="23"/>
      <c r="J438" s="23"/>
      <c r="K438" s="23"/>
      <c r="L438" s="53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23"/>
      <c r="Z438" s="23"/>
      <c r="AA438" s="53"/>
    </row>
    <row r="439" spans="1:27" x14ac:dyDescent="0.25">
      <c r="A439" s="112"/>
      <c r="B439" s="26"/>
      <c r="C439" s="27"/>
      <c r="D439" s="27"/>
      <c r="E439" s="23"/>
      <c r="F439" s="23"/>
      <c r="G439" s="23"/>
      <c r="H439" s="23"/>
      <c r="I439" s="23"/>
      <c r="J439" s="23"/>
      <c r="K439" s="23"/>
      <c r="L439" s="53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23"/>
      <c r="Z439" s="23"/>
      <c r="AA439" s="53"/>
    </row>
    <row r="440" spans="1:27" x14ac:dyDescent="0.25">
      <c r="A440" s="112"/>
      <c r="B440" s="26"/>
      <c r="C440" s="23"/>
      <c r="D440" s="23"/>
      <c r="E440" s="27"/>
      <c r="F440" s="27"/>
      <c r="G440" s="27"/>
      <c r="H440" s="27"/>
      <c r="I440" s="27"/>
      <c r="J440" s="27"/>
      <c r="K440" s="27"/>
      <c r="L440" s="53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27"/>
      <c r="Z440" s="27"/>
      <c r="AA440" s="53"/>
    </row>
    <row r="441" spans="1:27" x14ac:dyDescent="0.25">
      <c r="A441" s="112"/>
      <c r="B441" s="26"/>
      <c r="C441" s="23"/>
      <c r="D441" s="23"/>
      <c r="E441" s="27"/>
      <c r="F441" s="27"/>
      <c r="G441" s="27"/>
      <c r="H441" s="27"/>
      <c r="I441" s="27"/>
      <c r="J441" s="27"/>
      <c r="K441" s="27"/>
      <c r="L441" s="53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27"/>
      <c r="Z441" s="27"/>
      <c r="AA441" s="53"/>
    </row>
    <row r="442" spans="1:27" x14ac:dyDescent="0.25">
      <c r="A442" s="112"/>
      <c r="B442" s="26"/>
      <c r="C442" s="23"/>
      <c r="D442" s="23"/>
      <c r="E442" s="27"/>
      <c r="F442" s="27"/>
      <c r="G442" s="27"/>
      <c r="H442" s="27"/>
      <c r="I442" s="27"/>
      <c r="J442" s="27"/>
      <c r="K442" s="27"/>
      <c r="L442" s="53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27"/>
      <c r="Z442" s="27"/>
      <c r="AA442" s="53"/>
    </row>
    <row r="443" spans="1:27" x14ac:dyDescent="0.25">
      <c r="A443" s="112"/>
      <c r="B443" s="26"/>
      <c r="C443" s="23"/>
      <c r="D443" s="23"/>
      <c r="E443" s="27"/>
      <c r="F443" s="27"/>
      <c r="G443" s="27"/>
      <c r="H443" s="27"/>
      <c r="I443" s="27"/>
      <c r="J443" s="27"/>
      <c r="K443" s="27"/>
      <c r="L443" s="53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27"/>
      <c r="Z443" s="27"/>
      <c r="AA443" s="53"/>
    </row>
    <row r="444" spans="1:27" x14ac:dyDescent="0.25">
      <c r="A444" s="112"/>
      <c r="B444" s="26"/>
      <c r="C444" s="23"/>
      <c r="D444" s="23"/>
      <c r="E444" s="27"/>
      <c r="F444" s="27"/>
      <c r="G444" s="27"/>
      <c r="H444" s="27"/>
      <c r="I444" s="27"/>
      <c r="J444" s="27"/>
      <c r="K444" s="27"/>
      <c r="L444" s="53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27"/>
      <c r="Z444" s="27"/>
      <c r="AA444" s="53"/>
    </row>
    <row r="445" spans="1:27" x14ac:dyDescent="0.25">
      <c r="A445" s="112"/>
      <c r="B445" s="26"/>
      <c r="C445" s="23"/>
      <c r="D445" s="23"/>
      <c r="E445" s="27"/>
      <c r="F445" s="27"/>
      <c r="G445" s="27"/>
      <c r="H445" s="27"/>
      <c r="I445" s="27"/>
      <c r="J445" s="27"/>
      <c r="K445" s="27"/>
      <c r="L445" s="53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27"/>
      <c r="Z445" s="27"/>
      <c r="AA445" s="53"/>
    </row>
    <row r="446" spans="1:27" x14ac:dyDescent="0.25">
      <c r="A446" s="112"/>
      <c r="B446" s="26"/>
      <c r="C446" s="23"/>
      <c r="D446" s="23"/>
      <c r="E446" s="27"/>
      <c r="F446" s="27"/>
      <c r="G446" s="27"/>
      <c r="H446" s="27"/>
      <c r="I446" s="27"/>
      <c r="J446" s="27"/>
      <c r="K446" s="27"/>
      <c r="L446" s="53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27"/>
      <c r="Z446" s="27"/>
      <c r="AA446" s="53"/>
    </row>
    <row r="447" spans="1:27" x14ac:dyDescent="0.25">
      <c r="A447" s="112"/>
      <c r="B447" s="26"/>
      <c r="C447" s="23"/>
      <c r="D447" s="23"/>
      <c r="E447" s="27"/>
      <c r="F447" s="27"/>
      <c r="G447" s="27"/>
      <c r="H447" s="27"/>
      <c r="I447" s="27"/>
      <c r="J447" s="27"/>
      <c r="K447" s="27"/>
      <c r="L447" s="53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27"/>
      <c r="Z447" s="27"/>
      <c r="AA447" s="53"/>
    </row>
    <row r="448" spans="1:27" x14ac:dyDescent="0.25">
      <c r="A448" s="112"/>
      <c r="B448" s="26"/>
      <c r="C448" s="23"/>
      <c r="D448" s="23"/>
      <c r="E448" s="27"/>
      <c r="F448" s="27"/>
      <c r="G448" s="27"/>
      <c r="H448" s="27"/>
      <c r="I448" s="27"/>
      <c r="J448" s="27"/>
      <c r="K448" s="27"/>
      <c r="L448" s="53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27"/>
      <c r="Z448" s="27"/>
      <c r="AA448" s="53"/>
    </row>
    <row r="449" spans="1:27" x14ac:dyDescent="0.25">
      <c r="A449" s="112"/>
      <c r="B449" s="26"/>
      <c r="C449" s="27"/>
      <c r="D449" s="27"/>
      <c r="E449" s="23"/>
      <c r="F449" s="23"/>
      <c r="G449" s="23"/>
      <c r="H449" s="23"/>
      <c r="I449" s="23"/>
      <c r="J449" s="23"/>
      <c r="K449" s="23"/>
      <c r="L449" s="53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23"/>
      <c r="Z449" s="23"/>
      <c r="AA449" s="53"/>
    </row>
    <row r="450" spans="1:27" x14ac:dyDescent="0.25">
      <c r="A450" s="112"/>
      <c r="B450" s="26"/>
      <c r="C450" s="23"/>
      <c r="D450" s="23"/>
      <c r="E450" s="27"/>
      <c r="F450" s="27"/>
      <c r="G450" s="27"/>
      <c r="H450" s="27"/>
      <c r="I450" s="27"/>
      <c r="J450" s="27"/>
      <c r="K450" s="27"/>
      <c r="L450" s="53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27"/>
      <c r="Z450" s="27"/>
      <c r="AA450" s="53"/>
    </row>
    <row r="451" spans="1:27" x14ac:dyDescent="0.25">
      <c r="A451" s="112"/>
      <c r="B451" s="26"/>
      <c r="C451" s="23"/>
      <c r="D451" s="23"/>
      <c r="E451" s="27"/>
      <c r="F451" s="27"/>
      <c r="G451" s="27"/>
      <c r="H451" s="27"/>
      <c r="I451" s="27"/>
      <c r="J451" s="27"/>
      <c r="K451" s="27"/>
      <c r="L451" s="53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27"/>
      <c r="Z451" s="27"/>
      <c r="AA451" s="53"/>
    </row>
    <row r="452" spans="1:27" x14ac:dyDescent="0.25">
      <c r="A452" s="112"/>
      <c r="B452" s="26"/>
      <c r="C452" s="23"/>
      <c r="D452" s="23"/>
      <c r="E452" s="27"/>
      <c r="F452" s="27"/>
      <c r="G452" s="27"/>
      <c r="H452" s="27"/>
      <c r="I452" s="27"/>
      <c r="J452" s="27"/>
      <c r="K452" s="27"/>
      <c r="L452" s="53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27"/>
      <c r="Z452" s="27"/>
      <c r="AA452" s="53"/>
    </row>
    <row r="453" spans="1:27" x14ac:dyDescent="0.25">
      <c r="A453" s="112"/>
      <c r="B453" s="26"/>
      <c r="C453" s="23"/>
      <c r="D453" s="23"/>
      <c r="E453" s="27"/>
      <c r="F453" s="27"/>
      <c r="G453" s="27"/>
      <c r="H453" s="27"/>
      <c r="I453" s="27"/>
      <c r="J453" s="27"/>
      <c r="K453" s="27"/>
      <c r="L453" s="53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27"/>
      <c r="Z453" s="27"/>
      <c r="AA453" s="53"/>
    </row>
    <row r="454" spans="1:27" x14ac:dyDescent="0.25">
      <c r="A454" s="112"/>
      <c r="B454" s="26"/>
      <c r="C454" s="23"/>
      <c r="D454" s="23"/>
      <c r="E454" s="27"/>
      <c r="F454" s="27"/>
      <c r="G454" s="27"/>
      <c r="H454" s="27"/>
      <c r="I454" s="27"/>
      <c r="J454" s="27"/>
      <c r="K454" s="27"/>
      <c r="L454" s="53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27"/>
      <c r="Z454" s="27"/>
      <c r="AA454" s="53"/>
    </row>
    <row r="455" spans="1:27" x14ac:dyDescent="0.25">
      <c r="A455" s="112"/>
      <c r="B455" s="26"/>
      <c r="C455" s="23"/>
      <c r="D455" s="23"/>
      <c r="E455" s="27"/>
      <c r="F455" s="27"/>
      <c r="G455" s="27"/>
      <c r="H455" s="27"/>
      <c r="I455" s="27"/>
      <c r="J455" s="27"/>
      <c r="K455" s="27"/>
      <c r="L455" s="53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27"/>
      <c r="Z455" s="27"/>
      <c r="AA455" s="53"/>
    </row>
    <row r="456" spans="1:27" x14ac:dyDescent="0.25">
      <c r="A456" s="112"/>
      <c r="B456" s="26"/>
      <c r="C456" s="23"/>
      <c r="D456" s="23"/>
      <c r="E456" s="27"/>
      <c r="F456" s="27"/>
      <c r="G456" s="27"/>
      <c r="H456" s="27"/>
      <c r="I456" s="27"/>
      <c r="J456" s="27"/>
      <c r="K456" s="27"/>
      <c r="L456" s="53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27"/>
      <c r="Z456" s="27"/>
      <c r="AA456" s="53"/>
    </row>
    <row r="457" spans="1:27" x14ac:dyDescent="0.25">
      <c r="A457" s="112"/>
      <c r="B457" s="26"/>
      <c r="C457" s="23"/>
      <c r="D457" s="23"/>
      <c r="E457" s="27"/>
      <c r="F457" s="27"/>
      <c r="G457" s="27"/>
      <c r="H457" s="27"/>
      <c r="I457" s="27"/>
      <c r="J457" s="27"/>
      <c r="K457" s="27"/>
      <c r="L457" s="53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27"/>
      <c r="Z457" s="27"/>
      <c r="AA457" s="53"/>
    </row>
    <row r="458" spans="1:27" x14ac:dyDescent="0.25">
      <c r="A458" s="112"/>
      <c r="B458" s="26"/>
      <c r="C458" s="23"/>
      <c r="D458" s="23"/>
      <c r="E458" s="27"/>
      <c r="F458" s="27"/>
      <c r="G458" s="27"/>
      <c r="H458" s="27"/>
      <c r="I458" s="27"/>
      <c r="J458" s="27"/>
      <c r="K458" s="27"/>
      <c r="L458" s="53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27"/>
      <c r="Z458" s="27"/>
      <c r="AA458" s="53"/>
    </row>
    <row r="459" spans="1:27" x14ac:dyDescent="0.25">
      <c r="A459" s="112"/>
      <c r="B459" s="26"/>
      <c r="C459" s="23"/>
      <c r="D459" s="23"/>
      <c r="E459" s="27"/>
      <c r="F459" s="27"/>
      <c r="G459" s="27"/>
      <c r="H459" s="27"/>
      <c r="I459" s="27"/>
      <c r="J459" s="27"/>
      <c r="K459" s="27"/>
      <c r="L459" s="53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27"/>
      <c r="Z459" s="27"/>
      <c r="AA459" s="53"/>
    </row>
    <row r="460" spans="1:27" x14ac:dyDescent="0.25">
      <c r="A460" s="112"/>
      <c r="B460" s="26"/>
      <c r="C460" s="23"/>
      <c r="D460" s="23"/>
      <c r="E460" s="27"/>
      <c r="F460" s="27"/>
      <c r="G460" s="27"/>
      <c r="H460" s="27"/>
      <c r="I460" s="27"/>
      <c r="J460" s="27"/>
      <c r="K460" s="27"/>
      <c r="L460" s="53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27"/>
      <c r="Z460" s="27"/>
      <c r="AA460" s="53"/>
    </row>
    <row r="461" spans="1:27" x14ac:dyDescent="0.25">
      <c r="A461" s="112"/>
      <c r="B461" s="28"/>
      <c r="C461" s="22"/>
      <c r="D461" s="22"/>
      <c r="E461" s="23"/>
      <c r="F461" s="23"/>
      <c r="G461" s="23"/>
      <c r="H461" s="23"/>
      <c r="I461" s="23"/>
      <c r="J461" s="23"/>
      <c r="K461" s="23"/>
      <c r="L461" s="53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23"/>
      <c r="Z461" s="23"/>
      <c r="AA461" s="53"/>
    </row>
    <row r="462" spans="1:27" x14ac:dyDescent="0.25">
      <c r="A462" s="112"/>
      <c r="B462" s="31"/>
      <c r="C462" s="32"/>
      <c r="D462" s="32"/>
      <c r="E462" s="23"/>
      <c r="F462" s="23"/>
      <c r="G462" s="23"/>
      <c r="H462" s="23"/>
      <c r="I462" s="23"/>
      <c r="J462" s="23"/>
      <c r="K462" s="23"/>
      <c r="L462" s="53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23"/>
      <c r="Z462" s="23"/>
      <c r="AA462" s="53"/>
    </row>
    <row r="463" spans="1:27" x14ac:dyDescent="0.25">
      <c r="A463" s="112"/>
      <c r="B463" s="33"/>
      <c r="C463" s="34"/>
      <c r="D463" s="34"/>
      <c r="E463" s="35"/>
      <c r="F463" s="35"/>
      <c r="G463" s="35"/>
      <c r="H463" s="35"/>
      <c r="I463" s="35"/>
      <c r="J463" s="35"/>
      <c r="K463" s="35"/>
      <c r="L463" s="53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35"/>
      <c r="Z463" s="35"/>
      <c r="AA463" s="53"/>
    </row>
    <row r="464" spans="1:27" x14ac:dyDescent="0.25">
      <c r="A464" s="112"/>
      <c r="B464" s="18"/>
      <c r="C464" s="36"/>
      <c r="D464" s="36"/>
      <c r="E464" s="23"/>
      <c r="F464" s="23"/>
      <c r="G464" s="23"/>
      <c r="H464" s="23"/>
      <c r="I464" s="23"/>
      <c r="J464" s="23"/>
      <c r="K464" s="23"/>
      <c r="L464" s="53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23"/>
      <c r="Z464" s="23"/>
      <c r="AA464" s="53"/>
    </row>
    <row r="465" spans="1:27" x14ac:dyDescent="0.25">
      <c r="A465" s="112"/>
      <c r="B465" s="18"/>
      <c r="C465" s="36"/>
      <c r="D465" s="36"/>
      <c r="E465" s="23"/>
      <c r="F465" s="23"/>
      <c r="G465" s="23"/>
      <c r="H465" s="23"/>
      <c r="I465" s="23"/>
      <c r="J465" s="23"/>
      <c r="K465" s="23"/>
      <c r="L465" s="53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23"/>
      <c r="Z465" s="23"/>
      <c r="AA465" s="53"/>
    </row>
    <row r="466" spans="1:27" x14ac:dyDescent="0.25">
      <c r="A466" s="112"/>
      <c r="B466" s="18"/>
      <c r="C466" s="36"/>
      <c r="D466" s="36"/>
      <c r="E466" s="23"/>
      <c r="F466" s="23"/>
      <c r="G466" s="23"/>
      <c r="H466" s="23"/>
      <c r="I466" s="23"/>
      <c r="J466" s="23"/>
      <c r="K466" s="23"/>
      <c r="L466" s="53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23"/>
      <c r="Z466" s="23"/>
      <c r="AA466" s="53"/>
    </row>
    <row r="467" spans="1:27" x14ac:dyDescent="0.25">
      <c r="A467" s="112"/>
      <c r="B467" s="33"/>
      <c r="C467" s="34"/>
      <c r="D467" s="34"/>
      <c r="E467" s="35"/>
      <c r="F467" s="35"/>
      <c r="G467" s="35"/>
      <c r="H467" s="35"/>
      <c r="I467" s="35"/>
      <c r="J467" s="35"/>
      <c r="K467" s="35"/>
      <c r="L467" s="53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35"/>
      <c r="Z467" s="35"/>
      <c r="AA467" s="53"/>
    </row>
    <row r="468" spans="1:27" x14ac:dyDescent="0.25">
      <c r="A468" s="112"/>
      <c r="B468" s="18"/>
      <c r="C468" s="36"/>
      <c r="D468" s="36"/>
      <c r="E468" s="23"/>
      <c r="F468" s="23"/>
      <c r="G468" s="23"/>
      <c r="H468" s="23"/>
      <c r="I468" s="23"/>
      <c r="J468" s="23"/>
      <c r="K468" s="23"/>
      <c r="L468" s="53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23"/>
      <c r="Z468" s="23"/>
      <c r="AA468" s="53"/>
    </row>
    <row r="469" spans="1:27" x14ac:dyDescent="0.25">
      <c r="A469" s="112"/>
      <c r="B469" s="18"/>
      <c r="C469" s="23"/>
      <c r="D469" s="23"/>
      <c r="E469" s="36"/>
      <c r="F469" s="36"/>
      <c r="G469" s="36"/>
      <c r="H469" s="36"/>
      <c r="I469" s="36"/>
      <c r="J469" s="36"/>
      <c r="K469" s="36"/>
      <c r="Y469" s="36"/>
      <c r="Z469" s="36"/>
    </row>
    <row r="470" spans="1:27" x14ac:dyDescent="0.25">
      <c r="A470" s="112"/>
      <c r="B470" s="18"/>
      <c r="C470" s="23"/>
      <c r="D470" s="23"/>
      <c r="E470" s="36"/>
      <c r="F470" s="36"/>
      <c r="G470" s="36"/>
      <c r="H470" s="36"/>
      <c r="I470" s="36"/>
      <c r="J470" s="36"/>
      <c r="K470" s="36"/>
      <c r="Y470" s="36"/>
      <c r="Z470" s="36"/>
    </row>
    <row r="471" spans="1:27" x14ac:dyDescent="0.25">
      <c r="A471" s="112"/>
      <c r="B471" s="18"/>
      <c r="C471" s="23"/>
      <c r="D471" s="23"/>
      <c r="E471" s="36"/>
      <c r="F471" s="36"/>
      <c r="G471" s="36"/>
      <c r="H471" s="36"/>
      <c r="I471" s="36"/>
      <c r="J471" s="36"/>
      <c r="K471" s="36"/>
      <c r="Y471" s="36"/>
      <c r="Z471" s="36"/>
    </row>
    <row r="472" spans="1:27" x14ac:dyDescent="0.25">
      <c r="A472" s="112"/>
      <c r="B472" s="18"/>
      <c r="C472" s="23"/>
      <c r="D472" s="23"/>
      <c r="E472" s="36"/>
      <c r="F472" s="36"/>
      <c r="G472" s="36"/>
      <c r="H472" s="36"/>
      <c r="I472" s="36"/>
      <c r="J472" s="36"/>
      <c r="K472" s="36"/>
      <c r="Y472" s="36"/>
      <c r="Z472" s="36"/>
    </row>
    <row r="473" spans="1:27" x14ac:dyDescent="0.25">
      <c r="A473" s="112"/>
      <c r="B473" s="18"/>
      <c r="C473" s="23"/>
      <c r="D473" s="23"/>
      <c r="E473" s="36"/>
      <c r="F473" s="36"/>
      <c r="G473" s="36"/>
      <c r="H473" s="36"/>
      <c r="I473" s="36"/>
      <c r="J473" s="36"/>
      <c r="K473" s="36"/>
      <c r="Y473" s="36"/>
      <c r="Z473" s="36"/>
    </row>
    <row r="474" spans="1:27" x14ac:dyDescent="0.25">
      <c r="A474" s="112"/>
      <c r="B474" s="18"/>
      <c r="C474" s="23"/>
      <c r="D474" s="23"/>
      <c r="E474" s="36"/>
      <c r="F474" s="36"/>
      <c r="G474" s="36"/>
      <c r="H474" s="36"/>
      <c r="I474" s="36"/>
      <c r="J474" s="36"/>
      <c r="K474" s="36"/>
      <c r="Y474" s="36"/>
      <c r="Z474" s="36"/>
    </row>
    <row r="475" spans="1:27" x14ac:dyDescent="0.25">
      <c r="A475" s="112"/>
      <c r="B475" s="33"/>
      <c r="C475" s="34"/>
      <c r="D475" s="34"/>
      <c r="E475" s="35"/>
      <c r="F475" s="35"/>
      <c r="G475" s="35"/>
      <c r="H475" s="35"/>
      <c r="I475" s="35"/>
      <c r="J475" s="35"/>
      <c r="K475" s="35"/>
      <c r="Y475" s="35"/>
      <c r="Z475" s="35"/>
    </row>
    <row r="476" spans="1:27" x14ac:dyDescent="0.25">
      <c r="A476" s="112"/>
      <c r="B476" s="18"/>
      <c r="C476" s="36"/>
      <c r="D476" s="36"/>
      <c r="E476" s="23"/>
      <c r="F476" s="23"/>
      <c r="G476" s="23"/>
      <c r="H476" s="23"/>
      <c r="I476" s="23"/>
      <c r="J476" s="23"/>
      <c r="K476" s="23"/>
      <c r="Y476" s="23"/>
      <c r="Z476" s="23"/>
    </row>
    <row r="477" spans="1:27" x14ac:dyDescent="0.25">
      <c r="A477" s="112"/>
      <c r="B477" s="18"/>
      <c r="C477" s="36"/>
      <c r="D477" s="36"/>
      <c r="E477" s="23"/>
      <c r="F477" s="23"/>
      <c r="G477" s="23"/>
      <c r="H477" s="23"/>
      <c r="I477" s="23"/>
      <c r="J477" s="23"/>
      <c r="K477" s="23"/>
      <c r="Y477" s="23"/>
      <c r="Z477" s="23"/>
    </row>
    <row r="478" spans="1:27" x14ac:dyDescent="0.25">
      <c r="A478" s="112"/>
      <c r="B478" s="18"/>
      <c r="C478" s="36"/>
      <c r="D478" s="36"/>
      <c r="E478" s="23"/>
      <c r="F478" s="23"/>
      <c r="G478" s="23"/>
      <c r="H478" s="23"/>
      <c r="I478" s="23"/>
      <c r="J478" s="23"/>
      <c r="K478" s="23"/>
      <c r="Y478" s="23"/>
      <c r="Z478" s="23"/>
    </row>
    <row r="479" spans="1:27" x14ac:dyDescent="0.25">
      <c r="B479" s="18"/>
      <c r="C479" s="36"/>
      <c r="D479" s="36"/>
      <c r="E479" s="23"/>
      <c r="F479" s="23"/>
      <c r="G479" s="23"/>
      <c r="H479" s="23"/>
      <c r="I479" s="23"/>
      <c r="J479" s="23"/>
      <c r="K479" s="23"/>
      <c r="L479" s="17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23"/>
      <c r="Z479" s="23"/>
      <c r="AA479" s="17"/>
    </row>
    <row r="480" spans="1:27" s="12" customFormat="1" x14ac:dyDescent="0.25">
      <c r="A480" s="113"/>
      <c r="B480" s="18"/>
      <c r="C480" s="36"/>
      <c r="D480" s="36"/>
      <c r="E480" s="23"/>
      <c r="F480" s="23"/>
      <c r="G480" s="23"/>
      <c r="H480" s="23"/>
      <c r="I480" s="23"/>
      <c r="J480" s="23"/>
      <c r="K480" s="23"/>
      <c r="L480" s="47"/>
      <c r="Y480" s="23"/>
      <c r="Z480" s="23"/>
      <c r="AA480" s="47"/>
    </row>
    <row r="481" spans="1:27" s="12" customFormat="1" x14ac:dyDescent="0.25">
      <c r="A481" s="113"/>
      <c r="B481" s="31"/>
      <c r="C481" s="32"/>
      <c r="D481" s="32"/>
      <c r="E481" s="23"/>
      <c r="F481" s="23"/>
      <c r="G481" s="23"/>
      <c r="H481" s="23"/>
      <c r="I481" s="23"/>
      <c r="J481" s="23"/>
      <c r="K481" s="23"/>
      <c r="L481" s="47"/>
      <c r="Y481" s="23"/>
      <c r="Z481" s="23"/>
      <c r="AA481" s="47"/>
    </row>
    <row r="482" spans="1:27" s="12" customFormat="1" x14ac:dyDescent="0.25">
      <c r="A482" s="113"/>
      <c r="B482" s="18"/>
      <c r="C482" s="36"/>
      <c r="D482" s="36"/>
      <c r="E482" s="23"/>
      <c r="F482" s="23"/>
      <c r="G482" s="23"/>
      <c r="H482" s="23"/>
      <c r="I482" s="23"/>
      <c r="J482" s="23"/>
      <c r="K482" s="23"/>
      <c r="L482" s="47"/>
      <c r="Y482" s="23"/>
      <c r="Z482" s="23"/>
      <c r="AA482" s="47"/>
    </row>
    <row r="483" spans="1:27" s="12" customFormat="1" x14ac:dyDescent="0.25">
      <c r="A483" s="113"/>
      <c r="B483" s="18"/>
      <c r="C483" s="36"/>
      <c r="D483" s="36"/>
      <c r="E483" s="23"/>
      <c r="F483" s="23"/>
      <c r="G483" s="23"/>
      <c r="H483" s="23"/>
      <c r="I483" s="23"/>
      <c r="J483" s="23"/>
      <c r="K483" s="23"/>
      <c r="L483" s="47"/>
      <c r="Y483" s="23"/>
      <c r="Z483" s="23"/>
      <c r="AA483" s="47"/>
    </row>
    <row r="484" spans="1:27" s="12" customFormat="1" x14ac:dyDescent="0.25">
      <c r="A484" s="113"/>
      <c r="B484" s="18"/>
      <c r="C484" s="36"/>
      <c r="D484" s="36"/>
      <c r="E484" s="23"/>
      <c r="F484" s="23"/>
      <c r="G484" s="23"/>
      <c r="H484" s="23"/>
      <c r="I484" s="23"/>
      <c r="J484" s="23"/>
      <c r="K484" s="23"/>
      <c r="L484" s="47"/>
      <c r="Y484" s="23"/>
      <c r="Z484" s="23"/>
      <c r="AA484" s="47"/>
    </row>
    <row r="485" spans="1:27" s="12" customFormat="1" x14ac:dyDescent="0.25">
      <c r="A485" s="113"/>
      <c r="B485" s="18"/>
      <c r="C485" s="36"/>
      <c r="D485" s="36"/>
      <c r="E485" s="23"/>
      <c r="F485" s="23"/>
      <c r="G485" s="23"/>
      <c r="H485" s="23"/>
      <c r="I485" s="23"/>
      <c r="J485" s="23"/>
      <c r="K485" s="23"/>
      <c r="L485" s="47"/>
      <c r="Y485" s="23"/>
      <c r="Z485" s="23"/>
      <c r="AA485" s="47"/>
    </row>
    <row r="486" spans="1:27" s="12" customFormat="1" x14ac:dyDescent="0.25">
      <c r="A486" s="113"/>
      <c r="B486" s="18"/>
      <c r="C486" s="36"/>
      <c r="D486" s="36"/>
      <c r="E486" s="23"/>
      <c r="F486" s="23"/>
      <c r="G486" s="23"/>
      <c r="H486" s="23"/>
      <c r="I486" s="23"/>
      <c r="J486" s="23"/>
      <c r="K486" s="23"/>
      <c r="L486" s="47"/>
      <c r="Y486" s="23"/>
      <c r="Z486" s="23"/>
      <c r="AA486" s="47"/>
    </row>
    <row r="487" spans="1:27" s="12" customFormat="1" x14ac:dyDescent="0.25">
      <c r="A487" s="113"/>
      <c r="B487" s="18"/>
      <c r="C487" s="36"/>
      <c r="D487" s="36"/>
      <c r="E487" s="23"/>
      <c r="F487" s="23"/>
      <c r="G487" s="23"/>
      <c r="H487" s="23"/>
      <c r="I487" s="23"/>
      <c r="J487" s="23"/>
      <c r="K487" s="23"/>
      <c r="L487" s="47"/>
      <c r="Y487" s="23"/>
      <c r="Z487" s="23"/>
      <c r="AA487" s="47"/>
    </row>
    <row r="488" spans="1:27" x14ac:dyDescent="0.25">
      <c r="A488" s="112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7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7"/>
    </row>
    <row r="489" spans="1:27" x14ac:dyDescent="0.25">
      <c r="A489" s="112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7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7"/>
    </row>
    <row r="490" spans="1:27" x14ac:dyDescent="0.25">
      <c r="A490" s="112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7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7"/>
    </row>
    <row r="491" spans="1:27" x14ac:dyDescent="0.25">
      <c r="A491" s="112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7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7"/>
    </row>
    <row r="492" spans="1:27" x14ac:dyDescent="0.25">
      <c r="A492" s="112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7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7"/>
    </row>
    <row r="493" spans="1:27" x14ac:dyDescent="0.25">
      <c r="A493" s="112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7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7"/>
    </row>
    <row r="494" spans="1:27" x14ac:dyDescent="0.25">
      <c r="A494" s="112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7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7"/>
    </row>
    <row r="495" spans="1:27" x14ac:dyDescent="0.25">
      <c r="A495" s="112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7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7"/>
    </row>
    <row r="496" spans="1:27" x14ac:dyDescent="0.25">
      <c r="A496" s="112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7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7"/>
    </row>
    <row r="497" spans="1:27" x14ac:dyDescent="0.25">
      <c r="A497" s="112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7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7"/>
    </row>
    <row r="498" spans="1:27" x14ac:dyDescent="0.25">
      <c r="A498" s="112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7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7"/>
    </row>
    <row r="499" spans="1:27" x14ac:dyDescent="0.25">
      <c r="A499" s="112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7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7"/>
    </row>
    <row r="500" spans="1:27" x14ac:dyDescent="0.25">
      <c r="A500" s="112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7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7"/>
    </row>
    <row r="501" spans="1:27" x14ac:dyDescent="0.25">
      <c r="A501" s="112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7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7"/>
    </row>
    <row r="502" spans="1:27" x14ac:dyDescent="0.25">
      <c r="A502" s="112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7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7"/>
    </row>
    <row r="503" spans="1:27" x14ac:dyDescent="0.25">
      <c r="A503" s="112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7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7"/>
    </row>
    <row r="504" spans="1:27" x14ac:dyDescent="0.25">
      <c r="A504" s="112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7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7"/>
    </row>
    <row r="505" spans="1:27" x14ac:dyDescent="0.25">
      <c r="A505" s="112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7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7"/>
    </row>
    <row r="506" spans="1:27" x14ac:dyDescent="0.25">
      <c r="A506" s="112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7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7"/>
    </row>
    <row r="507" spans="1:27" x14ac:dyDescent="0.25">
      <c r="A507" s="112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7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7"/>
    </row>
    <row r="508" spans="1:27" x14ac:dyDescent="0.25">
      <c r="A508" s="112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7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7"/>
    </row>
    <row r="509" spans="1:27" x14ac:dyDescent="0.25">
      <c r="A509" s="112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7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7"/>
    </row>
    <row r="510" spans="1:27" x14ac:dyDescent="0.25">
      <c r="A510" s="112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7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7"/>
    </row>
    <row r="511" spans="1:27" x14ac:dyDescent="0.25">
      <c r="A511" s="112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7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7"/>
    </row>
    <row r="512" spans="1:27" x14ac:dyDescent="0.25">
      <c r="A512" s="112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7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7"/>
    </row>
    <row r="513" spans="1:27" x14ac:dyDescent="0.25">
      <c r="A513" s="112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7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7"/>
    </row>
    <row r="514" spans="1:27" x14ac:dyDescent="0.25">
      <c r="A514" s="112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7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7"/>
    </row>
    <row r="515" spans="1:27" x14ac:dyDescent="0.25">
      <c r="A515" s="112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7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7"/>
    </row>
    <row r="516" spans="1:27" x14ac:dyDescent="0.25">
      <c r="A516" s="112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7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7"/>
    </row>
    <row r="517" spans="1:27" x14ac:dyDescent="0.25">
      <c r="A517" s="112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7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7"/>
    </row>
    <row r="518" spans="1:27" x14ac:dyDescent="0.25">
      <c r="A518" s="112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7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7"/>
    </row>
    <row r="519" spans="1:27" x14ac:dyDescent="0.25">
      <c r="A519" s="112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7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7"/>
    </row>
    <row r="520" spans="1:27" x14ac:dyDescent="0.25">
      <c r="A520" s="112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7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7"/>
    </row>
    <row r="521" spans="1:27" x14ac:dyDescent="0.25">
      <c r="A521" s="112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7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7"/>
    </row>
    <row r="522" spans="1:27" x14ac:dyDescent="0.25">
      <c r="A522" s="112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7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7"/>
    </row>
    <row r="523" spans="1:27" x14ac:dyDescent="0.25">
      <c r="A523" s="112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7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7"/>
    </row>
    <row r="524" spans="1:27" x14ac:dyDescent="0.25">
      <c r="A524" s="112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7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7"/>
    </row>
    <row r="525" spans="1:27" x14ac:dyDescent="0.25">
      <c r="A525" s="112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7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7"/>
    </row>
    <row r="526" spans="1:27" x14ac:dyDescent="0.25">
      <c r="A526" s="112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7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7"/>
    </row>
    <row r="527" spans="1:27" x14ac:dyDescent="0.25">
      <c r="A527" s="112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7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7"/>
    </row>
    <row r="528" spans="1:27" x14ac:dyDescent="0.25">
      <c r="A528" s="112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7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7"/>
    </row>
    <row r="529" spans="1:27" x14ac:dyDescent="0.25">
      <c r="A529" s="112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7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7"/>
    </row>
    <row r="530" spans="1:27" x14ac:dyDescent="0.25">
      <c r="A530" s="112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7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7"/>
    </row>
    <row r="531" spans="1:27" x14ac:dyDescent="0.25">
      <c r="A531" s="112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7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7"/>
    </row>
    <row r="532" spans="1:27" x14ac:dyDescent="0.25">
      <c r="A532" s="112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7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7"/>
    </row>
    <row r="533" spans="1:27" x14ac:dyDescent="0.25">
      <c r="A533" s="112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7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7"/>
    </row>
    <row r="534" spans="1:27" x14ac:dyDescent="0.25">
      <c r="A534" s="112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7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7"/>
    </row>
    <row r="535" spans="1:27" x14ac:dyDescent="0.25">
      <c r="A535" s="112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7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7"/>
    </row>
    <row r="536" spans="1:27" x14ac:dyDescent="0.25">
      <c r="A536" s="112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7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7"/>
    </row>
    <row r="537" spans="1:27" x14ac:dyDescent="0.25">
      <c r="A537" s="112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7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7"/>
    </row>
    <row r="538" spans="1:27" x14ac:dyDescent="0.25">
      <c r="A538" s="112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7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7"/>
    </row>
    <row r="539" spans="1:27" x14ac:dyDescent="0.25">
      <c r="A539" s="112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7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7"/>
    </row>
    <row r="540" spans="1:27" x14ac:dyDescent="0.25">
      <c r="A540" s="112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7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7"/>
    </row>
    <row r="541" spans="1:27" x14ac:dyDescent="0.25">
      <c r="A541" s="112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7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7"/>
    </row>
    <row r="542" spans="1:27" x14ac:dyDescent="0.25">
      <c r="A542" s="112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7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7"/>
    </row>
    <row r="543" spans="1:27" x14ac:dyDescent="0.25">
      <c r="A543" s="112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7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7"/>
    </row>
    <row r="544" spans="1:27" x14ac:dyDescent="0.25">
      <c r="A544" s="112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7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7"/>
    </row>
    <row r="545" spans="1:27" x14ac:dyDescent="0.25">
      <c r="A545" s="112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7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7"/>
    </row>
    <row r="546" spans="1:27" x14ac:dyDescent="0.25">
      <c r="A546" s="112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7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7"/>
    </row>
    <row r="547" spans="1:27" x14ac:dyDescent="0.25">
      <c r="A547" s="112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7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7"/>
    </row>
    <row r="548" spans="1:27" x14ac:dyDescent="0.25">
      <c r="A548" s="112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7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7"/>
    </row>
    <row r="549" spans="1:27" x14ac:dyDescent="0.25">
      <c r="A549" s="112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7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7"/>
    </row>
    <row r="550" spans="1:27" x14ac:dyDescent="0.25">
      <c r="A550" s="112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7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7"/>
    </row>
    <row r="551" spans="1:27" x14ac:dyDescent="0.25">
      <c r="A551" s="112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7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7"/>
    </row>
    <row r="552" spans="1:27" x14ac:dyDescent="0.25">
      <c r="A552" s="112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7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7"/>
    </row>
    <row r="553" spans="1:27" x14ac:dyDescent="0.25">
      <c r="A553" s="112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7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7"/>
    </row>
    <row r="554" spans="1:27" x14ac:dyDescent="0.25">
      <c r="A554" s="112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7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7"/>
    </row>
    <row r="555" spans="1:27" x14ac:dyDescent="0.25">
      <c r="A555" s="112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7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7"/>
    </row>
    <row r="556" spans="1:27" x14ac:dyDescent="0.25">
      <c r="A556" s="112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7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7"/>
    </row>
    <row r="557" spans="1:27" x14ac:dyDescent="0.25">
      <c r="A557" s="112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7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7"/>
    </row>
    <row r="558" spans="1:27" x14ac:dyDescent="0.25">
      <c r="A558" s="112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7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7"/>
    </row>
    <row r="559" spans="1:27" x14ac:dyDescent="0.25">
      <c r="A559" s="112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7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7"/>
    </row>
    <row r="560" spans="1:27" x14ac:dyDescent="0.25">
      <c r="A560" s="112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7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7"/>
    </row>
    <row r="561" spans="1:27" x14ac:dyDescent="0.25">
      <c r="A561" s="112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7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7"/>
    </row>
    <row r="562" spans="1:27" x14ac:dyDescent="0.25">
      <c r="A562" s="112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7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7"/>
    </row>
    <row r="563" spans="1:27" x14ac:dyDescent="0.25">
      <c r="A563" s="112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7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7"/>
    </row>
    <row r="564" spans="1:27" x14ac:dyDescent="0.25">
      <c r="A564" s="112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7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7"/>
    </row>
    <row r="565" spans="1:27" x14ac:dyDescent="0.25">
      <c r="A565" s="112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7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7"/>
    </row>
    <row r="566" spans="1:27" x14ac:dyDescent="0.25">
      <c r="A566" s="112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7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7"/>
    </row>
    <row r="567" spans="1:27" x14ac:dyDescent="0.25">
      <c r="A567" s="112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7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7"/>
    </row>
    <row r="568" spans="1:27" x14ac:dyDescent="0.25">
      <c r="A568" s="112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7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7"/>
    </row>
    <row r="569" spans="1:27" x14ac:dyDescent="0.25">
      <c r="A569" s="112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7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7"/>
    </row>
    <row r="570" spans="1:27" x14ac:dyDescent="0.25">
      <c r="A570" s="112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7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7"/>
    </row>
    <row r="571" spans="1:27" x14ac:dyDescent="0.25">
      <c r="A571" s="112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7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7"/>
    </row>
    <row r="572" spans="1:27" x14ac:dyDescent="0.25">
      <c r="A572" s="112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7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7"/>
    </row>
    <row r="573" spans="1:27" x14ac:dyDescent="0.25">
      <c r="A573" s="112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7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7"/>
    </row>
    <row r="574" spans="1:27" x14ac:dyDescent="0.25">
      <c r="A574" s="112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7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7"/>
    </row>
    <row r="575" spans="1:27" x14ac:dyDescent="0.25">
      <c r="A575" s="112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7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7"/>
    </row>
    <row r="576" spans="1:27" x14ac:dyDescent="0.25">
      <c r="A576" s="112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7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7"/>
    </row>
    <row r="577" spans="1:27" x14ac:dyDescent="0.25">
      <c r="A577" s="112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7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7"/>
    </row>
    <row r="578" spans="1:27" x14ac:dyDescent="0.25">
      <c r="A578" s="112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7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7"/>
    </row>
    <row r="579" spans="1:27" x14ac:dyDescent="0.25">
      <c r="A579" s="112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7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7"/>
    </row>
    <row r="580" spans="1:27" x14ac:dyDescent="0.25">
      <c r="A580" s="112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7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7"/>
    </row>
    <row r="581" spans="1:27" x14ac:dyDescent="0.25">
      <c r="A581" s="112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7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7"/>
    </row>
    <row r="582" spans="1:27" x14ac:dyDescent="0.25">
      <c r="A582" s="112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7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7"/>
    </row>
    <row r="583" spans="1:27" x14ac:dyDescent="0.25">
      <c r="A583" s="112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7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7"/>
    </row>
    <row r="584" spans="1:27" x14ac:dyDescent="0.25">
      <c r="A584" s="112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7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7"/>
    </row>
    <row r="585" spans="1:27" x14ac:dyDescent="0.25">
      <c r="A585" s="112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7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7"/>
    </row>
    <row r="586" spans="1:27" x14ac:dyDescent="0.25">
      <c r="A586" s="112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7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7"/>
    </row>
    <row r="587" spans="1:27" x14ac:dyDescent="0.25">
      <c r="A587" s="112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7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7"/>
    </row>
    <row r="588" spans="1:27" x14ac:dyDescent="0.25">
      <c r="A588" s="112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7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7"/>
    </row>
    <row r="589" spans="1:27" x14ac:dyDescent="0.25">
      <c r="A589" s="112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7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7"/>
    </row>
    <row r="590" spans="1:27" x14ac:dyDescent="0.25">
      <c r="A590" s="112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7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7"/>
    </row>
    <row r="591" spans="1:27" x14ac:dyDescent="0.25">
      <c r="A591" s="112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7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7"/>
    </row>
    <row r="592" spans="1:27" x14ac:dyDescent="0.25">
      <c r="A592" s="112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7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7"/>
    </row>
    <row r="593" spans="1:27" x14ac:dyDescent="0.25">
      <c r="A593" s="112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7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7"/>
    </row>
    <row r="594" spans="1:27" x14ac:dyDescent="0.25">
      <c r="A594" s="112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7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7"/>
    </row>
    <row r="595" spans="1:27" x14ac:dyDescent="0.25">
      <c r="A595" s="112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7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7"/>
    </row>
    <row r="596" spans="1:27" x14ac:dyDescent="0.25">
      <c r="A596" s="112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7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7"/>
    </row>
    <row r="597" spans="1:27" x14ac:dyDescent="0.25">
      <c r="A597" s="112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7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7"/>
    </row>
    <row r="598" spans="1:27" x14ac:dyDescent="0.25">
      <c r="A598" s="112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7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7"/>
    </row>
    <row r="599" spans="1:27" x14ac:dyDescent="0.25">
      <c r="A599" s="112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7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7"/>
    </row>
    <row r="600" spans="1:27" x14ac:dyDescent="0.25">
      <c r="A600" s="112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7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7"/>
    </row>
    <row r="601" spans="1:27" x14ac:dyDescent="0.25">
      <c r="A601" s="112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7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7"/>
    </row>
    <row r="602" spans="1:27" x14ac:dyDescent="0.25">
      <c r="A602" s="112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7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7"/>
    </row>
    <row r="603" spans="1:27" x14ac:dyDescent="0.25">
      <c r="A603" s="112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7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7"/>
    </row>
    <row r="604" spans="1:27" x14ac:dyDescent="0.25">
      <c r="A604" s="112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7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7"/>
    </row>
    <row r="605" spans="1:27" x14ac:dyDescent="0.25">
      <c r="A605" s="112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7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7"/>
    </row>
    <row r="606" spans="1:27" x14ac:dyDescent="0.25">
      <c r="A606" s="112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7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7"/>
    </row>
    <row r="607" spans="1:27" x14ac:dyDescent="0.25">
      <c r="A607" s="112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7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7"/>
    </row>
    <row r="608" spans="1:27" x14ac:dyDescent="0.25">
      <c r="A608" s="112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7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7"/>
    </row>
    <row r="609" spans="1:27" x14ac:dyDescent="0.25">
      <c r="A609" s="112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7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7"/>
    </row>
    <row r="610" spans="1:27" x14ac:dyDescent="0.25">
      <c r="A610" s="112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7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7"/>
    </row>
    <row r="611" spans="1:27" x14ac:dyDescent="0.25">
      <c r="A611" s="112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7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7"/>
    </row>
    <row r="612" spans="1:27" x14ac:dyDescent="0.25">
      <c r="A612" s="112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7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7"/>
    </row>
    <row r="613" spans="1:27" x14ac:dyDescent="0.25">
      <c r="A613" s="112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7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7"/>
    </row>
    <row r="614" spans="1:27" x14ac:dyDescent="0.25">
      <c r="A614" s="112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7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7"/>
    </row>
    <row r="615" spans="1:27" x14ac:dyDescent="0.25">
      <c r="A615" s="112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7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7"/>
    </row>
    <row r="616" spans="1:27" x14ac:dyDescent="0.25">
      <c r="A616" s="112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7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7"/>
    </row>
    <row r="617" spans="1:27" x14ac:dyDescent="0.25">
      <c r="A617" s="112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7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7"/>
    </row>
    <row r="618" spans="1:27" x14ac:dyDescent="0.25">
      <c r="A618" s="112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7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7"/>
    </row>
    <row r="619" spans="1:27" x14ac:dyDescent="0.25">
      <c r="A619" s="112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7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7"/>
    </row>
    <row r="620" spans="1:27" x14ac:dyDescent="0.25">
      <c r="A620" s="112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7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7"/>
    </row>
    <row r="621" spans="1:27" x14ac:dyDescent="0.25">
      <c r="A621" s="112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7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7"/>
    </row>
    <row r="622" spans="1:27" x14ac:dyDescent="0.25">
      <c r="A622" s="112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7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7"/>
    </row>
    <row r="623" spans="1:27" x14ac:dyDescent="0.25">
      <c r="A623" s="112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7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7"/>
    </row>
    <row r="624" spans="1:27" x14ac:dyDescent="0.25">
      <c r="A624" s="112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7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7"/>
    </row>
    <row r="625" spans="1:27" x14ac:dyDescent="0.25">
      <c r="A625" s="112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7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7"/>
    </row>
    <row r="626" spans="1:27" x14ac:dyDescent="0.25">
      <c r="A626" s="112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7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7"/>
    </row>
    <row r="627" spans="1:27" x14ac:dyDescent="0.25">
      <c r="A627" s="112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7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7"/>
    </row>
    <row r="628" spans="1:27" x14ac:dyDescent="0.25">
      <c r="A628" s="112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7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7"/>
    </row>
    <row r="629" spans="1:27" x14ac:dyDescent="0.25">
      <c r="A629" s="112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7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7"/>
    </row>
    <row r="630" spans="1:27" x14ac:dyDescent="0.25">
      <c r="A630" s="112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7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7"/>
    </row>
    <row r="631" spans="1:27" x14ac:dyDescent="0.25">
      <c r="A631" s="112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7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7"/>
    </row>
    <row r="632" spans="1:27" x14ac:dyDescent="0.25">
      <c r="A632" s="112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7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7"/>
    </row>
    <row r="633" spans="1:27" x14ac:dyDescent="0.25">
      <c r="A633" s="112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7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7"/>
    </row>
    <row r="634" spans="1:27" x14ac:dyDescent="0.25">
      <c r="A634" s="112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7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7"/>
    </row>
    <row r="635" spans="1:27" x14ac:dyDescent="0.25">
      <c r="A635" s="112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7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7"/>
    </row>
    <row r="636" spans="1:27" x14ac:dyDescent="0.25">
      <c r="A636" s="112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7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7"/>
    </row>
    <row r="637" spans="1:27" x14ac:dyDescent="0.25">
      <c r="A637" s="112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7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7"/>
    </row>
    <row r="638" spans="1:27" x14ac:dyDescent="0.25">
      <c r="A638" s="112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7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7"/>
    </row>
    <row r="639" spans="1:27" x14ac:dyDescent="0.25">
      <c r="A639" s="112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7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7"/>
    </row>
    <row r="640" spans="1:27" x14ac:dyDescent="0.25">
      <c r="A640" s="112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7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7"/>
    </row>
    <row r="641" spans="1:27" x14ac:dyDescent="0.25">
      <c r="A641" s="112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7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7"/>
    </row>
    <row r="642" spans="1:27" x14ac:dyDescent="0.25">
      <c r="A642" s="112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7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7"/>
    </row>
    <row r="643" spans="1:27" x14ac:dyDescent="0.25">
      <c r="A643" s="112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7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7"/>
    </row>
    <row r="644" spans="1:27" x14ac:dyDescent="0.25">
      <c r="A644" s="112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7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7"/>
    </row>
    <row r="645" spans="1:27" x14ac:dyDescent="0.25">
      <c r="A645" s="112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7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7"/>
    </row>
    <row r="646" spans="1:27" x14ac:dyDescent="0.25">
      <c r="A646" s="112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7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7"/>
    </row>
    <row r="647" spans="1:27" x14ac:dyDescent="0.25">
      <c r="A647" s="112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7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7"/>
    </row>
    <row r="648" spans="1:27" x14ac:dyDescent="0.25">
      <c r="A648" s="112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7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7"/>
    </row>
    <row r="649" spans="1:27" x14ac:dyDescent="0.25">
      <c r="A649" s="112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7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7"/>
    </row>
    <row r="650" spans="1:27" x14ac:dyDescent="0.25">
      <c r="A650" s="112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7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7"/>
    </row>
    <row r="651" spans="1:27" x14ac:dyDescent="0.25">
      <c r="A651" s="112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7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7"/>
    </row>
    <row r="652" spans="1:27" x14ac:dyDescent="0.25">
      <c r="A652" s="112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7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7"/>
    </row>
    <row r="653" spans="1:27" x14ac:dyDescent="0.25">
      <c r="A653" s="112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7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7"/>
    </row>
    <row r="654" spans="1:27" x14ac:dyDescent="0.25">
      <c r="A654" s="112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7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7"/>
    </row>
    <row r="655" spans="1:27" x14ac:dyDescent="0.25">
      <c r="A655" s="112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7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7"/>
    </row>
    <row r="656" spans="1:27" x14ac:dyDescent="0.25">
      <c r="A656" s="112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7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7"/>
    </row>
    <row r="657" spans="1:27" x14ac:dyDescent="0.25">
      <c r="A657" s="112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7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7"/>
    </row>
    <row r="658" spans="1:27" x14ac:dyDescent="0.25">
      <c r="A658" s="112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7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7"/>
    </row>
    <row r="659" spans="1:27" x14ac:dyDescent="0.25">
      <c r="A659" s="112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7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7"/>
    </row>
    <row r="660" spans="1:27" x14ac:dyDescent="0.25">
      <c r="A660" s="112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7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7"/>
    </row>
    <row r="661" spans="1:27" x14ac:dyDescent="0.25">
      <c r="A661" s="112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7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7"/>
    </row>
    <row r="662" spans="1:27" x14ac:dyDescent="0.25">
      <c r="A662" s="112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7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7"/>
    </row>
    <row r="663" spans="1:27" x14ac:dyDescent="0.25">
      <c r="A663" s="112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7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7"/>
    </row>
    <row r="664" spans="1:27" x14ac:dyDescent="0.25">
      <c r="A664" s="112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7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7"/>
    </row>
    <row r="665" spans="1:27" x14ac:dyDescent="0.25">
      <c r="A665" s="112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7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7"/>
    </row>
    <row r="666" spans="1:27" x14ac:dyDescent="0.25">
      <c r="A666" s="112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7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7"/>
    </row>
    <row r="667" spans="1:27" x14ac:dyDescent="0.25">
      <c r="A667" s="112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7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7"/>
    </row>
    <row r="668" spans="1:27" x14ac:dyDescent="0.25">
      <c r="A668" s="112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7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7"/>
    </row>
    <row r="669" spans="1:27" x14ac:dyDescent="0.25">
      <c r="A669" s="112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7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7"/>
    </row>
    <row r="670" spans="1:27" x14ac:dyDescent="0.25">
      <c r="A670" s="112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7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7"/>
    </row>
    <row r="671" spans="1:27" x14ac:dyDescent="0.25">
      <c r="A671" s="112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7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7"/>
    </row>
    <row r="672" spans="1:27" x14ac:dyDescent="0.25">
      <c r="A672" s="112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7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7"/>
    </row>
    <row r="673" spans="1:27" x14ac:dyDescent="0.25">
      <c r="A673" s="112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7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7"/>
    </row>
    <row r="674" spans="1:27" x14ac:dyDescent="0.25">
      <c r="A674" s="112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7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7"/>
    </row>
    <row r="675" spans="1:27" x14ac:dyDescent="0.25">
      <c r="A675" s="112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7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7"/>
    </row>
    <row r="676" spans="1:27" x14ac:dyDescent="0.25">
      <c r="A676" s="112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7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7"/>
    </row>
    <row r="677" spans="1:27" x14ac:dyDescent="0.25">
      <c r="A677" s="112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7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7"/>
    </row>
    <row r="678" spans="1:27" x14ac:dyDescent="0.25">
      <c r="A678" s="112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7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7"/>
    </row>
    <row r="679" spans="1:27" x14ac:dyDescent="0.25">
      <c r="A679" s="112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7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7"/>
    </row>
    <row r="680" spans="1:27" x14ac:dyDescent="0.25">
      <c r="A680" s="112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7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7"/>
    </row>
    <row r="681" spans="1:27" x14ac:dyDescent="0.25">
      <c r="A681" s="112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7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7"/>
    </row>
    <row r="682" spans="1:27" x14ac:dyDescent="0.25">
      <c r="A682" s="112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7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7"/>
    </row>
    <row r="683" spans="1:27" x14ac:dyDescent="0.25">
      <c r="A683" s="112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7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7"/>
    </row>
    <row r="684" spans="1:27" x14ac:dyDescent="0.25">
      <c r="A684" s="112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7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7"/>
    </row>
    <row r="685" spans="1:27" x14ac:dyDescent="0.25">
      <c r="A685" s="112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7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7"/>
    </row>
    <row r="686" spans="1:27" x14ac:dyDescent="0.25">
      <c r="A686" s="112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7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7"/>
    </row>
    <row r="687" spans="1:27" x14ac:dyDescent="0.25">
      <c r="A687" s="112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7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7"/>
    </row>
    <row r="688" spans="1:27" x14ac:dyDescent="0.25">
      <c r="A688" s="112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7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7"/>
    </row>
    <row r="689" spans="1:27" x14ac:dyDescent="0.25">
      <c r="A689" s="112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7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7"/>
    </row>
    <row r="690" spans="1:27" x14ac:dyDescent="0.25">
      <c r="A690" s="112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7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7"/>
    </row>
    <row r="691" spans="1:27" x14ac:dyDescent="0.25">
      <c r="A691" s="112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7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7"/>
    </row>
    <row r="692" spans="1:27" x14ac:dyDescent="0.25">
      <c r="A692" s="112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7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7"/>
    </row>
    <row r="693" spans="1:27" x14ac:dyDescent="0.25">
      <c r="A693" s="112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7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7"/>
    </row>
    <row r="694" spans="1:27" x14ac:dyDescent="0.25">
      <c r="A694" s="112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7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7"/>
    </row>
    <row r="695" spans="1:27" x14ac:dyDescent="0.25">
      <c r="A695" s="112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7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7"/>
    </row>
    <row r="696" spans="1:27" x14ac:dyDescent="0.25">
      <c r="A696" s="112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7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7"/>
    </row>
    <row r="697" spans="1:27" x14ac:dyDescent="0.25">
      <c r="A697" s="112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7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7"/>
    </row>
    <row r="698" spans="1:27" x14ac:dyDescent="0.25">
      <c r="A698" s="112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7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7"/>
    </row>
    <row r="699" spans="1:27" x14ac:dyDescent="0.25">
      <c r="A699" s="112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7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7"/>
    </row>
    <row r="700" spans="1:27" x14ac:dyDescent="0.25">
      <c r="A700" s="112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7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7"/>
    </row>
    <row r="701" spans="1:27" x14ac:dyDescent="0.25">
      <c r="A701" s="112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7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7"/>
    </row>
    <row r="702" spans="1:27" x14ac:dyDescent="0.25">
      <c r="A702" s="112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7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7"/>
    </row>
    <row r="703" spans="1:27" x14ac:dyDescent="0.25">
      <c r="A703" s="112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7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7"/>
    </row>
    <row r="704" spans="1:27" x14ac:dyDescent="0.25">
      <c r="A704" s="112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7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7"/>
    </row>
    <row r="705" spans="1:27" x14ac:dyDescent="0.25">
      <c r="A705" s="112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7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7"/>
    </row>
    <row r="706" spans="1:27" x14ac:dyDescent="0.25">
      <c r="A706" s="112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7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7"/>
    </row>
    <row r="707" spans="1:27" x14ac:dyDescent="0.25">
      <c r="A707" s="112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7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7"/>
    </row>
    <row r="708" spans="1:27" x14ac:dyDescent="0.25">
      <c r="A708" s="112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7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7"/>
    </row>
    <row r="709" spans="1:27" x14ac:dyDescent="0.25">
      <c r="A709" s="112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7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7"/>
    </row>
    <row r="710" spans="1:27" x14ac:dyDescent="0.25">
      <c r="A710" s="112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7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7"/>
    </row>
    <row r="711" spans="1:27" x14ac:dyDescent="0.25">
      <c r="A711" s="112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7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7"/>
    </row>
    <row r="712" spans="1:27" x14ac:dyDescent="0.25">
      <c r="A712" s="112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7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7"/>
    </row>
    <row r="713" spans="1:27" x14ac:dyDescent="0.25">
      <c r="A713" s="112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7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7"/>
    </row>
    <row r="714" spans="1:27" x14ac:dyDescent="0.25">
      <c r="A714" s="112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7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7"/>
    </row>
    <row r="715" spans="1:27" x14ac:dyDescent="0.25">
      <c r="A715" s="112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7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7"/>
    </row>
    <row r="716" spans="1:27" x14ac:dyDescent="0.25">
      <c r="A716" s="112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7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7"/>
    </row>
    <row r="717" spans="1:27" x14ac:dyDescent="0.25">
      <c r="A717" s="112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7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7"/>
    </row>
    <row r="718" spans="1:27" x14ac:dyDescent="0.25">
      <c r="A718" s="112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7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7"/>
    </row>
    <row r="719" spans="1:27" x14ac:dyDescent="0.25">
      <c r="A719" s="112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7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7"/>
    </row>
    <row r="720" spans="1:27" x14ac:dyDescent="0.25">
      <c r="A720" s="112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7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7"/>
    </row>
  </sheetData>
  <mergeCells count="251">
    <mergeCell ref="C23:E23"/>
    <mergeCell ref="F2:F4"/>
    <mergeCell ref="G2:G4"/>
    <mergeCell ref="C24:E24"/>
    <mergeCell ref="C20:E20"/>
    <mergeCell ref="C21:E21"/>
    <mergeCell ref="U2:X3"/>
    <mergeCell ref="M2:T3"/>
    <mergeCell ref="C22:E22"/>
    <mergeCell ref="J2:L2"/>
    <mergeCell ref="J3:J4"/>
    <mergeCell ref="K3:K4"/>
    <mergeCell ref="L3:L4"/>
    <mergeCell ref="C5:E5"/>
    <mergeCell ref="B2:E4"/>
    <mergeCell ref="C6:E6"/>
    <mergeCell ref="H2:H4"/>
    <mergeCell ref="I2:I4"/>
    <mergeCell ref="C41:E41"/>
    <mergeCell ref="C42:E42"/>
    <mergeCell ref="C43:E43"/>
    <mergeCell ref="C44:E44"/>
    <mergeCell ref="C45:E45"/>
    <mergeCell ref="D46:E46"/>
    <mergeCell ref="C25:E25"/>
    <mergeCell ref="C27:E27"/>
    <mergeCell ref="C28:E28"/>
    <mergeCell ref="C39:E39"/>
    <mergeCell ref="C40:E40"/>
    <mergeCell ref="C26:E26"/>
    <mergeCell ref="C35:E35"/>
    <mergeCell ref="C36:E36"/>
    <mergeCell ref="C37:E37"/>
    <mergeCell ref="C38:E38"/>
    <mergeCell ref="C29:E29"/>
    <mergeCell ref="C30:E30"/>
    <mergeCell ref="C31:E31"/>
    <mergeCell ref="C32:E32"/>
    <mergeCell ref="C33:E33"/>
    <mergeCell ref="C34:E34"/>
    <mergeCell ref="C58:E58"/>
    <mergeCell ref="D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7:E67"/>
    <mergeCell ref="D68:E68"/>
    <mergeCell ref="D69:E69"/>
    <mergeCell ref="D70:E70"/>
    <mergeCell ref="C71:E71"/>
    <mergeCell ref="D72:E72"/>
    <mergeCell ref="C59:E59"/>
    <mergeCell ref="C61:E61"/>
    <mergeCell ref="C63:E63"/>
    <mergeCell ref="C64:E64"/>
    <mergeCell ref="C65:E65"/>
    <mergeCell ref="C66:E66"/>
    <mergeCell ref="C60:E60"/>
    <mergeCell ref="C76:E76"/>
    <mergeCell ref="C77:E77"/>
    <mergeCell ref="D78:E78"/>
    <mergeCell ref="D79:E79"/>
    <mergeCell ref="D73:E73"/>
    <mergeCell ref="D74:E74"/>
    <mergeCell ref="D75:E75"/>
    <mergeCell ref="D88:E88"/>
    <mergeCell ref="D89:E89"/>
    <mergeCell ref="C80:E80"/>
    <mergeCell ref="D90:E90"/>
    <mergeCell ref="D91:E91"/>
    <mergeCell ref="D92:E92"/>
    <mergeCell ref="D93:E93"/>
    <mergeCell ref="C84:E84"/>
    <mergeCell ref="C85:E85"/>
    <mergeCell ref="D86:E86"/>
    <mergeCell ref="D87:E87"/>
    <mergeCell ref="D100:E100"/>
    <mergeCell ref="D101:E101"/>
    <mergeCell ref="D102:E102"/>
    <mergeCell ref="D103:E103"/>
    <mergeCell ref="D104:E104"/>
    <mergeCell ref="D105:E105"/>
    <mergeCell ref="D94:E94"/>
    <mergeCell ref="D95:E95"/>
    <mergeCell ref="C96:E96"/>
    <mergeCell ref="D97:E97"/>
    <mergeCell ref="D98:E98"/>
    <mergeCell ref="D99:E99"/>
    <mergeCell ref="D112:E112"/>
    <mergeCell ref="D113:E113"/>
    <mergeCell ref="D114:E114"/>
    <mergeCell ref="D115:E115"/>
    <mergeCell ref="D116:E116"/>
    <mergeCell ref="D117:E117"/>
    <mergeCell ref="D106:E106"/>
    <mergeCell ref="C107:E107"/>
    <mergeCell ref="D108:E108"/>
    <mergeCell ref="D109:E109"/>
    <mergeCell ref="D110:E110"/>
    <mergeCell ref="D111:E111"/>
    <mergeCell ref="D124:E124"/>
    <mergeCell ref="D125:E125"/>
    <mergeCell ref="D126:E126"/>
    <mergeCell ref="D127:E127"/>
    <mergeCell ref="D128:E128"/>
    <mergeCell ref="D129:E129"/>
    <mergeCell ref="C118:E118"/>
    <mergeCell ref="D119:E119"/>
    <mergeCell ref="D120:E120"/>
    <mergeCell ref="C121:E121"/>
    <mergeCell ref="D122:E122"/>
    <mergeCell ref="D123:E123"/>
    <mergeCell ref="C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C133:E133"/>
    <mergeCell ref="C134:E134"/>
    <mergeCell ref="C135:E135"/>
    <mergeCell ref="C148:E148"/>
    <mergeCell ref="C149:E149"/>
    <mergeCell ref="C150:E150"/>
    <mergeCell ref="D151:E151"/>
    <mergeCell ref="D152:E152"/>
    <mergeCell ref="C153:E153"/>
    <mergeCell ref="D142:E142"/>
    <mergeCell ref="D143:E143"/>
    <mergeCell ref="D144:E144"/>
    <mergeCell ref="D145:E145"/>
    <mergeCell ref="D146:E146"/>
    <mergeCell ref="C147:E147"/>
    <mergeCell ref="C160:E160"/>
    <mergeCell ref="C161:E161"/>
    <mergeCell ref="C162:E162"/>
    <mergeCell ref="C163:E163"/>
    <mergeCell ref="C164:E164"/>
    <mergeCell ref="C165:E165"/>
    <mergeCell ref="C154:E154"/>
    <mergeCell ref="C155:E155"/>
    <mergeCell ref="C156:E156"/>
    <mergeCell ref="C157:E157"/>
    <mergeCell ref="C158:E158"/>
    <mergeCell ref="C159:E159"/>
    <mergeCell ref="D172:E172"/>
    <mergeCell ref="D173:E173"/>
    <mergeCell ref="D174:E174"/>
    <mergeCell ref="D175:E175"/>
    <mergeCell ref="C176:E176"/>
    <mergeCell ref="D177:E177"/>
    <mergeCell ref="D166:E166"/>
    <mergeCell ref="D167:E167"/>
    <mergeCell ref="D168:E168"/>
    <mergeCell ref="D169:E169"/>
    <mergeCell ref="D170:E170"/>
    <mergeCell ref="D171:E171"/>
    <mergeCell ref="C187:E187"/>
    <mergeCell ref="D188:E188"/>
    <mergeCell ref="D189:E189"/>
    <mergeCell ref="D178:E178"/>
    <mergeCell ref="D179:E179"/>
    <mergeCell ref="D180:E180"/>
    <mergeCell ref="D181:E181"/>
    <mergeCell ref="D182:E182"/>
    <mergeCell ref="D183:E183"/>
    <mergeCell ref="C251:E251"/>
    <mergeCell ref="C252:E252"/>
    <mergeCell ref="C253:E253"/>
    <mergeCell ref="C254:E254"/>
    <mergeCell ref="C255:E255"/>
    <mergeCell ref="B256:E256"/>
    <mergeCell ref="C241:E241"/>
    <mergeCell ref="C242:E242"/>
    <mergeCell ref="C245:E245"/>
    <mergeCell ref="C248:E248"/>
    <mergeCell ref="C249:E249"/>
    <mergeCell ref="C250:E250"/>
    <mergeCell ref="C243:E243"/>
    <mergeCell ref="C244:E244"/>
    <mergeCell ref="D246:E246"/>
    <mergeCell ref="D247:E247"/>
    <mergeCell ref="D234:E234"/>
    <mergeCell ref="D236:E236"/>
    <mergeCell ref="D238:E238"/>
    <mergeCell ref="C240:E240"/>
    <mergeCell ref="C226:E226"/>
    <mergeCell ref="C227:E227"/>
    <mergeCell ref="C228:E228"/>
    <mergeCell ref="D229:E229"/>
    <mergeCell ref="D230:E230"/>
    <mergeCell ref="D231:E231"/>
    <mergeCell ref="D235:E235"/>
    <mergeCell ref="D237:E237"/>
    <mergeCell ref="C239:E239"/>
    <mergeCell ref="D225:E225"/>
    <mergeCell ref="C214:E214"/>
    <mergeCell ref="C215:E215"/>
    <mergeCell ref="D216:E216"/>
    <mergeCell ref="D217:E217"/>
    <mergeCell ref="D218:E218"/>
    <mergeCell ref="D219:E219"/>
    <mergeCell ref="C232:E232"/>
    <mergeCell ref="D233:E233"/>
    <mergeCell ref="D224:E224"/>
    <mergeCell ref="D208:E208"/>
    <mergeCell ref="D209:E209"/>
    <mergeCell ref="D210:E210"/>
    <mergeCell ref="D211:E211"/>
    <mergeCell ref="D212:E212"/>
    <mergeCell ref="C213:E213"/>
    <mergeCell ref="D202:E202"/>
    <mergeCell ref="D203:E203"/>
    <mergeCell ref="D204:E204"/>
    <mergeCell ref="D205:E205"/>
    <mergeCell ref="D206:E206"/>
    <mergeCell ref="D207:E207"/>
    <mergeCell ref="E1:L1"/>
    <mergeCell ref="Y2:AA2"/>
    <mergeCell ref="Y3:Y4"/>
    <mergeCell ref="Z3:Z4"/>
    <mergeCell ref="AA3:AA4"/>
    <mergeCell ref="D220:E220"/>
    <mergeCell ref="D221:E221"/>
    <mergeCell ref="D222:E222"/>
    <mergeCell ref="D223:E223"/>
    <mergeCell ref="D196:E196"/>
    <mergeCell ref="D197:E197"/>
    <mergeCell ref="C198:E198"/>
    <mergeCell ref="D199:E199"/>
    <mergeCell ref="D200:E200"/>
    <mergeCell ref="C201:E201"/>
    <mergeCell ref="D190:E190"/>
    <mergeCell ref="D191:E191"/>
    <mergeCell ref="D192:E192"/>
    <mergeCell ref="D193:E193"/>
    <mergeCell ref="D194:E194"/>
    <mergeCell ref="D195:E195"/>
    <mergeCell ref="D184:E184"/>
    <mergeCell ref="D185:E185"/>
    <mergeCell ref="D186:E186"/>
  </mergeCells>
  <pageMargins left="0.23622047244094491" right="0.23622047244094491" top="0.74803149606299213" bottom="0.74803149606299213" header="0.31496062992125984" footer="0.31496062992125984"/>
  <pageSetup paperSize="9" scale="56" orientation="portrait" horizontalDpi="4294967293" r:id="rId1"/>
  <headerFooter>
    <oddHeader>&amp;C&amp;"Times New Roman,Félkövér"&amp;12Újbarok Községi Önkormányzat kiadásai - 2019. év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748"/>
  <sheetViews>
    <sheetView view="pageLayout" topLeftCell="B13" zoomScale="76" zoomScaleNormal="79" zoomScaleSheetLayoutView="100" zoomScalePageLayoutView="76" workbookViewId="0">
      <selection activeCell="X13" sqref="X1:Z1048576"/>
    </sheetView>
  </sheetViews>
  <sheetFormatPr defaultColWidth="9.140625" defaultRowHeight="15" x14ac:dyDescent="0.25"/>
  <cols>
    <col min="1" max="1" width="7.85546875" style="110" hidden="1" customWidth="1"/>
    <col min="2" max="2" width="6.85546875" style="15" bestFit="1" customWidth="1"/>
    <col min="3" max="4" width="3.28515625" style="12" customWidth="1"/>
    <col min="5" max="5" width="48.85546875" style="12" customWidth="1"/>
    <col min="6" max="6" width="11.85546875" style="12" customWidth="1"/>
    <col min="7" max="7" width="11.140625" style="12" customWidth="1"/>
    <col min="8" max="8" width="11.7109375" style="47" customWidth="1"/>
    <col min="9" max="9" width="11.85546875" style="12" customWidth="1"/>
    <col min="10" max="10" width="11.140625" style="12" customWidth="1"/>
    <col min="11" max="11" width="11.7109375" style="47" customWidth="1"/>
    <col min="12" max="15" width="10.140625" style="12" bestFit="1" customWidth="1"/>
    <col min="16" max="16" width="10.5703125" style="12" bestFit="1" customWidth="1"/>
    <col min="17" max="18" width="10.140625" style="12" bestFit="1" customWidth="1"/>
    <col min="19" max="19" width="11.85546875" style="12" bestFit="1" customWidth="1"/>
    <col min="20" max="20" width="11" style="12" customWidth="1"/>
    <col min="21" max="21" width="10.140625" style="12" bestFit="1" customWidth="1"/>
    <col min="22" max="22" width="11.7109375" style="12" customWidth="1"/>
    <col min="23" max="23" width="11.28515625" style="12" bestFit="1" customWidth="1"/>
    <col min="24" max="24" width="13.28515625" style="637" hidden="1" customWidth="1"/>
    <col min="25" max="26" width="0" style="16" hidden="1" customWidth="1"/>
    <col min="27" max="27" width="10.140625" style="16" bestFit="1" customWidth="1"/>
    <col min="28" max="16384" width="9.140625" style="16"/>
  </cols>
  <sheetData>
    <row r="1" spans="1:24" ht="16.5" thickBot="1" x14ac:dyDescent="0.3">
      <c r="F1" s="680"/>
      <c r="G1" s="680"/>
      <c r="H1" s="680"/>
      <c r="I1" s="680"/>
      <c r="J1" s="680"/>
      <c r="K1" s="680"/>
      <c r="L1" s="680"/>
      <c r="M1" s="680"/>
      <c r="N1" s="680"/>
      <c r="W1" s="11" t="s">
        <v>826</v>
      </c>
    </row>
    <row r="2" spans="1:24" ht="15" customHeight="1" x14ac:dyDescent="0.25">
      <c r="B2" s="733" t="s">
        <v>0</v>
      </c>
      <c r="C2" s="734"/>
      <c r="D2" s="734"/>
      <c r="E2" s="734"/>
      <c r="F2" s="794" t="s">
        <v>1109</v>
      </c>
      <c r="G2" s="740"/>
      <c r="H2" s="740"/>
      <c r="I2" s="794" t="s">
        <v>1023</v>
      </c>
      <c r="J2" s="740"/>
      <c r="K2" s="740"/>
      <c r="L2" s="741" t="s">
        <v>1091</v>
      </c>
      <c r="M2" s="742"/>
      <c r="N2" s="742"/>
      <c r="O2" s="742"/>
      <c r="P2" s="742"/>
      <c r="Q2" s="742"/>
      <c r="R2" s="742"/>
      <c r="S2" s="743"/>
      <c r="T2" s="840" t="s">
        <v>1093</v>
      </c>
      <c r="U2" s="722"/>
      <c r="V2" s="722"/>
      <c r="W2" s="723"/>
    </row>
    <row r="3" spans="1:24" ht="22.5" customHeight="1" thickBot="1" x14ac:dyDescent="0.3">
      <c r="B3" s="735"/>
      <c r="C3" s="736"/>
      <c r="D3" s="736"/>
      <c r="E3" s="736"/>
      <c r="F3" s="796" t="s">
        <v>843</v>
      </c>
      <c r="G3" s="798" t="s">
        <v>844</v>
      </c>
      <c r="H3" s="844" t="s">
        <v>570</v>
      </c>
      <c r="I3" s="796" t="s">
        <v>843</v>
      </c>
      <c r="J3" s="798" t="s">
        <v>844</v>
      </c>
      <c r="K3" s="844" t="s">
        <v>570</v>
      </c>
      <c r="L3" s="837"/>
      <c r="M3" s="838"/>
      <c r="N3" s="838"/>
      <c r="O3" s="838"/>
      <c r="P3" s="838"/>
      <c r="Q3" s="838"/>
      <c r="R3" s="838"/>
      <c r="S3" s="839"/>
      <c r="T3" s="841"/>
      <c r="U3" s="842"/>
      <c r="V3" s="842"/>
      <c r="W3" s="843"/>
    </row>
    <row r="4" spans="1:24" ht="21" customHeight="1" thickBot="1" x14ac:dyDescent="0.3">
      <c r="B4" s="737"/>
      <c r="C4" s="738"/>
      <c r="D4" s="738"/>
      <c r="E4" s="738"/>
      <c r="F4" s="797"/>
      <c r="G4" s="799"/>
      <c r="H4" s="801"/>
      <c r="I4" s="797"/>
      <c r="J4" s="799"/>
      <c r="K4" s="801"/>
      <c r="L4" s="114" t="s">
        <v>591</v>
      </c>
      <c r="M4" s="58" t="s">
        <v>592</v>
      </c>
      <c r="N4" s="476" t="s">
        <v>593</v>
      </c>
      <c r="O4" s="476" t="s">
        <v>594</v>
      </c>
      <c r="P4" s="58" t="s">
        <v>595</v>
      </c>
      <c r="Q4" s="476" t="s">
        <v>596</v>
      </c>
      <c r="R4" s="476" t="s">
        <v>597</v>
      </c>
      <c r="S4" s="417" t="s">
        <v>598</v>
      </c>
      <c r="T4" s="305" t="s">
        <v>599</v>
      </c>
      <c r="U4" s="476" t="s">
        <v>600</v>
      </c>
      <c r="V4" s="476" t="s">
        <v>601</v>
      </c>
      <c r="W4" s="417" t="s">
        <v>602</v>
      </c>
    </row>
    <row r="5" spans="1:24" ht="15.75" customHeight="1" thickBot="1" x14ac:dyDescent="0.3">
      <c r="B5" s="75" t="s">
        <v>118</v>
      </c>
      <c r="C5" s="835" t="s">
        <v>119</v>
      </c>
      <c r="D5" s="836"/>
      <c r="E5" s="836"/>
      <c r="F5" s="180">
        <f>F6+F20</f>
        <v>6528564</v>
      </c>
      <c r="G5" s="122"/>
      <c r="H5" s="139">
        <f>SUM(F5:G5)</f>
        <v>6528564</v>
      </c>
      <c r="I5" s="180">
        <f>I6+I20</f>
        <v>6311164</v>
      </c>
      <c r="J5" s="122"/>
      <c r="K5" s="139">
        <f>SUM(I5:J5)</f>
        <v>6311164</v>
      </c>
      <c r="L5" s="404">
        <f t="shared" ref="L5:W5" si="0">SUM(L20+L6)</f>
        <v>710180</v>
      </c>
      <c r="M5" s="404">
        <f t="shared" si="0"/>
        <v>403805</v>
      </c>
      <c r="N5" s="404">
        <f t="shared" si="0"/>
        <v>546161</v>
      </c>
      <c r="O5" s="404">
        <f t="shared" si="0"/>
        <v>344080</v>
      </c>
      <c r="P5" s="404">
        <f t="shared" si="0"/>
        <v>378680</v>
      </c>
      <c r="Q5" s="404">
        <f t="shared" si="0"/>
        <v>404160</v>
      </c>
      <c r="R5" s="404">
        <f t="shared" si="0"/>
        <v>361901</v>
      </c>
      <c r="S5" s="404">
        <f t="shared" si="0"/>
        <v>344080</v>
      </c>
      <c r="T5" s="404">
        <f t="shared" si="0"/>
        <v>423349</v>
      </c>
      <c r="U5" s="404">
        <f t="shared" si="0"/>
        <v>826740</v>
      </c>
      <c r="V5" s="404">
        <f t="shared" si="0"/>
        <v>679539</v>
      </c>
      <c r="W5" s="404">
        <f t="shared" si="0"/>
        <v>888489</v>
      </c>
      <c r="X5" s="638">
        <f>SUM(L5:W5)</f>
        <v>6311164</v>
      </c>
    </row>
    <row r="6" spans="1:24" ht="15.75" thickBot="1" x14ac:dyDescent="0.3">
      <c r="B6" s="107" t="s">
        <v>607</v>
      </c>
      <c r="C6" s="760" t="s">
        <v>120</v>
      </c>
      <c r="D6" s="761"/>
      <c r="E6" s="761"/>
      <c r="F6" s="181">
        <f>F7+F8+F9+F10+F11+F12+F13+F14+F15+F16+F17+F18+F19</f>
        <v>1550600</v>
      </c>
      <c r="G6" s="123"/>
      <c r="H6" s="140">
        <f t="shared" ref="H6:H94" si="1">SUM(F6:G6)</f>
        <v>1550600</v>
      </c>
      <c r="I6" s="181">
        <f>SUM(I7:I19)</f>
        <v>1009600</v>
      </c>
      <c r="J6" s="123"/>
      <c r="K6" s="140">
        <f t="shared" ref="K6:W6" si="2">SUM(K7:K19)</f>
        <v>1009600</v>
      </c>
      <c r="L6" s="404">
        <f t="shared" si="2"/>
        <v>0</v>
      </c>
      <c r="M6" s="404">
        <f t="shared" si="2"/>
        <v>0</v>
      </c>
      <c r="N6" s="404">
        <f t="shared" si="2"/>
        <v>148699</v>
      </c>
      <c r="O6" s="404">
        <f t="shared" si="2"/>
        <v>0</v>
      </c>
      <c r="P6" s="404">
        <f t="shared" si="2"/>
        <v>0</v>
      </c>
      <c r="Q6" s="404">
        <f t="shared" si="2"/>
        <v>0</v>
      </c>
      <c r="R6" s="404">
        <f t="shared" si="2"/>
        <v>0</v>
      </c>
      <c r="S6" s="404">
        <f t="shared" si="2"/>
        <v>0</v>
      </c>
      <c r="T6" s="404">
        <f t="shared" si="2"/>
        <v>0</v>
      </c>
      <c r="U6" s="404">
        <f t="shared" si="2"/>
        <v>415184</v>
      </c>
      <c r="V6" s="404">
        <f t="shared" si="2"/>
        <v>267983</v>
      </c>
      <c r="W6" s="404">
        <f t="shared" si="2"/>
        <v>177734</v>
      </c>
      <c r="X6" s="638">
        <f>SUM(L6:W6)</f>
        <v>1009600</v>
      </c>
    </row>
    <row r="7" spans="1:24" s="166" customFormat="1" ht="15.75" thickBot="1" x14ac:dyDescent="0.3">
      <c r="A7" s="110" t="s">
        <v>121</v>
      </c>
      <c r="B7" s="151" t="s">
        <v>608</v>
      </c>
      <c r="C7" s="164"/>
      <c r="D7" s="197" t="s">
        <v>122</v>
      </c>
      <c r="E7" s="197"/>
      <c r="F7" s="200">
        <v>1033200</v>
      </c>
      <c r="G7" s="152"/>
      <c r="H7" s="153">
        <f t="shared" si="1"/>
        <v>1033200</v>
      </c>
      <c r="I7" s="200">
        <v>533200</v>
      </c>
      <c r="J7" s="152"/>
      <c r="K7" s="153">
        <f t="shared" ref="K7:K9" si="3">SUM(I7:J7)</f>
        <v>533200</v>
      </c>
      <c r="L7" s="404">
        <v>0</v>
      </c>
      <c r="M7" s="405">
        <v>0</v>
      </c>
      <c r="N7" s="406">
        <v>0</v>
      </c>
      <c r="O7" s="406">
        <v>0</v>
      </c>
      <c r="P7" s="405">
        <v>0</v>
      </c>
      <c r="Q7" s="406">
        <v>0</v>
      </c>
      <c r="R7" s="406">
        <v>0</v>
      </c>
      <c r="S7" s="407">
        <v>0</v>
      </c>
      <c r="T7" s="408">
        <v>0</v>
      </c>
      <c r="U7" s="406">
        <v>177733</v>
      </c>
      <c r="V7" s="406">
        <v>177733</v>
      </c>
      <c r="W7" s="407">
        <v>177734</v>
      </c>
      <c r="X7" s="640">
        <f>SUM(L7:W7)</f>
        <v>533200</v>
      </c>
    </row>
    <row r="8" spans="1:24" s="166" customFormat="1" ht="15" customHeight="1" thickBot="1" x14ac:dyDescent="0.3">
      <c r="A8" s="110" t="s">
        <v>123</v>
      </c>
      <c r="B8" s="151" t="s">
        <v>609</v>
      </c>
      <c r="C8" s="164"/>
      <c r="D8" s="197" t="s">
        <v>124</v>
      </c>
      <c r="E8" s="197"/>
      <c r="F8" s="200">
        <v>80000</v>
      </c>
      <c r="G8" s="152"/>
      <c r="H8" s="153">
        <f t="shared" si="1"/>
        <v>80000</v>
      </c>
      <c r="I8" s="200">
        <v>80000</v>
      </c>
      <c r="J8" s="152"/>
      <c r="K8" s="153">
        <f t="shared" si="3"/>
        <v>80000</v>
      </c>
      <c r="L8" s="404">
        <v>0</v>
      </c>
      <c r="M8" s="405">
        <v>0</v>
      </c>
      <c r="N8" s="406">
        <v>0</v>
      </c>
      <c r="O8" s="406">
        <v>0</v>
      </c>
      <c r="P8" s="405">
        <v>0</v>
      </c>
      <c r="Q8" s="406">
        <v>0</v>
      </c>
      <c r="R8" s="406">
        <v>0</v>
      </c>
      <c r="S8" s="407">
        <v>0</v>
      </c>
      <c r="T8" s="408">
        <v>0</v>
      </c>
      <c r="U8" s="406">
        <v>0</v>
      </c>
      <c r="V8" s="406">
        <v>80000</v>
      </c>
      <c r="W8" s="407">
        <v>0</v>
      </c>
      <c r="X8" s="640">
        <f>SUM(L8:W8)</f>
        <v>80000</v>
      </c>
    </row>
    <row r="9" spans="1:24" s="166" customFormat="1" ht="15" hidden="1" customHeight="1" thickBot="1" x14ac:dyDescent="0.3">
      <c r="A9" s="110" t="s">
        <v>125</v>
      </c>
      <c r="B9" s="151" t="s">
        <v>610</v>
      </c>
      <c r="C9" s="164"/>
      <c r="D9" s="197" t="s">
        <v>126</v>
      </c>
      <c r="E9" s="197"/>
      <c r="F9" s="200">
        <f t="shared" ref="F9:F19" si="4">SUM(L9:W9)</f>
        <v>0</v>
      </c>
      <c r="G9" s="152"/>
      <c r="H9" s="153">
        <f t="shared" si="1"/>
        <v>0</v>
      </c>
      <c r="I9" s="200">
        <f>SUM(O9:Y9)</f>
        <v>0</v>
      </c>
      <c r="J9" s="152"/>
      <c r="K9" s="153">
        <f t="shared" si="3"/>
        <v>0</v>
      </c>
      <c r="L9" s="404"/>
      <c r="M9" s="405"/>
      <c r="N9" s="406"/>
      <c r="O9" s="406"/>
      <c r="P9" s="405"/>
      <c r="Q9" s="406"/>
      <c r="R9" s="406"/>
      <c r="S9" s="407"/>
      <c r="T9" s="408"/>
      <c r="U9" s="406"/>
      <c r="V9" s="406"/>
      <c r="W9" s="407"/>
      <c r="X9" s="639"/>
    </row>
    <row r="10" spans="1:24" s="166" customFormat="1" ht="15.75" thickBot="1" x14ac:dyDescent="0.3">
      <c r="A10" s="110" t="s">
        <v>127</v>
      </c>
      <c r="B10" s="151" t="s">
        <v>611</v>
      </c>
      <c r="C10" s="164"/>
      <c r="D10" s="197" t="s">
        <v>351</v>
      </c>
      <c r="E10" s="197"/>
      <c r="F10" s="200">
        <v>186150</v>
      </c>
      <c r="G10" s="152"/>
      <c r="H10" s="153">
        <v>186150</v>
      </c>
      <c r="I10" s="200">
        <v>186150</v>
      </c>
      <c r="J10" s="152"/>
      <c r="K10" s="153">
        <v>186150</v>
      </c>
      <c r="L10" s="404">
        <v>0</v>
      </c>
      <c r="M10" s="405">
        <v>0</v>
      </c>
      <c r="N10" s="406">
        <v>0</v>
      </c>
      <c r="O10" s="406">
        <v>0</v>
      </c>
      <c r="P10" s="405">
        <v>0</v>
      </c>
      <c r="Q10" s="406">
        <v>0</v>
      </c>
      <c r="R10" s="406">
        <v>0</v>
      </c>
      <c r="S10" s="407">
        <v>0</v>
      </c>
      <c r="T10" s="408">
        <v>0</v>
      </c>
      <c r="U10" s="406">
        <v>186150</v>
      </c>
      <c r="V10" s="406">
        <v>0</v>
      </c>
      <c r="W10" s="407">
        <v>0</v>
      </c>
      <c r="X10" s="640">
        <f>SUM(L10:W10)</f>
        <v>186150</v>
      </c>
    </row>
    <row r="11" spans="1:24" s="166" customFormat="1" ht="15" hidden="1" customHeight="1" thickBot="1" x14ac:dyDescent="0.3">
      <c r="A11" s="110" t="s">
        <v>128</v>
      </c>
      <c r="B11" s="151" t="s">
        <v>612</v>
      </c>
      <c r="C11" s="164"/>
      <c r="D11" s="197" t="s">
        <v>129</v>
      </c>
      <c r="E11" s="197"/>
      <c r="F11" s="200">
        <f t="shared" si="4"/>
        <v>0</v>
      </c>
      <c r="G11" s="152"/>
      <c r="H11" s="153">
        <f t="shared" si="1"/>
        <v>0</v>
      </c>
      <c r="I11" s="200">
        <f>SUM(O11:Y11)</f>
        <v>0</v>
      </c>
      <c r="J11" s="152"/>
      <c r="K11" s="153">
        <f t="shared" ref="K11:K12" si="5">SUM(I11:J11)</f>
        <v>0</v>
      </c>
      <c r="L11" s="404"/>
      <c r="M11" s="405"/>
      <c r="N11" s="406"/>
      <c r="O11" s="406"/>
      <c r="P11" s="405"/>
      <c r="Q11" s="406"/>
      <c r="R11" s="406"/>
      <c r="S11" s="407"/>
      <c r="T11" s="408"/>
      <c r="U11" s="406"/>
      <c r="V11" s="406"/>
      <c r="W11" s="407"/>
      <c r="X11" s="639"/>
    </row>
    <row r="12" spans="1:24" s="166" customFormat="1" ht="15" hidden="1" customHeight="1" thickBot="1" x14ac:dyDescent="0.3">
      <c r="A12" s="110" t="s">
        <v>130</v>
      </c>
      <c r="B12" s="151" t="s">
        <v>613</v>
      </c>
      <c r="C12" s="164"/>
      <c r="D12" s="197" t="s">
        <v>131</v>
      </c>
      <c r="E12" s="197"/>
      <c r="F12" s="200">
        <f t="shared" si="4"/>
        <v>0</v>
      </c>
      <c r="G12" s="152"/>
      <c r="H12" s="153">
        <f t="shared" si="1"/>
        <v>0</v>
      </c>
      <c r="I12" s="200">
        <f>SUM(O12:Y12)</f>
        <v>0</v>
      </c>
      <c r="J12" s="152"/>
      <c r="K12" s="153">
        <f t="shared" si="5"/>
        <v>0</v>
      </c>
      <c r="L12" s="404"/>
      <c r="M12" s="405"/>
      <c r="N12" s="406"/>
      <c r="O12" s="406"/>
      <c r="P12" s="405"/>
      <c r="Q12" s="406"/>
      <c r="R12" s="406"/>
      <c r="S12" s="407"/>
      <c r="T12" s="408"/>
      <c r="U12" s="406"/>
      <c r="V12" s="406"/>
      <c r="W12" s="407"/>
      <c r="X12" s="639"/>
    </row>
    <row r="13" spans="1:24" s="166" customFormat="1" ht="15.75" thickBot="1" x14ac:dyDescent="0.3">
      <c r="A13" s="110" t="s">
        <v>132</v>
      </c>
      <c r="B13" s="151" t="s">
        <v>614</v>
      </c>
      <c r="C13" s="164"/>
      <c r="D13" s="197" t="s">
        <v>133</v>
      </c>
      <c r="E13" s="197"/>
      <c r="F13" s="200">
        <v>241000</v>
      </c>
      <c r="G13" s="152"/>
      <c r="H13" s="153">
        <f>SUM(F13:G13)</f>
        <v>241000</v>
      </c>
      <c r="I13" s="200">
        <v>200000</v>
      </c>
      <c r="J13" s="152"/>
      <c r="K13" s="153">
        <f>SUM(I13:J13)</f>
        <v>200000</v>
      </c>
      <c r="L13" s="404">
        <v>0</v>
      </c>
      <c r="M13" s="405">
        <v>0</v>
      </c>
      <c r="N13" s="406">
        <v>148699</v>
      </c>
      <c r="O13" s="406">
        <v>0</v>
      </c>
      <c r="P13" s="405">
        <v>0</v>
      </c>
      <c r="Q13" s="406">
        <v>0</v>
      </c>
      <c r="R13" s="406">
        <v>0</v>
      </c>
      <c r="S13" s="407">
        <v>0</v>
      </c>
      <c r="T13" s="408">
        <v>0</v>
      </c>
      <c r="U13" s="406">
        <v>51301</v>
      </c>
      <c r="V13" s="406">
        <v>0</v>
      </c>
      <c r="W13" s="407">
        <v>0</v>
      </c>
      <c r="X13" s="640">
        <f>SUM(L13:W13)</f>
        <v>200000</v>
      </c>
    </row>
    <row r="14" spans="1:24" s="166" customFormat="1" ht="15" customHeight="1" thickBot="1" x14ac:dyDescent="0.3">
      <c r="A14" s="110" t="s">
        <v>134</v>
      </c>
      <c r="B14" s="151" t="s">
        <v>615</v>
      </c>
      <c r="C14" s="164"/>
      <c r="D14" s="197" t="s">
        <v>135</v>
      </c>
      <c r="E14" s="197"/>
      <c r="F14" s="200">
        <v>10250</v>
      </c>
      <c r="G14" s="152"/>
      <c r="H14" s="153">
        <f t="shared" si="1"/>
        <v>10250</v>
      </c>
      <c r="I14" s="200">
        <v>10250</v>
      </c>
      <c r="J14" s="152"/>
      <c r="K14" s="153">
        <f t="shared" ref="K14:K19" si="6">SUM(I14:J14)</f>
        <v>10250</v>
      </c>
      <c r="L14" s="404">
        <v>0</v>
      </c>
      <c r="M14" s="405">
        <v>0</v>
      </c>
      <c r="N14" s="406">
        <v>0</v>
      </c>
      <c r="O14" s="406">
        <v>0</v>
      </c>
      <c r="P14" s="405">
        <v>0</v>
      </c>
      <c r="Q14" s="406">
        <v>0</v>
      </c>
      <c r="R14" s="406">
        <v>0</v>
      </c>
      <c r="S14" s="407">
        <v>0</v>
      </c>
      <c r="T14" s="408">
        <v>0</v>
      </c>
      <c r="U14" s="406">
        <v>0</v>
      </c>
      <c r="V14" s="406">
        <v>10250</v>
      </c>
      <c r="W14" s="407">
        <v>0</v>
      </c>
      <c r="X14" s="640">
        <f>SUM(L14:W14)</f>
        <v>10250</v>
      </c>
    </row>
    <row r="15" spans="1:24" s="166" customFormat="1" ht="15" hidden="1" customHeight="1" thickBot="1" x14ac:dyDescent="0.3">
      <c r="A15" s="110" t="s">
        <v>136</v>
      </c>
      <c r="B15" s="151" t="s">
        <v>616</v>
      </c>
      <c r="C15" s="164"/>
      <c r="D15" s="197" t="s">
        <v>137</v>
      </c>
      <c r="E15" s="197"/>
      <c r="F15" s="200">
        <f t="shared" si="4"/>
        <v>0</v>
      </c>
      <c r="G15" s="152"/>
      <c r="H15" s="153">
        <f t="shared" si="1"/>
        <v>0</v>
      </c>
      <c r="I15" s="200">
        <f>SUM(O15:Y15)</f>
        <v>0</v>
      </c>
      <c r="J15" s="152"/>
      <c r="K15" s="153">
        <f t="shared" si="6"/>
        <v>0</v>
      </c>
      <c r="L15" s="404"/>
      <c r="M15" s="405"/>
      <c r="N15" s="406"/>
      <c r="O15" s="406"/>
      <c r="P15" s="405"/>
      <c r="Q15" s="406"/>
      <c r="R15" s="406"/>
      <c r="S15" s="407"/>
      <c r="T15" s="408"/>
      <c r="U15" s="406"/>
      <c r="V15" s="406"/>
      <c r="W15" s="407"/>
      <c r="X15" s="639"/>
    </row>
    <row r="16" spans="1:24" s="166" customFormat="1" ht="15.75" hidden="1" customHeight="1" thickBot="1" x14ac:dyDescent="0.3">
      <c r="A16" s="110" t="s">
        <v>138</v>
      </c>
      <c r="B16" s="151" t="s">
        <v>617</v>
      </c>
      <c r="C16" s="164"/>
      <c r="D16" s="197" t="s">
        <v>139</v>
      </c>
      <c r="E16" s="197"/>
      <c r="F16" s="200">
        <f t="shared" si="4"/>
        <v>0</v>
      </c>
      <c r="G16" s="152"/>
      <c r="H16" s="153">
        <f t="shared" si="1"/>
        <v>0</v>
      </c>
      <c r="I16" s="200">
        <f>SUM(O16:Y16)</f>
        <v>0</v>
      </c>
      <c r="J16" s="152"/>
      <c r="K16" s="153">
        <f t="shared" si="6"/>
        <v>0</v>
      </c>
      <c r="L16" s="404"/>
      <c r="M16" s="405"/>
      <c r="N16" s="406"/>
      <c r="O16" s="406"/>
      <c r="P16" s="405"/>
      <c r="Q16" s="406"/>
      <c r="R16" s="406"/>
      <c r="S16" s="407"/>
      <c r="T16" s="408"/>
      <c r="U16" s="406"/>
      <c r="V16" s="406"/>
      <c r="W16" s="407"/>
      <c r="X16" s="639"/>
    </row>
    <row r="17" spans="1:24" s="166" customFormat="1" ht="15" hidden="1" customHeight="1" thickBot="1" x14ac:dyDescent="0.3">
      <c r="A17" s="110" t="s">
        <v>140</v>
      </c>
      <c r="B17" s="151" t="s">
        <v>618</v>
      </c>
      <c r="C17" s="164"/>
      <c r="D17" s="197" t="s">
        <v>141</v>
      </c>
      <c r="E17" s="197"/>
      <c r="F17" s="200">
        <f t="shared" si="4"/>
        <v>0</v>
      </c>
      <c r="G17" s="152"/>
      <c r="H17" s="153">
        <f t="shared" si="1"/>
        <v>0</v>
      </c>
      <c r="I17" s="200">
        <f>SUM(O17:Y17)</f>
        <v>0</v>
      </c>
      <c r="J17" s="152"/>
      <c r="K17" s="153">
        <f t="shared" si="6"/>
        <v>0</v>
      </c>
      <c r="L17" s="404"/>
      <c r="M17" s="405"/>
      <c r="N17" s="406"/>
      <c r="O17" s="406"/>
      <c r="P17" s="405"/>
      <c r="Q17" s="406"/>
      <c r="R17" s="406"/>
      <c r="S17" s="407"/>
      <c r="T17" s="408"/>
      <c r="U17" s="406"/>
      <c r="V17" s="406"/>
      <c r="W17" s="407"/>
      <c r="X17" s="639"/>
    </row>
    <row r="18" spans="1:24" s="166" customFormat="1" ht="15" hidden="1" customHeight="1" thickBot="1" x14ac:dyDescent="0.3">
      <c r="A18" s="110" t="s">
        <v>142</v>
      </c>
      <c r="B18" s="151" t="s">
        <v>619</v>
      </c>
      <c r="C18" s="164"/>
      <c r="D18" s="197" t="s">
        <v>143</v>
      </c>
      <c r="E18" s="197"/>
      <c r="F18" s="200">
        <f t="shared" si="4"/>
        <v>0</v>
      </c>
      <c r="G18" s="152"/>
      <c r="H18" s="153">
        <f t="shared" si="1"/>
        <v>0</v>
      </c>
      <c r="I18" s="200">
        <f>SUM(O18:Y18)</f>
        <v>0</v>
      </c>
      <c r="J18" s="152"/>
      <c r="K18" s="153">
        <f t="shared" si="6"/>
        <v>0</v>
      </c>
      <c r="L18" s="404"/>
      <c r="M18" s="405"/>
      <c r="N18" s="406"/>
      <c r="O18" s="406"/>
      <c r="P18" s="405"/>
      <c r="Q18" s="406"/>
      <c r="R18" s="406"/>
      <c r="S18" s="407"/>
      <c r="T18" s="408"/>
      <c r="U18" s="406"/>
      <c r="V18" s="406"/>
      <c r="W18" s="407"/>
      <c r="X18" s="639"/>
    </row>
    <row r="19" spans="1:24" s="166" customFormat="1" ht="15.75" thickBot="1" x14ac:dyDescent="0.3">
      <c r="A19" s="110" t="s">
        <v>144</v>
      </c>
      <c r="B19" s="151" t="s">
        <v>620</v>
      </c>
      <c r="C19" s="164"/>
      <c r="D19" s="197" t="s">
        <v>145</v>
      </c>
      <c r="E19" s="197"/>
      <c r="F19" s="200">
        <f t="shared" si="4"/>
        <v>0</v>
      </c>
      <c r="G19" s="152"/>
      <c r="H19" s="153">
        <f t="shared" si="1"/>
        <v>0</v>
      </c>
      <c r="I19" s="200">
        <f>SUM(O19:Y19)</f>
        <v>0</v>
      </c>
      <c r="J19" s="152"/>
      <c r="K19" s="153">
        <f t="shared" si="6"/>
        <v>0</v>
      </c>
      <c r="L19" s="404">
        <v>0</v>
      </c>
      <c r="M19" s="405">
        <v>0</v>
      </c>
      <c r="N19" s="406">
        <v>0</v>
      </c>
      <c r="O19" s="406">
        <v>0</v>
      </c>
      <c r="P19" s="405">
        <v>0</v>
      </c>
      <c r="Q19" s="406">
        <v>0</v>
      </c>
      <c r="R19" s="406">
        <v>0</v>
      </c>
      <c r="S19" s="407">
        <v>0</v>
      </c>
      <c r="T19" s="408">
        <v>0</v>
      </c>
      <c r="U19" s="406">
        <v>0</v>
      </c>
      <c r="V19" s="406">
        <v>0</v>
      </c>
      <c r="W19" s="407">
        <v>0</v>
      </c>
      <c r="X19" s="640">
        <f t="shared" ref="X19:X25" si="7">SUM(L19:W19)</f>
        <v>0</v>
      </c>
    </row>
    <row r="20" spans="1:24" ht="15" customHeight="1" thickBot="1" x14ac:dyDescent="0.3">
      <c r="B20" s="82" t="s">
        <v>621</v>
      </c>
      <c r="C20" s="762" t="s">
        <v>146</v>
      </c>
      <c r="D20" s="763"/>
      <c r="E20" s="763"/>
      <c r="F20" s="183">
        <f>F21+F22+F23</f>
        <v>4977964</v>
      </c>
      <c r="G20" s="125"/>
      <c r="H20" s="141">
        <f>SUM(F20:G20)</f>
        <v>4977964</v>
      </c>
      <c r="I20" s="183">
        <f>I21+I22+I23</f>
        <v>5301564</v>
      </c>
      <c r="J20" s="125"/>
      <c r="K20" s="141">
        <f>SUM(I20:J20)</f>
        <v>5301564</v>
      </c>
      <c r="L20" s="404">
        <f t="shared" ref="L20:W20" si="8">SUM(L21:L23)</f>
        <v>710180</v>
      </c>
      <c r="M20" s="404">
        <f t="shared" si="8"/>
        <v>403805</v>
      </c>
      <c r="N20" s="404">
        <f t="shared" si="8"/>
        <v>397462</v>
      </c>
      <c r="O20" s="404">
        <f t="shared" si="8"/>
        <v>344080</v>
      </c>
      <c r="P20" s="404">
        <f t="shared" si="8"/>
        <v>378680</v>
      </c>
      <c r="Q20" s="404">
        <f t="shared" si="8"/>
        <v>404160</v>
      </c>
      <c r="R20" s="404">
        <f t="shared" si="8"/>
        <v>361901</v>
      </c>
      <c r="S20" s="404">
        <f t="shared" si="8"/>
        <v>344080</v>
      </c>
      <c r="T20" s="404">
        <f t="shared" si="8"/>
        <v>423349</v>
      </c>
      <c r="U20" s="404">
        <f t="shared" si="8"/>
        <v>411556</v>
      </c>
      <c r="V20" s="404">
        <f t="shared" si="8"/>
        <v>411556</v>
      </c>
      <c r="W20" s="404">
        <f t="shared" si="8"/>
        <v>710755</v>
      </c>
      <c r="X20" s="638">
        <f t="shared" si="7"/>
        <v>5301564</v>
      </c>
    </row>
    <row r="21" spans="1:24" s="39" customFormat="1" ht="15.75" thickBot="1" x14ac:dyDescent="0.3">
      <c r="A21" s="110" t="s">
        <v>147</v>
      </c>
      <c r="B21" s="49" t="s">
        <v>622</v>
      </c>
      <c r="C21" s="785" t="s">
        <v>148</v>
      </c>
      <c r="D21" s="786"/>
      <c r="E21" s="786"/>
      <c r="F21" s="189">
        <v>4277964</v>
      </c>
      <c r="G21" s="131"/>
      <c r="H21" s="143">
        <f t="shared" si="1"/>
        <v>4277964</v>
      </c>
      <c r="I21" s="679">
        <v>4577164</v>
      </c>
      <c r="J21" s="131"/>
      <c r="K21" s="143">
        <f t="shared" ref="K21" si="9">SUM(I21:J21)</f>
        <v>4577164</v>
      </c>
      <c r="L21" s="404">
        <v>644776</v>
      </c>
      <c r="M21" s="405">
        <v>344080</v>
      </c>
      <c r="N21" s="406">
        <v>344080</v>
      </c>
      <c r="O21" s="406">
        <v>344080</v>
      </c>
      <c r="P21" s="405">
        <v>344080</v>
      </c>
      <c r="Q21" s="406">
        <v>344080</v>
      </c>
      <c r="R21" s="406">
        <v>344080</v>
      </c>
      <c r="S21" s="407">
        <v>344080</v>
      </c>
      <c r="T21" s="408">
        <v>314234</v>
      </c>
      <c r="U21" s="406">
        <v>303465</v>
      </c>
      <c r="V21" s="406">
        <v>303465</v>
      </c>
      <c r="W21" s="407">
        <v>602664</v>
      </c>
      <c r="X21" s="641">
        <f t="shared" si="7"/>
        <v>4577164</v>
      </c>
    </row>
    <row r="22" spans="1:24" s="39" customFormat="1" ht="29.25" customHeight="1" thickBot="1" x14ac:dyDescent="0.3">
      <c r="A22" s="110" t="s">
        <v>149</v>
      </c>
      <c r="B22" s="49" t="s">
        <v>623</v>
      </c>
      <c r="C22" s="787" t="s">
        <v>861</v>
      </c>
      <c r="D22" s="788"/>
      <c r="E22" s="788"/>
      <c r="F22" s="189">
        <v>600000</v>
      </c>
      <c r="G22" s="131"/>
      <c r="H22" s="143">
        <f>SUM(F22:G22)</f>
        <v>600000</v>
      </c>
      <c r="I22" s="189">
        <v>600000</v>
      </c>
      <c r="J22" s="131"/>
      <c r="K22" s="143">
        <f>SUM(I22:J22)</f>
        <v>600000</v>
      </c>
      <c r="L22" s="404">
        <v>38915</v>
      </c>
      <c r="M22" s="405">
        <v>59725</v>
      </c>
      <c r="N22" s="406">
        <v>50000</v>
      </c>
      <c r="O22" s="406">
        <v>0</v>
      </c>
      <c r="P22" s="405">
        <v>34600</v>
      </c>
      <c r="Q22" s="406">
        <v>60080</v>
      </c>
      <c r="R22" s="406">
        <v>17821</v>
      </c>
      <c r="S22" s="407">
        <v>0</v>
      </c>
      <c r="T22" s="408">
        <v>84715</v>
      </c>
      <c r="U22" s="406">
        <v>84715</v>
      </c>
      <c r="V22" s="406">
        <v>84715</v>
      </c>
      <c r="W22" s="407">
        <v>84714</v>
      </c>
      <c r="X22" s="641">
        <f t="shared" si="7"/>
        <v>600000</v>
      </c>
    </row>
    <row r="23" spans="1:24" s="39" customFormat="1" ht="15.75" customHeight="1" thickBot="1" x14ac:dyDescent="0.3">
      <c r="A23" s="110" t="s">
        <v>150</v>
      </c>
      <c r="B23" s="158" t="s">
        <v>624</v>
      </c>
      <c r="C23" s="827" t="s">
        <v>1009</v>
      </c>
      <c r="D23" s="828"/>
      <c r="E23" s="828"/>
      <c r="F23" s="201">
        <v>100000</v>
      </c>
      <c r="G23" s="159"/>
      <c r="H23" s="143">
        <f>SUM(F23:G23)</f>
        <v>100000</v>
      </c>
      <c r="I23" s="201">
        <v>124400</v>
      </c>
      <c r="J23" s="159"/>
      <c r="K23" s="143">
        <f>SUM(I23:J23)</f>
        <v>124400</v>
      </c>
      <c r="L23" s="404">
        <v>26489</v>
      </c>
      <c r="M23" s="405">
        <v>0</v>
      </c>
      <c r="N23" s="406">
        <v>3382</v>
      </c>
      <c r="O23" s="406">
        <v>0</v>
      </c>
      <c r="P23" s="405">
        <v>0</v>
      </c>
      <c r="Q23" s="406">
        <v>0</v>
      </c>
      <c r="R23" s="406">
        <v>0</v>
      </c>
      <c r="S23" s="407">
        <v>0</v>
      </c>
      <c r="T23" s="408">
        <v>24400</v>
      </c>
      <c r="U23" s="406">
        <v>23376</v>
      </c>
      <c r="V23" s="406">
        <v>23376</v>
      </c>
      <c r="W23" s="407">
        <v>23377</v>
      </c>
      <c r="X23" s="641">
        <f t="shared" si="7"/>
        <v>124400</v>
      </c>
    </row>
    <row r="24" spans="1:24" ht="15.75" thickBot="1" x14ac:dyDescent="0.3">
      <c r="A24" s="110" t="s">
        <v>950</v>
      </c>
      <c r="B24" s="75" t="s">
        <v>152</v>
      </c>
      <c r="C24" s="758" t="s">
        <v>801</v>
      </c>
      <c r="D24" s="758"/>
      <c r="E24" s="759"/>
      <c r="F24" s="185">
        <f>F25+F26+F27+F28+F29+F30+F31</f>
        <v>1266415</v>
      </c>
      <c r="G24" s="127"/>
      <c r="H24" s="139">
        <f>SUM(F24:G24)</f>
        <v>1266415</v>
      </c>
      <c r="I24" s="185">
        <f>I25+I26+I27+I28+I29+I30+I31</f>
        <v>1240034</v>
      </c>
      <c r="J24" s="127"/>
      <c r="K24" s="139">
        <f>SUM(I24:J24)</f>
        <v>1240034</v>
      </c>
      <c r="L24" s="404">
        <f t="shared" ref="L24:W24" si="10">SUM(L25:L31)</f>
        <v>247393</v>
      </c>
      <c r="M24" s="404">
        <f t="shared" si="10"/>
        <v>82892</v>
      </c>
      <c r="N24" s="404">
        <f t="shared" si="10"/>
        <v>75871</v>
      </c>
      <c r="O24" s="404">
        <f t="shared" si="10"/>
        <v>118397</v>
      </c>
      <c r="P24" s="404">
        <f t="shared" si="10"/>
        <v>67096</v>
      </c>
      <c r="Q24" s="404">
        <f t="shared" si="10"/>
        <v>74116</v>
      </c>
      <c r="R24" s="404">
        <f t="shared" si="10"/>
        <v>79820</v>
      </c>
      <c r="S24" s="404">
        <f t="shared" si="10"/>
        <v>60214</v>
      </c>
      <c r="T24" s="404">
        <f t="shared" si="10"/>
        <v>60214</v>
      </c>
      <c r="U24" s="404">
        <f t="shared" si="10"/>
        <v>102155</v>
      </c>
      <c r="V24" s="404">
        <f t="shared" si="10"/>
        <v>102155</v>
      </c>
      <c r="W24" s="404">
        <f t="shared" si="10"/>
        <v>169711</v>
      </c>
      <c r="X24" s="638">
        <f t="shared" si="7"/>
        <v>1240034</v>
      </c>
    </row>
    <row r="25" spans="1:24" ht="15.75" thickBot="1" x14ac:dyDescent="0.3">
      <c r="B25" s="54"/>
      <c r="C25" s="821" t="s">
        <v>154</v>
      </c>
      <c r="D25" s="822"/>
      <c r="E25" s="822"/>
      <c r="F25" s="186">
        <v>1228727</v>
      </c>
      <c r="G25" s="128"/>
      <c r="H25" s="142">
        <f t="shared" si="1"/>
        <v>1228727</v>
      </c>
      <c r="I25" s="678">
        <v>1202533</v>
      </c>
      <c r="J25" s="128"/>
      <c r="K25" s="142">
        <f t="shared" ref="K25:K27" si="11">SUM(I25:J25)</f>
        <v>1202533</v>
      </c>
      <c r="L25" s="404">
        <v>247393</v>
      </c>
      <c r="M25" s="405">
        <v>82892</v>
      </c>
      <c r="N25" s="406">
        <v>75871</v>
      </c>
      <c r="O25" s="406">
        <v>96092</v>
      </c>
      <c r="P25" s="405">
        <v>67096</v>
      </c>
      <c r="Q25" s="406">
        <v>74116</v>
      </c>
      <c r="R25" s="406">
        <v>79820</v>
      </c>
      <c r="S25" s="407">
        <v>60214</v>
      </c>
      <c r="T25" s="408">
        <v>60214</v>
      </c>
      <c r="U25" s="406">
        <v>102155</v>
      </c>
      <c r="V25" s="406">
        <v>102155</v>
      </c>
      <c r="W25" s="407">
        <v>154515</v>
      </c>
      <c r="X25" s="638">
        <f t="shared" si="7"/>
        <v>1202533</v>
      </c>
    </row>
    <row r="26" spans="1:24" ht="15" hidden="1" customHeight="1" x14ac:dyDescent="0.3">
      <c r="B26" s="55"/>
      <c r="C26" s="823" t="s">
        <v>155</v>
      </c>
      <c r="D26" s="824"/>
      <c r="E26" s="824"/>
      <c r="F26" s="187">
        <f>SUM(L26:W26)</f>
        <v>0</v>
      </c>
      <c r="G26" s="129"/>
      <c r="H26" s="142">
        <f t="shared" si="1"/>
        <v>0</v>
      </c>
      <c r="I26" s="187">
        <f>SUM(O26:Y26)</f>
        <v>0</v>
      </c>
      <c r="J26" s="129"/>
      <c r="K26" s="142">
        <f t="shared" si="11"/>
        <v>0</v>
      </c>
      <c r="L26" s="404">
        <f t="shared" ref="L26:L30" si="12">SUM(X26*0.08)</f>
        <v>0</v>
      </c>
      <c r="M26" s="405">
        <f t="shared" ref="M26:M30" si="13">SUM(X26*0.09)</f>
        <v>0</v>
      </c>
      <c r="N26" s="406">
        <f t="shared" ref="N26:N30" si="14">SUM(X26*0.08)</f>
        <v>0</v>
      </c>
      <c r="O26" s="406">
        <f t="shared" ref="O26:O30" si="15">SUM(X26*0.09)</f>
        <v>0</v>
      </c>
      <c r="P26" s="405">
        <f t="shared" ref="P26:P30" si="16">SUM(X26*0.08)</f>
        <v>0</v>
      </c>
      <c r="Q26" s="406">
        <f t="shared" ref="Q26:Q30" si="17">SUM(X26*0.08)</f>
        <v>0</v>
      </c>
      <c r="R26" s="406">
        <f t="shared" ref="R26:R30" si="18">SUM(X26*0.09)</f>
        <v>0</v>
      </c>
      <c r="S26" s="407">
        <f t="shared" ref="S26:S30" si="19">SUM(X26*0.08)</f>
        <v>0</v>
      </c>
      <c r="T26" s="408">
        <f t="shared" ref="T26:T30" si="20">SUM(X26*0.08)</f>
        <v>0</v>
      </c>
      <c r="U26" s="406">
        <f t="shared" ref="U26:U30" si="21">SUM(X26*0.08)</f>
        <v>0</v>
      </c>
      <c r="V26" s="406">
        <f t="shared" ref="V26:V30" si="22">SUM(X26*0.085)</f>
        <v>0</v>
      </c>
      <c r="W26" s="407">
        <f t="shared" ref="W26:W30" si="23">SUM(X26*0.085)</f>
        <v>0</v>
      </c>
    </row>
    <row r="27" spans="1:24" ht="15" hidden="1" customHeight="1" x14ac:dyDescent="0.3">
      <c r="B27" s="55"/>
      <c r="C27" s="823" t="s">
        <v>156</v>
      </c>
      <c r="D27" s="824"/>
      <c r="E27" s="824"/>
      <c r="F27" s="187">
        <f>SUM(L27:W27)</f>
        <v>0</v>
      </c>
      <c r="G27" s="129"/>
      <c r="H27" s="142">
        <f t="shared" si="1"/>
        <v>0</v>
      </c>
      <c r="I27" s="187">
        <f>SUM(O27:Y27)</f>
        <v>0</v>
      </c>
      <c r="J27" s="129"/>
      <c r="K27" s="142">
        <f t="shared" si="11"/>
        <v>0</v>
      </c>
      <c r="L27" s="404">
        <f t="shared" si="12"/>
        <v>0</v>
      </c>
      <c r="M27" s="405">
        <f t="shared" si="13"/>
        <v>0</v>
      </c>
      <c r="N27" s="406">
        <f t="shared" si="14"/>
        <v>0</v>
      </c>
      <c r="O27" s="406">
        <f t="shared" si="15"/>
        <v>0</v>
      </c>
      <c r="P27" s="405">
        <f t="shared" si="16"/>
        <v>0</v>
      </c>
      <c r="Q27" s="406">
        <f t="shared" si="17"/>
        <v>0</v>
      </c>
      <c r="R27" s="406">
        <f t="shared" si="18"/>
        <v>0</v>
      </c>
      <c r="S27" s="407">
        <f t="shared" si="19"/>
        <v>0</v>
      </c>
      <c r="T27" s="408">
        <f t="shared" si="20"/>
        <v>0</v>
      </c>
      <c r="U27" s="406">
        <f t="shared" si="21"/>
        <v>0</v>
      </c>
      <c r="V27" s="406">
        <f t="shared" si="22"/>
        <v>0</v>
      </c>
      <c r="W27" s="407">
        <f t="shared" si="23"/>
        <v>0</v>
      </c>
    </row>
    <row r="28" spans="1:24" ht="15.75" thickBot="1" x14ac:dyDescent="0.3">
      <c r="B28" s="55"/>
      <c r="C28" s="823" t="s">
        <v>157</v>
      </c>
      <c r="D28" s="824"/>
      <c r="E28" s="824"/>
      <c r="F28" s="187">
        <v>0</v>
      </c>
      <c r="G28" s="129"/>
      <c r="H28" s="142">
        <f>SUM(F28:G28)</f>
        <v>0</v>
      </c>
      <c r="I28" s="187">
        <v>0</v>
      </c>
      <c r="J28" s="129"/>
      <c r="K28" s="142">
        <f>SUM(I28:J28)</f>
        <v>0</v>
      </c>
      <c r="L28" s="404">
        <v>0</v>
      </c>
      <c r="M28" s="405">
        <v>0</v>
      </c>
      <c r="N28" s="406">
        <v>0</v>
      </c>
      <c r="O28" s="406">
        <v>0</v>
      </c>
      <c r="P28" s="405">
        <v>0</v>
      </c>
      <c r="Q28" s="406">
        <v>0</v>
      </c>
      <c r="R28" s="406">
        <v>0</v>
      </c>
      <c r="S28" s="407">
        <v>0</v>
      </c>
      <c r="T28" s="408">
        <v>0</v>
      </c>
      <c r="U28" s="406">
        <v>0</v>
      </c>
      <c r="V28" s="406">
        <v>0</v>
      </c>
      <c r="W28" s="407">
        <v>0</v>
      </c>
      <c r="X28" s="638">
        <f>SUM(L28:W28)</f>
        <v>0</v>
      </c>
    </row>
    <row r="29" spans="1:24" ht="15" hidden="1" customHeight="1" x14ac:dyDescent="0.3">
      <c r="B29" s="55"/>
      <c r="C29" s="823" t="s">
        <v>158</v>
      </c>
      <c r="D29" s="824"/>
      <c r="E29" s="824"/>
      <c r="F29" s="187">
        <f>SUM(L29:W29)</f>
        <v>0</v>
      </c>
      <c r="G29" s="129"/>
      <c r="H29" s="142">
        <f t="shared" si="1"/>
        <v>0</v>
      </c>
      <c r="I29" s="187">
        <f>SUM(O29:Y29)</f>
        <v>0</v>
      </c>
      <c r="J29" s="129"/>
      <c r="K29" s="142">
        <f t="shared" ref="K29:K34" si="24">SUM(I29:J29)</f>
        <v>0</v>
      </c>
      <c r="L29" s="404">
        <f t="shared" si="12"/>
        <v>0</v>
      </c>
      <c r="M29" s="405">
        <f t="shared" si="13"/>
        <v>0</v>
      </c>
      <c r="N29" s="406">
        <f t="shared" si="14"/>
        <v>0</v>
      </c>
      <c r="O29" s="406">
        <f t="shared" si="15"/>
        <v>0</v>
      </c>
      <c r="P29" s="405">
        <f t="shared" si="16"/>
        <v>0</v>
      </c>
      <c r="Q29" s="406">
        <f t="shared" si="17"/>
        <v>0</v>
      </c>
      <c r="R29" s="406">
        <f t="shared" si="18"/>
        <v>0</v>
      </c>
      <c r="S29" s="407">
        <f t="shared" si="19"/>
        <v>0</v>
      </c>
      <c r="T29" s="408">
        <f t="shared" si="20"/>
        <v>0</v>
      </c>
      <c r="U29" s="406">
        <f t="shared" si="21"/>
        <v>0</v>
      </c>
      <c r="V29" s="406">
        <f t="shared" si="22"/>
        <v>0</v>
      </c>
      <c r="W29" s="407">
        <f t="shared" si="23"/>
        <v>0</v>
      </c>
    </row>
    <row r="30" spans="1:24" ht="15" hidden="1" customHeight="1" x14ac:dyDescent="0.3">
      <c r="B30" s="55"/>
      <c r="C30" s="823" t="s">
        <v>159</v>
      </c>
      <c r="D30" s="824"/>
      <c r="E30" s="824"/>
      <c r="F30" s="187">
        <f>SUM(L30:W30)</f>
        <v>0</v>
      </c>
      <c r="G30" s="129"/>
      <c r="H30" s="142">
        <f t="shared" si="1"/>
        <v>0</v>
      </c>
      <c r="I30" s="187">
        <f>SUM(O30:Y30)</f>
        <v>0</v>
      </c>
      <c r="J30" s="129"/>
      <c r="K30" s="142">
        <f t="shared" si="24"/>
        <v>0</v>
      </c>
      <c r="L30" s="404">
        <f t="shared" si="12"/>
        <v>0</v>
      </c>
      <c r="M30" s="405">
        <f t="shared" si="13"/>
        <v>0</v>
      </c>
      <c r="N30" s="406">
        <f t="shared" si="14"/>
        <v>0</v>
      </c>
      <c r="O30" s="406">
        <f t="shared" si="15"/>
        <v>0</v>
      </c>
      <c r="P30" s="405">
        <f t="shared" si="16"/>
        <v>0</v>
      </c>
      <c r="Q30" s="406">
        <f t="shared" si="17"/>
        <v>0</v>
      </c>
      <c r="R30" s="406">
        <f t="shared" si="18"/>
        <v>0</v>
      </c>
      <c r="S30" s="407">
        <f t="shared" si="19"/>
        <v>0</v>
      </c>
      <c r="T30" s="408">
        <f t="shared" si="20"/>
        <v>0</v>
      </c>
      <c r="U30" s="406">
        <f t="shared" si="21"/>
        <v>0</v>
      </c>
      <c r="V30" s="406">
        <f t="shared" si="22"/>
        <v>0</v>
      </c>
      <c r="W30" s="407">
        <f t="shared" si="23"/>
        <v>0</v>
      </c>
    </row>
    <row r="31" spans="1:24" ht="15.75" thickBot="1" x14ac:dyDescent="0.3">
      <c r="B31" s="56"/>
      <c r="C31" s="825" t="s">
        <v>160</v>
      </c>
      <c r="D31" s="826"/>
      <c r="E31" s="826"/>
      <c r="F31" s="188">
        <v>37688</v>
      </c>
      <c r="G31" s="130"/>
      <c r="H31" s="142">
        <f t="shared" si="1"/>
        <v>37688</v>
      </c>
      <c r="I31" s="188">
        <v>37501</v>
      </c>
      <c r="J31" s="130"/>
      <c r="K31" s="142">
        <f t="shared" si="24"/>
        <v>37501</v>
      </c>
      <c r="L31" s="404">
        <v>0</v>
      </c>
      <c r="M31" s="405">
        <v>0</v>
      </c>
      <c r="N31" s="406">
        <v>0</v>
      </c>
      <c r="O31" s="406">
        <v>22305</v>
      </c>
      <c r="P31" s="405">
        <v>0</v>
      </c>
      <c r="Q31" s="406">
        <v>0</v>
      </c>
      <c r="R31" s="406">
        <v>0</v>
      </c>
      <c r="S31" s="407">
        <v>0</v>
      </c>
      <c r="T31" s="408">
        <v>0</v>
      </c>
      <c r="U31" s="406">
        <v>0</v>
      </c>
      <c r="V31" s="406">
        <v>0</v>
      </c>
      <c r="W31" s="407">
        <v>15196</v>
      </c>
      <c r="X31" s="638">
        <f>SUM(L31:W31)</f>
        <v>37501</v>
      </c>
    </row>
    <row r="32" spans="1:24" ht="15.75" customHeight="1" thickBot="1" x14ac:dyDescent="0.3">
      <c r="B32" s="75" t="s">
        <v>161</v>
      </c>
      <c r="C32" s="759" t="s">
        <v>162</v>
      </c>
      <c r="D32" s="769"/>
      <c r="E32" s="769"/>
      <c r="F32" s="185">
        <f>F33+F39+F46+F71+F76</f>
        <v>4750860</v>
      </c>
      <c r="G32" s="127">
        <f>G33+G39+G46+G71+G76</f>
        <v>200270</v>
      </c>
      <c r="H32" s="139">
        <f t="shared" si="1"/>
        <v>4951130</v>
      </c>
      <c r="I32" s="185">
        <f>I33+I39+I46+I71+I76</f>
        <v>6840522</v>
      </c>
      <c r="J32" s="127">
        <f>J33+J39+J46+J71+J76</f>
        <v>200270</v>
      </c>
      <c r="K32" s="139">
        <f t="shared" si="24"/>
        <v>7040792</v>
      </c>
      <c r="L32" s="404">
        <f t="shared" ref="L32:W32" si="25">SUM(L33+L39+L46+L71+L76)</f>
        <v>117008</v>
      </c>
      <c r="M32" s="404">
        <f t="shared" si="25"/>
        <v>141501</v>
      </c>
      <c r="N32" s="404">
        <f t="shared" si="25"/>
        <v>414980</v>
      </c>
      <c r="O32" s="404">
        <f t="shared" si="25"/>
        <v>192416</v>
      </c>
      <c r="P32" s="404">
        <f t="shared" si="25"/>
        <v>138151</v>
      </c>
      <c r="Q32" s="404">
        <f t="shared" si="25"/>
        <v>557046</v>
      </c>
      <c r="R32" s="404">
        <f t="shared" si="25"/>
        <v>201414</v>
      </c>
      <c r="S32" s="404">
        <f t="shared" si="25"/>
        <v>881225</v>
      </c>
      <c r="T32" s="404">
        <f t="shared" si="25"/>
        <v>529852</v>
      </c>
      <c r="U32" s="404">
        <f t="shared" si="25"/>
        <v>608507</v>
      </c>
      <c r="V32" s="404">
        <f t="shared" si="25"/>
        <v>1007749</v>
      </c>
      <c r="W32" s="404">
        <f t="shared" si="25"/>
        <v>2250943</v>
      </c>
      <c r="X32" s="638">
        <f>SUM(L32:W32)</f>
        <v>7040792</v>
      </c>
    </row>
    <row r="33" spans="1:26" ht="15.75" thickBot="1" x14ac:dyDescent="0.3">
      <c r="B33" s="107" t="s">
        <v>625</v>
      </c>
      <c r="C33" s="760" t="s">
        <v>163</v>
      </c>
      <c r="D33" s="761"/>
      <c r="E33" s="761"/>
      <c r="F33" s="181">
        <f>F34+F35+F38</f>
        <v>100000</v>
      </c>
      <c r="G33" s="123">
        <f t="shared" ref="G33" si="26">G34+G35+G38</f>
        <v>0</v>
      </c>
      <c r="H33" s="140">
        <f t="shared" si="1"/>
        <v>100000</v>
      </c>
      <c r="I33" s="181">
        <f>I34+I35+I38</f>
        <v>100000</v>
      </c>
      <c r="J33" s="123">
        <f t="shared" ref="J33" si="27">J34+J35+J38</f>
        <v>0</v>
      </c>
      <c r="K33" s="140">
        <f t="shared" si="24"/>
        <v>100000</v>
      </c>
      <c r="L33" s="404">
        <f t="shared" ref="L33:W33" si="28">SUM(L34:L35)</f>
        <v>0</v>
      </c>
      <c r="M33" s="404">
        <f t="shared" si="28"/>
        <v>5750</v>
      </c>
      <c r="N33" s="404">
        <f t="shared" si="28"/>
        <v>0</v>
      </c>
      <c r="O33" s="404">
        <f t="shared" si="28"/>
        <v>0</v>
      </c>
      <c r="P33" s="404">
        <f t="shared" si="28"/>
        <v>3937</v>
      </c>
      <c r="Q33" s="404">
        <f t="shared" si="28"/>
        <v>0</v>
      </c>
      <c r="R33" s="404">
        <f t="shared" si="28"/>
        <v>0</v>
      </c>
      <c r="S33" s="404">
        <f t="shared" si="28"/>
        <v>9775</v>
      </c>
      <c r="T33" s="404">
        <f t="shared" si="28"/>
        <v>20135</v>
      </c>
      <c r="U33" s="404">
        <f t="shared" si="28"/>
        <v>20134</v>
      </c>
      <c r="V33" s="404">
        <f t="shared" si="28"/>
        <v>20135</v>
      </c>
      <c r="W33" s="404">
        <f t="shared" si="28"/>
        <v>20134</v>
      </c>
      <c r="X33" s="638">
        <f t="shared" ref="X33:X37" si="29">SUM(L33:W33)</f>
        <v>100000</v>
      </c>
    </row>
    <row r="34" spans="1:26" s="39" customFormat="1" ht="15.75" thickBot="1" x14ac:dyDescent="0.3">
      <c r="A34" s="110" t="s">
        <v>164</v>
      </c>
      <c r="B34" s="49" t="s">
        <v>626</v>
      </c>
      <c r="C34" s="785" t="s">
        <v>165</v>
      </c>
      <c r="D34" s="786"/>
      <c r="E34" s="786"/>
      <c r="F34" s="189">
        <f>SUM(L34:W34)</f>
        <v>0</v>
      </c>
      <c r="G34" s="131"/>
      <c r="H34" s="143">
        <f t="shared" si="1"/>
        <v>0</v>
      </c>
      <c r="I34" s="189">
        <f>SUM(O34:Y34)</f>
        <v>0</v>
      </c>
      <c r="J34" s="131"/>
      <c r="K34" s="143">
        <f t="shared" si="24"/>
        <v>0</v>
      </c>
      <c r="L34" s="404">
        <v>0</v>
      </c>
      <c r="M34" s="405">
        <v>0</v>
      </c>
      <c r="N34" s="406">
        <v>0</v>
      </c>
      <c r="O34" s="406">
        <v>0</v>
      </c>
      <c r="P34" s="405">
        <v>0</v>
      </c>
      <c r="Q34" s="406">
        <v>0</v>
      </c>
      <c r="R34" s="406">
        <v>0</v>
      </c>
      <c r="S34" s="407">
        <v>0</v>
      </c>
      <c r="T34" s="408">
        <v>0</v>
      </c>
      <c r="U34" s="406">
        <v>0</v>
      </c>
      <c r="V34" s="406">
        <v>0</v>
      </c>
      <c r="W34" s="407">
        <v>0</v>
      </c>
      <c r="X34" s="641">
        <f t="shared" si="29"/>
        <v>0</v>
      </c>
    </row>
    <row r="35" spans="1:26" s="39" customFormat="1" ht="15" customHeight="1" thickBot="1" x14ac:dyDescent="0.3">
      <c r="A35" s="110" t="s">
        <v>166</v>
      </c>
      <c r="B35" s="49" t="s">
        <v>627</v>
      </c>
      <c r="C35" s="785" t="s">
        <v>167</v>
      </c>
      <c r="D35" s="786"/>
      <c r="E35" s="786"/>
      <c r="F35" s="189">
        <v>100000</v>
      </c>
      <c r="G35" s="131">
        <f>SUM(G36:G37)</f>
        <v>0</v>
      </c>
      <c r="H35" s="143">
        <f>SUM(F35:G35)</f>
        <v>100000</v>
      </c>
      <c r="I35" s="189">
        <v>100000</v>
      </c>
      <c r="J35" s="131">
        <f>SUM(J36:J37)</f>
        <v>0</v>
      </c>
      <c r="K35" s="143">
        <f>SUM(I35:J35)</f>
        <v>100000</v>
      </c>
      <c r="L35" s="404">
        <f t="shared" ref="L35:W35" si="30">SUM(L36:L37)</f>
        <v>0</v>
      </c>
      <c r="M35" s="404">
        <f t="shared" si="30"/>
        <v>5750</v>
      </c>
      <c r="N35" s="404">
        <f t="shared" si="30"/>
        <v>0</v>
      </c>
      <c r="O35" s="404">
        <f t="shared" si="30"/>
        <v>0</v>
      </c>
      <c r="P35" s="404">
        <f t="shared" si="30"/>
        <v>3937</v>
      </c>
      <c r="Q35" s="404">
        <f t="shared" si="30"/>
        <v>0</v>
      </c>
      <c r="R35" s="404">
        <f t="shared" si="30"/>
        <v>0</v>
      </c>
      <c r="S35" s="404">
        <f t="shared" si="30"/>
        <v>9775</v>
      </c>
      <c r="T35" s="404">
        <f t="shared" si="30"/>
        <v>20135</v>
      </c>
      <c r="U35" s="404">
        <f t="shared" si="30"/>
        <v>20134</v>
      </c>
      <c r="V35" s="404">
        <f t="shared" si="30"/>
        <v>20135</v>
      </c>
      <c r="W35" s="404">
        <f t="shared" si="30"/>
        <v>20134</v>
      </c>
      <c r="X35" s="641">
        <f t="shared" si="29"/>
        <v>100000</v>
      </c>
    </row>
    <row r="36" spans="1:26" ht="15.75" thickBot="1" x14ac:dyDescent="0.3">
      <c r="B36" s="50"/>
      <c r="C36" s="224"/>
      <c r="D36" s="175" t="s">
        <v>990</v>
      </c>
      <c r="E36" s="175"/>
      <c r="F36" s="182">
        <v>100000</v>
      </c>
      <c r="G36" s="124"/>
      <c r="H36" s="142">
        <f>SUM(F36:G36)</f>
        <v>100000</v>
      </c>
      <c r="I36" s="182">
        <v>100000</v>
      </c>
      <c r="J36" s="124"/>
      <c r="K36" s="142">
        <f>SUM(I36:J36)</f>
        <v>100000</v>
      </c>
      <c r="L36" s="404">
        <v>0</v>
      </c>
      <c r="M36" s="405">
        <v>5750</v>
      </c>
      <c r="N36" s="406">
        <v>0</v>
      </c>
      <c r="O36" s="406">
        <v>0</v>
      </c>
      <c r="P36" s="405">
        <v>3937</v>
      </c>
      <c r="Q36" s="406">
        <v>0</v>
      </c>
      <c r="R36" s="406">
        <v>0</v>
      </c>
      <c r="S36" s="407">
        <v>9775</v>
      </c>
      <c r="T36" s="408">
        <v>20135</v>
      </c>
      <c r="U36" s="406">
        <v>20134</v>
      </c>
      <c r="V36" s="406">
        <v>20135</v>
      </c>
      <c r="W36" s="407">
        <v>20134</v>
      </c>
      <c r="X36" s="638">
        <f t="shared" si="29"/>
        <v>100000</v>
      </c>
    </row>
    <row r="37" spans="1:26" ht="15.75" thickBot="1" x14ac:dyDescent="0.3">
      <c r="B37" s="50"/>
      <c r="C37" s="224"/>
      <c r="D37" s="175" t="s">
        <v>991</v>
      </c>
      <c r="E37" s="175"/>
      <c r="F37" s="182"/>
      <c r="G37" s="124">
        <f>SUM(L37:W37)</f>
        <v>0</v>
      </c>
      <c r="H37" s="142">
        <f>SUM(F37:G37)</f>
        <v>0</v>
      </c>
      <c r="I37" s="182"/>
      <c r="J37" s="124">
        <f>SUM(O37:Y37)</f>
        <v>0</v>
      </c>
      <c r="K37" s="142">
        <f>SUM(I37:J37)</f>
        <v>0</v>
      </c>
      <c r="L37" s="404">
        <v>0</v>
      </c>
      <c r="M37" s="405">
        <v>0</v>
      </c>
      <c r="N37" s="406">
        <v>0</v>
      </c>
      <c r="O37" s="406">
        <v>0</v>
      </c>
      <c r="P37" s="405">
        <v>0</v>
      </c>
      <c r="Q37" s="406">
        <v>0</v>
      </c>
      <c r="R37" s="406">
        <v>0</v>
      </c>
      <c r="S37" s="407">
        <v>0</v>
      </c>
      <c r="T37" s="408">
        <v>0</v>
      </c>
      <c r="U37" s="406">
        <v>0</v>
      </c>
      <c r="V37" s="406">
        <v>0</v>
      </c>
      <c r="W37" s="407">
        <v>0</v>
      </c>
      <c r="X37" s="638">
        <f t="shared" si="29"/>
        <v>0</v>
      </c>
    </row>
    <row r="38" spans="1:26" s="39" customFormat="1" ht="15" hidden="1" customHeight="1" x14ac:dyDescent="0.3">
      <c r="A38" s="110" t="s">
        <v>168</v>
      </c>
      <c r="B38" s="49" t="s">
        <v>628</v>
      </c>
      <c r="C38" s="785" t="s">
        <v>169</v>
      </c>
      <c r="D38" s="786"/>
      <c r="E38" s="786"/>
      <c r="F38" s="189">
        <f>SUM(L38:W38)</f>
        <v>0</v>
      </c>
      <c r="G38" s="131"/>
      <c r="H38" s="143">
        <f t="shared" si="1"/>
        <v>0</v>
      </c>
      <c r="I38" s="189">
        <f>SUM(O38:Y38)</f>
        <v>0</v>
      </c>
      <c r="J38" s="131"/>
      <c r="K38" s="143">
        <f t="shared" ref="K38:K40" si="31">SUM(I38:J38)</f>
        <v>0</v>
      </c>
      <c r="L38" s="404"/>
      <c r="M38" s="405"/>
      <c r="N38" s="406"/>
      <c r="O38" s="406"/>
      <c r="P38" s="405"/>
      <c r="Q38" s="406"/>
      <c r="R38" s="406"/>
      <c r="S38" s="407"/>
      <c r="T38" s="408"/>
      <c r="U38" s="406"/>
      <c r="V38" s="406"/>
      <c r="W38" s="407"/>
      <c r="X38" s="642"/>
    </row>
    <row r="39" spans="1:26" ht="15.75" thickBot="1" x14ac:dyDescent="0.3">
      <c r="B39" s="82" t="s">
        <v>629</v>
      </c>
      <c r="C39" s="762" t="s">
        <v>170</v>
      </c>
      <c r="D39" s="763"/>
      <c r="E39" s="763"/>
      <c r="F39" s="183">
        <f>F40+F45</f>
        <v>430000</v>
      </c>
      <c r="G39" s="125">
        <f t="shared" ref="G39" si="32">G40+G45</f>
        <v>0</v>
      </c>
      <c r="H39" s="141">
        <f t="shared" si="1"/>
        <v>430000</v>
      </c>
      <c r="I39" s="183">
        <f>SUM(I45+I40)</f>
        <v>480361</v>
      </c>
      <c r="J39" s="125">
        <f t="shared" ref="J39" si="33">J40+J45</f>
        <v>0</v>
      </c>
      <c r="K39" s="141">
        <f t="shared" si="31"/>
        <v>480361</v>
      </c>
      <c r="L39" s="404">
        <f t="shared" ref="L39:W39" si="34">SUM(L45+L40)</f>
        <v>25607</v>
      </c>
      <c r="M39" s="404">
        <f t="shared" si="34"/>
        <v>33078</v>
      </c>
      <c r="N39" s="404">
        <f t="shared" si="34"/>
        <v>36079</v>
      </c>
      <c r="O39" s="404">
        <f t="shared" si="34"/>
        <v>36169</v>
      </c>
      <c r="P39" s="404">
        <f t="shared" si="34"/>
        <v>36183</v>
      </c>
      <c r="Q39" s="404">
        <f t="shared" si="34"/>
        <v>36260</v>
      </c>
      <c r="R39" s="404">
        <f t="shared" si="34"/>
        <v>27161</v>
      </c>
      <c r="S39" s="404">
        <f t="shared" si="34"/>
        <v>36260</v>
      </c>
      <c r="T39" s="404">
        <f t="shared" si="34"/>
        <v>53391</v>
      </c>
      <c r="U39" s="404">
        <f t="shared" si="34"/>
        <v>53391</v>
      </c>
      <c r="V39" s="404">
        <f t="shared" si="34"/>
        <v>53391</v>
      </c>
      <c r="W39" s="404">
        <f t="shared" si="34"/>
        <v>53391</v>
      </c>
      <c r="X39" s="638">
        <f>SUM(L39:W39)</f>
        <v>480361</v>
      </c>
    </row>
    <row r="40" spans="1:26" s="39" customFormat="1" ht="15.75" thickBot="1" x14ac:dyDescent="0.3">
      <c r="A40" s="110" t="s">
        <v>171</v>
      </c>
      <c r="B40" s="49" t="s">
        <v>630</v>
      </c>
      <c r="C40" s="785" t="s">
        <v>172</v>
      </c>
      <c r="D40" s="786"/>
      <c r="E40" s="786"/>
      <c r="F40" s="189">
        <f>SUM(F41:F44)</f>
        <v>380000</v>
      </c>
      <c r="G40" s="131">
        <f>SUM(G41:G43)</f>
        <v>0</v>
      </c>
      <c r="H40" s="143">
        <f t="shared" si="1"/>
        <v>380000</v>
      </c>
      <c r="I40" s="189">
        <f>SUM(I41:I44)</f>
        <v>428024</v>
      </c>
      <c r="J40" s="131">
        <f>SUM(J41:J43)</f>
        <v>0</v>
      </c>
      <c r="K40" s="143">
        <f t="shared" si="31"/>
        <v>428024</v>
      </c>
      <c r="L40" s="404">
        <f t="shared" ref="L40:W40" si="35">SUM(L41:L44)</f>
        <v>23000</v>
      </c>
      <c r="M40" s="404">
        <f t="shared" si="35"/>
        <v>24000</v>
      </c>
      <c r="N40" s="404">
        <f t="shared" si="35"/>
        <v>33575</v>
      </c>
      <c r="O40" s="404">
        <f t="shared" si="35"/>
        <v>33661</v>
      </c>
      <c r="P40" s="404">
        <f t="shared" si="35"/>
        <v>33661</v>
      </c>
      <c r="Q40" s="404">
        <f t="shared" si="35"/>
        <v>33661</v>
      </c>
      <c r="R40" s="404">
        <f t="shared" si="35"/>
        <v>27161</v>
      </c>
      <c r="S40" s="404">
        <f t="shared" si="35"/>
        <v>33760</v>
      </c>
      <c r="T40" s="404">
        <f t="shared" si="35"/>
        <v>46386</v>
      </c>
      <c r="U40" s="404">
        <f t="shared" si="35"/>
        <v>46386</v>
      </c>
      <c r="V40" s="404">
        <f t="shared" si="35"/>
        <v>46386</v>
      </c>
      <c r="W40" s="404">
        <f t="shared" si="35"/>
        <v>46387</v>
      </c>
      <c r="X40" s="641">
        <f>SUM(L40:W40)</f>
        <v>428024</v>
      </c>
      <c r="Y40" s="39">
        <v>198</v>
      </c>
      <c r="Z40" s="39">
        <v>242281</v>
      </c>
    </row>
    <row r="41" spans="1:26" ht="15" customHeight="1" thickBot="1" x14ac:dyDescent="0.3">
      <c r="B41" s="50"/>
      <c r="C41" s="224"/>
      <c r="D41" s="175" t="s">
        <v>973</v>
      </c>
      <c r="E41" s="175"/>
      <c r="F41" s="182">
        <v>85000</v>
      </c>
      <c r="G41" s="124"/>
      <c r="H41" s="142">
        <f>SUM(F41:G41)</f>
        <v>85000</v>
      </c>
      <c r="I41" s="182">
        <v>85000</v>
      </c>
      <c r="J41" s="124"/>
      <c r="K41" s="142">
        <f>SUM(I41:J41)</f>
        <v>85000</v>
      </c>
      <c r="L41" s="404">
        <v>6500</v>
      </c>
      <c r="M41" s="405">
        <v>0</v>
      </c>
      <c r="N41" s="406">
        <v>6500</v>
      </c>
      <c r="O41" s="406">
        <v>6500</v>
      </c>
      <c r="P41" s="405">
        <v>6500</v>
      </c>
      <c r="Q41" s="406">
        <v>6500</v>
      </c>
      <c r="R41" s="406">
        <v>0</v>
      </c>
      <c r="S41" s="407">
        <v>6599</v>
      </c>
      <c r="T41" s="408">
        <v>11475</v>
      </c>
      <c r="U41" s="406">
        <v>11475</v>
      </c>
      <c r="V41" s="406">
        <v>11475</v>
      </c>
      <c r="W41" s="407">
        <v>11476</v>
      </c>
      <c r="X41" s="638">
        <f t="shared" ref="X41:X45" si="36">SUM(L41:W41)</f>
        <v>85000</v>
      </c>
    </row>
    <row r="42" spans="1:26" ht="15.75" thickBot="1" x14ac:dyDescent="0.3">
      <c r="B42" s="50"/>
      <c r="C42" s="224"/>
      <c r="D42" s="175" t="s">
        <v>974</v>
      </c>
      <c r="E42" s="175"/>
      <c r="F42" s="182">
        <v>37000</v>
      </c>
      <c r="G42" s="124"/>
      <c r="H42" s="142">
        <f>SUM(F42:G42)</f>
        <v>37000</v>
      </c>
      <c r="I42" s="182">
        <v>37000</v>
      </c>
      <c r="J42" s="124"/>
      <c r="K42" s="142">
        <f>SUM(I42:J42)</f>
        <v>37000</v>
      </c>
      <c r="L42" s="404">
        <v>0</v>
      </c>
      <c r="M42" s="405">
        <v>0</v>
      </c>
      <c r="N42" s="406">
        <v>3075</v>
      </c>
      <c r="O42" s="406">
        <v>3161</v>
      </c>
      <c r="P42" s="405">
        <v>3161</v>
      </c>
      <c r="Q42" s="406">
        <v>3161</v>
      </c>
      <c r="R42" s="406">
        <v>3161</v>
      </c>
      <c r="S42" s="407">
        <v>3161</v>
      </c>
      <c r="T42" s="408">
        <v>4530</v>
      </c>
      <c r="U42" s="406">
        <v>4530</v>
      </c>
      <c r="V42" s="406">
        <v>4530</v>
      </c>
      <c r="W42" s="407">
        <v>4530</v>
      </c>
      <c r="X42" s="638">
        <f t="shared" si="36"/>
        <v>37000</v>
      </c>
    </row>
    <row r="43" spans="1:26" ht="15.75" thickBot="1" x14ac:dyDescent="0.3">
      <c r="B43" s="50"/>
      <c r="C43" s="224"/>
      <c r="D43" s="175" t="s">
        <v>975</v>
      </c>
      <c r="E43" s="175"/>
      <c r="F43" s="182">
        <v>18000</v>
      </c>
      <c r="G43" s="124"/>
      <c r="H43" s="142">
        <f>SUM(F43:G43)</f>
        <v>18000</v>
      </c>
      <c r="I43" s="182">
        <v>18000</v>
      </c>
      <c r="J43" s="124"/>
      <c r="K43" s="142">
        <f>SUM(I43:J43)</f>
        <v>18000</v>
      </c>
      <c r="L43" s="404">
        <v>1500</v>
      </c>
      <c r="M43" s="405">
        <v>1500</v>
      </c>
      <c r="N43" s="406">
        <v>1500</v>
      </c>
      <c r="O43" s="406">
        <v>1500</v>
      </c>
      <c r="P43" s="405">
        <v>1500</v>
      </c>
      <c r="Q43" s="406">
        <v>1500</v>
      </c>
      <c r="R43" s="406">
        <v>1500</v>
      </c>
      <c r="S43" s="407">
        <v>1500</v>
      </c>
      <c r="T43" s="408">
        <v>1500</v>
      </c>
      <c r="U43" s="406">
        <v>1500</v>
      </c>
      <c r="V43" s="406">
        <v>1500</v>
      </c>
      <c r="W43" s="407">
        <v>1500</v>
      </c>
      <c r="X43" s="638">
        <f t="shared" si="36"/>
        <v>18000</v>
      </c>
    </row>
    <row r="44" spans="1:26" ht="15.75" thickBot="1" x14ac:dyDescent="0.3">
      <c r="B44" s="50"/>
      <c r="C44" s="224"/>
      <c r="D44" s="175" t="s">
        <v>1103</v>
      </c>
      <c r="E44" s="175"/>
      <c r="F44" s="182">
        <v>240000</v>
      </c>
      <c r="G44" s="124"/>
      <c r="H44" s="142">
        <v>240000</v>
      </c>
      <c r="I44" s="182">
        <v>288024</v>
      </c>
      <c r="J44" s="124"/>
      <c r="K44" s="142">
        <f>SUM(I44:J44)</f>
        <v>288024</v>
      </c>
      <c r="L44" s="404">
        <v>15000</v>
      </c>
      <c r="M44" s="405">
        <v>22500</v>
      </c>
      <c r="N44" s="406">
        <v>22500</v>
      </c>
      <c r="O44" s="406">
        <v>22500</v>
      </c>
      <c r="P44" s="405">
        <v>22500</v>
      </c>
      <c r="Q44" s="406">
        <v>22500</v>
      </c>
      <c r="R44" s="406">
        <v>22500</v>
      </c>
      <c r="S44" s="407">
        <v>22500</v>
      </c>
      <c r="T44" s="408">
        <v>28881</v>
      </c>
      <c r="U44" s="406">
        <v>28881</v>
      </c>
      <c r="V44" s="406">
        <v>28881</v>
      </c>
      <c r="W44" s="407">
        <v>28881</v>
      </c>
      <c r="X44" s="638">
        <f t="shared" si="36"/>
        <v>288024</v>
      </c>
    </row>
    <row r="45" spans="1:26" s="39" customFormat="1" ht="15" customHeight="1" thickBot="1" x14ac:dyDescent="0.3">
      <c r="A45" s="110" t="s">
        <v>173</v>
      </c>
      <c r="B45" s="49" t="s">
        <v>631</v>
      </c>
      <c r="C45" s="785" t="s">
        <v>174</v>
      </c>
      <c r="D45" s="786"/>
      <c r="E45" s="786"/>
      <c r="F45" s="189">
        <v>50000</v>
      </c>
      <c r="G45" s="131"/>
      <c r="H45" s="143">
        <f t="shared" si="1"/>
        <v>50000</v>
      </c>
      <c r="I45" s="189">
        <v>52337</v>
      </c>
      <c r="J45" s="131"/>
      <c r="K45" s="143">
        <f t="shared" ref="K45:K47" si="37">SUM(I45:J45)</f>
        <v>52337</v>
      </c>
      <c r="L45" s="404">
        <v>2607</v>
      </c>
      <c r="M45" s="405">
        <v>9078</v>
      </c>
      <c r="N45" s="406">
        <v>2504</v>
      </c>
      <c r="O45" s="406">
        <v>2508</v>
      </c>
      <c r="P45" s="405">
        <v>2522</v>
      </c>
      <c r="Q45" s="406">
        <v>2599</v>
      </c>
      <c r="R45" s="406">
        <v>0</v>
      </c>
      <c r="S45" s="407">
        <v>2500</v>
      </c>
      <c r="T45" s="408">
        <v>7005</v>
      </c>
      <c r="U45" s="406">
        <v>7005</v>
      </c>
      <c r="V45" s="406">
        <v>7005</v>
      </c>
      <c r="W45" s="407">
        <v>7004</v>
      </c>
      <c r="X45" s="641">
        <f t="shared" si="36"/>
        <v>52337</v>
      </c>
    </row>
    <row r="46" spans="1:26" ht="15.75" thickBot="1" x14ac:dyDescent="0.3">
      <c r="B46" s="82" t="s">
        <v>632</v>
      </c>
      <c r="C46" s="762" t="s">
        <v>175</v>
      </c>
      <c r="D46" s="763"/>
      <c r="E46" s="763"/>
      <c r="F46" s="183">
        <f>F47+F51+F52+F53+F54+F57+F65</f>
        <v>1733300</v>
      </c>
      <c r="G46" s="125">
        <f>G47+G51+G52+G53+G54+G57+G65</f>
        <v>200270</v>
      </c>
      <c r="H46" s="141">
        <f t="shared" si="1"/>
        <v>1933570</v>
      </c>
      <c r="I46" s="183">
        <f>I47+I51+I52+I53+I54+I57+I65</f>
        <v>3130380</v>
      </c>
      <c r="J46" s="125">
        <f>J47+J51+J52+J53+J54+J57+J65</f>
        <v>200270</v>
      </c>
      <c r="K46" s="141">
        <f t="shared" si="37"/>
        <v>3330650</v>
      </c>
      <c r="L46" s="404">
        <f t="shared" ref="L46:W46" si="38">SUM(L47+L52+L53+L54+L57+L65)</f>
        <v>60418</v>
      </c>
      <c r="M46" s="404">
        <f t="shared" si="38"/>
        <v>88420</v>
      </c>
      <c r="N46" s="404">
        <f t="shared" si="38"/>
        <v>371875</v>
      </c>
      <c r="O46" s="404">
        <f t="shared" si="38"/>
        <v>124149</v>
      </c>
      <c r="P46" s="404">
        <f t="shared" si="38"/>
        <v>66713</v>
      </c>
      <c r="Q46" s="404">
        <f t="shared" si="38"/>
        <v>291396</v>
      </c>
      <c r="R46" s="404">
        <f t="shared" si="38"/>
        <v>169406</v>
      </c>
      <c r="S46" s="404">
        <f t="shared" si="38"/>
        <v>66971</v>
      </c>
      <c r="T46" s="404">
        <f t="shared" si="38"/>
        <v>88236</v>
      </c>
      <c r="U46" s="404">
        <f t="shared" si="38"/>
        <v>168261</v>
      </c>
      <c r="V46" s="404">
        <f t="shared" si="38"/>
        <v>567503</v>
      </c>
      <c r="W46" s="404">
        <f t="shared" si="38"/>
        <v>1267302</v>
      </c>
      <c r="X46" s="638">
        <f>SUM(L46:W46)</f>
        <v>3330650</v>
      </c>
    </row>
    <row r="47" spans="1:26" s="39" customFormat="1" ht="15.75" thickBot="1" x14ac:dyDescent="0.3">
      <c r="A47" s="110" t="s">
        <v>176</v>
      </c>
      <c r="B47" s="49" t="s">
        <v>633</v>
      </c>
      <c r="C47" s="785" t="s">
        <v>177</v>
      </c>
      <c r="D47" s="786"/>
      <c r="E47" s="786"/>
      <c r="F47" s="189">
        <f>SUM(F48:F50)</f>
        <v>140000</v>
      </c>
      <c r="G47" s="131">
        <f>SUM(G48:G50)</f>
        <v>0</v>
      </c>
      <c r="H47" s="143">
        <f t="shared" si="1"/>
        <v>140000</v>
      </c>
      <c r="I47" s="189">
        <f>SUM(I48:I50)</f>
        <v>140000</v>
      </c>
      <c r="J47" s="131">
        <f>SUM(J48:J50)</f>
        <v>0</v>
      </c>
      <c r="K47" s="143">
        <f t="shared" si="37"/>
        <v>140000</v>
      </c>
      <c r="L47" s="404">
        <f t="shared" ref="L47:W47" si="39">SUM(L48:L50)</f>
        <v>10662</v>
      </c>
      <c r="M47" s="404">
        <f t="shared" si="39"/>
        <v>9513</v>
      </c>
      <c r="N47" s="404">
        <f t="shared" si="39"/>
        <v>10576</v>
      </c>
      <c r="O47" s="404">
        <f t="shared" si="39"/>
        <v>12523</v>
      </c>
      <c r="P47" s="404">
        <f t="shared" si="39"/>
        <v>10661</v>
      </c>
      <c r="Q47" s="404">
        <f t="shared" si="39"/>
        <v>7329</v>
      </c>
      <c r="R47" s="404">
        <f t="shared" si="39"/>
        <v>10464</v>
      </c>
      <c r="S47" s="404">
        <f t="shared" si="39"/>
        <v>9741</v>
      </c>
      <c r="T47" s="404">
        <f t="shared" si="39"/>
        <v>15425</v>
      </c>
      <c r="U47" s="404">
        <f t="shared" si="39"/>
        <v>13840</v>
      </c>
      <c r="V47" s="404">
        <f t="shared" si="39"/>
        <v>15426</v>
      </c>
      <c r="W47" s="404">
        <f t="shared" si="39"/>
        <v>13840</v>
      </c>
      <c r="X47" s="641">
        <f>SUM(L47:W47)</f>
        <v>140000</v>
      </c>
    </row>
    <row r="48" spans="1:26" ht="15" customHeight="1" thickBot="1" x14ac:dyDescent="0.3">
      <c r="B48" s="50"/>
      <c r="C48" s="224"/>
      <c r="D48" s="175" t="s">
        <v>977</v>
      </c>
      <c r="E48" s="175"/>
      <c r="F48" s="182">
        <v>15000</v>
      </c>
      <c r="G48" s="124"/>
      <c r="H48" s="142">
        <f>SUM(F48:G48)</f>
        <v>15000</v>
      </c>
      <c r="I48" s="182">
        <v>15000</v>
      </c>
      <c r="J48" s="124"/>
      <c r="K48" s="142">
        <f>SUM(I48:J48)</f>
        <v>15000</v>
      </c>
      <c r="L48" s="404">
        <v>1133</v>
      </c>
      <c r="M48" s="405">
        <v>0</v>
      </c>
      <c r="N48" s="406">
        <v>1066</v>
      </c>
      <c r="O48" s="406">
        <v>1187</v>
      </c>
      <c r="P48" s="405">
        <v>1151</v>
      </c>
      <c r="Q48" s="406">
        <v>2888</v>
      </c>
      <c r="R48" s="406">
        <v>1986</v>
      </c>
      <c r="S48" s="407">
        <v>1263</v>
      </c>
      <c r="T48" s="408">
        <v>1081</v>
      </c>
      <c r="U48" s="406">
        <v>1082</v>
      </c>
      <c r="V48" s="406">
        <v>1081</v>
      </c>
      <c r="W48" s="407">
        <v>1082</v>
      </c>
      <c r="X48" s="638">
        <f>SUM(L48:W48)</f>
        <v>15000</v>
      </c>
    </row>
    <row r="49" spans="1:24" ht="15.75" thickBot="1" x14ac:dyDescent="0.3">
      <c r="B49" s="50"/>
      <c r="C49" s="224"/>
      <c r="D49" s="175" t="s">
        <v>978</v>
      </c>
      <c r="E49" s="175"/>
      <c r="F49" s="182">
        <v>120000</v>
      </c>
      <c r="G49" s="124"/>
      <c r="H49" s="142">
        <f>SUM(F49:G49)</f>
        <v>120000</v>
      </c>
      <c r="I49" s="182">
        <v>120000</v>
      </c>
      <c r="J49" s="124"/>
      <c r="K49" s="142">
        <f>SUM(I49:J49)</f>
        <v>120000</v>
      </c>
      <c r="L49" s="404">
        <v>9529</v>
      </c>
      <c r="M49" s="405">
        <v>9513</v>
      </c>
      <c r="N49" s="406">
        <v>9510</v>
      </c>
      <c r="O49" s="406">
        <v>9510</v>
      </c>
      <c r="P49" s="405">
        <v>9510</v>
      </c>
      <c r="Q49" s="406">
        <v>4441</v>
      </c>
      <c r="R49" s="406">
        <v>8478</v>
      </c>
      <c r="S49" s="407">
        <v>8478</v>
      </c>
      <c r="T49" s="408">
        <v>12757</v>
      </c>
      <c r="U49" s="406">
        <v>12758</v>
      </c>
      <c r="V49" s="406">
        <v>12758</v>
      </c>
      <c r="W49" s="407">
        <v>12758</v>
      </c>
      <c r="X49" s="638">
        <f>SUM(L49:W49)</f>
        <v>120000</v>
      </c>
    </row>
    <row r="50" spans="1:24" ht="15.75" thickBot="1" x14ac:dyDescent="0.3">
      <c r="B50" s="50"/>
      <c r="C50" s="224"/>
      <c r="D50" s="175" t="s">
        <v>979</v>
      </c>
      <c r="E50" s="175"/>
      <c r="F50" s="182">
        <v>5000</v>
      </c>
      <c r="G50" s="124"/>
      <c r="H50" s="142">
        <f>SUM(F50:G50)</f>
        <v>5000</v>
      </c>
      <c r="I50" s="182">
        <v>5000</v>
      </c>
      <c r="J50" s="124"/>
      <c r="K50" s="142">
        <f>SUM(I50:J50)</f>
        <v>5000</v>
      </c>
      <c r="L50" s="404">
        <v>0</v>
      </c>
      <c r="M50" s="405">
        <v>0</v>
      </c>
      <c r="N50" s="406">
        <v>0</v>
      </c>
      <c r="O50" s="406">
        <v>1826</v>
      </c>
      <c r="P50" s="405">
        <v>0</v>
      </c>
      <c r="Q50" s="406">
        <v>0</v>
      </c>
      <c r="R50" s="406">
        <v>0</v>
      </c>
      <c r="S50" s="407">
        <v>0</v>
      </c>
      <c r="T50" s="408">
        <v>1587</v>
      </c>
      <c r="U50" s="406">
        <v>0</v>
      </c>
      <c r="V50" s="406">
        <v>1587</v>
      </c>
      <c r="W50" s="407">
        <v>0</v>
      </c>
      <c r="X50" s="638">
        <f>SUM(L50:W50)</f>
        <v>5000</v>
      </c>
    </row>
    <row r="51" spans="1:24" s="39" customFormat="1" ht="15" hidden="1" customHeight="1" x14ac:dyDescent="0.3">
      <c r="A51" s="110" t="s">
        <v>178</v>
      </c>
      <c r="B51" s="49" t="s">
        <v>634</v>
      </c>
      <c r="C51" s="785" t="s">
        <v>179</v>
      </c>
      <c r="D51" s="786"/>
      <c r="E51" s="786"/>
      <c r="F51" s="189">
        <f>SUM(L51:W51)</f>
        <v>0</v>
      </c>
      <c r="G51" s="131"/>
      <c r="H51" s="143">
        <f t="shared" si="1"/>
        <v>0</v>
      </c>
      <c r="I51" s="189">
        <f>SUM(O51:Y51)</f>
        <v>0</v>
      </c>
      <c r="J51" s="131"/>
      <c r="K51" s="143">
        <f t="shared" ref="K51:K60" si="40">SUM(I51:J51)</f>
        <v>0</v>
      </c>
      <c r="L51" s="404"/>
      <c r="M51" s="405"/>
      <c r="N51" s="406"/>
      <c r="O51" s="406"/>
      <c r="P51" s="405"/>
      <c r="Q51" s="406"/>
      <c r="R51" s="406"/>
      <c r="S51" s="407"/>
      <c r="T51" s="408"/>
      <c r="U51" s="406"/>
      <c r="V51" s="406"/>
      <c r="W51" s="407"/>
      <c r="X51" s="642"/>
    </row>
    <row r="52" spans="1:24" s="39" customFormat="1" ht="15.75" thickBot="1" x14ac:dyDescent="0.3">
      <c r="A52" s="110" t="s">
        <v>180</v>
      </c>
      <c r="B52" s="49" t="s">
        <v>635</v>
      </c>
      <c r="C52" s="785" t="s">
        <v>181</v>
      </c>
      <c r="D52" s="786"/>
      <c r="E52" s="786"/>
      <c r="F52" s="189"/>
      <c r="G52" s="131">
        <v>200270</v>
      </c>
      <c r="H52" s="143">
        <f t="shared" si="1"/>
        <v>200270</v>
      </c>
      <c r="I52" s="189"/>
      <c r="J52" s="131">
        <v>200270</v>
      </c>
      <c r="K52" s="143">
        <f t="shared" si="40"/>
        <v>200270</v>
      </c>
      <c r="L52" s="404">
        <v>0</v>
      </c>
      <c r="M52" s="405">
        <v>0</v>
      </c>
      <c r="N52" s="406">
        <v>0</v>
      </c>
      <c r="O52" s="406">
        <v>0</v>
      </c>
      <c r="P52" s="405">
        <v>0</v>
      </c>
      <c r="Q52" s="406">
        <v>0</v>
      </c>
      <c r="R52" s="406">
        <v>0</v>
      </c>
      <c r="S52" s="407">
        <v>0</v>
      </c>
      <c r="T52" s="408">
        <v>0</v>
      </c>
      <c r="U52" s="406">
        <v>0</v>
      </c>
      <c r="V52" s="406">
        <v>200270</v>
      </c>
      <c r="W52" s="407">
        <v>0</v>
      </c>
      <c r="X52" s="641">
        <f>SUM(L52:W52)</f>
        <v>200270</v>
      </c>
    </row>
    <row r="53" spans="1:24" s="39" customFormat="1" ht="15.75" thickBot="1" x14ac:dyDescent="0.3">
      <c r="A53" s="110" t="s">
        <v>182</v>
      </c>
      <c r="B53" s="49" t="s">
        <v>636</v>
      </c>
      <c r="C53" s="785" t="s">
        <v>183</v>
      </c>
      <c r="D53" s="786"/>
      <c r="E53" s="786"/>
      <c r="F53" s="189">
        <v>26400</v>
      </c>
      <c r="G53" s="131"/>
      <c r="H53" s="143">
        <f t="shared" si="1"/>
        <v>26400</v>
      </c>
      <c r="I53" s="189">
        <v>26400</v>
      </c>
      <c r="J53" s="131"/>
      <c r="K53" s="143">
        <f t="shared" si="40"/>
        <v>26400</v>
      </c>
      <c r="L53" s="404">
        <v>0</v>
      </c>
      <c r="M53" s="405">
        <v>0</v>
      </c>
      <c r="N53" s="406">
        <v>0</v>
      </c>
      <c r="O53" s="406">
        <v>0</v>
      </c>
      <c r="P53" s="405">
        <v>0</v>
      </c>
      <c r="Q53" s="406">
        <v>0</v>
      </c>
      <c r="R53" s="406">
        <v>0</v>
      </c>
      <c r="S53" s="407">
        <v>0</v>
      </c>
      <c r="T53" s="408">
        <v>0</v>
      </c>
      <c r="U53" s="406">
        <v>0</v>
      </c>
      <c r="V53" s="406">
        <v>26400</v>
      </c>
      <c r="W53" s="407">
        <v>0</v>
      </c>
      <c r="X53" s="641">
        <f>SUM(L53:W53)</f>
        <v>26400</v>
      </c>
    </row>
    <row r="54" spans="1:24" s="17" customFormat="1" ht="15" customHeight="1" thickBot="1" x14ac:dyDescent="0.3">
      <c r="A54" s="110" t="s">
        <v>184</v>
      </c>
      <c r="B54" s="49" t="s">
        <v>637</v>
      </c>
      <c r="C54" s="785" t="s">
        <v>185</v>
      </c>
      <c r="D54" s="786"/>
      <c r="E54" s="786"/>
      <c r="F54" s="189">
        <f>F55+F56</f>
        <v>100000</v>
      </c>
      <c r="G54" s="131">
        <f t="shared" ref="G54" si="41">G55+G56</f>
        <v>0</v>
      </c>
      <c r="H54" s="143">
        <f t="shared" si="1"/>
        <v>100000</v>
      </c>
      <c r="I54" s="189">
        <f>I55+I56</f>
        <v>0</v>
      </c>
      <c r="J54" s="131">
        <f t="shared" ref="J54" si="42">J55+J56</f>
        <v>0</v>
      </c>
      <c r="K54" s="143">
        <f t="shared" si="40"/>
        <v>0</v>
      </c>
      <c r="L54" s="404">
        <f t="shared" ref="L54:W54" si="43">L55</f>
        <v>0</v>
      </c>
      <c r="M54" s="404">
        <f t="shared" si="43"/>
        <v>0</v>
      </c>
      <c r="N54" s="404">
        <f t="shared" si="43"/>
        <v>0</v>
      </c>
      <c r="O54" s="404">
        <f t="shared" si="43"/>
        <v>0</v>
      </c>
      <c r="P54" s="404">
        <f t="shared" si="43"/>
        <v>0</v>
      </c>
      <c r="Q54" s="404">
        <f t="shared" si="43"/>
        <v>0</v>
      </c>
      <c r="R54" s="404">
        <f t="shared" si="43"/>
        <v>0</v>
      </c>
      <c r="S54" s="404">
        <f t="shared" si="43"/>
        <v>0</v>
      </c>
      <c r="T54" s="404">
        <f t="shared" si="43"/>
        <v>0</v>
      </c>
      <c r="U54" s="404">
        <f t="shared" si="43"/>
        <v>0</v>
      </c>
      <c r="V54" s="404">
        <f t="shared" si="43"/>
        <v>0</v>
      </c>
      <c r="W54" s="404">
        <f t="shared" si="43"/>
        <v>0</v>
      </c>
      <c r="X54" s="643">
        <f>SUM(L54:W54)</f>
        <v>0</v>
      </c>
    </row>
    <row r="55" spans="1:24" ht="15.75" thickBot="1" x14ac:dyDescent="0.3">
      <c r="B55" s="50"/>
      <c r="C55" s="44"/>
      <c r="D55" s="748" t="s">
        <v>186</v>
      </c>
      <c r="E55" s="748"/>
      <c r="F55" s="182">
        <v>100000</v>
      </c>
      <c r="G55" s="124"/>
      <c r="H55" s="142">
        <f t="shared" si="1"/>
        <v>100000</v>
      </c>
      <c r="I55" s="673">
        <v>0</v>
      </c>
      <c r="J55" s="124"/>
      <c r="K55" s="142">
        <f t="shared" si="40"/>
        <v>0</v>
      </c>
      <c r="L55" s="404">
        <v>0</v>
      </c>
      <c r="M55" s="405">
        <v>0</v>
      </c>
      <c r="N55" s="406">
        <v>0</v>
      </c>
      <c r="O55" s="406">
        <v>0</v>
      </c>
      <c r="P55" s="405">
        <v>0</v>
      </c>
      <c r="Q55" s="406">
        <v>0</v>
      </c>
      <c r="R55" s="406">
        <v>0</v>
      </c>
      <c r="S55" s="407">
        <v>0</v>
      </c>
      <c r="T55" s="408">
        <v>0</v>
      </c>
      <c r="U55" s="406">
        <v>0</v>
      </c>
      <c r="V55" s="406">
        <v>0</v>
      </c>
      <c r="W55" s="407">
        <v>0</v>
      </c>
      <c r="X55" s="638">
        <f>SUM(L55:W55)</f>
        <v>0</v>
      </c>
    </row>
    <row r="56" spans="1:24" ht="15.75" hidden="1" customHeight="1" thickBot="1" x14ac:dyDescent="0.3">
      <c r="B56" s="50"/>
      <c r="C56" s="44"/>
      <c r="D56" s="748" t="s">
        <v>187</v>
      </c>
      <c r="E56" s="748"/>
      <c r="F56" s="182">
        <f t="shared" ref="F56" si="44">SUM(L56:W56)</f>
        <v>0</v>
      </c>
      <c r="G56" s="124"/>
      <c r="H56" s="142">
        <f t="shared" si="1"/>
        <v>0</v>
      </c>
      <c r="I56" s="182">
        <f>SUM(O56:Y56)</f>
        <v>0</v>
      </c>
      <c r="J56" s="124"/>
      <c r="K56" s="142">
        <f t="shared" si="40"/>
        <v>0</v>
      </c>
      <c r="L56" s="404"/>
      <c r="M56" s="405"/>
      <c r="N56" s="406"/>
      <c r="O56" s="406"/>
      <c r="P56" s="405"/>
      <c r="Q56" s="406"/>
      <c r="R56" s="406"/>
      <c r="S56" s="407"/>
      <c r="T56" s="408"/>
      <c r="U56" s="406"/>
      <c r="V56" s="406"/>
      <c r="W56" s="407"/>
    </row>
    <row r="57" spans="1:24" s="39" customFormat="1" ht="15" customHeight="1" thickBot="1" x14ac:dyDescent="0.3">
      <c r="A57" s="110" t="s">
        <v>188</v>
      </c>
      <c r="B57" s="49" t="s">
        <v>638</v>
      </c>
      <c r="C57" s="789" t="s">
        <v>189</v>
      </c>
      <c r="D57" s="790"/>
      <c r="E57" s="790"/>
      <c r="F57" s="189">
        <f>SUM(F58:F64)</f>
        <v>743900</v>
      </c>
      <c r="G57" s="131">
        <f>SUM(G58:G64)</f>
        <v>0</v>
      </c>
      <c r="H57" s="143">
        <f t="shared" si="1"/>
        <v>743900</v>
      </c>
      <c r="I57" s="189">
        <f>SUM(I58:I64)</f>
        <v>1985766</v>
      </c>
      <c r="J57" s="131">
        <f>SUM(J58:J64)</f>
        <v>0</v>
      </c>
      <c r="K57" s="143">
        <f t="shared" si="40"/>
        <v>1985766</v>
      </c>
      <c r="L57" s="404">
        <f t="shared" ref="L57:W57" si="45">SUM(L58:L64)</f>
        <v>16221</v>
      </c>
      <c r="M57" s="404">
        <f t="shared" si="45"/>
        <v>22721</v>
      </c>
      <c r="N57" s="404">
        <f t="shared" si="45"/>
        <v>216221</v>
      </c>
      <c r="O57" s="404">
        <f t="shared" si="45"/>
        <v>76807</v>
      </c>
      <c r="P57" s="404">
        <f t="shared" si="45"/>
        <v>16221</v>
      </c>
      <c r="Q57" s="404">
        <f t="shared" si="45"/>
        <v>16221</v>
      </c>
      <c r="R57" s="404">
        <f t="shared" si="45"/>
        <v>125259</v>
      </c>
      <c r="S57" s="404">
        <f t="shared" si="45"/>
        <v>22721</v>
      </c>
      <c r="T57" s="404">
        <f t="shared" si="45"/>
        <v>16221</v>
      </c>
      <c r="U57" s="404">
        <f t="shared" si="45"/>
        <v>79066</v>
      </c>
      <c r="V57" s="404">
        <f t="shared" si="45"/>
        <v>181216</v>
      </c>
      <c r="W57" s="404">
        <f t="shared" si="45"/>
        <v>1196871</v>
      </c>
      <c r="X57" s="672">
        <f t="shared" ref="X57:X71" si="46">SUM(L57:W57)</f>
        <v>1985766</v>
      </c>
    </row>
    <row r="58" spans="1:24" ht="15.75" thickBot="1" x14ac:dyDescent="0.3">
      <c r="B58" s="50"/>
      <c r="C58" s="44"/>
      <c r="D58" s="147" t="s">
        <v>968</v>
      </c>
      <c r="E58" s="147"/>
      <c r="F58" s="182">
        <v>140000</v>
      </c>
      <c r="G58" s="124"/>
      <c r="H58" s="142">
        <f t="shared" si="1"/>
        <v>140000</v>
      </c>
      <c r="I58" s="576">
        <v>0</v>
      </c>
      <c r="J58" s="124"/>
      <c r="K58" s="142">
        <f t="shared" si="40"/>
        <v>0</v>
      </c>
      <c r="L58" s="404">
        <v>0</v>
      </c>
      <c r="M58" s="405">
        <v>0</v>
      </c>
      <c r="N58" s="406">
        <v>0</v>
      </c>
      <c r="O58" s="406">
        <v>0</v>
      </c>
      <c r="P58" s="405">
        <v>0</v>
      </c>
      <c r="Q58" s="406">
        <v>0</v>
      </c>
      <c r="R58" s="406">
        <v>0</v>
      </c>
      <c r="S58" s="407">
        <v>0</v>
      </c>
      <c r="T58" s="408">
        <v>0</v>
      </c>
      <c r="U58" s="406">
        <v>0</v>
      </c>
      <c r="V58" s="406">
        <v>0</v>
      </c>
      <c r="W58" s="407">
        <v>0</v>
      </c>
      <c r="X58" s="638">
        <f t="shared" si="46"/>
        <v>0</v>
      </c>
    </row>
    <row r="59" spans="1:24" ht="15.75" thickBot="1" x14ac:dyDescent="0.3">
      <c r="B59" s="50"/>
      <c r="C59" s="44"/>
      <c r="D59" s="147" t="s">
        <v>969</v>
      </c>
      <c r="E59" s="147"/>
      <c r="F59" s="182">
        <v>85000</v>
      </c>
      <c r="G59" s="124"/>
      <c r="H59" s="142">
        <v>85000</v>
      </c>
      <c r="I59" s="576">
        <v>0</v>
      </c>
      <c r="J59" s="124"/>
      <c r="K59" s="142">
        <f t="shared" si="40"/>
        <v>0</v>
      </c>
      <c r="L59" s="404">
        <v>0</v>
      </c>
      <c r="M59" s="405">
        <v>0</v>
      </c>
      <c r="N59" s="406">
        <v>0</v>
      </c>
      <c r="O59" s="406">
        <v>0</v>
      </c>
      <c r="P59" s="405">
        <v>0</v>
      </c>
      <c r="Q59" s="406">
        <v>0</v>
      </c>
      <c r="R59" s="406">
        <v>0</v>
      </c>
      <c r="S59" s="407">
        <v>0</v>
      </c>
      <c r="T59" s="408">
        <v>0</v>
      </c>
      <c r="U59" s="406">
        <v>0</v>
      </c>
      <c r="V59" s="406">
        <v>0</v>
      </c>
      <c r="W59" s="407">
        <v>0</v>
      </c>
      <c r="X59" s="638">
        <f t="shared" si="46"/>
        <v>0</v>
      </c>
    </row>
    <row r="60" spans="1:24" ht="15" customHeight="1" thickBot="1" x14ac:dyDescent="0.3">
      <c r="B60" s="50"/>
      <c r="C60" s="44"/>
      <c r="D60" s="147" t="s">
        <v>970</v>
      </c>
      <c r="E60" s="147"/>
      <c r="F60" s="182">
        <v>350000</v>
      </c>
      <c r="G60" s="124"/>
      <c r="H60" s="142">
        <f t="shared" si="1"/>
        <v>350000</v>
      </c>
      <c r="I60" s="182">
        <v>350000</v>
      </c>
      <c r="J60" s="124"/>
      <c r="K60" s="142">
        <f t="shared" si="40"/>
        <v>350000</v>
      </c>
      <c r="L60" s="404">
        <v>11921</v>
      </c>
      <c r="M60" s="405">
        <v>11921</v>
      </c>
      <c r="N60" s="406">
        <v>11921</v>
      </c>
      <c r="O60" s="406">
        <v>21295</v>
      </c>
      <c r="P60" s="405">
        <v>11921</v>
      </c>
      <c r="Q60" s="406">
        <v>11921</v>
      </c>
      <c r="R60" s="406">
        <v>20959</v>
      </c>
      <c r="S60" s="407">
        <v>11921</v>
      </c>
      <c r="T60" s="408">
        <v>11921</v>
      </c>
      <c r="U60" s="406">
        <v>74766</v>
      </c>
      <c r="V60" s="406">
        <v>74766</v>
      </c>
      <c r="W60" s="407">
        <v>74767</v>
      </c>
      <c r="X60" s="638">
        <f t="shared" si="46"/>
        <v>350000</v>
      </c>
    </row>
    <row r="61" spans="1:24" ht="15.75" thickBot="1" x14ac:dyDescent="0.3">
      <c r="B61" s="50"/>
      <c r="C61" s="44"/>
      <c r="D61" s="147" t="s">
        <v>1006</v>
      </c>
      <c r="E61" s="147"/>
      <c r="F61" s="182">
        <v>0</v>
      </c>
      <c r="G61" s="124"/>
      <c r="H61" s="142">
        <f>SUM(F61:G61)</f>
        <v>0</v>
      </c>
      <c r="I61" s="182">
        <v>0</v>
      </c>
      <c r="J61" s="124"/>
      <c r="K61" s="142">
        <f>SUM(I61:J61)</f>
        <v>0</v>
      </c>
      <c r="L61" s="404">
        <v>0</v>
      </c>
      <c r="M61" s="405">
        <v>0</v>
      </c>
      <c r="N61" s="406">
        <v>0</v>
      </c>
      <c r="O61" s="406">
        <v>0</v>
      </c>
      <c r="P61" s="405">
        <v>0</v>
      </c>
      <c r="Q61" s="406">
        <v>0</v>
      </c>
      <c r="R61" s="406">
        <v>0</v>
      </c>
      <c r="S61" s="407">
        <v>0</v>
      </c>
      <c r="T61" s="408">
        <v>0</v>
      </c>
      <c r="U61" s="406">
        <v>0</v>
      </c>
      <c r="V61" s="406">
        <v>0</v>
      </c>
      <c r="W61" s="407">
        <v>0</v>
      </c>
      <c r="X61" s="638">
        <f t="shared" si="46"/>
        <v>0</v>
      </c>
    </row>
    <row r="62" spans="1:24" ht="15.75" thickBot="1" x14ac:dyDescent="0.3">
      <c r="B62" s="50"/>
      <c r="C62" s="44"/>
      <c r="D62" s="147" t="s">
        <v>971</v>
      </c>
      <c r="E62" s="147"/>
      <c r="F62" s="182">
        <v>13000</v>
      </c>
      <c r="G62" s="124"/>
      <c r="H62" s="142">
        <f t="shared" si="1"/>
        <v>13000</v>
      </c>
      <c r="I62" s="182">
        <v>13000</v>
      </c>
      <c r="J62" s="124"/>
      <c r="K62" s="142">
        <f t="shared" ref="K62:K63" si="47">SUM(I62:J62)</f>
        <v>13000</v>
      </c>
      <c r="L62" s="404">
        <v>0</v>
      </c>
      <c r="M62" s="405">
        <v>6500</v>
      </c>
      <c r="N62" s="406">
        <v>0</v>
      </c>
      <c r="O62" s="406">
        <v>0</v>
      </c>
      <c r="P62" s="405">
        <v>0</v>
      </c>
      <c r="Q62" s="406">
        <v>0</v>
      </c>
      <c r="R62" s="406">
        <v>0</v>
      </c>
      <c r="S62" s="407">
        <v>6500</v>
      </c>
      <c r="T62" s="408">
        <v>0</v>
      </c>
      <c r="U62" s="406">
        <v>0</v>
      </c>
      <c r="V62" s="406">
        <v>0</v>
      </c>
      <c r="W62" s="407">
        <v>0</v>
      </c>
      <c r="X62" s="638">
        <f t="shared" si="46"/>
        <v>13000</v>
      </c>
    </row>
    <row r="63" spans="1:24" ht="15" customHeight="1" thickBot="1" x14ac:dyDescent="0.3">
      <c r="B63" s="50"/>
      <c r="C63" s="44"/>
      <c r="D63" s="147" t="s">
        <v>972</v>
      </c>
      <c r="E63" s="147"/>
      <c r="F63" s="182">
        <v>55900</v>
      </c>
      <c r="G63" s="124"/>
      <c r="H63" s="142">
        <f t="shared" si="1"/>
        <v>55900</v>
      </c>
      <c r="I63" s="182">
        <v>55900</v>
      </c>
      <c r="J63" s="124"/>
      <c r="K63" s="142">
        <f t="shared" si="47"/>
        <v>55900</v>
      </c>
      <c r="L63" s="404">
        <v>4300</v>
      </c>
      <c r="M63" s="405">
        <v>4300</v>
      </c>
      <c r="N63" s="406">
        <v>4300</v>
      </c>
      <c r="O63" s="406">
        <v>4300</v>
      </c>
      <c r="P63" s="405">
        <v>4300</v>
      </c>
      <c r="Q63" s="406">
        <v>4300</v>
      </c>
      <c r="R63" s="406">
        <v>4300</v>
      </c>
      <c r="S63" s="407">
        <v>4300</v>
      </c>
      <c r="T63" s="408">
        <v>4300</v>
      </c>
      <c r="U63" s="406">
        <v>4300</v>
      </c>
      <c r="V63" s="406">
        <v>6450</v>
      </c>
      <c r="W63" s="407">
        <v>6450</v>
      </c>
      <c r="X63" s="638">
        <f t="shared" si="46"/>
        <v>55900</v>
      </c>
    </row>
    <row r="64" spans="1:24" ht="15.75" thickBot="1" x14ac:dyDescent="0.3">
      <c r="B64" s="50"/>
      <c r="C64" s="44"/>
      <c r="D64" s="147" t="s">
        <v>965</v>
      </c>
      <c r="E64" s="147"/>
      <c r="F64" s="182">
        <v>100000</v>
      </c>
      <c r="G64" s="124"/>
      <c r="H64" s="142">
        <f t="shared" si="1"/>
        <v>100000</v>
      </c>
      <c r="I64" s="673">
        <v>1566866</v>
      </c>
      <c r="J64" s="124"/>
      <c r="K64" s="669">
        <v>1566866</v>
      </c>
      <c r="L64" s="404">
        <v>0</v>
      </c>
      <c r="M64" s="405">
        <v>0</v>
      </c>
      <c r="N64" s="406">
        <v>200000</v>
      </c>
      <c r="O64" s="406">
        <v>51212</v>
      </c>
      <c r="P64" s="405">
        <v>0</v>
      </c>
      <c r="Q64" s="406">
        <v>0</v>
      </c>
      <c r="R64" s="406">
        <v>100000</v>
      </c>
      <c r="S64" s="407">
        <v>0</v>
      </c>
      <c r="T64" s="408">
        <v>0</v>
      </c>
      <c r="U64" s="406">
        <v>0</v>
      </c>
      <c r="V64" s="406">
        <v>100000</v>
      </c>
      <c r="W64" s="407">
        <v>1115654</v>
      </c>
      <c r="X64" s="638">
        <f t="shared" si="46"/>
        <v>1566866</v>
      </c>
    </row>
    <row r="65" spans="1:24" s="39" customFormat="1" ht="15.75" thickBot="1" x14ac:dyDescent="0.3">
      <c r="A65" s="110" t="s">
        <v>190</v>
      </c>
      <c r="B65" s="49" t="s">
        <v>639</v>
      </c>
      <c r="C65" s="789" t="s">
        <v>191</v>
      </c>
      <c r="D65" s="790"/>
      <c r="E65" s="790"/>
      <c r="F65" s="189">
        <f>SUM(F66:F70)</f>
        <v>723000</v>
      </c>
      <c r="G65" s="131">
        <f>SUM(G66:G70)</f>
        <v>0</v>
      </c>
      <c r="H65" s="143">
        <f t="shared" si="1"/>
        <v>723000</v>
      </c>
      <c r="I65" s="189">
        <f>SUM(I66:I70)</f>
        <v>978214</v>
      </c>
      <c r="J65" s="131">
        <f>SUM(J66:J70)</f>
        <v>0</v>
      </c>
      <c r="K65" s="143">
        <f>SUM(K66:K70)</f>
        <v>978214</v>
      </c>
      <c r="L65" s="404">
        <f t="shared" ref="L65:W65" si="48">SUM(L66:L70)</f>
        <v>33535</v>
      </c>
      <c r="M65" s="404">
        <f t="shared" si="48"/>
        <v>56186</v>
      </c>
      <c r="N65" s="404">
        <f t="shared" si="48"/>
        <v>145078</v>
      </c>
      <c r="O65" s="404">
        <f t="shared" si="48"/>
        <v>34819</v>
      </c>
      <c r="P65" s="404">
        <f t="shared" si="48"/>
        <v>39831</v>
      </c>
      <c r="Q65" s="404">
        <f t="shared" si="48"/>
        <v>267846</v>
      </c>
      <c r="R65" s="404">
        <f t="shared" si="48"/>
        <v>33683</v>
      </c>
      <c r="S65" s="404">
        <f t="shared" si="48"/>
        <v>34509</v>
      </c>
      <c r="T65" s="404">
        <f t="shared" si="48"/>
        <v>56590</v>
      </c>
      <c r="U65" s="404">
        <f t="shared" si="48"/>
        <v>75355</v>
      </c>
      <c r="V65" s="404">
        <f t="shared" si="48"/>
        <v>144191</v>
      </c>
      <c r="W65" s="404">
        <f t="shared" si="48"/>
        <v>56591</v>
      </c>
      <c r="X65" s="641">
        <f t="shared" si="46"/>
        <v>978214</v>
      </c>
    </row>
    <row r="66" spans="1:24" ht="15" customHeight="1" thickBot="1" x14ac:dyDescent="0.3">
      <c r="B66" s="50"/>
      <c r="C66" s="44"/>
      <c r="D66" s="147" t="s">
        <v>964</v>
      </c>
      <c r="E66" s="147"/>
      <c r="F66" s="182">
        <v>360000</v>
      </c>
      <c r="G66" s="124"/>
      <c r="H66" s="142">
        <f>SUM(F66:G66)</f>
        <v>360000</v>
      </c>
      <c r="I66" s="182">
        <v>360000</v>
      </c>
      <c r="J66" s="124"/>
      <c r="K66" s="142">
        <v>360000</v>
      </c>
      <c r="L66" s="404">
        <v>33535</v>
      </c>
      <c r="M66" s="405">
        <v>20286</v>
      </c>
      <c r="N66" s="406">
        <v>61642</v>
      </c>
      <c r="O66" s="406">
        <v>34819</v>
      </c>
      <c r="P66" s="405">
        <v>8231</v>
      </c>
      <c r="Q66" s="406">
        <v>6032</v>
      </c>
      <c r="R66" s="406">
        <v>33683</v>
      </c>
      <c r="S66" s="407">
        <v>9509</v>
      </c>
      <c r="T66" s="408">
        <v>38065</v>
      </c>
      <c r="U66" s="406">
        <v>38066</v>
      </c>
      <c r="V66" s="406">
        <v>38066</v>
      </c>
      <c r="W66" s="407">
        <v>38066</v>
      </c>
      <c r="X66" s="638">
        <f t="shared" si="46"/>
        <v>360000</v>
      </c>
    </row>
    <row r="67" spans="1:24" ht="15.75" thickBot="1" x14ac:dyDescent="0.3">
      <c r="B67" s="50"/>
      <c r="C67" s="44"/>
      <c r="D67" s="147" t="s">
        <v>966</v>
      </c>
      <c r="E67" s="147"/>
      <c r="F67" s="182">
        <v>105000</v>
      </c>
      <c r="G67" s="124"/>
      <c r="H67" s="142">
        <f>SUM(F67:G67)</f>
        <v>105000</v>
      </c>
      <c r="I67" s="182">
        <v>105000</v>
      </c>
      <c r="J67" s="124"/>
      <c r="K67" s="142">
        <f>SUM(I67:J67)</f>
        <v>105000</v>
      </c>
      <c r="L67" s="404">
        <v>0</v>
      </c>
      <c r="M67" s="405">
        <v>0</v>
      </c>
      <c r="N67" s="406">
        <v>50800</v>
      </c>
      <c r="O67" s="406">
        <v>0</v>
      </c>
      <c r="P67" s="405">
        <v>0</v>
      </c>
      <c r="Q67" s="406">
        <v>0</v>
      </c>
      <c r="R67" s="406">
        <v>0</v>
      </c>
      <c r="S67" s="407">
        <v>0</v>
      </c>
      <c r="T67" s="408">
        <v>0</v>
      </c>
      <c r="U67" s="406">
        <v>0</v>
      </c>
      <c r="V67" s="406">
        <v>54200</v>
      </c>
      <c r="W67" s="407">
        <v>0</v>
      </c>
      <c r="X67" s="638">
        <f t="shared" si="46"/>
        <v>105000</v>
      </c>
    </row>
    <row r="68" spans="1:24" ht="15.75" thickBot="1" x14ac:dyDescent="0.3">
      <c r="B68" s="50"/>
      <c r="C68" s="44"/>
      <c r="D68" s="147" t="s">
        <v>967</v>
      </c>
      <c r="E68" s="147"/>
      <c r="F68" s="182">
        <v>115000</v>
      </c>
      <c r="G68" s="124"/>
      <c r="H68" s="142">
        <f>SUM(F68:G68)</f>
        <v>115000</v>
      </c>
      <c r="I68" s="182">
        <v>115000</v>
      </c>
      <c r="J68" s="124"/>
      <c r="K68" s="142">
        <f>SUM(I68:J68)</f>
        <v>115000</v>
      </c>
      <c r="L68" s="404">
        <v>0</v>
      </c>
      <c r="M68" s="405">
        <v>25000</v>
      </c>
      <c r="N68" s="406">
        <v>0</v>
      </c>
      <c r="O68" s="406">
        <v>0</v>
      </c>
      <c r="P68" s="405">
        <v>31600</v>
      </c>
      <c r="Q68" s="406">
        <v>0</v>
      </c>
      <c r="R68" s="406">
        <v>0</v>
      </c>
      <c r="S68" s="407">
        <v>25000</v>
      </c>
      <c r="T68" s="408">
        <v>0</v>
      </c>
      <c r="U68" s="406">
        <v>0</v>
      </c>
      <c r="V68" s="406">
        <v>33400</v>
      </c>
      <c r="W68" s="407">
        <v>0</v>
      </c>
      <c r="X68" s="638">
        <f t="shared" si="46"/>
        <v>115000</v>
      </c>
    </row>
    <row r="69" spans="1:24" ht="15.75" thickBot="1" x14ac:dyDescent="0.3">
      <c r="B69" s="50"/>
      <c r="C69" s="44"/>
      <c r="D69" s="147" t="s">
        <v>995</v>
      </c>
      <c r="E69" s="147"/>
      <c r="F69" s="182">
        <v>43000</v>
      </c>
      <c r="G69" s="124"/>
      <c r="H69" s="142">
        <f>SUM(F69:G69)</f>
        <v>43000</v>
      </c>
      <c r="I69" s="182">
        <v>43000</v>
      </c>
      <c r="J69" s="124"/>
      <c r="K69" s="142">
        <f>SUM(I69:J69)</f>
        <v>43000</v>
      </c>
      <c r="L69" s="404">
        <v>0</v>
      </c>
      <c r="M69" s="405">
        <v>0</v>
      </c>
      <c r="N69" s="406">
        <v>24236</v>
      </c>
      <c r="O69" s="406">
        <v>0</v>
      </c>
      <c r="P69" s="405">
        <v>0</v>
      </c>
      <c r="Q69" s="406">
        <v>0</v>
      </c>
      <c r="R69" s="406">
        <v>0</v>
      </c>
      <c r="S69" s="407">
        <v>0</v>
      </c>
      <c r="T69" s="408">
        <v>0</v>
      </c>
      <c r="U69" s="406">
        <v>18764</v>
      </c>
      <c r="V69" s="406">
        <v>0</v>
      </c>
      <c r="W69" s="407">
        <v>0</v>
      </c>
      <c r="X69" s="638">
        <f t="shared" si="46"/>
        <v>43000</v>
      </c>
    </row>
    <row r="70" spans="1:24" ht="15.75" thickBot="1" x14ac:dyDescent="0.3">
      <c r="B70" s="50"/>
      <c r="C70" s="44"/>
      <c r="D70" s="147" t="s">
        <v>1105</v>
      </c>
      <c r="E70" s="563"/>
      <c r="F70" s="182">
        <v>100000</v>
      </c>
      <c r="G70" s="124"/>
      <c r="H70" s="142">
        <f>SUM(F70:G70)</f>
        <v>100000</v>
      </c>
      <c r="I70" s="182">
        <v>355214</v>
      </c>
      <c r="J70" s="124"/>
      <c r="K70" s="498">
        <v>355214</v>
      </c>
      <c r="L70" s="404">
        <v>0</v>
      </c>
      <c r="M70" s="405">
        <v>10900</v>
      </c>
      <c r="N70" s="406">
        <v>8400</v>
      </c>
      <c r="O70" s="406">
        <v>0</v>
      </c>
      <c r="P70" s="405">
        <v>0</v>
      </c>
      <c r="Q70" s="406">
        <v>261814</v>
      </c>
      <c r="R70" s="406">
        <v>0</v>
      </c>
      <c r="S70" s="407">
        <v>0</v>
      </c>
      <c r="T70" s="408">
        <v>18525</v>
      </c>
      <c r="U70" s="406">
        <v>18525</v>
      </c>
      <c r="V70" s="406">
        <v>18525</v>
      </c>
      <c r="W70" s="407">
        <v>18525</v>
      </c>
      <c r="X70" s="638">
        <f t="shared" si="46"/>
        <v>355214</v>
      </c>
    </row>
    <row r="71" spans="1:24" ht="15.75" thickBot="1" x14ac:dyDescent="0.3">
      <c r="B71" s="82" t="s">
        <v>640</v>
      </c>
      <c r="C71" s="767" t="s">
        <v>192</v>
      </c>
      <c r="D71" s="768"/>
      <c r="E71" s="768"/>
      <c r="F71" s="183">
        <f>F72+F73</f>
        <v>682560</v>
      </c>
      <c r="G71" s="125">
        <f t="shared" ref="G71" si="49">G72+G73</f>
        <v>0</v>
      </c>
      <c r="H71" s="141">
        <f t="shared" si="1"/>
        <v>682560</v>
      </c>
      <c r="I71" s="183">
        <f>I72+I73</f>
        <v>2110344</v>
      </c>
      <c r="J71" s="125">
        <f t="shared" ref="J71" si="50">J72+J73</f>
        <v>0</v>
      </c>
      <c r="K71" s="141">
        <f t="shared" ref="K71:K73" si="51">SUM(I71:J71)</f>
        <v>2110344</v>
      </c>
      <c r="L71" s="404">
        <f t="shared" ref="L71:W71" si="52">SUM(L73)</f>
        <v>13760</v>
      </c>
      <c r="M71" s="404">
        <f t="shared" si="52"/>
        <v>6880</v>
      </c>
      <c r="N71" s="404">
        <f t="shared" si="52"/>
        <v>0</v>
      </c>
      <c r="O71" s="404">
        <f t="shared" si="52"/>
        <v>0</v>
      </c>
      <c r="P71" s="404">
        <f t="shared" si="52"/>
        <v>20519</v>
      </c>
      <c r="Q71" s="404">
        <f t="shared" si="52"/>
        <v>155000</v>
      </c>
      <c r="R71" s="404">
        <f t="shared" si="52"/>
        <v>0</v>
      </c>
      <c r="S71" s="404">
        <f t="shared" si="52"/>
        <v>743650</v>
      </c>
      <c r="T71" s="404">
        <f t="shared" si="52"/>
        <v>184374</v>
      </c>
      <c r="U71" s="404">
        <f t="shared" si="52"/>
        <v>184374</v>
      </c>
      <c r="V71" s="404">
        <f t="shared" si="52"/>
        <v>184374</v>
      </c>
      <c r="W71" s="404">
        <f t="shared" si="52"/>
        <v>617413</v>
      </c>
      <c r="X71" s="638">
        <f t="shared" si="46"/>
        <v>2110344</v>
      </c>
    </row>
    <row r="72" spans="1:24" s="39" customFormat="1" ht="15.75" hidden="1" thickBot="1" x14ac:dyDescent="0.3">
      <c r="A72" s="110" t="s">
        <v>193</v>
      </c>
      <c r="B72" s="49" t="s">
        <v>641</v>
      </c>
      <c r="C72" s="789" t="s">
        <v>194</v>
      </c>
      <c r="D72" s="790"/>
      <c r="E72" s="790"/>
      <c r="F72" s="189">
        <f>SUM(L72:W72)</f>
        <v>0</v>
      </c>
      <c r="G72" s="131"/>
      <c r="H72" s="143">
        <f t="shared" si="1"/>
        <v>0</v>
      </c>
      <c r="I72" s="189">
        <f>SUM(O72:Y72)</f>
        <v>0</v>
      </c>
      <c r="J72" s="131"/>
      <c r="K72" s="143">
        <f t="shared" si="51"/>
        <v>0</v>
      </c>
      <c r="L72" s="404"/>
      <c r="M72" s="405"/>
      <c r="N72" s="406"/>
      <c r="O72" s="406"/>
      <c r="P72" s="405"/>
      <c r="Q72" s="406"/>
      <c r="R72" s="406"/>
      <c r="S72" s="407"/>
      <c r="T72" s="408"/>
      <c r="U72" s="406"/>
      <c r="V72" s="406"/>
      <c r="W72" s="407"/>
      <c r="X72" s="642"/>
    </row>
    <row r="73" spans="1:24" s="39" customFormat="1" ht="15.75" thickBot="1" x14ac:dyDescent="0.3">
      <c r="A73" s="110" t="s">
        <v>195</v>
      </c>
      <c r="B73" s="49" t="s">
        <v>642</v>
      </c>
      <c r="C73" s="789" t="s">
        <v>196</v>
      </c>
      <c r="D73" s="790"/>
      <c r="E73" s="790"/>
      <c r="F73" s="189">
        <f>SUM(F74:F75)</f>
        <v>682560</v>
      </c>
      <c r="G73" s="131">
        <f>SUM(G74:G75)</f>
        <v>0</v>
      </c>
      <c r="H73" s="143">
        <f t="shared" si="1"/>
        <v>682560</v>
      </c>
      <c r="I73" s="189">
        <f>SUM(I74:I75)</f>
        <v>2110344</v>
      </c>
      <c r="J73" s="131">
        <f>SUM(J74:J75)</f>
        <v>0</v>
      </c>
      <c r="K73" s="143">
        <f t="shared" si="51"/>
        <v>2110344</v>
      </c>
      <c r="L73" s="404">
        <f t="shared" ref="L73:W73" si="53">SUM(L74:L75)</f>
        <v>13760</v>
      </c>
      <c r="M73" s="404">
        <f t="shared" si="53"/>
        <v>6880</v>
      </c>
      <c r="N73" s="404">
        <f t="shared" si="53"/>
        <v>0</v>
      </c>
      <c r="O73" s="404">
        <f t="shared" si="53"/>
        <v>0</v>
      </c>
      <c r="P73" s="404">
        <f t="shared" si="53"/>
        <v>20519</v>
      </c>
      <c r="Q73" s="404">
        <f t="shared" si="53"/>
        <v>155000</v>
      </c>
      <c r="R73" s="404">
        <f t="shared" si="53"/>
        <v>0</v>
      </c>
      <c r="S73" s="404">
        <f t="shared" si="53"/>
        <v>743650</v>
      </c>
      <c r="T73" s="404">
        <f t="shared" si="53"/>
        <v>184374</v>
      </c>
      <c r="U73" s="404">
        <f t="shared" si="53"/>
        <v>184374</v>
      </c>
      <c r="V73" s="404">
        <f t="shared" si="53"/>
        <v>184374</v>
      </c>
      <c r="W73" s="404">
        <f t="shared" si="53"/>
        <v>617413</v>
      </c>
      <c r="X73" s="641">
        <f t="shared" ref="X73:X79" si="54">SUM(L73:W73)</f>
        <v>2110344</v>
      </c>
    </row>
    <row r="74" spans="1:24" ht="15.75" thickBot="1" x14ac:dyDescent="0.3">
      <c r="B74" s="50"/>
      <c r="C74" s="44"/>
      <c r="D74" s="147" t="s">
        <v>989</v>
      </c>
      <c r="E74" s="147"/>
      <c r="F74" s="182">
        <v>82560</v>
      </c>
      <c r="G74" s="124"/>
      <c r="H74" s="142">
        <f>SUM(F74:G74)</f>
        <v>82560</v>
      </c>
      <c r="I74" s="182">
        <v>82560</v>
      </c>
      <c r="J74" s="124"/>
      <c r="K74" s="142">
        <f>SUM(I74:J74)</f>
        <v>82560</v>
      </c>
      <c r="L74" s="404">
        <v>13760</v>
      </c>
      <c r="M74" s="405">
        <v>6880</v>
      </c>
      <c r="N74" s="406">
        <v>0</v>
      </c>
      <c r="O74" s="406">
        <v>0</v>
      </c>
      <c r="P74" s="405">
        <v>6880</v>
      </c>
      <c r="Q74" s="406">
        <v>0</v>
      </c>
      <c r="R74" s="406">
        <v>0</v>
      </c>
      <c r="S74" s="407">
        <v>0</v>
      </c>
      <c r="T74" s="408">
        <v>0</v>
      </c>
      <c r="U74" s="406">
        <v>0</v>
      </c>
      <c r="V74" s="406">
        <v>0</v>
      </c>
      <c r="W74" s="407">
        <v>55040</v>
      </c>
      <c r="X74" s="638">
        <f t="shared" si="54"/>
        <v>82560</v>
      </c>
    </row>
    <row r="75" spans="1:24" ht="15.75" thickBot="1" x14ac:dyDescent="0.3">
      <c r="B75" s="50"/>
      <c r="C75" s="44"/>
      <c r="D75" s="147" t="s">
        <v>1115</v>
      </c>
      <c r="E75" s="147"/>
      <c r="F75" s="182">
        <v>600000</v>
      </c>
      <c r="G75" s="124"/>
      <c r="H75" s="142">
        <f>SUM(F75:G75)</f>
        <v>600000</v>
      </c>
      <c r="I75" s="668">
        <v>2027784</v>
      </c>
      <c r="J75" s="124"/>
      <c r="K75" s="669">
        <v>2027784</v>
      </c>
      <c r="L75" s="404">
        <v>0</v>
      </c>
      <c r="M75" s="405">
        <v>0</v>
      </c>
      <c r="N75" s="406">
        <v>0</v>
      </c>
      <c r="O75" s="406">
        <v>0</v>
      </c>
      <c r="P75" s="405">
        <v>13639</v>
      </c>
      <c r="Q75" s="406">
        <v>155000</v>
      </c>
      <c r="R75" s="406">
        <v>0</v>
      </c>
      <c r="S75" s="407">
        <v>743650</v>
      </c>
      <c r="T75" s="408">
        <v>184374</v>
      </c>
      <c r="U75" s="406">
        <v>184374</v>
      </c>
      <c r="V75" s="406">
        <v>184374</v>
      </c>
      <c r="W75" s="407">
        <v>562373</v>
      </c>
      <c r="X75" s="638">
        <f t="shared" si="54"/>
        <v>2027784</v>
      </c>
    </row>
    <row r="76" spans="1:24" ht="15.75" thickBot="1" x14ac:dyDescent="0.3">
      <c r="B76" s="82" t="s">
        <v>643</v>
      </c>
      <c r="C76" s="767" t="s">
        <v>197</v>
      </c>
      <c r="D76" s="768"/>
      <c r="E76" s="768"/>
      <c r="F76" s="183">
        <f>F77+F80+F81+F82+F83</f>
        <v>1805000</v>
      </c>
      <c r="G76" s="125">
        <f t="shared" ref="G76" si="55">G77+G80+G81+G82+G83</f>
        <v>0</v>
      </c>
      <c r="H76" s="141">
        <f t="shared" si="1"/>
        <v>1805000</v>
      </c>
      <c r="I76" s="183">
        <f>I77+I80+I81+I82+I83</f>
        <v>1019437</v>
      </c>
      <c r="J76" s="125">
        <f t="shared" ref="J76" si="56">J77+J80+J81+J82+J83</f>
        <v>0</v>
      </c>
      <c r="K76" s="141">
        <f t="shared" ref="K76:K77" si="57">SUM(I76:J76)</f>
        <v>1019437</v>
      </c>
      <c r="L76" s="404">
        <f t="shared" ref="L76:W76" si="58">SUM(L83+L77)</f>
        <v>17223</v>
      </c>
      <c r="M76" s="404">
        <f t="shared" si="58"/>
        <v>7373</v>
      </c>
      <c r="N76" s="404">
        <f t="shared" si="58"/>
        <v>7026</v>
      </c>
      <c r="O76" s="404">
        <f t="shared" si="58"/>
        <v>32098</v>
      </c>
      <c r="P76" s="404">
        <f t="shared" si="58"/>
        <v>10799</v>
      </c>
      <c r="Q76" s="404">
        <f t="shared" si="58"/>
        <v>74390</v>
      </c>
      <c r="R76" s="404">
        <f t="shared" si="58"/>
        <v>4847</v>
      </c>
      <c r="S76" s="404">
        <f t="shared" si="58"/>
        <v>24569</v>
      </c>
      <c r="T76" s="404">
        <f t="shared" si="58"/>
        <v>183716</v>
      </c>
      <c r="U76" s="404">
        <f t="shared" si="58"/>
        <v>182347</v>
      </c>
      <c r="V76" s="404">
        <f t="shared" si="58"/>
        <v>182346</v>
      </c>
      <c r="W76" s="404">
        <f t="shared" si="58"/>
        <v>292703</v>
      </c>
      <c r="X76" s="638">
        <f t="shared" si="54"/>
        <v>1019437</v>
      </c>
    </row>
    <row r="77" spans="1:24" s="39" customFormat="1" ht="15.75" thickBot="1" x14ac:dyDescent="0.3">
      <c r="A77" s="110" t="s">
        <v>198</v>
      </c>
      <c r="B77" s="49" t="s">
        <v>644</v>
      </c>
      <c r="C77" s="789" t="s">
        <v>862</v>
      </c>
      <c r="D77" s="790"/>
      <c r="E77" s="790"/>
      <c r="F77" s="189">
        <f>SUM(F78:F79)</f>
        <v>1800000</v>
      </c>
      <c r="G77" s="131">
        <f>SUM(G78:G79)</f>
        <v>0</v>
      </c>
      <c r="H77" s="143">
        <f t="shared" si="1"/>
        <v>1800000</v>
      </c>
      <c r="I77" s="189">
        <f>SUM(I78:I79)</f>
        <v>982318</v>
      </c>
      <c r="J77" s="131">
        <f>SUM(J78:J79)</f>
        <v>0</v>
      </c>
      <c r="K77" s="143">
        <f t="shared" si="57"/>
        <v>982318</v>
      </c>
      <c r="L77" s="404">
        <f t="shared" ref="L77:W77" si="59">SUM(L78:L79)</f>
        <v>16736</v>
      </c>
      <c r="M77" s="404">
        <f t="shared" si="59"/>
        <v>7373</v>
      </c>
      <c r="N77" s="404">
        <f t="shared" si="59"/>
        <v>7026</v>
      </c>
      <c r="O77" s="404">
        <f t="shared" si="59"/>
        <v>5457</v>
      </c>
      <c r="P77" s="404">
        <f t="shared" si="59"/>
        <v>10473</v>
      </c>
      <c r="Q77" s="404">
        <f t="shared" si="59"/>
        <v>74390</v>
      </c>
      <c r="R77" s="404">
        <f t="shared" si="59"/>
        <v>4847</v>
      </c>
      <c r="S77" s="404">
        <f t="shared" si="59"/>
        <v>24569</v>
      </c>
      <c r="T77" s="404">
        <f t="shared" si="59"/>
        <v>182347</v>
      </c>
      <c r="U77" s="404">
        <f t="shared" si="59"/>
        <v>182347</v>
      </c>
      <c r="V77" s="404">
        <f t="shared" si="59"/>
        <v>182346</v>
      </c>
      <c r="W77" s="404">
        <f t="shared" si="59"/>
        <v>284407</v>
      </c>
      <c r="X77" s="641">
        <f>SUM(L77:W77)</f>
        <v>982318</v>
      </c>
    </row>
    <row r="78" spans="1:24" ht="15.75" thickBot="1" x14ac:dyDescent="0.3">
      <c r="B78" s="50"/>
      <c r="C78" s="44"/>
      <c r="D78" s="147" t="s">
        <v>990</v>
      </c>
      <c r="E78" s="147"/>
      <c r="F78" s="182">
        <v>1800000</v>
      </c>
      <c r="G78" s="124"/>
      <c r="H78" s="142">
        <f>SUM(F78:G78)</f>
        <v>1800000</v>
      </c>
      <c r="I78" s="668">
        <v>982318</v>
      </c>
      <c r="J78" s="124"/>
      <c r="K78" s="669">
        <v>982318</v>
      </c>
      <c r="L78" s="404">
        <v>16736</v>
      </c>
      <c r="M78" s="405">
        <v>7373</v>
      </c>
      <c r="N78" s="406">
        <v>7026</v>
      </c>
      <c r="O78" s="406">
        <v>5457</v>
      </c>
      <c r="P78" s="405">
        <v>10473</v>
      </c>
      <c r="Q78" s="406">
        <v>74390</v>
      </c>
      <c r="R78" s="406">
        <v>4847</v>
      </c>
      <c r="S78" s="407">
        <v>24569</v>
      </c>
      <c r="T78" s="408">
        <v>182347</v>
      </c>
      <c r="U78" s="406">
        <v>182347</v>
      </c>
      <c r="V78" s="406">
        <v>182346</v>
      </c>
      <c r="W78" s="407">
        <v>284407</v>
      </c>
      <c r="X78" s="638">
        <f>SUM(L78:W78)</f>
        <v>982318</v>
      </c>
    </row>
    <row r="79" spans="1:24" ht="15.75" thickBot="1" x14ac:dyDescent="0.3">
      <c r="B79" s="50"/>
      <c r="C79" s="44"/>
      <c r="D79" s="147" t="s">
        <v>991</v>
      </c>
      <c r="E79" s="147"/>
      <c r="F79" s="182">
        <f t="shared" ref="F79:F82" si="60">SUM(L79:W79)</f>
        <v>0</v>
      </c>
      <c r="G79" s="124"/>
      <c r="H79" s="142">
        <f>SUM(F79:G79)</f>
        <v>0</v>
      </c>
      <c r="I79" s="182">
        <f>SUM(O79:Y79)</f>
        <v>0</v>
      </c>
      <c r="J79" s="124"/>
      <c r="K79" s="142">
        <f>SUM(I79:J79)</f>
        <v>0</v>
      </c>
      <c r="L79" s="404">
        <v>0</v>
      </c>
      <c r="M79" s="405">
        <v>0</v>
      </c>
      <c r="N79" s="406">
        <v>0</v>
      </c>
      <c r="O79" s="406">
        <v>0</v>
      </c>
      <c r="P79" s="405">
        <v>0</v>
      </c>
      <c r="Q79" s="406">
        <v>0</v>
      </c>
      <c r="R79" s="406">
        <v>0</v>
      </c>
      <c r="S79" s="407">
        <v>0</v>
      </c>
      <c r="T79" s="408">
        <v>0</v>
      </c>
      <c r="U79" s="406">
        <v>0</v>
      </c>
      <c r="V79" s="406">
        <v>0</v>
      </c>
      <c r="W79" s="407">
        <v>0</v>
      </c>
      <c r="X79" s="638">
        <f t="shared" si="54"/>
        <v>0</v>
      </c>
    </row>
    <row r="80" spans="1:24" s="39" customFormat="1" ht="15.75" hidden="1" thickBot="1" x14ac:dyDescent="0.3">
      <c r="A80" s="110" t="s">
        <v>199</v>
      </c>
      <c r="B80" s="49" t="s">
        <v>645</v>
      </c>
      <c r="C80" s="789" t="s">
        <v>200</v>
      </c>
      <c r="D80" s="790"/>
      <c r="E80" s="790"/>
      <c r="F80" s="189">
        <f t="shared" si="60"/>
        <v>0</v>
      </c>
      <c r="G80" s="131"/>
      <c r="H80" s="143">
        <f t="shared" si="1"/>
        <v>0</v>
      </c>
      <c r="I80" s="189">
        <f>SUM(O80:Y80)</f>
        <v>0</v>
      </c>
      <c r="J80" s="131"/>
      <c r="K80" s="143">
        <f t="shared" ref="K80:K94" si="61">SUM(I80:J80)</f>
        <v>0</v>
      </c>
      <c r="L80" s="404">
        <f t="shared" ref="L80:L133" si="62">SUM(X80*0.08)</f>
        <v>0</v>
      </c>
      <c r="M80" s="405">
        <f t="shared" ref="M80:M133" si="63">SUM(X80*0.09)</f>
        <v>0</v>
      </c>
      <c r="N80" s="406">
        <f t="shared" ref="N80:N133" si="64">SUM(X80*0.08)</f>
        <v>0</v>
      </c>
      <c r="O80" s="406">
        <f t="shared" ref="O80:O133" si="65">SUM(X80*0.09)</f>
        <v>0</v>
      </c>
      <c r="P80" s="405">
        <f t="shared" ref="P80:P133" si="66">SUM(X80*0.08)</f>
        <v>0</v>
      </c>
      <c r="Q80" s="406">
        <f t="shared" ref="Q80:Q133" si="67">SUM(X80*0.08)</f>
        <v>0</v>
      </c>
      <c r="R80" s="406">
        <f t="shared" ref="R80:R133" si="68">SUM(X80*0.09)</f>
        <v>0</v>
      </c>
      <c r="S80" s="407">
        <f t="shared" ref="S80:S133" si="69">SUM(X80*0.08)</f>
        <v>0</v>
      </c>
      <c r="T80" s="408">
        <f t="shared" ref="T80:T133" si="70">SUM(X80*0.08)</f>
        <v>0</v>
      </c>
      <c r="U80" s="406">
        <f t="shared" ref="U80:U133" si="71">SUM(X80*0.08)</f>
        <v>0</v>
      </c>
      <c r="V80" s="406">
        <f t="shared" ref="V80:V133" si="72">SUM(X80*0.085)</f>
        <v>0</v>
      </c>
      <c r="W80" s="407">
        <f t="shared" ref="W80:W133" si="73">SUM(X80*0.085)</f>
        <v>0</v>
      </c>
      <c r="X80" s="642">
        <v>0</v>
      </c>
    </row>
    <row r="81" spans="1:24" s="39" customFormat="1" ht="15.75" hidden="1" thickBot="1" x14ac:dyDescent="0.3">
      <c r="A81" s="110" t="s">
        <v>201</v>
      </c>
      <c r="B81" s="49" t="s">
        <v>646</v>
      </c>
      <c r="C81" s="789" t="s">
        <v>202</v>
      </c>
      <c r="D81" s="790"/>
      <c r="E81" s="790"/>
      <c r="F81" s="189">
        <f t="shared" si="60"/>
        <v>0</v>
      </c>
      <c r="G81" s="131"/>
      <c r="H81" s="143">
        <f t="shared" si="1"/>
        <v>0</v>
      </c>
      <c r="I81" s="189">
        <f>SUM(O81:Y81)</f>
        <v>0</v>
      </c>
      <c r="J81" s="131"/>
      <c r="K81" s="143">
        <f t="shared" si="61"/>
        <v>0</v>
      </c>
      <c r="L81" s="404">
        <f t="shared" si="62"/>
        <v>0</v>
      </c>
      <c r="M81" s="405">
        <f t="shared" si="63"/>
        <v>0</v>
      </c>
      <c r="N81" s="406">
        <f t="shared" si="64"/>
        <v>0</v>
      </c>
      <c r="O81" s="406">
        <f t="shared" si="65"/>
        <v>0</v>
      </c>
      <c r="P81" s="405">
        <f t="shared" si="66"/>
        <v>0</v>
      </c>
      <c r="Q81" s="406">
        <f t="shared" si="67"/>
        <v>0</v>
      </c>
      <c r="R81" s="406">
        <f t="shared" si="68"/>
        <v>0</v>
      </c>
      <c r="S81" s="407">
        <f t="shared" si="69"/>
        <v>0</v>
      </c>
      <c r="T81" s="408">
        <f t="shared" si="70"/>
        <v>0</v>
      </c>
      <c r="U81" s="406">
        <f t="shared" si="71"/>
        <v>0</v>
      </c>
      <c r="V81" s="406">
        <f t="shared" si="72"/>
        <v>0</v>
      </c>
      <c r="W81" s="407">
        <f t="shared" si="73"/>
        <v>0</v>
      </c>
      <c r="X81" s="642">
        <v>0</v>
      </c>
    </row>
    <row r="82" spans="1:24" s="39" customFormat="1" ht="15.75" hidden="1" thickBot="1" x14ac:dyDescent="0.3">
      <c r="A82" s="110" t="s">
        <v>203</v>
      </c>
      <c r="B82" s="49" t="s">
        <v>647</v>
      </c>
      <c r="C82" s="789" t="s">
        <v>204</v>
      </c>
      <c r="D82" s="790"/>
      <c r="E82" s="790"/>
      <c r="F82" s="189">
        <f t="shared" si="60"/>
        <v>0</v>
      </c>
      <c r="G82" s="131"/>
      <c r="H82" s="143">
        <f t="shared" si="1"/>
        <v>0</v>
      </c>
      <c r="I82" s="189">
        <f>SUM(O82:Y82)</f>
        <v>0</v>
      </c>
      <c r="J82" s="131"/>
      <c r="K82" s="143">
        <f t="shared" si="61"/>
        <v>0</v>
      </c>
      <c r="L82" s="404">
        <f t="shared" si="62"/>
        <v>0</v>
      </c>
      <c r="M82" s="405">
        <f t="shared" si="63"/>
        <v>0</v>
      </c>
      <c r="N82" s="406">
        <f t="shared" si="64"/>
        <v>0</v>
      </c>
      <c r="O82" s="406">
        <f t="shared" si="65"/>
        <v>0</v>
      </c>
      <c r="P82" s="405">
        <f t="shared" si="66"/>
        <v>0</v>
      </c>
      <c r="Q82" s="406">
        <f t="shared" si="67"/>
        <v>0</v>
      </c>
      <c r="R82" s="406">
        <f t="shared" si="68"/>
        <v>0</v>
      </c>
      <c r="S82" s="407">
        <f t="shared" si="69"/>
        <v>0</v>
      </c>
      <c r="T82" s="408">
        <f t="shared" si="70"/>
        <v>0</v>
      </c>
      <c r="U82" s="406">
        <f t="shared" si="71"/>
        <v>0</v>
      </c>
      <c r="V82" s="406">
        <f t="shared" si="72"/>
        <v>0</v>
      </c>
      <c r="W82" s="407">
        <f t="shared" si="73"/>
        <v>0</v>
      </c>
      <c r="X82" s="642">
        <v>0</v>
      </c>
    </row>
    <row r="83" spans="1:24" s="39" customFormat="1" ht="15.75" thickBot="1" x14ac:dyDescent="0.3">
      <c r="A83" s="110" t="s">
        <v>205</v>
      </c>
      <c r="B83" s="158" t="s">
        <v>648</v>
      </c>
      <c r="C83" s="805" t="s">
        <v>206</v>
      </c>
      <c r="D83" s="806"/>
      <c r="E83" s="806"/>
      <c r="F83" s="201">
        <v>5000</v>
      </c>
      <c r="G83" s="159"/>
      <c r="H83" s="143">
        <f t="shared" si="1"/>
        <v>5000</v>
      </c>
      <c r="I83" s="201">
        <v>37119</v>
      </c>
      <c r="J83" s="159"/>
      <c r="K83" s="143">
        <f t="shared" si="61"/>
        <v>37119</v>
      </c>
      <c r="L83" s="404">
        <v>487</v>
      </c>
      <c r="M83" s="405">
        <v>0</v>
      </c>
      <c r="N83" s="406">
        <v>0</v>
      </c>
      <c r="O83" s="406">
        <v>26641</v>
      </c>
      <c r="P83" s="405">
        <v>326</v>
      </c>
      <c r="Q83" s="406">
        <v>0</v>
      </c>
      <c r="R83" s="406">
        <v>0</v>
      </c>
      <c r="S83" s="407">
        <v>0</v>
      </c>
      <c r="T83" s="408">
        <v>1369</v>
      </c>
      <c r="U83" s="406">
        <v>0</v>
      </c>
      <c r="V83" s="406">
        <v>0</v>
      </c>
      <c r="W83" s="407">
        <v>8296</v>
      </c>
      <c r="X83" s="641">
        <f>SUM(L83:W83)</f>
        <v>37119</v>
      </c>
    </row>
    <row r="84" spans="1:24" ht="15.75" thickBot="1" x14ac:dyDescent="0.3">
      <c r="B84" s="75" t="s">
        <v>207</v>
      </c>
      <c r="C84" s="771" t="s">
        <v>208</v>
      </c>
      <c r="D84" s="772"/>
      <c r="E84" s="772"/>
      <c r="F84" s="185">
        <f>F85+F86+F87+F88+F89+F90+F91+F95</f>
        <v>0</v>
      </c>
      <c r="G84" s="127">
        <f t="shared" ref="G84" si="74">G85+G86+G87+G88+G89+G90+G91+G95</f>
        <v>0</v>
      </c>
      <c r="H84" s="139">
        <f t="shared" si="1"/>
        <v>0</v>
      </c>
      <c r="I84" s="185">
        <f>I85+I86+I87+I88+I89+I90+I91+I95</f>
        <v>0</v>
      </c>
      <c r="J84" s="127">
        <f t="shared" ref="J84" si="75">J85+J86+J87+J88+J89+J90+J91+J95</f>
        <v>0</v>
      </c>
      <c r="K84" s="139">
        <f t="shared" si="61"/>
        <v>0</v>
      </c>
      <c r="L84" s="404">
        <f t="shared" ref="L84:W84" si="76">SUM(L95+L91+L90+L89+L88+L87+L86+L85)</f>
        <v>0</v>
      </c>
      <c r="M84" s="404">
        <f t="shared" si="76"/>
        <v>0</v>
      </c>
      <c r="N84" s="404">
        <f t="shared" si="76"/>
        <v>0</v>
      </c>
      <c r="O84" s="404">
        <f t="shared" si="76"/>
        <v>0</v>
      </c>
      <c r="P84" s="404">
        <f t="shared" si="76"/>
        <v>0</v>
      </c>
      <c r="Q84" s="404">
        <f t="shared" si="76"/>
        <v>0</v>
      </c>
      <c r="R84" s="404">
        <f t="shared" si="76"/>
        <v>0</v>
      </c>
      <c r="S84" s="404">
        <f t="shared" si="76"/>
        <v>0</v>
      </c>
      <c r="T84" s="404">
        <f t="shared" si="76"/>
        <v>0</v>
      </c>
      <c r="U84" s="404">
        <f t="shared" si="76"/>
        <v>0</v>
      </c>
      <c r="V84" s="404">
        <f t="shared" si="76"/>
        <v>0</v>
      </c>
      <c r="W84" s="404">
        <f t="shared" si="76"/>
        <v>0</v>
      </c>
      <c r="X84" s="638">
        <f>SUM(L84:W84)</f>
        <v>0</v>
      </c>
    </row>
    <row r="85" spans="1:24" s="17" customFormat="1" ht="15.75" hidden="1" thickBot="1" x14ac:dyDescent="0.3">
      <c r="A85" s="110" t="s">
        <v>863</v>
      </c>
      <c r="B85" s="100" t="s">
        <v>864</v>
      </c>
      <c r="C85" s="791" t="s">
        <v>865</v>
      </c>
      <c r="D85" s="792"/>
      <c r="E85" s="792"/>
      <c r="F85" s="181">
        <f t="shared" ref="F85:F90" si="77">SUM(L85:W85)</f>
        <v>0</v>
      </c>
      <c r="G85" s="123"/>
      <c r="H85" s="141">
        <f t="shared" si="1"/>
        <v>0</v>
      </c>
      <c r="I85" s="181">
        <f t="shared" ref="I85:I90" si="78">SUM(O85:Y85)</f>
        <v>0</v>
      </c>
      <c r="J85" s="123"/>
      <c r="K85" s="141">
        <f t="shared" si="61"/>
        <v>0</v>
      </c>
      <c r="L85" s="404"/>
      <c r="M85" s="405"/>
      <c r="N85" s="406"/>
      <c r="O85" s="406"/>
      <c r="P85" s="405"/>
      <c r="Q85" s="406"/>
      <c r="R85" s="406"/>
      <c r="S85" s="407"/>
      <c r="T85" s="408"/>
      <c r="U85" s="406"/>
      <c r="V85" s="406"/>
      <c r="W85" s="407"/>
      <c r="X85" s="644">
        <v>0</v>
      </c>
    </row>
    <row r="86" spans="1:24" s="17" customFormat="1" ht="15.75" hidden="1" thickBot="1" x14ac:dyDescent="0.3">
      <c r="A86" s="110" t="s">
        <v>209</v>
      </c>
      <c r="B86" s="100" t="s">
        <v>649</v>
      </c>
      <c r="C86" s="791" t="s">
        <v>210</v>
      </c>
      <c r="D86" s="792"/>
      <c r="E86" s="792"/>
      <c r="F86" s="181">
        <f t="shared" si="77"/>
        <v>0</v>
      </c>
      <c r="G86" s="123"/>
      <c r="H86" s="141">
        <f t="shared" si="1"/>
        <v>0</v>
      </c>
      <c r="I86" s="181">
        <f t="shared" si="78"/>
        <v>0</v>
      </c>
      <c r="J86" s="123"/>
      <c r="K86" s="141">
        <f t="shared" si="61"/>
        <v>0</v>
      </c>
      <c r="L86" s="404"/>
      <c r="M86" s="405"/>
      <c r="N86" s="406"/>
      <c r="O86" s="406"/>
      <c r="P86" s="405"/>
      <c r="Q86" s="406"/>
      <c r="R86" s="406"/>
      <c r="S86" s="407"/>
      <c r="T86" s="408"/>
      <c r="U86" s="406"/>
      <c r="V86" s="406"/>
      <c r="W86" s="407"/>
      <c r="X86" s="644">
        <v>0</v>
      </c>
    </row>
    <row r="87" spans="1:24" s="17" customFormat="1" ht="15.75" hidden="1" thickBot="1" x14ac:dyDescent="0.3">
      <c r="A87" s="110" t="s">
        <v>211</v>
      </c>
      <c r="B87" s="82" t="s">
        <v>650</v>
      </c>
      <c r="C87" s="767" t="s">
        <v>352</v>
      </c>
      <c r="D87" s="768"/>
      <c r="E87" s="768"/>
      <c r="F87" s="183">
        <f t="shared" si="77"/>
        <v>0</v>
      </c>
      <c r="G87" s="125"/>
      <c r="H87" s="141">
        <f t="shared" si="1"/>
        <v>0</v>
      </c>
      <c r="I87" s="183">
        <f t="shared" si="78"/>
        <v>0</v>
      </c>
      <c r="J87" s="125"/>
      <c r="K87" s="141">
        <f t="shared" si="61"/>
        <v>0</v>
      </c>
      <c r="L87" s="404"/>
      <c r="M87" s="405"/>
      <c r="N87" s="406"/>
      <c r="O87" s="406"/>
      <c r="P87" s="405"/>
      <c r="Q87" s="406"/>
      <c r="R87" s="406"/>
      <c r="S87" s="407"/>
      <c r="T87" s="408"/>
      <c r="U87" s="406"/>
      <c r="V87" s="406"/>
      <c r="W87" s="407"/>
      <c r="X87" s="644">
        <v>0</v>
      </c>
    </row>
    <row r="88" spans="1:24" s="17" customFormat="1" ht="15.75" hidden="1" thickBot="1" x14ac:dyDescent="0.3">
      <c r="A88" s="110" t="s">
        <v>212</v>
      </c>
      <c r="B88" s="100" t="s">
        <v>651</v>
      </c>
      <c r="C88" s="767" t="s">
        <v>866</v>
      </c>
      <c r="D88" s="768"/>
      <c r="E88" s="768"/>
      <c r="F88" s="183">
        <f t="shared" si="77"/>
        <v>0</v>
      </c>
      <c r="G88" s="125"/>
      <c r="H88" s="141">
        <f t="shared" si="1"/>
        <v>0</v>
      </c>
      <c r="I88" s="183">
        <f t="shared" si="78"/>
        <v>0</v>
      </c>
      <c r="J88" s="125"/>
      <c r="K88" s="141">
        <f t="shared" si="61"/>
        <v>0</v>
      </c>
      <c r="L88" s="404"/>
      <c r="M88" s="405"/>
      <c r="N88" s="406"/>
      <c r="O88" s="406"/>
      <c r="P88" s="405"/>
      <c r="Q88" s="406"/>
      <c r="R88" s="406"/>
      <c r="S88" s="407"/>
      <c r="T88" s="408"/>
      <c r="U88" s="406"/>
      <c r="V88" s="406"/>
      <c r="W88" s="407"/>
      <c r="X88" s="644">
        <v>0</v>
      </c>
    </row>
    <row r="89" spans="1:24" s="17" customFormat="1" ht="15.75" hidden="1" thickBot="1" x14ac:dyDescent="0.3">
      <c r="A89" s="110" t="s">
        <v>213</v>
      </c>
      <c r="B89" s="82" t="s">
        <v>652</v>
      </c>
      <c r="C89" s="767" t="s">
        <v>867</v>
      </c>
      <c r="D89" s="768"/>
      <c r="E89" s="768"/>
      <c r="F89" s="183">
        <f t="shared" si="77"/>
        <v>0</v>
      </c>
      <c r="G89" s="125"/>
      <c r="H89" s="141">
        <f t="shared" si="1"/>
        <v>0</v>
      </c>
      <c r="I89" s="183">
        <f t="shared" si="78"/>
        <v>0</v>
      </c>
      <c r="J89" s="125"/>
      <c r="K89" s="141">
        <f t="shared" si="61"/>
        <v>0</v>
      </c>
      <c r="L89" s="404"/>
      <c r="M89" s="405"/>
      <c r="N89" s="406"/>
      <c r="O89" s="406"/>
      <c r="P89" s="405"/>
      <c r="Q89" s="406"/>
      <c r="R89" s="406"/>
      <c r="S89" s="407"/>
      <c r="T89" s="408"/>
      <c r="U89" s="406"/>
      <c r="V89" s="406"/>
      <c r="W89" s="407"/>
      <c r="X89" s="644">
        <v>0</v>
      </c>
    </row>
    <row r="90" spans="1:24" s="17" customFormat="1" ht="15.75" hidden="1" thickBot="1" x14ac:dyDescent="0.3">
      <c r="A90" s="110" t="s">
        <v>214</v>
      </c>
      <c r="B90" s="100" t="s">
        <v>653</v>
      </c>
      <c r="C90" s="767" t="s">
        <v>215</v>
      </c>
      <c r="D90" s="768"/>
      <c r="E90" s="768"/>
      <c r="F90" s="183">
        <f t="shared" si="77"/>
        <v>0</v>
      </c>
      <c r="G90" s="125"/>
      <c r="H90" s="141">
        <f t="shared" si="1"/>
        <v>0</v>
      </c>
      <c r="I90" s="183">
        <f t="shared" si="78"/>
        <v>0</v>
      </c>
      <c r="J90" s="125"/>
      <c r="K90" s="141">
        <f t="shared" si="61"/>
        <v>0</v>
      </c>
      <c r="L90" s="404"/>
      <c r="M90" s="405"/>
      <c r="N90" s="406"/>
      <c r="O90" s="406"/>
      <c r="P90" s="405"/>
      <c r="Q90" s="406"/>
      <c r="R90" s="406"/>
      <c r="S90" s="407"/>
      <c r="T90" s="408"/>
      <c r="U90" s="406"/>
      <c r="V90" s="406"/>
      <c r="W90" s="407"/>
      <c r="X90" s="644">
        <v>0</v>
      </c>
    </row>
    <row r="91" spans="1:24" s="17" customFormat="1" ht="15.75" hidden="1" thickBot="1" x14ac:dyDescent="0.3">
      <c r="A91" s="110" t="s">
        <v>216</v>
      </c>
      <c r="B91" s="82" t="s">
        <v>654</v>
      </c>
      <c r="C91" s="767" t="s">
        <v>217</v>
      </c>
      <c r="D91" s="768"/>
      <c r="E91" s="768"/>
      <c r="F91" s="183">
        <f>F92+F93+F94</f>
        <v>0</v>
      </c>
      <c r="G91" s="125">
        <f t="shared" ref="G91" si="79">G92+G93+G94</f>
        <v>0</v>
      </c>
      <c r="H91" s="141">
        <f t="shared" si="1"/>
        <v>0</v>
      </c>
      <c r="I91" s="183">
        <f>I92+I93+I94</f>
        <v>0</v>
      </c>
      <c r="J91" s="125">
        <f t="shared" ref="J91" si="80">J92+J93+J94</f>
        <v>0</v>
      </c>
      <c r="K91" s="141">
        <f t="shared" si="61"/>
        <v>0</v>
      </c>
      <c r="L91" s="404">
        <f t="shared" ref="L91:W91" si="81">SUM(L92:L94)</f>
        <v>0</v>
      </c>
      <c r="M91" s="404">
        <f t="shared" si="81"/>
        <v>0</v>
      </c>
      <c r="N91" s="404">
        <f t="shared" si="81"/>
        <v>0</v>
      </c>
      <c r="O91" s="404">
        <f t="shared" si="81"/>
        <v>0</v>
      </c>
      <c r="P91" s="404">
        <f t="shared" si="81"/>
        <v>0</v>
      </c>
      <c r="Q91" s="404">
        <f t="shared" si="81"/>
        <v>0</v>
      </c>
      <c r="R91" s="404">
        <f t="shared" si="81"/>
        <v>0</v>
      </c>
      <c r="S91" s="404">
        <f t="shared" si="81"/>
        <v>0</v>
      </c>
      <c r="T91" s="404">
        <f t="shared" si="81"/>
        <v>0</v>
      </c>
      <c r="U91" s="404">
        <f t="shared" si="81"/>
        <v>0</v>
      </c>
      <c r="V91" s="404">
        <f t="shared" si="81"/>
        <v>0</v>
      </c>
      <c r="W91" s="404">
        <f t="shared" si="81"/>
        <v>0</v>
      </c>
      <c r="X91" s="643">
        <f>SUM(L91:W91)</f>
        <v>0</v>
      </c>
    </row>
    <row r="92" spans="1:24" ht="15.75" hidden="1" thickBot="1" x14ac:dyDescent="0.3">
      <c r="B92" s="50"/>
      <c r="C92" s="2"/>
      <c r="D92" s="748" t="s">
        <v>343</v>
      </c>
      <c r="E92" s="748"/>
      <c r="F92" s="182">
        <f>SUM(L92:W92)</f>
        <v>0</v>
      </c>
      <c r="G92" s="124"/>
      <c r="H92" s="142">
        <f t="shared" si="1"/>
        <v>0</v>
      </c>
      <c r="I92" s="182">
        <f>SUM(O92:Y92)</f>
        <v>0</v>
      </c>
      <c r="J92" s="124"/>
      <c r="K92" s="142">
        <f t="shared" si="61"/>
        <v>0</v>
      </c>
      <c r="L92" s="404"/>
      <c r="M92" s="405"/>
      <c r="N92" s="406"/>
      <c r="O92" s="406"/>
      <c r="P92" s="405"/>
      <c r="Q92" s="406"/>
      <c r="R92" s="406"/>
      <c r="S92" s="407"/>
      <c r="T92" s="408"/>
      <c r="U92" s="406"/>
      <c r="V92" s="406"/>
      <c r="W92" s="407"/>
      <c r="X92" s="645"/>
    </row>
    <row r="93" spans="1:24" ht="15.75" hidden="1" thickBot="1" x14ac:dyDescent="0.3">
      <c r="B93" s="50"/>
      <c r="C93" s="2"/>
      <c r="D93" s="748" t="s">
        <v>344</v>
      </c>
      <c r="E93" s="748"/>
      <c r="F93" s="182">
        <f>SUM(L93:W93)</f>
        <v>0</v>
      </c>
      <c r="G93" s="124"/>
      <c r="H93" s="142">
        <f t="shared" si="1"/>
        <v>0</v>
      </c>
      <c r="I93" s="182">
        <f>SUM(O93:Y93)</f>
        <v>0</v>
      </c>
      <c r="J93" s="124"/>
      <c r="K93" s="142">
        <f t="shared" si="61"/>
        <v>0</v>
      </c>
      <c r="L93" s="404"/>
      <c r="M93" s="405"/>
      <c r="N93" s="406"/>
      <c r="O93" s="406"/>
      <c r="P93" s="405"/>
      <c r="Q93" s="406"/>
      <c r="R93" s="406"/>
      <c r="S93" s="407"/>
      <c r="T93" s="408"/>
      <c r="U93" s="406"/>
      <c r="V93" s="406"/>
      <c r="W93" s="407"/>
      <c r="X93" s="637">
        <v>0</v>
      </c>
    </row>
    <row r="94" spans="1:24" ht="15.75" hidden="1" thickBot="1" x14ac:dyDescent="0.3">
      <c r="B94" s="50"/>
      <c r="C94" s="2"/>
      <c r="D94" s="748" t="s">
        <v>345</v>
      </c>
      <c r="E94" s="748"/>
      <c r="F94" s="182">
        <f>SUM(L94:W94)</f>
        <v>0</v>
      </c>
      <c r="G94" s="124"/>
      <c r="H94" s="142">
        <f t="shared" si="1"/>
        <v>0</v>
      </c>
      <c r="I94" s="182">
        <f>SUM(O94:Y94)</f>
        <v>0</v>
      </c>
      <c r="J94" s="124"/>
      <c r="K94" s="142">
        <f t="shared" si="61"/>
        <v>0</v>
      </c>
      <c r="L94" s="404"/>
      <c r="M94" s="405"/>
      <c r="N94" s="406"/>
      <c r="O94" s="406"/>
      <c r="P94" s="405"/>
      <c r="Q94" s="406"/>
      <c r="R94" s="406"/>
      <c r="S94" s="407"/>
      <c r="T94" s="408"/>
      <c r="U94" s="406"/>
      <c r="V94" s="406"/>
      <c r="W94" s="407"/>
      <c r="X94" s="637">
        <v>0</v>
      </c>
    </row>
    <row r="95" spans="1:24" s="17" customFormat="1" ht="15.75" hidden="1" thickBot="1" x14ac:dyDescent="0.3">
      <c r="A95" s="110" t="s">
        <v>218</v>
      </c>
      <c r="B95" s="82" t="s">
        <v>655</v>
      </c>
      <c r="C95" s="767" t="s">
        <v>219</v>
      </c>
      <c r="D95" s="768"/>
      <c r="E95" s="768"/>
      <c r="F95" s="183">
        <f>F96+F97+F98+F99</f>
        <v>0</v>
      </c>
      <c r="G95" s="125">
        <f t="shared" ref="G95" si="82">G96+G97+G98+G99</f>
        <v>0</v>
      </c>
      <c r="H95" s="141">
        <f t="shared" ref="H95:H158" si="83">SUM(F95:G95)</f>
        <v>0</v>
      </c>
      <c r="I95" s="183">
        <f>I96+I97+I98+I99</f>
        <v>0</v>
      </c>
      <c r="J95" s="125">
        <f t="shared" ref="J95" si="84">J96+J97+J98+J99</f>
        <v>0</v>
      </c>
      <c r="K95" s="141">
        <f t="shared" ref="K95:K99" si="85">SUM(I95:J95)</f>
        <v>0</v>
      </c>
      <c r="L95" s="404">
        <f t="shared" ref="L95:W95" si="86">SUM(L96:L99)</f>
        <v>0</v>
      </c>
      <c r="M95" s="404">
        <f t="shared" si="86"/>
        <v>0</v>
      </c>
      <c r="N95" s="404">
        <f t="shared" si="86"/>
        <v>0</v>
      </c>
      <c r="O95" s="404">
        <f t="shared" si="86"/>
        <v>0</v>
      </c>
      <c r="P95" s="404">
        <f t="shared" si="86"/>
        <v>0</v>
      </c>
      <c r="Q95" s="404">
        <f t="shared" si="86"/>
        <v>0</v>
      </c>
      <c r="R95" s="404">
        <f t="shared" si="86"/>
        <v>0</v>
      </c>
      <c r="S95" s="404">
        <f t="shared" si="86"/>
        <v>0</v>
      </c>
      <c r="T95" s="404">
        <f t="shared" si="86"/>
        <v>0</v>
      </c>
      <c r="U95" s="404">
        <f t="shared" si="86"/>
        <v>0</v>
      </c>
      <c r="V95" s="404">
        <f t="shared" si="86"/>
        <v>0</v>
      </c>
      <c r="W95" s="404">
        <f t="shared" si="86"/>
        <v>0</v>
      </c>
      <c r="X95" s="643">
        <f>SUM(L95:W95)</f>
        <v>0</v>
      </c>
    </row>
    <row r="96" spans="1:24" ht="15.75" hidden="1" thickBot="1" x14ac:dyDescent="0.3">
      <c r="B96" s="50"/>
      <c r="C96" s="2"/>
      <c r="D96" s="748" t="s">
        <v>834</v>
      </c>
      <c r="E96" s="748"/>
      <c r="F96" s="182">
        <f>SUM(L96:W96)</f>
        <v>0</v>
      </c>
      <c r="G96" s="124"/>
      <c r="H96" s="142">
        <f t="shared" si="83"/>
        <v>0</v>
      </c>
      <c r="I96" s="182">
        <f>SUM(O96:Y96)</f>
        <v>0</v>
      </c>
      <c r="J96" s="124"/>
      <c r="K96" s="142">
        <f t="shared" si="85"/>
        <v>0</v>
      </c>
      <c r="L96" s="404"/>
      <c r="M96" s="405"/>
      <c r="N96" s="406"/>
      <c r="O96" s="406"/>
      <c r="P96" s="405"/>
      <c r="Q96" s="406"/>
      <c r="R96" s="406"/>
      <c r="S96" s="407"/>
      <c r="T96" s="408"/>
      <c r="U96" s="406"/>
      <c r="V96" s="406"/>
      <c r="W96" s="407"/>
      <c r="X96" s="637">
        <v>0</v>
      </c>
    </row>
    <row r="97" spans="1:24" ht="15.75" hidden="1" thickBot="1" x14ac:dyDescent="0.3">
      <c r="B97" s="50"/>
      <c r="C97" s="2"/>
      <c r="D97" s="748" t="s">
        <v>346</v>
      </c>
      <c r="E97" s="748"/>
      <c r="F97" s="182">
        <f>SUM(L97:W97)</f>
        <v>0</v>
      </c>
      <c r="G97" s="124"/>
      <c r="H97" s="142">
        <f t="shared" si="83"/>
        <v>0</v>
      </c>
      <c r="I97" s="182">
        <f>SUM(O97:Y97)</f>
        <v>0</v>
      </c>
      <c r="J97" s="124"/>
      <c r="K97" s="142">
        <f t="shared" si="85"/>
        <v>0</v>
      </c>
      <c r="L97" s="404"/>
      <c r="M97" s="405"/>
      <c r="N97" s="406"/>
      <c r="O97" s="406"/>
      <c r="P97" s="405"/>
      <c r="Q97" s="406"/>
      <c r="R97" s="406"/>
      <c r="S97" s="407"/>
      <c r="T97" s="408"/>
      <c r="U97" s="406"/>
      <c r="V97" s="406"/>
      <c r="W97" s="407"/>
      <c r="X97" s="637">
        <v>0</v>
      </c>
    </row>
    <row r="98" spans="1:24" ht="15.75" hidden="1" thickBot="1" x14ac:dyDescent="0.3">
      <c r="B98" s="50"/>
      <c r="C98" s="2"/>
      <c r="D98" s="748" t="s">
        <v>835</v>
      </c>
      <c r="E98" s="748"/>
      <c r="F98" s="182">
        <f>SUM(L98:W98)</f>
        <v>0</v>
      </c>
      <c r="G98" s="124"/>
      <c r="H98" s="142">
        <f t="shared" si="83"/>
        <v>0</v>
      </c>
      <c r="I98" s="182">
        <f>SUM(O98:Y98)</f>
        <v>0</v>
      </c>
      <c r="J98" s="124"/>
      <c r="K98" s="142">
        <f t="shared" si="85"/>
        <v>0</v>
      </c>
      <c r="L98" s="404"/>
      <c r="M98" s="405"/>
      <c r="N98" s="406"/>
      <c r="O98" s="406"/>
      <c r="P98" s="405"/>
      <c r="Q98" s="406"/>
      <c r="R98" s="406"/>
      <c r="S98" s="407"/>
      <c r="T98" s="408"/>
      <c r="U98" s="406"/>
      <c r="V98" s="406"/>
      <c r="W98" s="407"/>
      <c r="X98" s="637">
        <v>0</v>
      </c>
    </row>
    <row r="99" spans="1:24" ht="15.75" hidden="1" thickBot="1" x14ac:dyDescent="0.3">
      <c r="B99" s="50"/>
      <c r="C99" s="2"/>
      <c r="D99" s="748" t="s">
        <v>833</v>
      </c>
      <c r="E99" s="748"/>
      <c r="F99" s="182">
        <f>SUM(L99:W99)</f>
        <v>0</v>
      </c>
      <c r="G99" s="124"/>
      <c r="H99" s="142">
        <f t="shared" si="83"/>
        <v>0</v>
      </c>
      <c r="I99" s="182">
        <f>SUM(O99:Y99)</f>
        <v>0</v>
      </c>
      <c r="J99" s="124"/>
      <c r="K99" s="142">
        <f t="shared" si="85"/>
        <v>0</v>
      </c>
      <c r="L99" s="404"/>
      <c r="M99" s="405"/>
      <c r="N99" s="406"/>
      <c r="O99" s="406"/>
      <c r="P99" s="405"/>
      <c r="Q99" s="406"/>
      <c r="R99" s="406"/>
      <c r="S99" s="407"/>
      <c r="T99" s="408"/>
      <c r="U99" s="406"/>
      <c r="V99" s="406"/>
      <c r="W99" s="407"/>
      <c r="X99" s="637">
        <v>0</v>
      </c>
    </row>
    <row r="100" spans="1:24" ht="15.75" thickBot="1" x14ac:dyDescent="0.3">
      <c r="B100" s="89" t="s">
        <v>220</v>
      </c>
      <c r="C100" s="771" t="s">
        <v>221</v>
      </c>
      <c r="D100" s="772"/>
      <c r="E100" s="772"/>
      <c r="F100" s="185">
        <f>F101+F104+F108+F109+F120+F131+F142+F145+F157+F158+F159+F160+F171</f>
        <v>1401838</v>
      </c>
      <c r="G100" s="127">
        <f t="shared" ref="G100" si="87">G101+G104+G108+G109+G120+G131+G142+G145+G157+G158+G159+G160+G171</f>
        <v>0</v>
      </c>
      <c r="H100" s="139">
        <f>SUM(H171)</f>
        <v>1401838</v>
      </c>
      <c r="I100" s="185">
        <f>I101+I104+I108+I109+I120+I131+I142+I145+I157+I158+I159+I160+I171</f>
        <v>3895211</v>
      </c>
      <c r="J100" s="127">
        <f t="shared" ref="J100" si="88">J101+J104+J108+J109+J120+J131+J142+J145+J157+J158+J159+J160+J171</f>
        <v>0</v>
      </c>
      <c r="K100" s="139">
        <f>K171</f>
        <v>3895211</v>
      </c>
      <c r="L100" s="404">
        <f t="shared" ref="L100:W100" si="89">SUM(L101+L104+L108+L109+L120+L131+L142+L145+L157+L158+L159+L160+L171)</f>
        <v>0</v>
      </c>
      <c r="M100" s="404">
        <f t="shared" si="89"/>
        <v>0</v>
      </c>
      <c r="N100" s="404">
        <f t="shared" si="89"/>
        <v>0</v>
      </c>
      <c r="O100" s="404">
        <f t="shared" si="89"/>
        <v>0</v>
      </c>
      <c r="P100" s="404">
        <f t="shared" si="89"/>
        <v>0</v>
      </c>
      <c r="Q100" s="404">
        <f t="shared" si="89"/>
        <v>0</v>
      </c>
      <c r="R100" s="404">
        <f t="shared" si="89"/>
        <v>0</v>
      </c>
      <c r="S100" s="404">
        <f t="shared" si="89"/>
        <v>0</v>
      </c>
      <c r="T100" s="404">
        <f t="shared" si="89"/>
        <v>0</v>
      </c>
      <c r="U100" s="404">
        <f t="shared" si="89"/>
        <v>0</v>
      </c>
      <c r="V100" s="404">
        <f t="shared" si="89"/>
        <v>0</v>
      </c>
      <c r="W100" s="404">
        <f t="shared" si="89"/>
        <v>3895211</v>
      </c>
      <c r="X100" s="638">
        <f>SUM(L100:W100)</f>
        <v>3895211</v>
      </c>
    </row>
    <row r="101" spans="1:24" s="39" customFormat="1" ht="15.75" hidden="1" thickBot="1" x14ac:dyDescent="0.3">
      <c r="A101" s="110" t="s">
        <v>222</v>
      </c>
      <c r="B101" s="108" t="s">
        <v>656</v>
      </c>
      <c r="C101" s="773" t="s">
        <v>223</v>
      </c>
      <c r="D101" s="774"/>
      <c r="E101" s="774"/>
      <c r="F101" s="190">
        <f>F102+F103</f>
        <v>0</v>
      </c>
      <c r="G101" s="132">
        <f t="shared" ref="G101" si="90">G102+G103</f>
        <v>0</v>
      </c>
      <c r="H101" s="144">
        <f t="shared" si="83"/>
        <v>0</v>
      </c>
      <c r="I101" s="190">
        <f>I102+I103</f>
        <v>0</v>
      </c>
      <c r="J101" s="132">
        <f t="shared" ref="J101" si="91">J102+J103</f>
        <v>0</v>
      </c>
      <c r="K101" s="144">
        <f t="shared" ref="K101:K158" si="92">SUM(I101:J101)</f>
        <v>0</v>
      </c>
      <c r="L101" s="404">
        <f t="shared" si="62"/>
        <v>0</v>
      </c>
      <c r="M101" s="405">
        <f t="shared" si="63"/>
        <v>0</v>
      </c>
      <c r="N101" s="406">
        <f t="shared" si="64"/>
        <v>0</v>
      </c>
      <c r="O101" s="406">
        <f t="shared" si="65"/>
        <v>0</v>
      </c>
      <c r="P101" s="405">
        <f t="shared" si="66"/>
        <v>0</v>
      </c>
      <c r="Q101" s="406">
        <f t="shared" si="67"/>
        <v>0</v>
      </c>
      <c r="R101" s="406">
        <f t="shared" si="68"/>
        <v>0</v>
      </c>
      <c r="S101" s="407">
        <f t="shared" si="69"/>
        <v>0</v>
      </c>
      <c r="T101" s="408">
        <f t="shared" si="70"/>
        <v>0</v>
      </c>
      <c r="U101" s="406">
        <f t="shared" si="71"/>
        <v>0</v>
      </c>
      <c r="V101" s="406">
        <f t="shared" si="72"/>
        <v>0</v>
      </c>
      <c r="W101" s="407">
        <f t="shared" si="73"/>
        <v>0</v>
      </c>
      <c r="X101" s="642"/>
    </row>
    <row r="102" spans="1:24" ht="15.75" hidden="1" thickBot="1" x14ac:dyDescent="0.3">
      <c r="B102" s="50"/>
      <c r="C102" s="2"/>
      <c r="D102" s="748" t="s">
        <v>347</v>
      </c>
      <c r="E102" s="748"/>
      <c r="F102" s="182">
        <f>SUM(L102:W102)</f>
        <v>0</v>
      </c>
      <c r="G102" s="124"/>
      <c r="H102" s="142">
        <f t="shared" si="83"/>
        <v>0</v>
      </c>
      <c r="I102" s="182">
        <f>SUM(O102:Y102)</f>
        <v>0</v>
      </c>
      <c r="J102" s="124"/>
      <c r="K102" s="142">
        <f t="shared" si="92"/>
        <v>0</v>
      </c>
      <c r="L102" s="404">
        <f t="shared" si="62"/>
        <v>0</v>
      </c>
      <c r="M102" s="405">
        <f t="shared" si="63"/>
        <v>0</v>
      </c>
      <c r="N102" s="406">
        <f t="shared" si="64"/>
        <v>0</v>
      </c>
      <c r="O102" s="406">
        <f t="shared" si="65"/>
        <v>0</v>
      </c>
      <c r="P102" s="405">
        <f t="shared" si="66"/>
        <v>0</v>
      </c>
      <c r="Q102" s="406">
        <f t="shared" si="67"/>
        <v>0</v>
      </c>
      <c r="R102" s="406">
        <f t="shared" si="68"/>
        <v>0</v>
      </c>
      <c r="S102" s="407">
        <f t="shared" si="69"/>
        <v>0</v>
      </c>
      <c r="T102" s="408">
        <f t="shared" si="70"/>
        <v>0</v>
      </c>
      <c r="U102" s="406">
        <f t="shared" si="71"/>
        <v>0</v>
      </c>
      <c r="V102" s="406">
        <f t="shared" si="72"/>
        <v>0</v>
      </c>
      <c r="W102" s="407">
        <f t="shared" si="73"/>
        <v>0</v>
      </c>
    </row>
    <row r="103" spans="1:24" ht="15.75" hidden="1" thickBot="1" x14ac:dyDescent="0.3">
      <c r="B103" s="50"/>
      <c r="C103" s="2"/>
      <c r="D103" s="748" t="s">
        <v>348</v>
      </c>
      <c r="E103" s="748"/>
      <c r="F103" s="182">
        <f>SUM(L103:W103)</f>
        <v>0</v>
      </c>
      <c r="G103" s="124"/>
      <c r="H103" s="142">
        <f t="shared" si="83"/>
        <v>0</v>
      </c>
      <c r="I103" s="182">
        <f>SUM(O103:Y103)</f>
        <v>0</v>
      </c>
      <c r="J103" s="124"/>
      <c r="K103" s="142">
        <f t="shared" si="92"/>
        <v>0</v>
      </c>
      <c r="L103" s="404">
        <f t="shared" si="62"/>
        <v>0</v>
      </c>
      <c r="M103" s="405">
        <f t="shared" si="63"/>
        <v>0</v>
      </c>
      <c r="N103" s="406">
        <f t="shared" si="64"/>
        <v>0</v>
      </c>
      <c r="O103" s="406">
        <f t="shared" si="65"/>
        <v>0</v>
      </c>
      <c r="P103" s="405">
        <f t="shared" si="66"/>
        <v>0</v>
      </c>
      <c r="Q103" s="406">
        <f t="shared" si="67"/>
        <v>0</v>
      </c>
      <c r="R103" s="406">
        <f t="shared" si="68"/>
        <v>0</v>
      </c>
      <c r="S103" s="407">
        <f t="shared" si="69"/>
        <v>0</v>
      </c>
      <c r="T103" s="408">
        <f t="shared" si="70"/>
        <v>0</v>
      </c>
      <c r="U103" s="406">
        <f t="shared" si="71"/>
        <v>0</v>
      </c>
      <c r="V103" s="406">
        <f t="shared" si="72"/>
        <v>0</v>
      </c>
      <c r="W103" s="407">
        <f t="shared" si="73"/>
        <v>0</v>
      </c>
    </row>
    <row r="104" spans="1:24" ht="15.75" hidden="1" thickBot="1" x14ac:dyDescent="0.3">
      <c r="B104" s="108" t="s">
        <v>836</v>
      </c>
      <c r="C104" s="773" t="s">
        <v>837</v>
      </c>
      <c r="D104" s="774"/>
      <c r="E104" s="774"/>
      <c r="F104" s="190">
        <f>F105+F106+F107</f>
        <v>0</v>
      </c>
      <c r="G104" s="132">
        <f t="shared" ref="G104" si="93">G105+G106+G107</f>
        <v>0</v>
      </c>
      <c r="H104" s="144">
        <f t="shared" si="83"/>
        <v>0</v>
      </c>
      <c r="I104" s="190">
        <f>I105+I106+I107</f>
        <v>0</v>
      </c>
      <c r="J104" s="132">
        <f t="shared" ref="J104" si="94">J105+J106+J107</f>
        <v>0</v>
      </c>
      <c r="K104" s="144">
        <f t="shared" si="92"/>
        <v>0</v>
      </c>
      <c r="L104" s="404">
        <f t="shared" si="62"/>
        <v>0</v>
      </c>
      <c r="M104" s="405">
        <f t="shared" si="63"/>
        <v>0</v>
      </c>
      <c r="N104" s="406">
        <f t="shared" si="64"/>
        <v>0</v>
      </c>
      <c r="O104" s="406">
        <f t="shared" si="65"/>
        <v>0</v>
      </c>
      <c r="P104" s="405">
        <f t="shared" si="66"/>
        <v>0</v>
      </c>
      <c r="Q104" s="406">
        <f t="shared" si="67"/>
        <v>0</v>
      </c>
      <c r="R104" s="406">
        <f t="shared" si="68"/>
        <v>0</v>
      </c>
      <c r="S104" s="407">
        <f t="shared" si="69"/>
        <v>0</v>
      </c>
      <c r="T104" s="408">
        <f t="shared" si="70"/>
        <v>0</v>
      </c>
      <c r="U104" s="406">
        <f t="shared" si="71"/>
        <v>0</v>
      </c>
      <c r="V104" s="406">
        <f t="shared" si="72"/>
        <v>0</v>
      </c>
      <c r="W104" s="407">
        <f t="shared" si="73"/>
        <v>0</v>
      </c>
    </row>
    <row r="105" spans="1:24" s="166" customFormat="1" ht="15.75" hidden="1" thickBot="1" x14ac:dyDescent="0.3">
      <c r="A105" s="110" t="s">
        <v>868</v>
      </c>
      <c r="B105" s="151" t="s">
        <v>869</v>
      </c>
      <c r="C105" s="164"/>
      <c r="D105" s="197" t="s">
        <v>955</v>
      </c>
      <c r="E105" s="197"/>
      <c r="F105" s="200">
        <f>SUM(L105:W105)</f>
        <v>0</v>
      </c>
      <c r="G105" s="152"/>
      <c r="H105" s="153">
        <f t="shared" si="83"/>
        <v>0</v>
      </c>
      <c r="I105" s="200">
        <f>SUM(O105:Y105)</f>
        <v>0</v>
      </c>
      <c r="J105" s="152"/>
      <c r="K105" s="153">
        <f t="shared" si="92"/>
        <v>0</v>
      </c>
      <c r="L105" s="404">
        <f t="shared" si="62"/>
        <v>0</v>
      </c>
      <c r="M105" s="405">
        <f t="shared" si="63"/>
        <v>0</v>
      </c>
      <c r="N105" s="406">
        <f t="shared" si="64"/>
        <v>0</v>
      </c>
      <c r="O105" s="406">
        <f t="shared" si="65"/>
        <v>0</v>
      </c>
      <c r="P105" s="405">
        <f t="shared" si="66"/>
        <v>0</v>
      </c>
      <c r="Q105" s="406">
        <f t="shared" si="67"/>
        <v>0</v>
      </c>
      <c r="R105" s="406">
        <f t="shared" si="68"/>
        <v>0</v>
      </c>
      <c r="S105" s="407">
        <f t="shared" si="69"/>
        <v>0</v>
      </c>
      <c r="T105" s="408">
        <f t="shared" si="70"/>
        <v>0</v>
      </c>
      <c r="U105" s="406">
        <f t="shared" si="71"/>
        <v>0</v>
      </c>
      <c r="V105" s="406">
        <f t="shared" si="72"/>
        <v>0</v>
      </c>
      <c r="W105" s="407">
        <f t="shared" si="73"/>
        <v>0</v>
      </c>
      <c r="X105" s="639"/>
    </row>
    <row r="106" spans="1:24" s="166" customFormat="1" ht="15.75" hidden="1" thickBot="1" x14ac:dyDescent="0.3">
      <c r="A106" s="110" t="s">
        <v>224</v>
      </c>
      <c r="B106" s="151" t="s">
        <v>657</v>
      </c>
      <c r="C106" s="164"/>
      <c r="D106" s="197" t="s">
        <v>225</v>
      </c>
      <c r="E106" s="197"/>
      <c r="F106" s="200">
        <f>SUM(L106:W106)</f>
        <v>0</v>
      </c>
      <c r="G106" s="152"/>
      <c r="H106" s="153">
        <f t="shared" si="83"/>
        <v>0</v>
      </c>
      <c r="I106" s="200">
        <f>SUM(O106:Y106)</f>
        <v>0</v>
      </c>
      <c r="J106" s="152"/>
      <c r="K106" s="153">
        <f t="shared" si="92"/>
        <v>0</v>
      </c>
      <c r="L106" s="404">
        <f t="shared" si="62"/>
        <v>0</v>
      </c>
      <c r="M106" s="405">
        <f t="shared" si="63"/>
        <v>0</v>
      </c>
      <c r="N106" s="406">
        <f t="shared" si="64"/>
        <v>0</v>
      </c>
      <c r="O106" s="406">
        <f t="shared" si="65"/>
        <v>0</v>
      </c>
      <c r="P106" s="405">
        <f t="shared" si="66"/>
        <v>0</v>
      </c>
      <c r="Q106" s="406">
        <f t="shared" si="67"/>
        <v>0</v>
      </c>
      <c r="R106" s="406">
        <f t="shared" si="68"/>
        <v>0</v>
      </c>
      <c r="S106" s="407">
        <f t="shared" si="69"/>
        <v>0</v>
      </c>
      <c r="T106" s="408">
        <f t="shared" si="70"/>
        <v>0</v>
      </c>
      <c r="U106" s="406">
        <f t="shared" si="71"/>
        <v>0</v>
      </c>
      <c r="V106" s="406">
        <f t="shared" si="72"/>
        <v>0</v>
      </c>
      <c r="W106" s="407">
        <f t="shared" si="73"/>
        <v>0</v>
      </c>
      <c r="X106" s="639"/>
    </row>
    <row r="107" spans="1:24" s="166" customFormat="1" ht="15.75" hidden="1" thickBot="1" x14ac:dyDescent="0.3">
      <c r="A107" s="110" t="s">
        <v>226</v>
      </c>
      <c r="B107" s="151" t="s">
        <v>658</v>
      </c>
      <c r="C107" s="164"/>
      <c r="D107" s="197" t="s">
        <v>227</v>
      </c>
      <c r="E107" s="197"/>
      <c r="F107" s="200">
        <f>SUM(L107:W107)</f>
        <v>0</v>
      </c>
      <c r="G107" s="152"/>
      <c r="H107" s="153">
        <f t="shared" si="83"/>
        <v>0</v>
      </c>
      <c r="I107" s="200">
        <f>SUM(O107:Y107)</f>
        <v>0</v>
      </c>
      <c r="J107" s="152"/>
      <c r="K107" s="153">
        <f t="shared" si="92"/>
        <v>0</v>
      </c>
      <c r="L107" s="404">
        <f t="shared" si="62"/>
        <v>0</v>
      </c>
      <c r="M107" s="405">
        <f t="shared" si="63"/>
        <v>0</v>
      </c>
      <c r="N107" s="406">
        <f t="shared" si="64"/>
        <v>0</v>
      </c>
      <c r="O107" s="406">
        <f t="shared" si="65"/>
        <v>0</v>
      </c>
      <c r="P107" s="405">
        <f t="shared" si="66"/>
        <v>0</v>
      </c>
      <c r="Q107" s="406">
        <f t="shared" si="67"/>
        <v>0</v>
      </c>
      <c r="R107" s="406">
        <f t="shared" si="68"/>
        <v>0</v>
      </c>
      <c r="S107" s="407">
        <f t="shared" si="69"/>
        <v>0</v>
      </c>
      <c r="T107" s="408">
        <f t="shared" si="70"/>
        <v>0</v>
      </c>
      <c r="U107" s="406">
        <f t="shared" si="71"/>
        <v>0</v>
      </c>
      <c r="V107" s="406">
        <f t="shared" si="72"/>
        <v>0</v>
      </c>
      <c r="W107" s="407">
        <f t="shared" si="73"/>
        <v>0</v>
      </c>
      <c r="X107" s="639"/>
    </row>
    <row r="108" spans="1:24" s="39" customFormat="1" ht="27.75" hidden="1" customHeight="1" thickBot="1" x14ac:dyDescent="0.3">
      <c r="A108" s="110" t="s">
        <v>228</v>
      </c>
      <c r="B108" s="93" t="s">
        <v>659</v>
      </c>
      <c r="C108" s="819" t="s">
        <v>353</v>
      </c>
      <c r="D108" s="820"/>
      <c r="E108" s="820"/>
      <c r="F108" s="191">
        <f>SUM(L108:W108)</f>
        <v>0</v>
      </c>
      <c r="G108" s="133"/>
      <c r="H108" s="145">
        <f t="shared" si="83"/>
        <v>0</v>
      </c>
      <c r="I108" s="191">
        <f>SUM(O108:Y108)</f>
        <v>0</v>
      </c>
      <c r="J108" s="133"/>
      <c r="K108" s="145">
        <f t="shared" si="92"/>
        <v>0</v>
      </c>
      <c r="L108" s="404">
        <f t="shared" si="62"/>
        <v>0</v>
      </c>
      <c r="M108" s="405">
        <f t="shared" si="63"/>
        <v>0</v>
      </c>
      <c r="N108" s="406">
        <f t="shared" si="64"/>
        <v>0</v>
      </c>
      <c r="O108" s="406">
        <f t="shared" si="65"/>
        <v>0</v>
      </c>
      <c r="P108" s="405">
        <f t="shared" si="66"/>
        <v>0</v>
      </c>
      <c r="Q108" s="406">
        <f t="shared" si="67"/>
        <v>0</v>
      </c>
      <c r="R108" s="406">
        <f t="shared" si="68"/>
        <v>0</v>
      </c>
      <c r="S108" s="407">
        <f t="shared" si="69"/>
        <v>0</v>
      </c>
      <c r="T108" s="408">
        <f t="shared" si="70"/>
        <v>0</v>
      </c>
      <c r="U108" s="406">
        <f t="shared" si="71"/>
        <v>0</v>
      </c>
      <c r="V108" s="406">
        <f t="shared" si="72"/>
        <v>0</v>
      </c>
      <c r="W108" s="407">
        <f t="shared" si="73"/>
        <v>0</v>
      </c>
      <c r="X108" s="642"/>
    </row>
    <row r="109" spans="1:24" s="39" customFormat="1" ht="15.75" hidden="1" thickBot="1" x14ac:dyDescent="0.3">
      <c r="A109" s="110" t="s">
        <v>229</v>
      </c>
      <c r="B109" s="93" t="s">
        <v>660</v>
      </c>
      <c r="C109" s="819" t="s">
        <v>802</v>
      </c>
      <c r="D109" s="820"/>
      <c r="E109" s="820"/>
      <c r="F109" s="191">
        <f>F110+F111+F112+F113+F114+F115+F116+F117+F118+F119</f>
        <v>0</v>
      </c>
      <c r="G109" s="133">
        <f t="shared" ref="G109" si="95">G110+G111+G112+G113+G114+G115+G116+G117+G118+G119</f>
        <v>0</v>
      </c>
      <c r="H109" s="145">
        <f t="shared" si="83"/>
        <v>0</v>
      </c>
      <c r="I109" s="191">
        <f>I110+I111+I112+I113+I114+I115+I116+I117+I118+I119</f>
        <v>0</v>
      </c>
      <c r="J109" s="133">
        <f t="shared" ref="J109" si="96">J110+J111+J112+J113+J114+J115+J116+J117+J118+J119</f>
        <v>0</v>
      </c>
      <c r="K109" s="145">
        <f t="shared" si="92"/>
        <v>0</v>
      </c>
      <c r="L109" s="404">
        <f t="shared" si="62"/>
        <v>0</v>
      </c>
      <c r="M109" s="405">
        <f t="shared" si="63"/>
        <v>0</v>
      </c>
      <c r="N109" s="406">
        <f t="shared" si="64"/>
        <v>0</v>
      </c>
      <c r="O109" s="406">
        <f t="shared" si="65"/>
        <v>0</v>
      </c>
      <c r="P109" s="405">
        <f t="shared" si="66"/>
        <v>0</v>
      </c>
      <c r="Q109" s="406">
        <f t="shared" si="67"/>
        <v>0</v>
      </c>
      <c r="R109" s="406">
        <f t="shared" si="68"/>
        <v>0</v>
      </c>
      <c r="S109" s="407">
        <f t="shared" si="69"/>
        <v>0</v>
      </c>
      <c r="T109" s="408">
        <f t="shared" si="70"/>
        <v>0</v>
      </c>
      <c r="U109" s="406">
        <f t="shared" si="71"/>
        <v>0</v>
      </c>
      <c r="V109" s="406">
        <f t="shared" si="72"/>
        <v>0</v>
      </c>
      <c r="W109" s="407">
        <f t="shared" si="73"/>
        <v>0</v>
      </c>
      <c r="X109" s="642"/>
    </row>
    <row r="110" spans="1:24" ht="15.75" hidden="1" thickBot="1" x14ac:dyDescent="0.3">
      <c r="B110" s="50"/>
      <c r="C110" s="2"/>
      <c r="D110" s="748" t="s">
        <v>370</v>
      </c>
      <c r="E110" s="748"/>
      <c r="F110" s="182">
        <f t="shared" ref="F110:F119" si="97">SUM(L110:W110)</f>
        <v>0</v>
      </c>
      <c r="G110" s="124"/>
      <c r="H110" s="142">
        <f t="shared" si="83"/>
        <v>0</v>
      </c>
      <c r="I110" s="182">
        <f t="shared" ref="I110:I119" si="98">SUM(O110:Y110)</f>
        <v>0</v>
      </c>
      <c r="J110" s="124"/>
      <c r="K110" s="142">
        <f t="shared" si="92"/>
        <v>0</v>
      </c>
      <c r="L110" s="404">
        <f t="shared" si="62"/>
        <v>0</v>
      </c>
      <c r="M110" s="405">
        <f t="shared" si="63"/>
        <v>0</v>
      </c>
      <c r="N110" s="406">
        <f t="shared" si="64"/>
        <v>0</v>
      </c>
      <c r="O110" s="406">
        <f t="shared" si="65"/>
        <v>0</v>
      </c>
      <c r="P110" s="405">
        <f t="shared" si="66"/>
        <v>0</v>
      </c>
      <c r="Q110" s="406">
        <f t="shared" si="67"/>
        <v>0</v>
      </c>
      <c r="R110" s="406">
        <f t="shared" si="68"/>
        <v>0</v>
      </c>
      <c r="S110" s="407">
        <f t="shared" si="69"/>
        <v>0</v>
      </c>
      <c r="T110" s="408">
        <f t="shared" si="70"/>
        <v>0</v>
      </c>
      <c r="U110" s="406">
        <f t="shared" si="71"/>
        <v>0</v>
      </c>
      <c r="V110" s="406">
        <f t="shared" si="72"/>
        <v>0</v>
      </c>
      <c r="W110" s="407">
        <f t="shared" si="73"/>
        <v>0</v>
      </c>
    </row>
    <row r="111" spans="1:24" ht="15.75" hidden="1" thickBot="1" x14ac:dyDescent="0.3">
      <c r="B111" s="50"/>
      <c r="C111" s="2"/>
      <c r="D111" s="748" t="s">
        <v>505</v>
      </c>
      <c r="E111" s="748"/>
      <c r="F111" s="182">
        <f t="shared" si="97"/>
        <v>0</v>
      </c>
      <c r="G111" s="124"/>
      <c r="H111" s="142">
        <f t="shared" si="83"/>
        <v>0</v>
      </c>
      <c r="I111" s="182">
        <f t="shared" si="98"/>
        <v>0</v>
      </c>
      <c r="J111" s="124"/>
      <c r="K111" s="142">
        <f t="shared" si="92"/>
        <v>0</v>
      </c>
      <c r="L111" s="404">
        <f t="shared" si="62"/>
        <v>0</v>
      </c>
      <c r="M111" s="405">
        <f t="shared" si="63"/>
        <v>0</v>
      </c>
      <c r="N111" s="406">
        <f t="shared" si="64"/>
        <v>0</v>
      </c>
      <c r="O111" s="406">
        <f t="shared" si="65"/>
        <v>0</v>
      </c>
      <c r="P111" s="405">
        <f t="shared" si="66"/>
        <v>0</v>
      </c>
      <c r="Q111" s="406">
        <f t="shared" si="67"/>
        <v>0</v>
      </c>
      <c r="R111" s="406">
        <f t="shared" si="68"/>
        <v>0</v>
      </c>
      <c r="S111" s="407">
        <f t="shared" si="69"/>
        <v>0</v>
      </c>
      <c r="T111" s="408">
        <f t="shared" si="70"/>
        <v>0</v>
      </c>
      <c r="U111" s="406">
        <f t="shared" si="71"/>
        <v>0</v>
      </c>
      <c r="V111" s="406">
        <f t="shared" si="72"/>
        <v>0</v>
      </c>
      <c r="W111" s="407">
        <f t="shared" si="73"/>
        <v>0</v>
      </c>
    </row>
    <row r="112" spans="1:24" ht="15.75" hidden="1" thickBot="1" x14ac:dyDescent="0.3">
      <c r="B112" s="50"/>
      <c r="C112" s="2"/>
      <c r="D112" s="748" t="s">
        <v>506</v>
      </c>
      <c r="E112" s="748"/>
      <c r="F112" s="182">
        <f t="shared" si="97"/>
        <v>0</v>
      </c>
      <c r="G112" s="124"/>
      <c r="H112" s="142">
        <f t="shared" si="83"/>
        <v>0</v>
      </c>
      <c r="I112" s="182">
        <f t="shared" si="98"/>
        <v>0</v>
      </c>
      <c r="J112" s="124"/>
      <c r="K112" s="142">
        <f t="shared" si="92"/>
        <v>0</v>
      </c>
      <c r="L112" s="404">
        <f t="shared" si="62"/>
        <v>0</v>
      </c>
      <c r="M112" s="405">
        <f t="shared" si="63"/>
        <v>0</v>
      </c>
      <c r="N112" s="406">
        <f t="shared" si="64"/>
        <v>0</v>
      </c>
      <c r="O112" s="406">
        <f t="shared" si="65"/>
        <v>0</v>
      </c>
      <c r="P112" s="405">
        <f t="shared" si="66"/>
        <v>0</v>
      </c>
      <c r="Q112" s="406">
        <f t="shared" si="67"/>
        <v>0</v>
      </c>
      <c r="R112" s="406">
        <f t="shared" si="68"/>
        <v>0</v>
      </c>
      <c r="S112" s="407">
        <f t="shared" si="69"/>
        <v>0</v>
      </c>
      <c r="T112" s="408">
        <f t="shared" si="70"/>
        <v>0</v>
      </c>
      <c r="U112" s="406">
        <f t="shared" si="71"/>
        <v>0</v>
      </c>
      <c r="V112" s="406">
        <f t="shared" si="72"/>
        <v>0</v>
      </c>
      <c r="W112" s="407">
        <f t="shared" si="73"/>
        <v>0</v>
      </c>
    </row>
    <row r="113" spans="1:24" ht="15.75" hidden="1" thickBot="1" x14ac:dyDescent="0.3">
      <c r="B113" s="50"/>
      <c r="C113" s="2"/>
      <c r="D113" s="748" t="s">
        <v>507</v>
      </c>
      <c r="E113" s="748"/>
      <c r="F113" s="182">
        <f t="shared" si="97"/>
        <v>0</v>
      </c>
      <c r="G113" s="124"/>
      <c r="H113" s="142">
        <f t="shared" si="83"/>
        <v>0</v>
      </c>
      <c r="I113" s="182">
        <f t="shared" si="98"/>
        <v>0</v>
      </c>
      <c r="J113" s="124"/>
      <c r="K113" s="142">
        <f t="shared" si="92"/>
        <v>0</v>
      </c>
      <c r="L113" s="404">
        <f t="shared" si="62"/>
        <v>0</v>
      </c>
      <c r="M113" s="405">
        <f t="shared" si="63"/>
        <v>0</v>
      </c>
      <c r="N113" s="406">
        <f t="shared" si="64"/>
        <v>0</v>
      </c>
      <c r="O113" s="406">
        <f t="shared" si="65"/>
        <v>0</v>
      </c>
      <c r="P113" s="405">
        <f t="shared" si="66"/>
        <v>0</v>
      </c>
      <c r="Q113" s="406">
        <f t="shared" si="67"/>
        <v>0</v>
      </c>
      <c r="R113" s="406">
        <f t="shared" si="68"/>
        <v>0</v>
      </c>
      <c r="S113" s="407">
        <f t="shared" si="69"/>
        <v>0</v>
      </c>
      <c r="T113" s="408">
        <f t="shared" si="70"/>
        <v>0</v>
      </c>
      <c r="U113" s="406">
        <f t="shared" si="71"/>
        <v>0</v>
      </c>
      <c r="V113" s="406">
        <f t="shared" si="72"/>
        <v>0</v>
      </c>
      <c r="W113" s="407">
        <f t="shared" si="73"/>
        <v>0</v>
      </c>
    </row>
    <row r="114" spans="1:24" ht="15.75" hidden="1" thickBot="1" x14ac:dyDescent="0.3">
      <c r="B114" s="50"/>
      <c r="C114" s="2"/>
      <c r="D114" s="748" t="s">
        <v>508</v>
      </c>
      <c r="E114" s="748"/>
      <c r="F114" s="182">
        <f t="shared" si="97"/>
        <v>0</v>
      </c>
      <c r="G114" s="124"/>
      <c r="H114" s="142">
        <f t="shared" si="83"/>
        <v>0</v>
      </c>
      <c r="I114" s="182">
        <f t="shared" si="98"/>
        <v>0</v>
      </c>
      <c r="J114" s="124"/>
      <c r="K114" s="142">
        <f t="shared" si="92"/>
        <v>0</v>
      </c>
      <c r="L114" s="404">
        <f t="shared" si="62"/>
        <v>0</v>
      </c>
      <c r="M114" s="405">
        <f t="shared" si="63"/>
        <v>0</v>
      </c>
      <c r="N114" s="406">
        <f t="shared" si="64"/>
        <v>0</v>
      </c>
      <c r="O114" s="406">
        <f t="shared" si="65"/>
        <v>0</v>
      </c>
      <c r="P114" s="405">
        <f t="shared" si="66"/>
        <v>0</v>
      </c>
      <c r="Q114" s="406">
        <f t="shared" si="67"/>
        <v>0</v>
      </c>
      <c r="R114" s="406">
        <f t="shared" si="68"/>
        <v>0</v>
      </c>
      <c r="S114" s="407">
        <f t="shared" si="69"/>
        <v>0</v>
      </c>
      <c r="T114" s="408">
        <f t="shared" si="70"/>
        <v>0</v>
      </c>
      <c r="U114" s="406">
        <f t="shared" si="71"/>
        <v>0</v>
      </c>
      <c r="V114" s="406">
        <f t="shared" si="72"/>
        <v>0</v>
      </c>
      <c r="W114" s="407">
        <f t="shared" si="73"/>
        <v>0</v>
      </c>
    </row>
    <row r="115" spans="1:24" ht="15.75" hidden="1" thickBot="1" x14ac:dyDescent="0.3">
      <c r="B115" s="50"/>
      <c r="C115" s="2"/>
      <c r="D115" s="748" t="s">
        <v>509</v>
      </c>
      <c r="E115" s="748"/>
      <c r="F115" s="182">
        <f t="shared" si="97"/>
        <v>0</v>
      </c>
      <c r="G115" s="124"/>
      <c r="H115" s="142">
        <f t="shared" si="83"/>
        <v>0</v>
      </c>
      <c r="I115" s="182">
        <f t="shared" si="98"/>
        <v>0</v>
      </c>
      <c r="J115" s="124"/>
      <c r="K115" s="142">
        <f t="shared" si="92"/>
        <v>0</v>
      </c>
      <c r="L115" s="404">
        <f t="shared" si="62"/>
        <v>0</v>
      </c>
      <c r="M115" s="405">
        <f t="shared" si="63"/>
        <v>0</v>
      </c>
      <c r="N115" s="406">
        <f t="shared" si="64"/>
        <v>0</v>
      </c>
      <c r="O115" s="406">
        <f t="shared" si="65"/>
        <v>0</v>
      </c>
      <c r="P115" s="405">
        <f t="shared" si="66"/>
        <v>0</v>
      </c>
      <c r="Q115" s="406">
        <f t="shared" si="67"/>
        <v>0</v>
      </c>
      <c r="R115" s="406">
        <f t="shared" si="68"/>
        <v>0</v>
      </c>
      <c r="S115" s="407">
        <f t="shared" si="69"/>
        <v>0</v>
      </c>
      <c r="T115" s="408">
        <f t="shared" si="70"/>
        <v>0</v>
      </c>
      <c r="U115" s="406">
        <f t="shared" si="71"/>
        <v>0</v>
      </c>
      <c r="V115" s="406">
        <f t="shared" si="72"/>
        <v>0</v>
      </c>
      <c r="W115" s="407">
        <f t="shared" si="73"/>
        <v>0</v>
      </c>
    </row>
    <row r="116" spans="1:24" ht="25.5" hidden="1" customHeight="1" thickBot="1" x14ac:dyDescent="0.3">
      <c r="B116" s="50"/>
      <c r="C116" s="2"/>
      <c r="D116" s="749" t="s">
        <v>510</v>
      </c>
      <c r="E116" s="749"/>
      <c r="F116" s="192">
        <f t="shared" si="97"/>
        <v>0</v>
      </c>
      <c r="G116" s="134"/>
      <c r="H116" s="142">
        <f t="shared" si="83"/>
        <v>0</v>
      </c>
      <c r="I116" s="192">
        <f t="shared" si="98"/>
        <v>0</v>
      </c>
      <c r="J116" s="134"/>
      <c r="K116" s="142">
        <f t="shared" si="92"/>
        <v>0</v>
      </c>
      <c r="L116" s="404">
        <f t="shared" si="62"/>
        <v>0</v>
      </c>
      <c r="M116" s="405">
        <f t="shared" si="63"/>
        <v>0</v>
      </c>
      <c r="N116" s="406">
        <f t="shared" si="64"/>
        <v>0</v>
      </c>
      <c r="O116" s="406">
        <f t="shared" si="65"/>
        <v>0</v>
      </c>
      <c r="P116" s="405">
        <f t="shared" si="66"/>
        <v>0</v>
      </c>
      <c r="Q116" s="406">
        <f t="shared" si="67"/>
        <v>0</v>
      </c>
      <c r="R116" s="406">
        <f t="shared" si="68"/>
        <v>0</v>
      </c>
      <c r="S116" s="407">
        <f t="shared" si="69"/>
        <v>0</v>
      </c>
      <c r="T116" s="408">
        <f t="shared" si="70"/>
        <v>0</v>
      </c>
      <c r="U116" s="406">
        <f t="shared" si="71"/>
        <v>0</v>
      </c>
      <c r="V116" s="406">
        <f t="shared" si="72"/>
        <v>0</v>
      </c>
      <c r="W116" s="407">
        <f t="shared" si="73"/>
        <v>0</v>
      </c>
    </row>
    <row r="117" spans="1:24" ht="15.75" hidden="1" thickBot="1" x14ac:dyDescent="0.3">
      <c r="B117" s="50"/>
      <c r="C117" s="2"/>
      <c r="D117" s="748" t="s">
        <v>803</v>
      </c>
      <c r="E117" s="748"/>
      <c r="F117" s="182">
        <f t="shared" si="97"/>
        <v>0</v>
      </c>
      <c r="G117" s="124"/>
      <c r="H117" s="142">
        <f t="shared" si="83"/>
        <v>0</v>
      </c>
      <c r="I117" s="182">
        <f t="shared" si="98"/>
        <v>0</v>
      </c>
      <c r="J117" s="124"/>
      <c r="K117" s="142">
        <f t="shared" si="92"/>
        <v>0</v>
      </c>
      <c r="L117" s="404">
        <f t="shared" si="62"/>
        <v>0</v>
      </c>
      <c r="M117" s="405">
        <f t="shared" si="63"/>
        <v>0</v>
      </c>
      <c r="N117" s="406">
        <f t="shared" si="64"/>
        <v>0</v>
      </c>
      <c r="O117" s="406">
        <f t="shared" si="65"/>
        <v>0</v>
      </c>
      <c r="P117" s="405">
        <f t="shared" si="66"/>
        <v>0</v>
      </c>
      <c r="Q117" s="406">
        <f t="shared" si="67"/>
        <v>0</v>
      </c>
      <c r="R117" s="406">
        <f t="shared" si="68"/>
        <v>0</v>
      </c>
      <c r="S117" s="407">
        <f t="shared" si="69"/>
        <v>0</v>
      </c>
      <c r="T117" s="408">
        <f t="shared" si="70"/>
        <v>0</v>
      </c>
      <c r="U117" s="406">
        <f t="shared" si="71"/>
        <v>0</v>
      </c>
      <c r="V117" s="406">
        <f t="shared" si="72"/>
        <v>0</v>
      </c>
      <c r="W117" s="407">
        <f t="shared" si="73"/>
        <v>0</v>
      </c>
    </row>
    <row r="118" spans="1:24" ht="25.5" hidden="1" customHeight="1" thickBot="1" x14ac:dyDescent="0.3">
      <c r="B118" s="50"/>
      <c r="C118" s="2"/>
      <c r="D118" s="749" t="s">
        <v>511</v>
      </c>
      <c r="E118" s="749"/>
      <c r="F118" s="192">
        <f t="shared" si="97"/>
        <v>0</v>
      </c>
      <c r="G118" s="134"/>
      <c r="H118" s="142">
        <f t="shared" si="83"/>
        <v>0</v>
      </c>
      <c r="I118" s="192">
        <f t="shared" si="98"/>
        <v>0</v>
      </c>
      <c r="J118" s="134"/>
      <c r="K118" s="142">
        <f t="shared" si="92"/>
        <v>0</v>
      </c>
      <c r="L118" s="404">
        <f t="shared" si="62"/>
        <v>0</v>
      </c>
      <c r="M118" s="405">
        <f t="shared" si="63"/>
        <v>0</v>
      </c>
      <c r="N118" s="406">
        <f t="shared" si="64"/>
        <v>0</v>
      </c>
      <c r="O118" s="406">
        <f t="shared" si="65"/>
        <v>0</v>
      </c>
      <c r="P118" s="405">
        <f t="shared" si="66"/>
        <v>0</v>
      </c>
      <c r="Q118" s="406">
        <f t="shared" si="67"/>
        <v>0</v>
      </c>
      <c r="R118" s="406">
        <f t="shared" si="68"/>
        <v>0</v>
      </c>
      <c r="S118" s="407">
        <f t="shared" si="69"/>
        <v>0</v>
      </c>
      <c r="T118" s="408">
        <f t="shared" si="70"/>
        <v>0</v>
      </c>
      <c r="U118" s="406">
        <f t="shared" si="71"/>
        <v>0</v>
      </c>
      <c r="V118" s="406">
        <f t="shared" si="72"/>
        <v>0</v>
      </c>
      <c r="W118" s="407">
        <f t="shared" si="73"/>
        <v>0</v>
      </c>
    </row>
    <row r="119" spans="1:24" ht="25.5" hidden="1" customHeight="1" thickBot="1" x14ac:dyDescent="0.3">
      <c r="B119" s="50"/>
      <c r="C119" s="2"/>
      <c r="D119" s="749" t="s">
        <v>512</v>
      </c>
      <c r="E119" s="749"/>
      <c r="F119" s="192">
        <f t="shared" si="97"/>
        <v>0</v>
      </c>
      <c r="G119" s="134"/>
      <c r="H119" s="142">
        <f t="shared" si="83"/>
        <v>0</v>
      </c>
      <c r="I119" s="192">
        <f t="shared" si="98"/>
        <v>0</v>
      </c>
      <c r="J119" s="134"/>
      <c r="K119" s="142">
        <f t="shared" si="92"/>
        <v>0</v>
      </c>
      <c r="L119" s="404">
        <f t="shared" si="62"/>
        <v>0</v>
      </c>
      <c r="M119" s="405">
        <f t="shared" si="63"/>
        <v>0</v>
      </c>
      <c r="N119" s="406">
        <f t="shared" si="64"/>
        <v>0</v>
      </c>
      <c r="O119" s="406">
        <f t="shared" si="65"/>
        <v>0</v>
      </c>
      <c r="P119" s="405">
        <f t="shared" si="66"/>
        <v>0</v>
      </c>
      <c r="Q119" s="406">
        <f t="shared" si="67"/>
        <v>0</v>
      </c>
      <c r="R119" s="406">
        <f t="shared" si="68"/>
        <v>0</v>
      </c>
      <c r="S119" s="407">
        <f t="shared" si="69"/>
        <v>0</v>
      </c>
      <c r="T119" s="408">
        <f t="shared" si="70"/>
        <v>0</v>
      </c>
      <c r="U119" s="406">
        <f t="shared" si="71"/>
        <v>0</v>
      </c>
      <c r="V119" s="406">
        <f t="shared" si="72"/>
        <v>0</v>
      </c>
      <c r="W119" s="407">
        <f t="shared" si="73"/>
        <v>0</v>
      </c>
    </row>
    <row r="120" spans="1:24" s="39" customFormat="1" ht="15" hidden="1" customHeight="1" thickBot="1" x14ac:dyDescent="0.3">
      <c r="A120" s="110" t="s">
        <v>230</v>
      </c>
      <c r="B120" s="93" t="s">
        <v>661</v>
      </c>
      <c r="C120" s="819" t="s">
        <v>804</v>
      </c>
      <c r="D120" s="820"/>
      <c r="E120" s="820"/>
      <c r="F120" s="191">
        <f>F121+F122+F123+F124+F125+F126+F127+F128+F129+F130</f>
        <v>0</v>
      </c>
      <c r="G120" s="133">
        <f t="shared" ref="G120" si="99">G121+G122+G123+G124+G125+G126+G127+G128+G129+G130</f>
        <v>0</v>
      </c>
      <c r="H120" s="145">
        <f t="shared" si="83"/>
        <v>0</v>
      </c>
      <c r="I120" s="191">
        <f>I121+I122+I123+I124+I125+I126+I127+I128+I129+I130</f>
        <v>0</v>
      </c>
      <c r="J120" s="133">
        <f t="shared" ref="J120" si="100">J121+J122+J123+J124+J125+J126+J127+J128+J129+J130</f>
        <v>0</v>
      </c>
      <c r="K120" s="145">
        <f t="shared" si="92"/>
        <v>0</v>
      </c>
      <c r="L120" s="404">
        <f t="shared" si="62"/>
        <v>0</v>
      </c>
      <c r="M120" s="405">
        <f t="shared" si="63"/>
        <v>0</v>
      </c>
      <c r="N120" s="406">
        <f t="shared" si="64"/>
        <v>0</v>
      </c>
      <c r="O120" s="406">
        <f t="shared" si="65"/>
        <v>0</v>
      </c>
      <c r="P120" s="405">
        <f t="shared" si="66"/>
        <v>0</v>
      </c>
      <c r="Q120" s="406">
        <f t="shared" si="67"/>
        <v>0</v>
      </c>
      <c r="R120" s="406">
        <f t="shared" si="68"/>
        <v>0</v>
      </c>
      <c r="S120" s="407">
        <f t="shared" si="69"/>
        <v>0</v>
      </c>
      <c r="T120" s="408">
        <f t="shared" si="70"/>
        <v>0</v>
      </c>
      <c r="U120" s="406">
        <f t="shared" si="71"/>
        <v>0</v>
      </c>
      <c r="V120" s="406">
        <f t="shared" si="72"/>
        <v>0</v>
      </c>
      <c r="W120" s="407">
        <f t="shared" si="73"/>
        <v>0</v>
      </c>
      <c r="X120" s="642"/>
    </row>
    <row r="121" spans="1:24" ht="15.75" hidden="1" thickBot="1" x14ac:dyDescent="0.3">
      <c r="B121" s="50"/>
      <c r="C121" s="2"/>
      <c r="D121" s="748" t="s">
        <v>369</v>
      </c>
      <c r="E121" s="748"/>
      <c r="F121" s="182">
        <f t="shared" ref="F121:F130" si="101">SUM(L121:W121)</f>
        <v>0</v>
      </c>
      <c r="G121" s="124"/>
      <c r="H121" s="142">
        <f t="shared" si="83"/>
        <v>0</v>
      </c>
      <c r="I121" s="182">
        <f t="shared" ref="I121:I130" si="102">SUM(O121:Y121)</f>
        <v>0</v>
      </c>
      <c r="J121" s="124"/>
      <c r="K121" s="142">
        <f t="shared" si="92"/>
        <v>0</v>
      </c>
      <c r="L121" s="404">
        <f t="shared" si="62"/>
        <v>0</v>
      </c>
      <c r="M121" s="405">
        <f t="shared" si="63"/>
        <v>0</v>
      </c>
      <c r="N121" s="406">
        <f t="shared" si="64"/>
        <v>0</v>
      </c>
      <c r="O121" s="406">
        <f t="shared" si="65"/>
        <v>0</v>
      </c>
      <c r="P121" s="405">
        <f t="shared" si="66"/>
        <v>0</v>
      </c>
      <c r="Q121" s="406">
        <f t="shared" si="67"/>
        <v>0</v>
      </c>
      <c r="R121" s="406">
        <f t="shared" si="68"/>
        <v>0</v>
      </c>
      <c r="S121" s="407">
        <f t="shared" si="69"/>
        <v>0</v>
      </c>
      <c r="T121" s="408">
        <f t="shared" si="70"/>
        <v>0</v>
      </c>
      <c r="U121" s="406">
        <f t="shared" si="71"/>
        <v>0</v>
      </c>
      <c r="V121" s="406">
        <f t="shared" si="72"/>
        <v>0</v>
      </c>
      <c r="W121" s="407">
        <f t="shared" si="73"/>
        <v>0</v>
      </c>
    </row>
    <row r="122" spans="1:24" ht="15.75" hidden="1" thickBot="1" x14ac:dyDescent="0.3">
      <c r="B122" s="50"/>
      <c r="C122" s="2"/>
      <c r="D122" s="748" t="s">
        <v>513</v>
      </c>
      <c r="E122" s="748"/>
      <c r="F122" s="182">
        <f t="shared" si="101"/>
        <v>0</v>
      </c>
      <c r="G122" s="124"/>
      <c r="H122" s="142">
        <f t="shared" si="83"/>
        <v>0</v>
      </c>
      <c r="I122" s="182">
        <f t="shared" si="102"/>
        <v>0</v>
      </c>
      <c r="J122" s="124"/>
      <c r="K122" s="142">
        <f t="shared" si="92"/>
        <v>0</v>
      </c>
      <c r="L122" s="404">
        <f t="shared" si="62"/>
        <v>0</v>
      </c>
      <c r="M122" s="405">
        <f t="shared" si="63"/>
        <v>0</v>
      </c>
      <c r="N122" s="406">
        <f t="shared" si="64"/>
        <v>0</v>
      </c>
      <c r="O122" s="406">
        <f t="shared" si="65"/>
        <v>0</v>
      </c>
      <c r="P122" s="405">
        <f t="shared" si="66"/>
        <v>0</v>
      </c>
      <c r="Q122" s="406">
        <f t="shared" si="67"/>
        <v>0</v>
      </c>
      <c r="R122" s="406">
        <f t="shared" si="68"/>
        <v>0</v>
      </c>
      <c r="S122" s="407">
        <f t="shared" si="69"/>
        <v>0</v>
      </c>
      <c r="T122" s="408">
        <f t="shared" si="70"/>
        <v>0</v>
      </c>
      <c r="U122" s="406">
        <f t="shared" si="71"/>
        <v>0</v>
      </c>
      <c r="V122" s="406">
        <f t="shared" si="72"/>
        <v>0</v>
      </c>
      <c r="W122" s="407">
        <f t="shared" si="73"/>
        <v>0</v>
      </c>
    </row>
    <row r="123" spans="1:24" ht="15.75" hidden="1" thickBot="1" x14ac:dyDescent="0.3">
      <c r="B123" s="50"/>
      <c r="C123" s="2"/>
      <c r="D123" s="748" t="s">
        <v>515</v>
      </c>
      <c r="E123" s="748"/>
      <c r="F123" s="182">
        <f t="shared" si="101"/>
        <v>0</v>
      </c>
      <c r="G123" s="124"/>
      <c r="H123" s="142">
        <f t="shared" si="83"/>
        <v>0</v>
      </c>
      <c r="I123" s="182">
        <f t="shared" si="102"/>
        <v>0</v>
      </c>
      <c r="J123" s="124"/>
      <c r="K123" s="142">
        <f t="shared" si="92"/>
        <v>0</v>
      </c>
      <c r="L123" s="404">
        <f t="shared" si="62"/>
        <v>0</v>
      </c>
      <c r="M123" s="405">
        <f t="shared" si="63"/>
        <v>0</v>
      </c>
      <c r="N123" s="406">
        <f t="shared" si="64"/>
        <v>0</v>
      </c>
      <c r="O123" s="406">
        <f t="shared" si="65"/>
        <v>0</v>
      </c>
      <c r="P123" s="405">
        <f t="shared" si="66"/>
        <v>0</v>
      </c>
      <c r="Q123" s="406">
        <f t="shared" si="67"/>
        <v>0</v>
      </c>
      <c r="R123" s="406">
        <f t="shared" si="68"/>
        <v>0</v>
      </c>
      <c r="S123" s="407">
        <f t="shared" si="69"/>
        <v>0</v>
      </c>
      <c r="T123" s="408">
        <f t="shared" si="70"/>
        <v>0</v>
      </c>
      <c r="U123" s="406">
        <f t="shared" si="71"/>
        <v>0</v>
      </c>
      <c r="V123" s="406">
        <f t="shared" si="72"/>
        <v>0</v>
      </c>
      <c r="W123" s="407">
        <f t="shared" si="73"/>
        <v>0</v>
      </c>
    </row>
    <row r="124" spans="1:24" ht="15.75" hidden="1" thickBot="1" x14ac:dyDescent="0.3">
      <c r="B124" s="50"/>
      <c r="C124" s="2"/>
      <c r="D124" s="748" t="s">
        <v>806</v>
      </c>
      <c r="E124" s="748"/>
      <c r="F124" s="182">
        <f t="shared" si="101"/>
        <v>0</v>
      </c>
      <c r="G124" s="124"/>
      <c r="H124" s="142">
        <f t="shared" si="83"/>
        <v>0</v>
      </c>
      <c r="I124" s="182">
        <f t="shared" si="102"/>
        <v>0</v>
      </c>
      <c r="J124" s="124"/>
      <c r="K124" s="142">
        <f t="shared" si="92"/>
        <v>0</v>
      </c>
      <c r="L124" s="404">
        <f t="shared" si="62"/>
        <v>0</v>
      </c>
      <c r="M124" s="405">
        <f t="shared" si="63"/>
        <v>0</v>
      </c>
      <c r="N124" s="406">
        <f t="shared" si="64"/>
        <v>0</v>
      </c>
      <c r="O124" s="406">
        <f t="shared" si="65"/>
        <v>0</v>
      </c>
      <c r="P124" s="405">
        <f t="shared" si="66"/>
        <v>0</v>
      </c>
      <c r="Q124" s="406">
        <f t="shared" si="67"/>
        <v>0</v>
      </c>
      <c r="R124" s="406">
        <f t="shared" si="68"/>
        <v>0</v>
      </c>
      <c r="S124" s="407">
        <f t="shared" si="69"/>
        <v>0</v>
      </c>
      <c r="T124" s="408">
        <f t="shared" si="70"/>
        <v>0</v>
      </c>
      <c r="U124" s="406">
        <f t="shared" si="71"/>
        <v>0</v>
      </c>
      <c r="V124" s="406">
        <f t="shared" si="72"/>
        <v>0</v>
      </c>
      <c r="W124" s="407">
        <f t="shared" si="73"/>
        <v>0</v>
      </c>
    </row>
    <row r="125" spans="1:24" ht="15.75" hidden="1" thickBot="1" x14ac:dyDescent="0.3">
      <c r="B125" s="50"/>
      <c r="C125" s="2"/>
      <c r="D125" s="748" t="s">
        <v>520</v>
      </c>
      <c r="E125" s="748"/>
      <c r="F125" s="182">
        <f t="shared" si="101"/>
        <v>0</v>
      </c>
      <c r="G125" s="124"/>
      <c r="H125" s="142">
        <f t="shared" si="83"/>
        <v>0</v>
      </c>
      <c r="I125" s="182">
        <f t="shared" si="102"/>
        <v>0</v>
      </c>
      <c r="J125" s="124"/>
      <c r="K125" s="142">
        <f t="shared" si="92"/>
        <v>0</v>
      </c>
      <c r="L125" s="404">
        <f t="shared" si="62"/>
        <v>0</v>
      </c>
      <c r="M125" s="405">
        <f t="shared" si="63"/>
        <v>0</v>
      </c>
      <c r="N125" s="406">
        <f t="shared" si="64"/>
        <v>0</v>
      </c>
      <c r="O125" s="406">
        <f t="shared" si="65"/>
        <v>0</v>
      </c>
      <c r="P125" s="405">
        <f t="shared" si="66"/>
        <v>0</v>
      </c>
      <c r="Q125" s="406">
        <f t="shared" si="67"/>
        <v>0</v>
      </c>
      <c r="R125" s="406">
        <f t="shared" si="68"/>
        <v>0</v>
      </c>
      <c r="S125" s="407">
        <f t="shared" si="69"/>
        <v>0</v>
      </c>
      <c r="T125" s="408">
        <f t="shared" si="70"/>
        <v>0</v>
      </c>
      <c r="U125" s="406">
        <f t="shared" si="71"/>
        <v>0</v>
      </c>
      <c r="V125" s="406">
        <f t="shared" si="72"/>
        <v>0</v>
      </c>
      <c r="W125" s="407">
        <f t="shared" si="73"/>
        <v>0</v>
      </c>
    </row>
    <row r="126" spans="1:24" ht="15.75" hidden="1" thickBot="1" x14ac:dyDescent="0.3">
      <c r="B126" s="50"/>
      <c r="C126" s="2"/>
      <c r="D126" s="748" t="s">
        <v>518</v>
      </c>
      <c r="E126" s="748"/>
      <c r="F126" s="182">
        <f t="shared" si="101"/>
        <v>0</v>
      </c>
      <c r="G126" s="124"/>
      <c r="H126" s="142">
        <f t="shared" si="83"/>
        <v>0</v>
      </c>
      <c r="I126" s="182">
        <f t="shared" si="102"/>
        <v>0</v>
      </c>
      <c r="J126" s="124"/>
      <c r="K126" s="142">
        <f t="shared" si="92"/>
        <v>0</v>
      </c>
      <c r="L126" s="404">
        <f t="shared" si="62"/>
        <v>0</v>
      </c>
      <c r="M126" s="405">
        <f t="shared" si="63"/>
        <v>0</v>
      </c>
      <c r="N126" s="406">
        <f t="shared" si="64"/>
        <v>0</v>
      </c>
      <c r="O126" s="406">
        <f t="shared" si="65"/>
        <v>0</v>
      </c>
      <c r="P126" s="405">
        <f t="shared" si="66"/>
        <v>0</v>
      </c>
      <c r="Q126" s="406">
        <f t="shared" si="67"/>
        <v>0</v>
      </c>
      <c r="R126" s="406">
        <f t="shared" si="68"/>
        <v>0</v>
      </c>
      <c r="S126" s="407">
        <f t="shared" si="69"/>
        <v>0</v>
      </c>
      <c r="T126" s="408">
        <f t="shared" si="70"/>
        <v>0</v>
      </c>
      <c r="U126" s="406">
        <f t="shared" si="71"/>
        <v>0</v>
      </c>
      <c r="V126" s="406">
        <f t="shared" si="72"/>
        <v>0</v>
      </c>
      <c r="W126" s="407">
        <f t="shared" si="73"/>
        <v>0</v>
      </c>
    </row>
    <row r="127" spans="1:24" ht="25.5" hidden="1" customHeight="1" thickBot="1" x14ac:dyDescent="0.3">
      <c r="B127" s="50"/>
      <c r="C127" s="2"/>
      <c r="D127" s="749" t="s">
        <v>522</v>
      </c>
      <c r="E127" s="749"/>
      <c r="F127" s="192">
        <f t="shared" si="101"/>
        <v>0</v>
      </c>
      <c r="G127" s="134"/>
      <c r="H127" s="142">
        <f t="shared" si="83"/>
        <v>0</v>
      </c>
      <c r="I127" s="192">
        <f t="shared" si="102"/>
        <v>0</v>
      </c>
      <c r="J127" s="134"/>
      <c r="K127" s="142">
        <f t="shared" si="92"/>
        <v>0</v>
      </c>
      <c r="L127" s="404">
        <f t="shared" si="62"/>
        <v>0</v>
      </c>
      <c r="M127" s="405">
        <f t="shared" si="63"/>
        <v>0</v>
      </c>
      <c r="N127" s="406">
        <f t="shared" si="64"/>
        <v>0</v>
      </c>
      <c r="O127" s="406">
        <f t="shared" si="65"/>
        <v>0</v>
      </c>
      <c r="P127" s="405">
        <f t="shared" si="66"/>
        <v>0</v>
      </c>
      <c r="Q127" s="406">
        <f t="shared" si="67"/>
        <v>0</v>
      </c>
      <c r="R127" s="406">
        <f t="shared" si="68"/>
        <v>0</v>
      </c>
      <c r="S127" s="407">
        <f t="shared" si="69"/>
        <v>0</v>
      </c>
      <c r="T127" s="408">
        <f t="shared" si="70"/>
        <v>0</v>
      </c>
      <c r="U127" s="406">
        <f t="shared" si="71"/>
        <v>0</v>
      </c>
      <c r="V127" s="406">
        <f t="shared" si="72"/>
        <v>0</v>
      </c>
      <c r="W127" s="407">
        <f t="shared" si="73"/>
        <v>0</v>
      </c>
    </row>
    <row r="128" spans="1:24" ht="15.75" hidden="1" thickBot="1" x14ac:dyDescent="0.3">
      <c r="B128" s="50"/>
      <c r="C128" s="2"/>
      <c r="D128" s="748" t="s">
        <v>805</v>
      </c>
      <c r="E128" s="748"/>
      <c r="F128" s="182">
        <f t="shared" si="101"/>
        <v>0</v>
      </c>
      <c r="G128" s="124"/>
      <c r="H128" s="142">
        <f t="shared" si="83"/>
        <v>0</v>
      </c>
      <c r="I128" s="182">
        <f t="shared" si="102"/>
        <v>0</v>
      </c>
      <c r="J128" s="124"/>
      <c r="K128" s="142">
        <f t="shared" si="92"/>
        <v>0</v>
      </c>
      <c r="L128" s="404">
        <f t="shared" si="62"/>
        <v>0</v>
      </c>
      <c r="M128" s="405">
        <f t="shared" si="63"/>
        <v>0</v>
      </c>
      <c r="N128" s="406">
        <f t="shared" si="64"/>
        <v>0</v>
      </c>
      <c r="O128" s="406">
        <f t="shared" si="65"/>
        <v>0</v>
      </c>
      <c r="P128" s="405">
        <f t="shared" si="66"/>
        <v>0</v>
      </c>
      <c r="Q128" s="406">
        <f t="shared" si="67"/>
        <v>0</v>
      </c>
      <c r="R128" s="406">
        <f t="shared" si="68"/>
        <v>0</v>
      </c>
      <c r="S128" s="407">
        <f t="shared" si="69"/>
        <v>0</v>
      </c>
      <c r="T128" s="408">
        <f t="shared" si="70"/>
        <v>0</v>
      </c>
      <c r="U128" s="406">
        <f t="shared" si="71"/>
        <v>0</v>
      </c>
      <c r="V128" s="406">
        <f t="shared" si="72"/>
        <v>0</v>
      </c>
      <c r="W128" s="407">
        <f t="shared" si="73"/>
        <v>0</v>
      </c>
    </row>
    <row r="129" spans="1:24" ht="25.5" hidden="1" customHeight="1" thickBot="1" x14ac:dyDescent="0.3">
      <c r="B129" s="50"/>
      <c r="C129" s="2"/>
      <c r="D129" s="749" t="s">
        <v>525</v>
      </c>
      <c r="E129" s="749"/>
      <c r="F129" s="192">
        <f t="shared" si="101"/>
        <v>0</v>
      </c>
      <c r="G129" s="134"/>
      <c r="H129" s="142">
        <f t="shared" si="83"/>
        <v>0</v>
      </c>
      <c r="I129" s="192">
        <f t="shared" si="102"/>
        <v>0</v>
      </c>
      <c r="J129" s="134"/>
      <c r="K129" s="142">
        <f t="shared" si="92"/>
        <v>0</v>
      </c>
      <c r="L129" s="404">
        <f t="shared" si="62"/>
        <v>0</v>
      </c>
      <c r="M129" s="405">
        <f t="shared" si="63"/>
        <v>0</v>
      </c>
      <c r="N129" s="406">
        <f t="shared" si="64"/>
        <v>0</v>
      </c>
      <c r="O129" s="406">
        <f t="shared" si="65"/>
        <v>0</v>
      </c>
      <c r="P129" s="405">
        <f t="shared" si="66"/>
        <v>0</v>
      </c>
      <c r="Q129" s="406">
        <f t="shared" si="67"/>
        <v>0</v>
      </c>
      <c r="R129" s="406">
        <f t="shared" si="68"/>
        <v>0</v>
      </c>
      <c r="S129" s="407">
        <f t="shared" si="69"/>
        <v>0</v>
      </c>
      <c r="T129" s="408">
        <f t="shared" si="70"/>
        <v>0</v>
      </c>
      <c r="U129" s="406">
        <f t="shared" si="71"/>
        <v>0</v>
      </c>
      <c r="V129" s="406">
        <f t="shared" si="72"/>
        <v>0</v>
      </c>
      <c r="W129" s="407">
        <f t="shared" si="73"/>
        <v>0</v>
      </c>
    </row>
    <row r="130" spans="1:24" ht="25.5" hidden="1" customHeight="1" thickBot="1" x14ac:dyDescent="0.3">
      <c r="B130" s="50"/>
      <c r="C130" s="2"/>
      <c r="D130" s="749" t="s">
        <v>527</v>
      </c>
      <c r="E130" s="749"/>
      <c r="F130" s="192">
        <f t="shared" si="101"/>
        <v>0</v>
      </c>
      <c r="G130" s="134"/>
      <c r="H130" s="142">
        <f t="shared" si="83"/>
        <v>0</v>
      </c>
      <c r="I130" s="192">
        <f t="shared" si="102"/>
        <v>0</v>
      </c>
      <c r="J130" s="134"/>
      <c r="K130" s="142">
        <f t="shared" si="92"/>
        <v>0</v>
      </c>
      <c r="L130" s="404">
        <f t="shared" si="62"/>
        <v>0</v>
      </c>
      <c r="M130" s="405">
        <f t="shared" si="63"/>
        <v>0</v>
      </c>
      <c r="N130" s="406">
        <f t="shared" si="64"/>
        <v>0</v>
      </c>
      <c r="O130" s="406">
        <f t="shared" si="65"/>
        <v>0</v>
      </c>
      <c r="P130" s="405">
        <f t="shared" si="66"/>
        <v>0</v>
      </c>
      <c r="Q130" s="406">
        <f t="shared" si="67"/>
        <v>0</v>
      </c>
      <c r="R130" s="406">
        <f t="shared" si="68"/>
        <v>0</v>
      </c>
      <c r="S130" s="407">
        <f t="shared" si="69"/>
        <v>0</v>
      </c>
      <c r="T130" s="408">
        <f t="shared" si="70"/>
        <v>0</v>
      </c>
      <c r="U130" s="406">
        <f t="shared" si="71"/>
        <v>0</v>
      </c>
      <c r="V130" s="406">
        <f t="shared" si="72"/>
        <v>0</v>
      </c>
      <c r="W130" s="407">
        <f t="shared" si="73"/>
        <v>0</v>
      </c>
    </row>
    <row r="131" spans="1:24" s="39" customFormat="1" ht="15" hidden="1" customHeight="1" thickBot="1" x14ac:dyDescent="0.3">
      <c r="A131" s="110" t="s">
        <v>231</v>
      </c>
      <c r="B131" s="93" t="s">
        <v>662</v>
      </c>
      <c r="C131" s="775" t="s">
        <v>232</v>
      </c>
      <c r="D131" s="776"/>
      <c r="E131" s="776"/>
      <c r="F131" s="193">
        <f>F132+F133+F134+F135+F136+F137+F138+F139+F140+F141</f>
        <v>0</v>
      </c>
      <c r="G131" s="135">
        <f t="shared" ref="G131" si="103">G132+G133+G134+G135+G136+G137+G138+G139+G140+G141</f>
        <v>0</v>
      </c>
      <c r="H131" s="145">
        <f t="shared" si="83"/>
        <v>0</v>
      </c>
      <c r="I131" s="193">
        <f>I132+I133+I134+I135+I136+I137+I138+I139+I140+I141</f>
        <v>0</v>
      </c>
      <c r="J131" s="135">
        <f t="shared" ref="J131" si="104">J132+J133+J134+J135+J136+J137+J138+J139+J140+J141</f>
        <v>0</v>
      </c>
      <c r="K131" s="145">
        <f t="shared" si="92"/>
        <v>0</v>
      </c>
      <c r="L131" s="404">
        <f t="shared" si="62"/>
        <v>0</v>
      </c>
      <c r="M131" s="405">
        <f t="shared" si="63"/>
        <v>0</v>
      </c>
      <c r="N131" s="406">
        <f t="shared" si="64"/>
        <v>0</v>
      </c>
      <c r="O131" s="406">
        <f t="shared" si="65"/>
        <v>0</v>
      </c>
      <c r="P131" s="405">
        <f t="shared" si="66"/>
        <v>0</v>
      </c>
      <c r="Q131" s="406">
        <f t="shared" si="67"/>
        <v>0</v>
      </c>
      <c r="R131" s="406">
        <f t="shared" si="68"/>
        <v>0</v>
      </c>
      <c r="S131" s="407">
        <f t="shared" si="69"/>
        <v>0</v>
      </c>
      <c r="T131" s="408">
        <f t="shared" si="70"/>
        <v>0</v>
      </c>
      <c r="U131" s="406">
        <f t="shared" si="71"/>
        <v>0</v>
      </c>
      <c r="V131" s="406">
        <f t="shared" si="72"/>
        <v>0</v>
      </c>
      <c r="W131" s="407">
        <f t="shared" si="73"/>
        <v>0</v>
      </c>
      <c r="X131" s="642"/>
    </row>
    <row r="132" spans="1:24" ht="15" hidden="1" customHeight="1" thickBot="1" x14ac:dyDescent="0.3">
      <c r="B132" s="50"/>
      <c r="C132" s="2"/>
      <c r="D132" s="748" t="s">
        <v>368</v>
      </c>
      <c r="E132" s="748"/>
      <c r="F132" s="182">
        <f t="shared" ref="F132:F141" si="105">SUM(L132:W132)</f>
        <v>0</v>
      </c>
      <c r="G132" s="124"/>
      <c r="H132" s="142">
        <f t="shared" si="83"/>
        <v>0</v>
      </c>
      <c r="I132" s="182">
        <f t="shared" ref="I132:I137" si="106">SUM(O132:Y132)</f>
        <v>0</v>
      </c>
      <c r="J132" s="124"/>
      <c r="K132" s="142">
        <f t="shared" si="92"/>
        <v>0</v>
      </c>
      <c r="L132" s="404">
        <f t="shared" si="62"/>
        <v>0</v>
      </c>
      <c r="M132" s="405">
        <f t="shared" si="63"/>
        <v>0</v>
      </c>
      <c r="N132" s="406">
        <f t="shared" si="64"/>
        <v>0</v>
      </c>
      <c r="O132" s="406">
        <f t="shared" si="65"/>
        <v>0</v>
      </c>
      <c r="P132" s="405">
        <f t="shared" si="66"/>
        <v>0</v>
      </c>
      <c r="Q132" s="406">
        <f t="shared" si="67"/>
        <v>0</v>
      </c>
      <c r="R132" s="406">
        <f t="shared" si="68"/>
        <v>0</v>
      </c>
      <c r="S132" s="407">
        <f t="shared" si="69"/>
        <v>0</v>
      </c>
      <c r="T132" s="408">
        <f t="shared" si="70"/>
        <v>0</v>
      </c>
      <c r="U132" s="406">
        <f t="shared" si="71"/>
        <v>0</v>
      </c>
      <c r="V132" s="406">
        <f t="shared" si="72"/>
        <v>0</v>
      </c>
      <c r="W132" s="407">
        <f t="shared" si="73"/>
        <v>0</v>
      </c>
    </row>
    <row r="133" spans="1:24" ht="15" hidden="1" customHeight="1" thickBot="1" x14ac:dyDescent="0.3">
      <c r="B133" s="50"/>
      <c r="C133" s="2"/>
      <c r="D133" s="748" t="s">
        <v>514</v>
      </c>
      <c r="E133" s="748"/>
      <c r="F133" s="182">
        <f t="shared" si="105"/>
        <v>0</v>
      </c>
      <c r="G133" s="124"/>
      <c r="H133" s="142">
        <f t="shared" si="83"/>
        <v>0</v>
      </c>
      <c r="I133" s="182">
        <f t="shared" si="106"/>
        <v>0</v>
      </c>
      <c r="J133" s="124"/>
      <c r="K133" s="142">
        <f t="shared" si="92"/>
        <v>0</v>
      </c>
      <c r="L133" s="404">
        <f t="shared" si="62"/>
        <v>0</v>
      </c>
      <c r="M133" s="405">
        <f t="shared" si="63"/>
        <v>0</v>
      </c>
      <c r="N133" s="406">
        <f t="shared" si="64"/>
        <v>0</v>
      </c>
      <c r="O133" s="406">
        <f t="shared" si="65"/>
        <v>0</v>
      </c>
      <c r="P133" s="405">
        <f t="shared" si="66"/>
        <v>0</v>
      </c>
      <c r="Q133" s="406">
        <f t="shared" si="67"/>
        <v>0</v>
      </c>
      <c r="R133" s="406">
        <f t="shared" si="68"/>
        <v>0</v>
      </c>
      <c r="S133" s="407">
        <f t="shared" si="69"/>
        <v>0</v>
      </c>
      <c r="T133" s="408">
        <f t="shared" si="70"/>
        <v>0</v>
      </c>
      <c r="U133" s="406">
        <f t="shared" si="71"/>
        <v>0</v>
      </c>
      <c r="V133" s="406">
        <f t="shared" si="72"/>
        <v>0</v>
      </c>
      <c r="W133" s="407">
        <f t="shared" si="73"/>
        <v>0</v>
      </c>
    </row>
    <row r="134" spans="1:24" ht="15" hidden="1" customHeight="1" thickBot="1" x14ac:dyDescent="0.3">
      <c r="B134" s="50"/>
      <c r="C134" s="2"/>
      <c r="D134" s="748" t="s">
        <v>516</v>
      </c>
      <c r="E134" s="748"/>
      <c r="F134" s="182">
        <f t="shared" si="105"/>
        <v>0</v>
      </c>
      <c r="G134" s="124"/>
      <c r="H134" s="142">
        <f t="shared" si="83"/>
        <v>0</v>
      </c>
      <c r="I134" s="182">
        <f t="shared" si="106"/>
        <v>0</v>
      </c>
      <c r="J134" s="124"/>
      <c r="K134" s="142">
        <f t="shared" si="92"/>
        <v>0</v>
      </c>
      <c r="L134" s="404">
        <f t="shared" ref="L134:L197" si="107">SUM(X134*0.08)</f>
        <v>0</v>
      </c>
      <c r="M134" s="405">
        <f t="shared" ref="M134:M197" si="108">SUM(X134*0.09)</f>
        <v>0</v>
      </c>
      <c r="N134" s="406">
        <f t="shared" ref="N134:N197" si="109">SUM(X134*0.08)</f>
        <v>0</v>
      </c>
      <c r="O134" s="406">
        <f t="shared" ref="O134:O197" si="110">SUM(X134*0.09)</f>
        <v>0</v>
      </c>
      <c r="P134" s="405">
        <f t="shared" ref="P134:P197" si="111">SUM(X134*0.08)</f>
        <v>0</v>
      </c>
      <c r="Q134" s="406">
        <f t="shared" ref="Q134:Q197" si="112">SUM(X134*0.08)</f>
        <v>0</v>
      </c>
      <c r="R134" s="406">
        <f t="shared" ref="R134:R197" si="113">SUM(X134*0.09)</f>
        <v>0</v>
      </c>
      <c r="S134" s="407">
        <f t="shared" ref="S134:S197" si="114">SUM(X134*0.08)</f>
        <v>0</v>
      </c>
      <c r="T134" s="408">
        <f t="shared" ref="T134:T197" si="115">SUM(X134*0.08)</f>
        <v>0</v>
      </c>
      <c r="U134" s="406">
        <f t="shared" ref="U134:U197" si="116">SUM(X134*0.08)</f>
        <v>0</v>
      </c>
      <c r="V134" s="406">
        <f t="shared" ref="V134:V197" si="117">SUM(X134*0.085)</f>
        <v>0</v>
      </c>
      <c r="W134" s="407">
        <f t="shared" ref="W134:W197" si="118">SUM(X134*0.085)</f>
        <v>0</v>
      </c>
    </row>
    <row r="135" spans="1:24" ht="15" hidden="1" customHeight="1" thickBot="1" x14ac:dyDescent="0.3">
      <c r="B135" s="50"/>
      <c r="C135" s="2"/>
      <c r="D135" s="748" t="s">
        <v>517</v>
      </c>
      <c r="E135" s="748"/>
      <c r="F135" s="182">
        <f t="shared" si="105"/>
        <v>0</v>
      </c>
      <c r="G135" s="124"/>
      <c r="H135" s="142">
        <f t="shared" si="83"/>
        <v>0</v>
      </c>
      <c r="I135" s="182">
        <f t="shared" si="106"/>
        <v>0</v>
      </c>
      <c r="J135" s="124"/>
      <c r="K135" s="142">
        <f t="shared" si="92"/>
        <v>0</v>
      </c>
      <c r="L135" s="404">
        <f t="shared" si="107"/>
        <v>0</v>
      </c>
      <c r="M135" s="405">
        <f t="shared" si="108"/>
        <v>0</v>
      </c>
      <c r="N135" s="406">
        <f t="shared" si="109"/>
        <v>0</v>
      </c>
      <c r="O135" s="406">
        <f t="shared" si="110"/>
        <v>0</v>
      </c>
      <c r="P135" s="405">
        <f t="shared" si="111"/>
        <v>0</v>
      </c>
      <c r="Q135" s="406">
        <f t="shared" si="112"/>
        <v>0</v>
      </c>
      <c r="R135" s="406">
        <f t="shared" si="113"/>
        <v>0</v>
      </c>
      <c r="S135" s="407">
        <f t="shared" si="114"/>
        <v>0</v>
      </c>
      <c r="T135" s="408">
        <f t="shared" si="115"/>
        <v>0</v>
      </c>
      <c r="U135" s="406">
        <f t="shared" si="116"/>
        <v>0</v>
      </c>
      <c r="V135" s="406">
        <f t="shared" si="117"/>
        <v>0</v>
      </c>
      <c r="W135" s="407">
        <f t="shared" si="118"/>
        <v>0</v>
      </c>
    </row>
    <row r="136" spans="1:24" ht="15" hidden="1" customHeight="1" thickBot="1" x14ac:dyDescent="0.3">
      <c r="B136" s="50"/>
      <c r="C136" s="2"/>
      <c r="D136" s="748" t="s">
        <v>521</v>
      </c>
      <c r="E136" s="748"/>
      <c r="F136" s="182">
        <f t="shared" si="105"/>
        <v>0</v>
      </c>
      <c r="G136" s="124"/>
      <c r="H136" s="142">
        <f t="shared" si="83"/>
        <v>0</v>
      </c>
      <c r="I136" s="182">
        <f t="shared" si="106"/>
        <v>0</v>
      </c>
      <c r="J136" s="124"/>
      <c r="K136" s="142">
        <f t="shared" si="92"/>
        <v>0</v>
      </c>
      <c r="L136" s="404">
        <f t="shared" si="107"/>
        <v>0</v>
      </c>
      <c r="M136" s="405">
        <f t="shared" si="108"/>
        <v>0</v>
      </c>
      <c r="N136" s="406">
        <f t="shared" si="109"/>
        <v>0</v>
      </c>
      <c r="O136" s="406">
        <f t="shared" si="110"/>
        <v>0</v>
      </c>
      <c r="P136" s="405">
        <f t="shared" si="111"/>
        <v>0</v>
      </c>
      <c r="Q136" s="406">
        <f t="shared" si="112"/>
        <v>0</v>
      </c>
      <c r="R136" s="406">
        <f t="shared" si="113"/>
        <v>0</v>
      </c>
      <c r="S136" s="407">
        <f t="shared" si="114"/>
        <v>0</v>
      </c>
      <c r="T136" s="408">
        <f t="shared" si="115"/>
        <v>0</v>
      </c>
      <c r="U136" s="406">
        <f t="shared" si="116"/>
        <v>0</v>
      </c>
      <c r="V136" s="406">
        <f t="shared" si="117"/>
        <v>0</v>
      </c>
      <c r="W136" s="407">
        <f t="shared" si="118"/>
        <v>0</v>
      </c>
    </row>
    <row r="137" spans="1:24" ht="15" hidden="1" customHeight="1" thickBot="1" x14ac:dyDescent="0.3">
      <c r="B137" s="50"/>
      <c r="C137" s="2"/>
      <c r="D137" s="748" t="s">
        <v>519</v>
      </c>
      <c r="E137" s="748"/>
      <c r="F137" s="182">
        <f t="shared" si="105"/>
        <v>0</v>
      </c>
      <c r="G137" s="124"/>
      <c r="H137" s="142">
        <f t="shared" si="83"/>
        <v>0</v>
      </c>
      <c r="I137" s="182">
        <f t="shared" si="106"/>
        <v>0</v>
      </c>
      <c r="J137" s="124"/>
      <c r="K137" s="142">
        <f t="shared" si="92"/>
        <v>0</v>
      </c>
      <c r="L137" s="404">
        <f t="shared" si="107"/>
        <v>0</v>
      </c>
      <c r="M137" s="405">
        <f t="shared" si="108"/>
        <v>0</v>
      </c>
      <c r="N137" s="406">
        <f t="shared" si="109"/>
        <v>0</v>
      </c>
      <c r="O137" s="406">
        <f t="shared" si="110"/>
        <v>0</v>
      </c>
      <c r="P137" s="405">
        <f t="shared" si="111"/>
        <v>0</v>
      </c>
      <c r="Q137" s="406">
        <f t="shared" si="112"/>
        <v>0</v>
      </c>
      <c r="R137" s="406">
        <f t="shared" si="113"/>
        <v>0</v>
      </c>
      <c r="S137" s="407">
        <f t="shared" si="114"/>
        <v>0</v>
      </c>
      <c r="T137" s="408">
        <f t="shared" si="115"/>
        <v>0</v>
      </c>
      <c r="U137" s="406">
        <f t="shared" si="116"/>
        <v>0</v>
      </c>
      <c r="V137" s="406">
        <f t="shared" si="117"/>
        <v>0</v>
      </c>
      <c r="W137" s="407">
        <f t="shared" si="118"/>
        <v>0</v>
      </c>
    </row>
    <row r="138" spans="1:24" ht="25.5" hidden="1" customHeight="1" thickBot="1" x14ac:dyDescent="0.3">
      <c r="B138" s="50"/>
      <c r="C138" s="2"/>
      <c r="D138" s="749" t="s">
        <v>523</v>
      </c>
      <c r="E138" s="749"/>
      <c r="F138" s="192"/>
      <c r="G138" s="134"/>
      <c r="H138" s="142">
        <f t="shared" si="83"/>
        <v>0</v>
      </c>
      <c r="I138" s="192"/>
      <c r="J138" s="134"/>
      <c r="K138" s="142">
        <v>0</v>
      </c>
      <c r="L138" s="404">
        <f t="shared" si="107"/>
        <v>0</v>
      </c>
      <c r="M138" s="405">
        <f t="shared" si="108"/>
        <v>0</v>
      </c>
      <c r="N138" s="406">
        <f t="shared" si="109"/>
        <v>0</v>
      </c>
      <c r="O138" s="406">
        <f t="shared" si="110"/>
        <v>0</v>
      </c>
      <c r="P138" s="405">
        <f t="shared" si="111"/>
        <v>0</v>
      </c>
      <c r="Q138" s="406">
        <f t="shared" si="112"/>
        <v>0</v>
      </c>
      <c r="R138" s="406">
        <f t="shared" si="113"/>
        <v>0</v>
      </c>
      <c r="S138" s="407">
        <f t="shared" si="114"/>
        <v>0</v>
      </c>
      <c r="T138" s="408">
        <f t="shared" si="115"/>
        <v>0</v>
      </c>
      <c r="U138" s="406">
        <f t="shared" si="116"/>
        <v>0</v>
      </c>
      <c r="V138" s="406">
        <f t="shared" si="117"/>
        <v>0</v>
      </c>
      <c r="W138" s="407">
        <f t="shared" si="118"/>
        <v>0</v>
      </c>
    </row>
    <row r="139" spans="1:24" ht="15.75" hidden="1" thickBot="1" x14ac:dyDescent="0.3">
      <c r="B139" s="50"/>
      <c r="C139" s="2"/>
      <c r="D139" s="748" t="s">
        <v>524</v>
      </c>
      <c r="E139" s="748"/>
      <c r="F139" s="182">
        <v>0</v>
      </c>
      <c r="G139" s="124"/>
      <c r="H139" s="142">
        <f t="shared" si="83"/>
        <v>0</v>
      </c>
      <c r="I139" s="182">
        <v>0</v>
      </c>
      <c r="J139" s="124"/>
      <c r="K139" s="498">
        <v>0</v>
      </c>
      <c r="L139" s="404">
        <f t="shared" si="107"/>
        <v>0</v>
      </c>
      <c r="M139" s="405">
        <f t="shared" si="108"/>
        <v>0</v>
      </c>
      <c r="N139" s="406">
        <f t="shared" si="109"/>
        <v>0</v>
      </c>
      <c r="O139" s="406">
        <v>0</v>
      </c>
      <c r="P139" s="405">
        <f t="shared" si="111"/>
        <v>0</v>
      </c>
      <c r="Q139" s="406">
        <f t="shared" si="112"/>
        <v>0</v>
      </c>
      <c r="R139" s="406">
        <f t="shared" si="113"/>
        <v>0</v>
      </c>
      <c r="S139" s="407">
        <f t="shared" si="114"/>
        <v>0</v>
      </c>
      <c r="T139" s="408">
        <f t="shared" si="115"/>
        <v>0</v>
      </c>
      <c r="U139" s="406">
        <f t="shared" si="116"/>
        <v>0</v>
      </c>
      <c r="V139" s="406">
        <f t="shared" si="117"/>
        <v>0</v>
      </c>
      <c r="W139" s="407">
        <f t="shared" si="118"/>
        <v>0</v>
      </c>
    </row>
    <row r="140" spans="1:24" ht="25.5" hidden="1" customHeight="1" thickBot="1" x14ac:dyDescent="0.3">
      <c r="B140" s="50"/>
      <c r="C140" s="2"/>
      <c r="D140" s="749" t="s">
        <v>526</v>
      </c>
      <c r="E140" s="749"/>
      <c r="F140" s="192">
        <f t="shared" si="105"/>
        <v>0</v>
      </c>
      <c r="G140" s="134"/>
      <c r="H140" s="142">
        <f t="shared" si="83"/>
        <v>0</v>
      </c>
      <c r="I140" s="192">
        <f>SUM(O140:Y140)</f>
        <v>0</v>
      </c>
      <c r="J140" s="134"/>
      <c r="K140" s="142">
        <f t="shared" si="92"/>
        <v>0</v>
      </c>
      <c r="L140" s="404">
        <f t="shared" si="107"/>
        <v>0</v>
      </c>
      <c r="M140" s="405">
        <f t="shared" si="108"/>
        <v>0</v>
      </c>
      <c r="N140" s="406">
        <f t="shared" si="109"/>
        <v>0</v>
      </c>
      <c r="O140" s="406">
        <f t="shared" si="110"/>
        <v>0</v>
      </c>
      <c r="P140" s="405">
        <f t="shared" si="111"/>
        <v>0</v>
      </c>
      <c r="Q140" s="406">
        <f t="shared" si="112"/>
        <v>0</v>
      </c>
      <c r="R140" s="406">
        <f t="shared" si="113"/>
        <v>0</v>
      </c>
      <c r="S140" s="407">
        <f t="shared" si="114"/>
        <v>0</v>
      </c>
      <c r="T140" s="408">
        <f t="shared" si="115"/>
        <v>0</v>
      </c>
      <c r="U140" s="406">
        <f t="shared" si="116"/>
        <v>0</v>
      </c>
      <c r="V140" s="406">
        <f t="shared" si="117"/>
        <v>0</v>
      </c>
      <c r="W140" s="407">
        <f t="shared" si="118"/>
        <v>0</v>
      </c>
    </row>
    <row r="141" spans="1:24" ht="25.5" hidden="1" customHeight="1" thickBot="1" x14ac:dyDescent="0.3">
      <c r="B141" s="50"/>
      <c r="C141" s="2"/>
      <c r="D141" s="749" t="s">
        <v>528</v>
      </c>
      <c r="E141" s="749"/>
      <c r="F141" s="192">
        <f t="shared" si="105"/>
        <v>0</v>
      </c>
      <c r="G141" s="134"/>
      <c r="H141" s="142">
        <f t="shared" si="83"/>
        <v>0</v>
      </c>
      <c r="I141" s="192">
        <f>SUM(O141:Y141)</f>
        <v>0</v>
      </c>
      <c r="J141" s="134"/>
      <c r="K141" s="142">
        <f t="shared" si="92"/>
        <v>0</v>
      </c>
      <c r="L141" s="404">
        <f t="shared" si="107"/>
        <v>0</v>
      </c>
      <c r="M141" s="405">
        <f t="shared" si="108"/>
        <v>0</v>
      </c>
      <c r="N141" s="406">
        <f t="shared" si="109"/>
        <v>0</v>
      </c>
      <c r="O141" s="406">
        <f t="shared" si="110"/>
        <v>0</v>
      </c>
      <c r="P141" s="405">
        <f t="shared" si="111"/>
        <v>0</v>
      </c>
      <c r="Q141" s="406">
        <f t="shared" si="112"/>
        <v>0</v>
      </c>
      <c r="R141" s="406">
        <f t="shared" si="113"/>
        <v>0</v>
      </c>
      <c r="S141" s="407">
        <f t="shared" si="114"/>
        <v>0</v>
      </c>
      <c r="T141" s="408">
        <f t="shared" si="115"/>
        <v>0</v>
      </c>
      <c r="U141" s="406">
        <f t="shared" si="116"/>
        <v>0</v>
      </c>
      <c r="V141" s="406">
        <f t="shared" si="117"/>
        <v>0</v>
      </c>
      <c r="W141" s="407">
        <f t="shared" si="118"/>
        <v>0</v>
      </c>
    </row>
    <row r="142" spans="1:24" s="39" customFormat="1" ht="27.75" hidden="1" customHeight="1" thickBot="1" x14ac:dyDescent="0.3">
      <c r="A142" s="110" t="s">
        <v>233</v>
      </c>
      <c r="B142" s="93" t="s">
        <v>663</v>
      </c>
      <c r="C142" s="819" t="s">
        <v>807</v>
      </c>
      <c r="D142" s="820"/>
      <c r="E142" s="820"/>
      <c r="F142" s="191">
        <f>F143+F144</f>
        <v>0</v>
      </c>
      <c r="G142" s="133">
        <f t="shared" ref="G142" si="119">G143+G144</f>
        <v>0</v>
      </c>
      <c r="H142" s="145">
        <f t="shared" si="83"/>
        <v>0</v>
      </c>
      <c r="I142" s="191">
        <f>I143+I144</f>
        <v>0</v>
      </c>
      <c r="J142" s="133">
        <f t="shared" ref="J142" si="120">J143+J144</f>
        <v>0</v>
      </c>
      <c r="K142" s="145">
        <f t="shared" si="92"/>
        <v>0</v>
      </c>
      <c r="L142" s="404">
        <f t="shared" si="107"/>
        <v>0</v>
      </c>
      <c r="M142" s="405">
        <f t="shared" si="108"/>
        <v>0</v>
      </c>
      <c r="N142" s="406">
        <f t="shared" si="109"/>
        <v>0</v>
      </c>
      <c r="O142" s="406">
        <f t="shared" si="110"/>
        <v>0</v>
      </c>
      <c r="P142" s="405">
        <f t="shared" si="111"/>
        <v>0</v>
      </c>
      <c r="Q142" s="406">
        <f t="shared" si="112"/>
        <v>0</v>
      </c>
      <c r="R142" s="406">
        <f t="shared" si="113"/>
        <v>0</v>
      </c>
      <c r="S142" s="407">
        <f t="shared" si="114"/>
        <v>0</v>
      </c>
      <c r="T142" s="408">
        <f t="shared" si="115"/>
        <v>0</v>
      </c>
      <c r="U142" s="406">
        <f t="shared" si="116"/>
        <v>0</v>
      </c>
      <c r="V142" s="406">
        <f t="shared" si="117"/>
        <v>0</v>
      </c>
      <c r="W142" s="407">
        <f t="shared" si="118"/>
        <v>0</v>
      </c>
      <c r="X142" s="642"/>
    </row>
    <row r="143" spans="1:24" ht="15.75" hidden="1" thickBot="1" x14ac:dyDescent="0.3">
      <c r="B143" s="50"/>
      <c r="C143" s="2"/>
      <c r="D143" s="748" t="s">
        <v>530</v>
      </c>
      <c r="E143" s="748"/>
      <c r="F143" s="182">
        <f>SUM(L143:W143)</f>
        <v>0</v>
      </c>
      <c r="G143" s="124"/>
      <c r="H143" s="142">
        <f t="shared" si="83"/>
        <v>0</v>
      </c>
      <c r="I143" s="182">
        <f>SUM(O143:Y143)</f>
        <v>0</v>
      </c>
      <c r="J143" s="124"/>
      <c r="K143" s="142">
        <f t="shared" si="92"/>
        <v>0</v>
      </c>
      <c r="L143" s="404">
        <f t="shared" si="107"/>
        <v>0</v>
      </c>
      <c r="M143" s="405">
        <f t="shared" si="108"/>
        <v>0</v>
      </c>
      <c r="N143" s="406">
        <f t="shared" si="109"/>
        <v>0</v>
      </c>
      <c r="O143" s="406">
        <f t="shared" si="110"/>
        <v>0</v>
      </c>
      <c r="P143" s="405">
        <f t="shared" si="111"/>
        <v>0</v>
      </c>
      <c r="Q143" s="406">
        <f t="shared" si="112"/>
        <v>0</v>
      </c>
      <c r="R143" s="406">
        <f t="shared" si="113"/>
        <v>0</v>
      </c>
      <c r="S143" s="407">
        <f t="shared" si="114"/>
        <v>0</v>
      </c>
      <c r="T143" s="408">
        <f t="shared" si="115"/>
        <v>0</v>
      </c>
      <c r="U143" s="406">
        <f t="shared" si="116"/>
        <v>0</v>
      </c>
      <c r="V143" s="406">
        <f t="shared" si="117"/>
        <v>0</v>
      </c>
      <c r="W143" s="407">
        <f t="shared" si="118"/>
        <v>0</v>
      </c>
    </row>
    <row r="144" spans="1:24" ht="25.5" hidden="1" customHeight="1" thickBot="1" x14ac:dyDescent="0.3">
      <c r="B144" s="50"/>
      <c r="C144" s="2"/>
      <c r="D144" s="749" t="s">
        <v>529</v>
      </c>
      <c r="E144" s="749"/>
      <c r="F144" s="192">
        <f>SUM(L144:W144)</f>
        <v>0</v>
      </c>
      <c r="G144" s="134"/>
      <c r="H144" s="142">
        <f t="shared" si="83"/>
        <v>0</v>
      </c>
      <c r="I144" s="192">
        <f>SUM(O144:Y144)</f>
        <v>0</v>
      </c>
      <c r="J144" s="134"/>
      <c r="K144" s="142">
        <f t="shared" si="92"/>
        <v>0</v>
      </c>
      <c r="L144" s="404">
        <f t="shared" si="107"/>
        <v>0</v>
      </c>
      <c r="M144" s="405">
        <f t="shared" si="108"/>
        <v>0</v>
      </c>
      <c r="N144" s="406">
        <f t="shared" si="109"/>
        <v>0</v>
      </c>
      <c r="O144" s="406">
        <f t="shared" si="110"/>
        <v>0</v>
      </c>
      <c r="P144" s="405">
        <f t="shared" si="111"/>
        <v>0</v>
      </c>
      <c r="Q144" s="406">
        <f t="shared" si="112"/>
        <v>0</v>
      </c>
      <c r="R144" s="406">
        <f t="shared" si="113"/>
        <v>0</v>
      </c>
      <c r="S144" s="407">
        <f t="shared" si="114"/>
        <v>0</v>
      </c>
      <c r="T144" s="408">
        <f t="shared" si="115"/>
        <v>0</v>
      </c>
      <c r="U144" s="406">
        <f t="shared" si="116"/>
        <v>0</v>
      </c>
      <c r="V144" s="406">
        <f t="shared" si="117"/>
        <v>0</v>
      </c>
      <c r="W144" s="407">
        <f t="shared" si="118"/>
        <v>0</v>
      </c>
    </row>
    <row r="145" spans="1:24" s="39" customFormat="1" ht="15.75" hidden="1" thickBot="1" x14ac:dyDescent="0.3">
      <c r="A145" s="110" t="s">
        <v>234</v>
      </c>
      <c r="B145" s="93" t="s">
        <v>665</v>
      </c>
      <c r="C145" s="819" t="s">
        <v>808</v>
      </c>
      <c r="D145" s="820"/>
      <c r="E145" s="820"/>
      <c r="F145" s="191">
        <f>F146+F147+F148+F149+F150+F151+F152+F153+F154+F155+F156</f>
        <v>0</v>
      </c>
      <c r="G145" s="133">
        <f t="shared" ref="G145" si="121">G146+G147+G148+G149+G150+G151+G152+G153+G154+G155+G156</f>
        <v>0</v>
      </c>
      <c r="H145" s="145">
        <f t="shared" si="83"/>
        <v>0</v>
      </c>
      <c r="I145" s="191">
        <f>I146+I147+I148+I149+I150+I151+I152+I153+I154+I155+I156</f>
        <v>0</v>
      </c>
      <c r="J145" s="133">
        <f t="shared" ref="J145" si="122">J146+J147+J148+J149+J150+J151+J152+J153+J154+J155+J156</f>
        <v>0</v>
      </c>
      <c r="K145" s="145">
        <f t="shared" si="92"/>
        <v>0</v>
      </c>
      <c r="L145" s="404">
        <f t="shared" si="107"/>
        <v>0</v>
      </c>
      <c r="M145" s="405">
        <f t="shared" si="108"/>
        <v>0</v>
      </c>
      <c r="N145" s="406">
        <f t="shared" si="109"/>
        <v>0</v>
      </c>
      <c r="O145" s="406">
        <f t="shared" si="110"/>
        <v>0</v>
      </c>
      <c r="P145" s="405">
        <f t="shared" si="111"/>
        <v>0</v>
      </c>
      <c r="Q145" s="406">
        <f t="shared" si="112"/>
        <v>0</v>
      </c>
      <c r="R145" s="406">
        <f t="shared" si="113"/>
        <v>0</v>
      </c>
      <c r="S145" s="407">
        <f t="shared" si="114"/>
        <v>0</v>
      </c>
      <c r="T145" s="408">
        <f t="shared" si="115"/>
        <v>0</v>
      </c>
      <c r="U145" s="406">
        <f t="shared" si="116"/>
        <v>0</v>
      </c>
      <c r="V145" s="406">
        <f t="shared" si="117"/>
        <v>0</v>
      </c>
      <c r="W145" s="407">
        <f t="shared" si="118"/>
        <v>0</v>
      </c>
      <c r="X145" s="642"/>
    </row>
    <row r="146" spans="1:24" ht="15.75" hidden="1" thickBot="1" x14ac:dyDescent="0.3">
      <c r="B146" s="50"/>
      <c r="C146" s="2"/>
      <c r="D146" s="748" t="s">
        <v>354</v>
      </c>
      <c r="E146" s="748"/>
      <c r="F146" s="182">
        <f t="shared" ref="F146:F159" si="123">SUM(L146:W146)</f>
        <v>0</v>
      </c>
      <c r="G146" s="124"/>
      <c r="H146" s="142">
        <f t="shared" si="83"/>
        <v>0</v>
      </c>
      <c r="I146" s="182">
        <f t="shared" ref="I146:I159" si="124">SUM(O146:Y146)</f>
        <v>0</v>
      </c>
      <c r="J146" s="124"/>
      <c r="K146" s="142">
        <f t="shared" si="92"/>
        <v>0</v>
      </c>
      <c r="L146" s="404">
        <f t="shared" si="107"/>
        <v>0</v>
      </c>
      <c r="M146" s="405">
        <f t="shared" si="108"/>
        <v>0</v>
      </c>
      <c r="N146" s="406">
        <f t="shared" si="109"/>
        <v>0</v>
      </c>
      <c r="O146" s="406">
        <f t="shared" si="110"/>
        <v>0</v>
      </c>
      <c r="P146" s="405">
        <f t="shared" si="111"/>
        <v>0</v>
      </c>
      <c r="Q146" s="406">
        <f t="shared" si="112"/>
        <v>0</v>
      </c>
      <c r="R146" s="406">
        <f t="shared" si="113"/>
        <v>0</v>
      </c>
      <c r="S146" s="407">
        <f t="shared" si="114"/>
        <v>0</v>
      </c>
      <c r="T146" s="408">
        <f t="shared" si="115"/>
        <v>0</v>
      </c>
      <c r="U146" s="406">
        <f t="shared" si="116"/>
        <v>0</v>
      </c>
      <c r="V146" s="406">
        <f t="shared" si="117"/>
        <v>0</v>
      </c>
      <c r="W146" s="407">
        <f t="shared" si="118"/>
        <v>0</v>
      </c>
    </row>
    <row r="147" spans="1:24" ht="15.75" hidden="1" thickBot="1" x14ac:dyDescent="0.3">
      <c r="B147" s="50"/>
      <c r="C147" s="2"/>
      <c r="D147" s="748" t="s">
        <v>357</v>
      </c>
      <c r="E147" s="748"/>
      <c r="F147" s="182">
        <f t="shared" si="123"/>
        <v>0</v>
      </c>
      <c r="G147" s="124"/>
      <c r="H147" s="142">
        <f t="shared" si="83"/>
        <v>0</v>
      </c>
      <c r="I147" s="182">
        <f t="shared" si="124"/>
        <v>0</v>
      </c>
      <c r="J147" s="124"/>
      <c r="K147" s="142">
        <f t="shared" si="92"/>
        <v>0</v>
      </c>
      <c r="L147" s="404">
        <f t="shared" si="107"/>
        <v>0</v>
      </c>
      <c r="M147" s="405">
        <f t="shared" si="108"/>
        <v>0</v>
      </c>
      <c r="N147" s="406">
        <f t="shared" si="109"/>
        <v>0</v>
      </c>
      <c r="O147" s="406">
        <f t="shared" si="110"/>
        <v>0</v>
      </c>
      <c r="P147" s="405">
        <f t="shared" si="111"/>
        <v>0</v>
      </c>
      <c r="Q147" s="406">
        <f t="shared" si="112"/>
        <v>0</v>
      </c>
      <c r="R147" s="406">
        <f t="shared" si="113"/>
        <v>0</v>
      </c>
      <c r="S147" s="407">
        <f t="shared" si="114"/>
        <v>0</v>
      </c>
      <c r="T147" s="408">
        <f t="shared" si="115"/>
        <v>0</v>
      </c>
      <c r="U147" s="406">
        <f t="shared" si="116"/>
        <v>0</v>
      </c>
      <c r="V147" s="406">
        <f t="shared" si="117"/>
        <v>0</v>
      </c>
      <c r="W147" s="407">
        <f t="shared" si="118"/>
        <v>0</v>
      </c>
    </row>
    <row r="148" spans="1:24" ht="15.75" hidden="1" thickBot="1" x14ac:dyDescent="0.3">
      <c r="B148" s="50"/>
      <c r="C148" s="2"/>
      <c r="D148" s="748" t="s">
        <v>358</v>
      </c>
      <c r="E148" s="748"/>
      <c r="F148" s="182">
        <f t="shared" si="123"/>
        <v>0</v>
      </c>
      <c r="G148" s="124"/>
      <c r="H148" s="142">
        <f t="shared" si="83"/>
        <v>0</v>
      </c>
      <c r="I148" s="182">
        <f t="shared" si="124"/>
        <v>0</v>
      </c>
      <c r="J148" s="124"/>
      <c r="K148" s="142">
        <f t="shared" si="92"/>
        <v>0</v>
      </c>
      <c r="L148" s="404">
        <f t="shared" si="107"/>
        <v>0</v>
      </c>
      <c r="M148" s="405">
        <f t="shared" si="108"/>
        <v>0</v>
      </c>
      <c r="N148" s="406">
        <f t="shared" si="109"/>
        <v>0</v>
      </c>
      <c r="O148" s="406">
        <f t="shared" si="110"/>
        <v>0</v>
      </c>
      <c r="P148" s="405">
        <f t="shared" si="111"/>
        <v>0</v>
      </c>
      <c r="Q148" s="406">
        <f t="shared" si="112"/>
        <v>0</v>
      </c>
      <c r="R148" s="406">
        <f t="shared" si="113"/>
        <v>0</v>
      </c>
      <c r="S148" s="407">
        <f t="shared" si="114"/>
        <v>0</v>
      </c>
      <c r="T148" s="408">
        <f t="shared" si="115"/>
        <v>0</v>
      </c>
      <c r="U148" s="406">
        <f t="shared" si="116"/>
        <v>0</v>
      </c>
      <c r="V148" s="406">
        <f t="shared" si="117"/>
        <v>0</v>
      </c>
      <c r="W148" s="407">
        <f t="shared" si="118"/>
        <v>0</v>
      </c>
    </row>
    <row r="149" spans="1:24" ht="15.75" hidden="1" thickBot="1" x14ac:dyDescent="0.3">
      <c r="B149" s="50"/>
      <c r="C149" s="2"/>
      <c r="D149" s="748" t="s">
        <v>355</v>
      </c>
      <c r="E149" s="748"/>
      <c r="F149" s="182">
        <f t="shared" si="123"/>
        <v>0</v>
      </c>
      <c r="G149" s="124"/>
      <c r="H149" s="142">
        <f t="shared" si="83"/>
        <v>0</v>
      </c>
      <c r="I149" s="182">
        <f t="shared" si="124"/>
        <v>0</v>
      </c>
      <c r="J149" s="124"/>
      <c r="K149" s="142">
        <f t="shared" si="92"/>
        <v>0</v>
      </c>
      <c r="L149" s="404">
        <f t="shared" si="107"/>
        <v>0</v>
      </c>
      <c r="M149" s="405">
        <f t="shared" si="108"/>
        <v>0</v>
      </c>
      <c r="N149" s="406">
        <f t="shared" si="109"/>
        <v>0</v>
      </c>
      <c r="O149" s="406">
        <f t="shared" si="110"/>
        <v>0</v>
      </c>
      <c r="P149" s="405">
        <f t="shared" si="111"/>
        <v>0</v>
      </c>
      <c r="Q149" s="406">
        <f t="shared" si="112"/>
        <v>0</v>
      </c>
      <c r="R149" s="406">
        <f t="shared" si="113"/>
        <v>0</v>
      </c>
      <c r="S149" s="407">
        <f t="shared" si="114"/>
        <v>0</v>
      </c>
      <c r="T149" s="408">
        <f t="shared" si="115"/>
        <v>0</v>
      </c>
      <c r="U149" s="406">
        <f t="shared" si="116"/>
        <v>0</v>
      </c>
      <c r="V149" s="406">
        <f t="shared" si="117"/>
        <v>0</v>
      </c>
      <c r="W149" s="407">
        <f t="shared" si="118"/>
        <v>0</v>
      </c>
    </row>
    <row r="150" spans="1:24" ht="15.75" hidden="1" thickBot="1" x14ac:dyDescent="0.3">
      <c r="B150" s="50"/>
      <c r="C150" s="2"/>
      <c r="D150" s="748" t="s">
        <v>809</v>
      </c>
      <c r="E150" s="748"/>
      <c r="F150" s="182">
        <f t="shared" si="123"/>
        <v>0</v>
      </c>
      <c r="G150" s="124"/>
      <c r="H150" s="142">
        <f t="shared" si="83"/>
        <v>0</v>
      </c>
      <c r="I150" s="182">
        <f t="shared" si="124"/>
        <v>0</v>
      </c>
      <c r="J150" s="124"/>
      <c r="K150" s="142">
        <f t="shared" si="92"/>
        <v>0</v>
      </c>
      <c r="L150" s="404">
        <f t="shared" si="107"/>
        <v>0</v>
      </c>
      <c r="M150" s="405">
        <f t="shared" si="108"/>
        <v>0</v>
      </c>
      <c r="N150" s="406">
        <f t="shared" si="109"/>
        <v>0</v>
      </c>
      <c r="O150" s="406">
        <f t="shared" si="110"/>
        <v>0</v>
      </c>
      <c r="P150" s="405">
        <f t="shared" si="111"/>
        <v>0</v>
      </c>
      <c r="Q150" s="406">
        <f t="shared" si="112"/>
        <v>0</v>
      </c>
      <c r="R150" s="406">
        <f t="shared" si="113"/>
        <v>0</v>
      </c>
      <c r="S150" s="407">
        <f t="shared" si="114"/>
        <v>0</v>
      </c>
      <c r="T150" s="408">
        <f t="shared" si="115"/>
        <v>0</v>
      </c>
      <c r="U150" s="406">
        <f t="shared" si="116"/>
        <v>0</v>
      </c>
      <c r="V150" s="406">
        <f t="shared" si="117"/>
        <v>0</v>
      </c>
      <c r="W150" s="407">
        <f t="shared" si="118"/>
        <v>0</v>
      </c>
    </row>
    <row r="151" spans="1:24" ht="25.5" hidden="1" customHeight="1" thickBot="1" x14ac:dyDescent="0.3">
      <c r="B151" s="50"/>
      <c r="C151" s="2"/>
      <c r="D151" s="749" t="s">
        <v>531</v>
      </c>
      <c r="E151" s="749"/>
      <c r="F151" s="192">
        <f t="shared" si="123"/>
        <v>0</v>
      </c>
      <c r="G151" s="134"/>
      <c r="H151" s="142">
        <f t="shared" si="83"/>
        <v>0</v>
      </c>
      <c r="I151" s="192">
        <f t="shared" si="124"/>
        <v>0</v>
      </c>
      <c r="J151" s="134"/>
      <c r="K151" s="142">
        <f t="shared" si="92"/>
        <v>0</v>
      </c>
      <c r="L151" s="404">
        <f t="shared" si="107"/>
        <v>0</v>
      </c>
      <c r="M151" s="405">
        <f t="shared" si="108"/>
        <v>0</v>
      </c>
      <c r="N151" s="406">
        <f t="shared" si="109"/>
        <v>0</v>
      </c>
      <c r="O151" s="406">
        <f t="shared" si="110"/>
        <v>0</v>
      </c>
      <c r="P151" s="405">
        <f t="shared" si="111"/>
        <v>0</v>
      </c>
      <c r="Q151" s="406">
        <f t="shared" si="112"/>
        <v>0</v>
      </c>
      <c r="R151" s="406">
        <f t="shared" si="113"/>
        <v>0</v>
      </c>
      <c r="S151" s="407">
        <f t="shared" si="114"/>
        <v>0</v>
      </c>
      <c r="T151" s="408">
        <f t="shared" si="115"/>
        <v>0</v>
      </c>
      <c r="U151" s="406">
        <f t="shared" si="116"/>
        <v>0</v>
      </c>
      <c r="V151" s="406">
        <f t="shared" si="117"/>
        <v>0</v>
      </c>
      <c r="W151" s="407">
        <f t="shared" si="118"/>
        <v>0</v>
      </c>
    </row>
    <row r="152" spans="1:24" ht="25.5" hidden="1" customHeight="1" thickBot="1" x14ac:dyDescent="0.3">
      <c r="B152" s="50"/>
      <c r="C152" s="2"/>
      <c r="D152" s="749" t="s">
        <v>532</v>
      </c>
      <c r="E152" s="749"/>
      <c r="F152" s="192">
        <f t="shared" si="123"/>
        <v>0</v>
      </c>
      <c r="G152" s="134"/>
      <c r="H152" s="142">
        <f t="shared" si="83"/>
        <v>0</v>
      </c>
      <c r="I152" s="192">
        <f t="shared" si="124"/>
        <v>0</v>
      </c>
      <c r="J152" s="134"/>
      <c r="K152" s="142">
        <f t="shared" si="92"/>
        <v>0</v>
      </c>
      <c r="L152" s="404">
        <f t="shared" si="107"/>
        <v>0</v>
      </c>
      <c r="M152" s="405">
        <f t="shared" si="108"/>
        <v>0</v>
      </c>
      <c r="N152" s="406">
        <f t="shared" si="109"/>
        <v>0</v>
      </c>
      <c r="O152" s="406">
        <f t="shared" si="110"/>
        <v>0</v>
      </c>
      <c r="P152" s="405">
        <f t="shared" si="111"/>
        <v>0</v>
      </c>
      <c r="Q152" s="406">
        <f t="shared" si="112"/>
        <v>0</v>
      </c>
      <c r="R152" s="406">
        <f t="shared" si="113"/>
        <v>0</v>
      </c>
      <c r="S152" s="407">
        <f t="shared" si="114"/>
        <v>0</v>
      </c>
      <c r="T152" s="408">
        <f t="shared" si="115"/>
        <v>0</v>
      </c>
      <c r="U152" s="406">
        <f t="shared" si="116"/>
        <v>0</v>
      </c>
      <c r="V152" s="406">
        <f t="shared" si="117"/>
        <v>0</v>
      </c>
      <c r="W152" s="407">
        <f t="shared" si="118"/>
        <v>0</v>
      </c>
    </row>
    <row r="153" spans="1:24" ht="15.75" hidden="1" thickBot="1" x14ac:dyDescent="0.3">
      <c r="B153" s="50"/>
      <c r="C153" s="2"/>
      <c r="D153" s="748" t="s">
        <v>364</v>
      </c>
      <c r="E153" s="748"/>
      <c r="F153" s="182">
        <f t="shared" si="123"/>
        <v>0</v>
      </c>
      <c r="G153" s="124"/>
      <c r="H153" s="142">
        <f t="shared" si="83"/>
        <v>0</v>
      </c>
      <c r="I153" s="182">
        <f t="shared" si="124"/>
        <v>0</v>
      </c>
      <c r="J153" s="124"/>
      <c r="K153" s="142">
        <f t="shared" si="92"/>
        <v>0</v>
      </c>
      <c r="L153" s="404">
        <f t="shared" si="107"/>
        <v>0</v>
      </c>
      <c r="M153" s="405">
        <f t="shared" si="108"/>
        <v>0</v>
      </c>
      <c r="N153" s="406">
        <f t="shared" si="109"/>
        <v>0</v>
      </c>
      <c r="O153" s="406">
        <f t="shared" si="110"/>
        <v>0</v>
      </c>
      <c r="P153" s="405">
        <f t="shared" si="111"/>
        <v>0</v>
      </c>
      <c r="Q153" s="406">
        <f t="shared" si="112"/>
        <v>0</v>
      </c>
      <c r="R153" s="406">
        <f t="shared" si="113"/>
        <v>0</v>
      </c>
      <c r="S153" s="407">
        <f t="shared" si="114"/>
        <v>0</v>
      </c>
      <c r="T153" s="408">
        <f t="shared" si="115"/>
        <v>0</v>
      </c>
      <c r="U153" s="406">
        <f t="shared" si="116"/>
        <v>0</v>
      </c>
      <c r="V153" s="406">
        <f t="shared" si="117"/>
        <v>0</v>
      </c>
      <c r="W153" s="407">
        <f t="shared" si="118"/>
        <v>0</v>
      </c>
    </row>
    <row r="154" spans="1:24" ht="15.75" hidden="1" thickBot="1" x14ac:dyDescent="0.3">
      <c r="B154" s="50"/>
      <c r="C154" s="2"/>
      <c r="D154" s="748" t="s">
        <v>356</v>
      </c>
      <c r="E154" s="748"/>
      <c r="F154" s="182">
        <f t="shared" si="123"/>
        <v>0</v>
      </c>
      <c r="G154" s="124"/>
      <c r="H154" s="142">
        <f t="shared" si="83"/>
        <v>0</v>
      </c>
      <c r="I154" s="182">
        <f t="shared" si="124"/>
        <v>0</v>
      </c>
      <c r="J154" s="124"/>
      <c r="K154" s="142">
        <f t="shared" si="92"/>
        <v>0</v>
      </c>
      <c r="L154" s="404">
        <f t="shared" si="107"/>
        <v>0</v>
      </c>
      <c r="M154" s="405">
        <f t="shared" si="108"/>
        <v>0</v>
      </c>
      <c r="N154" s="406">
        <f t="shared" si="109"/>
        <v>0</v>
      </c>
      <c r="O154" s="406">
        <f t="shared" si="110"/>
        <v>0</v>
      </c>
      <c r="P154" s="405">
        <f t="shared" si="111"/>
        <v>0</v>
      </c>
      <c r="Q154" s="406">
        <f t="shared" si="112"/>
        <v>0</v>
      </c>
      <c r="R154" s="406">
        <f t="shared" si="113"/>
        <v>0</v>
      </c>
      <c r="S154" s="407">
        <f t="shared" si="114"/>
        <v>0</v>
      </c>
      <c r="T154" s="408">
        <f t="shared" si="115"/>
        <v>0</v>
      </c>
      <c r="U154" s="406">
        <f t="shared" si="116"/>
        <v>0</v>
      </c>
      <c r="V154" s="406">
        <f t="shared" si="117"/>
        <v>0</v>
      </c>
      <c r="W154" s="407">
        <f t="shared" si="118"/>
        <v>0</v>
      </c>
    </row>
    <row r="155" spans="1:24" ht="25.5" hidden="1" customHeight="1" thickBot="1" x14ac:dyDescent="0.3">
      <c r="B155" s="50"/>
      <c r="C155" s="2"/>
      <c r="D155" s="749" t="s">
        <v>533</v>
      </c>
      <c r="E155" s="749"/>
      <c r="F155" s="192">
        <f t="shared" si="123"/>
        <v>0</v>
      </c>
      <c r="G155" s="134"/>
      <c r="H155" s="142">
        <f t="shared" si="83"/>
        <v>0</v>
      </c>
      <c r="I155" s="192">
        <f t="shared" si="124"/>
        <v>0</v>
      </c>
      <c r="J155" s="134"/>
      <c r="K155" s="142">
        <f t="shared" si="92"/>
        <v>0</v>
      </c>
      <c r="L155" s="404">
        <f t="shared" si="107"/>
        <v>0</v>
      </c>
      <c r="M155" s="405">
        <f t="shared" si="108"/>
        <v>0</v>
      </c>
      <c r="N155" s="406">
        <f t="shared" si="109"/>
        <v>0</v>
      </c>
      <c r="O155" s="406">
        <f t="shared" si="110"/>
        <v>0</v>
      </c>
      <c r="P155" s="405">
        <f t="shared" si="111"/>
        <v>0</v>
      </c>
      <c r="Q155" s="406">
        <f t="shared" si="112"/>
        <v>0</v>
      </c>
      <c r="R155" s="406">
        <f t="shared" si="113"/>
        <v>0</v>
      </c>
      <c r="S155" s="407">
        <f t="shared" si="114"/>
        <v>0</v>
      </c>
      <c r="T155" s="408">
        <f t="shared" si="115"/>
        <v>0</v>
      </c>
      <c r="U155" s="406">
        <f t="shared" si="116"/>
        <v>0</v>
      </c>
      <c r="V155" s="406">
        <f t="shared" si="117"/>
        <v>0</v>
      </c>
      <c r="W155" s="407">
        <f t="shared" si="118"/>
        <v>0</v>
      </c>
    </row>
    <row r="156" spans="1:24" ht="15.75" hidden="1" thickBot="1" x14ac:dyDescent="0.3">
      <c r="B156" s="50"/>
      <c r="C156" s="2"/>
      <c r="D156" s="748" t="s">
        <v>534</v>
      </c>
      <c r="E156" s="748"/>
      <c r="F156" s="182">
        <f t="shared" si="123"/>
        <v>0</v>
      </c>
      <c r="G156" s="124"/>
      <c r="H156" s="142">
        <f t="shared" si="83"/>
        <v>0</v>
      </c>
      <c r="I156" s="182">
        <f t="shared" si="124"/>
        <v>0</v>
      </c>
      <c r="J156" s="124"/>
      <c r="K156" s="142">
        <f t="shared" si="92"/>
        <v>0</v>
      </c>
      <c r="L156" s="404">
        <f t="shared" si="107"/>
        <v>0</v>
      </c>
      <c r="M156" s="405">
        <f t="shared" si="108"/>
        <v>0</v>
      </c>
      <c r="N156" s="406">
        <f t="shared" si="109"/>
        <v>0</v>
      </c>
      <c r="O156" s="406">
        <f t="shared" si="110"/>
        <v>0</v>
      </c>
      <c r="P156" s="405">
        <f t="shared" si="111"/>
        <v>0</v>
      </c>
      <c r="Q156" s="406">
        <f t="shared" si="112"/>
        <v>0</v>
      </c>
      <c r="R156" s="406">
        <f t="shared" si="113"/>
        <v>0</v>
      </c>
      <c r="S156" s="407">
        <f t="shared" si="114"/>
        <v>0</v>
      </c>
      <c r="T156" s="408">
        <f t="shared" si="115"/>
        <v>0</v>
      </c>
      <c r="U156" s="406">
        <f t="shared" si="116"/>
        <v>0</v>
      </c>
      <c r="V156" s="406">
        <f t="shared" si="117"/>
        <v>0</v>
      </c>
      <c r="W156" s="407">
        <f t="shared" si="118"/>
        <v>0</v>
      </c>
    </row>
    <row r="157" spans="1:24" s="39" customFormat="1" ht="15.75" hidden="1" thickBot="1" x14ac:dyDescent="0.3">
      <c r="A157" s="110" t="s">
        <v>235</v>
      </c>
      <c r="B157" s="93" t="s">
        <v>664</v>
      </c>
      <c r="C157" s="775" t="s">
        <v>236</v>
      </c>
      <c r="D157" s="776"/>
      <c r="E157" s="776"/>
      <c r="F157" s="193">
        <f t="shared" si="123"/>
        <v>0</v>
      </c>
      <c r="G157" s="135"/>
      <c r="H157" s="145">
        <f t="shared" si="83"/>
        <v>0</v>
      </c>
      <c r="I157" s="193">
        <f t="shared" si="124"/>
        <v>0</v>
      </c>
      <c r="J157" s="135"/>
      <c r="K157" s="145">
        <f t="shared" si="92"/>
        <v>0</v>
      </c>
      <c r="L157" s="404">
        <f t="shared" si="107"/>
        <v>0</v>
      </c>
      <c r="M157" s="405">
        <f t="shared" si="108"/>
        <v>0</v>
      </c>
      <c r="N157" s="406">
        <f t="shared" si="109"/>
        <v>0</v>
      </c>
      <c r="O157" s="406">
        <f t="shared" si="110"/>
        <v>0</v>
      </c>
      <c r="P157" s="405">
        <f t="shared" si="111"/>
        <v>0</v>
      </c>
      <c r="Q157" s="406">
        <f t="shared" si="112"/>
        <v>0</v>
      </c>
      <c r="R157" s="406">
        <f t="shared" si="113"/>
        <v>0</v>
      </c>
      <c r="S157" s="407">
        <f t="shared" si="114"/>
        <v>0</v>
      </c>
      <c r="T157" s="408">
        <f t="shared" si="115"/>
        <v>0</v>
      </c>
      <c r="U157" s="406">
        <f t="shared" si="116"/>
        <v>0</v>
      </c>
      <c r="V157" s="406">
        <f t="shared" si="117"/>
        <v>0</v>
      </c>
      <c r="W157" s="407">
        <f t="shared" si="118"/>
        <v>0</v>
      </c>
      <c r="X157" s="642"/>
    </row>
    <row r="158" spans="1:24" s="39" customFormat="1" ht="15.75" hidden="1" thickBot="1" x14ac:dyDescent="0.3">
      <c r="A158" s="110" t="s">
        <v>237</v>
      </c>
      <c r="B158" s="93" t="s">
        <v>666</v>
      </c>
      <c r="C158" s="775" t="s">
        <v>238</v>
      </c>
      <c r="D158" s="776"/>
      <c r="E158" s="776"/>
      <c r="F158" s="193">
        <f t="shared" si="123"/>
        <v>0</v>
      </c>
      <c r="G158" s="135"/>
      <c r="H158" s="145">
        <f t="shared" si="83"/>
        <v>0</v>
      </c>
      <c r="I158" s="193">
        <f t="shared" si="124"/>
        <v>0</v>
      </c>
      <c r="J158" s="135"/>
      <c r="K158" s="145">
        <f t="shared" si="92"/>
        <v>0</v>
      </c>
      <c r="L158" s="404">
        <f t="shared" si="107"/>
        <v>0</v>
      </c>
      <c r="M158" s="405">
        <f t="shared" si="108"/>
        <v>0</v>
      </c>
      <c r="N158" s="406">
        <f t="shared" si="109"/>
        <v>0</v>
      </c>
      <c r="O158" s="406">
        <f t="shared" si="110"/>
        <v>0</v>
      </c>
      <c r="P158" s="405">
        <f t="shared" si="111"/>
        <v>0</v>
      </c>
      <c r="Q158" s="406">
        <f t="shared" si="112"/>
        <v>0</v>
      </c>
      <c r="R158" s="406">
        <f t="shared" si="113"/>
        <v>0</v>
      </c>
      <c r="S158" s="407">
        <f t="shared" si="114"/>
        <v>0</v>
      </c>
      <c r="T158" s="408">
        <f t="shared" si="115"/>
        <v>0</v>
      </c>
      <c r="U158" s="406">
        <f t="shared" si="116"/>
        <v>0</v>
      </c>
      <c r="V158" s="406">
        <f t="shared" si="117"/>
        <v>0</v>
      </c>
      <c r="W158" s="407">
        <f t="shared" si="118"/>
        <v>0</v>
      </c>
      <c r="X158" s="642"/>
    </row>
    <row r="159" spans="1:24" s="39" customFormat="1" ht="15.75" hidden="1" thickBot="1" x14ac:dyDescent="0.3">
      <c r="A159" s="110" t="s">
        <v>239</v>
      </c>
      <c r="B159" s="93" t="s">
        <v>667</v>
      </c>
      <c r="C159" s="775" t="s">
        <v>240</v>
      </c>
      <c r="D159" s="776"/>
      <c r="E159" s="776"/>
      <c r="F159" s="193">
        <f t="shared" si="123"/>
        <v>0</v>
      </c>
      <c r="G159" s="135"/>
      <c r="H159" s="145">
        <f t="shared" ref="H159:H226" si="125">SUM(F159:G159)</f>
        <v>0</v>
      </c>
      <c r="I159" s="193">
        <f t="shared" si="124"/>
        <v>0</v>
      </c>
      <c r="J159" s="135"/>
      <c r="K159" s="145">
        <f t="shared" ref="K159:K170" si="126">SUM(I159:J159)</f>
        <v>0</v>
      </c>
      <c r="L159" s="404">
        <f t="shared" si="107"/>
        <v>0</v>
      </c>
      <c r="M159" s="405">
        <f t="shared" si="108"/>
        <v>0</v>
      </c>
      <c r="N159" s="406">
        <f t="shared" si="109"/>
        <v>0</v>
      </c>
      <c r="O159" s="406">
        <f t="shared" si="110"/>
        <v>0</v>
      </c>
      <c r="P159" s="405">
        <f t="shared" si="111"/>
        <v>0</v>
      </c>
      <c r="Q159" s="406">
        <f t="shared" si="112"/>
        <v>0</v>
      </c>
      <c r="R159" s="406">
        <f t="shared" si="113"/>
        <v>0</v>
      </c>
      <c r="S159" s="407">
        <f t="shared" si="114"/>
        <v>0</v>
      </c>
      <c r="T159" s="408">
        <f t="shared" si="115"/>
        <v>0</v>
      </c>
      <c r="U159" s="406">
        <f t="shared" si="116"/>
        <v>0</v>
      </c>
      <c r="V159" s="406">
        <f t="shared" si="117"/>
        <v>0</v>
      </c>
      <c r="W159" s="407">
        <f t="shared" si="118"/>
        <v>0</v>
      </c>
      <c r="X159" s="642"/>
    </row>
    <row r="160" spans="1:24" s="39" customFormat="1" ht="15.75" hidden="1" thickBot="1" x14ac:dyDescent="0.3">
      <c r="A160" s="110" t="s">
        <v>241</v>
      </c>
      <c r="B160" s="93" t="s">
        <v>668</v>
      </c>
      <c r="C160" s="775" t="s">
        <v>242</v>
      </c>
      <c r="D160" s="776"/>
      <c r="E160" s="776"/>
      <c r="F160" s="193">
        <f>F161+F162+F163+F164+F165+F166+F167+F168+F169+F170</f>
        <v>0</v>
      </c>
      <c r="G160" s="135">
        <f t="shared" ref="G160" si="127">G161+G162+G163+G164+G165+G166+G167+G168+G169+G170</f>
        <v>0</v>
      </c>
      <c r="H160" s="145">
        <f t="shared" si="125"/>
        <v>0</v>
      </c>
      <c r="I160" s="193">
        <f>I161+I162+I163+I164+I165+I166+I167+I168+I169+I170</f>
        <v>0</v>
      </c>
      <c r="J160" s="135">
        <f t="shared" ref="J160" si="128">J161+J162+J163+J164+J165+J166+J167+J168+J169+J170</f>
        <v>0</v>
      </c>
      <c r="K160" s="145">
        <f t="shared" si="126"/>
        <v>0</v>
      </c>
      <c r="L160" s="404">
        <f t="shared" si="107"/>
        <v>0</v>
      </c>
      <c r="M160" s="405">
        <f t="shared" si="108"/>
        <v>0</v>
      </c>
      <c r="N160" s="406">
        <f t="shared" si="109"/>
        <v>0</v>
      </c>
      <c r="O160" s="406">
        <f t="shared" si="110"/>
        <v>0</v>
      </c>
      <c r="P160" s="405">
        <f t="shared" si="111"/>
        <v>0</v>
      </c>
      <c r="Q160" s="406">
        <f t="shared" si="112"/>
        <v>0</v>
      </c>
      <c r="R160" s="406">
        <f t="shared" si="113"/>
        <v>0</v>
      </c>
      <c r="S160" s="407">
        <f t="shared" si="114"/>
        <v>0</v>
      </c>
      <c r="T160" s="408">
        <f t="shared" si="115"/>
        <v>0</v>
      </c>
      <c r="U160" s="406">
        <f t="shared" si="116"/>
        <v>0</v>
      </c>
      <c r="V160" s="406">
        <f t="shared" si="117"/>
        <v>0</v>
      </c>
      <c r="W160" s="407">
        <f t="shared" si="118"/>
        <v>0</v>
      </c>
      <c r="X160" s="642"/>
    </row>
    <row r="161" spans="1:27" ht="15.75" hidden="1" thickBot="1" x14ac:dyDescent="0.3">
      <c r="B161" s="50"/>
      <c r="C161" s="2"/>
      <c r="D161" s="748" t="s">
        <v>359</v>
      </c>
      <c r="E161" s="748"/>
      <c r="F161" s="182">
        <f t="shared" ref="F161:F170" si="129">SUM(L161:W161)</f>
        <v>0</v>
      </c>
      <c r="G161" s="124"/>
      <c r="H161" s="142">
        <f t="shared" si="125"/>
        <v>0</v>
      </c>
      <c r="I161" s="182">
        <f t="shared" ref="I161:I170" si="130">SUM(O161:Y161)</f>
        <v>0</v>
      </c>
      <c r="J161" s="124"/>
      <c r="K161" s="142">
        <f t="shared" si="126"/>
        <v>0</v>
      </c>
      <c r="L161" s="404">
        <f t="shared" si="107"/>
        <v>0</v>
      </c>
      <c r="M161" s="405">
        <f t="shared" si="108"/>
        <v>0</v>
      </c>
      <c r="N161" s="406">
        <f t="shared" si="109"/>
        <v>0</v>
      </c>
      <c r="O161" s="406">
        <f t="shared" si="110"/>
        <v>0</v>
      </c>
      <c r="P161" s="405">
        <f t="shared" si="111"/>
        <v>0</v>
      </c>
      <c r="Q161" s="406">
        <f t="shared" si="112"/>
        <v>0</v>
      </c>
      <c r="R161" s="406">
        <f t="shared" si="113"/>
        <v>0</v>
      </c>
      <c r="S161" s="407">
        <f t="shared" si="114"/>
        <v>0</v>
      </c>
      <c r="T161" s="408">
        <f t="shared" si="115"/>
        <v>0</v>
      </c>
      <c r="U161" s="406">
        <f t="shared" si="116"/>
        <v>0</v>
      </c>
      <c r="V161" s="406">
        <f t="shared" si="117"/>
        <v>0</v>
      </c>
      <c r="W161" s="407">
        <f t="shared" si="118"/>
        <v>0</v>
      </c>
    </row>
    <row r="162" spans="1:27" ht="15.75" hidden="1" thickBot="1" x14ac:dyDescent="0.3">
      <c r="B162" s="50"/>
      <c r="C162" s="2"/>
      <c r="D162" s="748" t="s">
        <v>360</v>
      </c>
      <c r="E162" s="748"/>
      <c r="F162" s="182">
        <f t="shared" si="129"/>
        <v>0</v>
      </c>
      <c r="G162" s="124"/>
      <c r="H162" s="142">
        <f t="shared" si="125"/>
        <v>0</v>
      </c>
      <c r="I162" s="182">
        <f t="shared" si="130"/>
        <v>0</v>
      </c>
      <c r="J162" s="124"/>
      <c r="K162" s="142">
        <f t="shared" si="126"/>
        <v>0</v>
      </c>
      <c r="L162" s="404">
        <f t="shared" si="107"/>
        <v>0</v>
      </c>
      <c r="M162" s="405">
        <f t="shared" si="108"/>
        <v>0</v>
      </c>
      <c r="N162" s="406">
        <f t="shared" si="109"/>
        <v>0</v>
      </c>
      <c r="O162" s="406">
        <f t="shared" si="110"/>
        <v>0</v>
      </c>
      <c r="P162" s="405">
        <f t="shared" si="111"/>
        <v>0</v>
      </c>
      <c r="Q162" s="406">
        <f t="shared" si="112"/>
        <v>0</v>
      </c>
      <c r="R162" s="406">
        <f t="shared" si="113"/>
        <v>0</v>
      </c>
      <c r="S162" s="407">
        <f t="shared" si="114"/>
        <v>0</v>
      </c>
      <c r="T162" s="408">
        <f t="shared" si="115"/>
        <v>0</v>
      </c>
      <c r="U162" s="406">
        <f t="shared" si="116"/>
        <v>0</v>
      </c>
      <c r="V162" s="406">
        <f t="shared" si="117"/>
        <v>0</v>
      </c>
      <c r="W162" s="407">
        <f t="shared" si="118"/>
        <v>0</v>
      </c>
    </row>
    <row r="163" spans="1:27" ht="15.75" hidden="1" thickBot="1" x14ac:dyDescent="0.3">
      <c r="B163" s="50"/>
      <c r="C163" s="2"/>
      <c r="D163" s="748" t="s">
        <v>361</v>
      </c>
      <c r="E163" s="748"/>
      <c r="F163" s="182">
        <f t="shared" si="129"/>
        <v>0</v>
      </c>
      <c r="G163" s="124"/>
      <c r="H163" s="142">
        <f t="shared" si="125"/>
        <v>0</v>
      </c>
      <c r="I163" s="182">
        <f t="shared" si="130"/>
        <v>0</v>
      </c>
      <c r="J163" s="124"/>
      <c r="K163" s="142">
        <f t="shared" si="126"/>
        <v>0</v>
      </c>
      <c r="L163" s="404">
        <f t="shared" si="107"/>
        <v>0</v>
      </c>
      <c r="M163" s="405">
        <f t="shared" si="108"/>
        <v>0</v>
      </c>
      <c r="N163" s="406">
        <f t="shared" si="109"/>
        <v>0</v>
      </c>
      <c r="O163" s="406">
        <f t="shared" si="110"/>
        <v>0</v>
      </c>
      <c r="P163" s="405">
        <f t="shared" si="111"/>
        <v>0</v>
      </c>
      <c r="Q163" s="406">
        <f t="shared" si="112"/>
        <v>0</v>
      </c>
      <c r="R163" s="406">
        <f t="shared" si="113"/>
        <v>0</v>
      </c>
      <c r="S163" s="407">
        <f t="shared" si="114"/>
        <v>0</v>
      </c>
      <c r="T163" s="408">
        <f t="shared" si="115"/>
        <v>0</v>
      </c>
      <c r="U163" s="406">
        <f t="shared" si="116"/>
        <v>0</v>
      </c>
      <c r="V163" s="406">
        <f t="shared" si="117"/>
        <v>0</v>
      </c>
      <c r="W163" s="407">
        <f t="shared" si="118"/>
        <v>0</v>
      </c>
    </row>
    <row r="164" spans="1:27" ht="15.75" hidden="1" thickBot="1" x14ac:dyDescent="0.3">
      <c r="B164" s="50"/>
      <c r="C164" s="2"/>
      <c r="D164" s="748" t="s">
        <v>362</v>
      </c>
      <c r="E164" s="748"/>
      <c r="F164" s="182">
        <f t="shared" si="129"/>
        <v>0</v>
      </c>
      <c r="G164" s="124"/>
      <c r="H164" s="142">
        <f t="shared" si="125"/>
        <v>0</v>
      </c>
      <c r="I164" s="182">
        <f t="shared" si="130"/>
        <v>0</v>
      </c>
      <c r="J164" s="124"/>
      <c r="K164" s="142">
        <f t="shared" si="126"/>
        <v>0</v>
      </c>
      <c r="L164" s="404">
        <f t="shared" si="107"/>
        <v>0</v>
      </c>
      <c r="M164" s="405">
        <f t="shared" si="108"/>
        <v>0</v>
      </c>
      <c r="N164" s="406">
        <f t="shared" si="109"/>
        <v>0</v>
      </c>
      <c r="O164" s="406">
        <f t="shared" si="110"/>
        <v>0</v>
      </c>
      <c r="P164" s="405">
        <f t="shared" si="111"/>
        <v>0</v>
      </c>
      <c r="Q164" s="406">
        <f t="shared" si="112"/>
        <v>0</v>
      </c>
      <c r="R164" s="406">
        <f t="shared" si="113"/>
        <v>0</v>
      </c>
      <c r="S164" s="407">
        <f t="shared" si="114"/>
        <v>0</v>
      </c>
      <c r="T164" s="408">
        <f t="shared" si="115"/>
        <v>0</v>
      </c>
      <c r="U164" s="406">
        <f t="shared" si="116"/>
        <v>0</v>
      </c>
      <c r="V164" s="406">
        <f t="shared" si="117"/>
        <v>0</v>
      </c>
      <c r="W164" s="407">
        <f t="shared" si="118"/>
        <v>0</v>
      </c>
    </row>
    <row r="165" spans="1:27" ht="15.75" hidden="1" thickBot="1" x14ac:dyDescent="0.3">
      <c r="B165" s="50"/>
      <c r="C165" s="2"/>
      <c r="D165" s="748" t="s">
        <v>363</v>
      </c>
      <c r="E165" s="748"/>
      <c r="F165" s="182">
        <f t="shared" si="129"/>
        <v>0</v>
      </c>
      <c r="G165" s="124"/>
      <c r="H165" s="142">
        <f t="shared" si="125"/>
        <v>0</v>
      </c>
      <c r="I165" s="182">
        <f t="shared" si="130"/>
        <v>0</v>
      </c>
      <c r="J165" s="124"/>
      <c r="K165" s="142">
        <f t="shared" si="126"/>
        <v>0</v>
      </c>
      <c r="L165" s="404">
        <f t="shared" si="107"/>
        <v>0</v>
      </c>
      <c r="M165" s="405">
        <f t="shared" si="108"/>
        <v>0</v>
      </c>
      <c r="N165" s="406">
        <f t="shared" si="109"/>
        <v>0</v>
      </c>
      <c r="O165" s="406">
        <f t="shared" si="110"/>
        <v>0</v>
      </c>
      <c r="P165" s="405">
        <f t="shared" si="111"/>
        <v>0</v>
      </c>
      <c r="Q165" s="406">
        <f t="shared" si="112"/>
        <v>0</v>
      </c>
      <c r="R165" s="406">
        <f t="shared" si="113"/>
        <v>0</v>
      </c>
      <c r="S165" s="407">
        <f t="shared" si="114"/>
        <v>0</v>
      </c>
      <c r="T165" s="408">
        <f t="shared" si="115"/>
        <v>0</v>
      </c>
      <c r="U165" s="406">
        <f t="shared" si="116"/>
        <v>0</v>
      </c>
      <c r="V165" s="406">
        <f t="shared" si="117"/>
        <v>0</v>
      </c>
      <c r="W165" s="407">
        <f t="shared" si="118"/>
        <v>0</v>
      </c>
    </row>
    <row r="166" spans="1:27" ht="25.5" hidden="1" customHeight="1" thickBot="1" x14ac:dyDescent="0.3">
      <c r="B166" s="50"/>
      <c r="C166" s="2"/>
      <c r="D166" s="749" t="s">
        <v>535</v>
      </c>
      <c r="E166" s="749"/>
      <c r="F166" s="192">
        <f t="shared" si="129"/>
        <v>0</v>
      </c>
      <c r="G166" s="134"/>
      <c r="H166" s="142">
        <f t="shared" si="125"/>
        <v>0</v>
      </c>
      <c r="I166" s="192">
        <f t="shared" si="130"/>
        <v>0</v>
      </c>
      <c r="J166" s="134"/>
      <c r="K166" s="142">
        <f t="shared" si="126"/>
        <v>0</v>
      </c>
      <c r="L166" s="404">
        <f t="shared" si="107"/>
        <v>0</v>
      </c>
      <c r="M166" s="405">
        <f t="shared" si="108"/>
        <v>0</v>
      </c>
      <c r="N166" s="406">
        <f t="shared" si="109"/>
        <v>0</v>
      </c>
      <c r="O166" s="406">
        <f t="shared" si="110"/>
        <v>0</v>
      </c>
      <c r="P166" s="405">
        <f t="shared" si="111"/>
        <v>0</v>
      </c>
      <c r="Q166" s="406">
        <f t="shared" si="112"/>
        <v>0</v>
      </c>
      <c r="R166" s="406">
        <f t="shared" si="113"/>
        <v>0</v>
      </c>
      <c r="S166" s="407">
        <f t="shared" si="114"/>
        <v>0</v>
      </c>
      <c r="T166" s="408">
        <f t="shared" si="115"/>
        <v>0</v>
      </c>
      <c r="U166" s="406">
        <f t="shared" si="116"/>
        <v>0</v>
      </c>
      <c r="V166" s="406">
        <f t="shared" si="117"/>
        <v>0</v>
      </c>
      <c r="W166" s="407">
        <f t="shared" si="118"/>
        <v>0</v>
      </c>
    </row>
    <row r="167" spans="1:27" ht="25.5" hidden="1" customHeight="1" thickBot="1" x14ac:dyDescent="0.3">
      <c r="B167" s="50"/>
      <c r="C167" s="2"/>
      <c r="D167" s="749" t="s">
        <v>538</v>
      </c>
      <c r="E167" s="749"/>
      <c r="F167" s="192">
        <f t="shared" si="129"/>
        <v>0</v>
      </c>
      <c r="G167" s="134"/>
      <c r="H167" s="142">
        <f t="shared" si="125"/>
        <v>0</v>
      </c>
      <c r="I167" s="192">
        <f t="shared" si="130"/>
        <v>0</v>
      </c>
      <c r="J167" s="134"/>
      <c r="K167" s="142">
        <f t="shared" si="126"/>
        <v>0</v>
      </c>
      <c r="L167" s="404">
        <f t="shared" si="107"/>
        <v>0</v>
      </c>
      <c r="M167" s="405">
        <f t="shared" si="108"/>
        <v>0</v>
      </c>
      <c r="N167" s="406">
        <f t="shared" si="109"/>
        <v>0</v>
      </c>
      <c r="O167" s="406">
        <f t="shared" si="110"/>
        <v>0</v>
      </c>
      <c r="P167" s="405">
        <f t="shared" si="111"/>
        <v>0</v>
      </c>
      <c r="Q167" s="406">
        <f t="shared" si="112"/>
        <v>0</v>
      </c>
      <c r="R167" s="406">
        <f t="shared" si="113"/>
        <v>0</v>
      </c>
      <c r="S167" s="407">
        <f t="shared" si="114"/>
        <v>0</v>
      </c>
      <c r="T167" s="408">
        <f t="shared" si="115"/>
        <v>0</v>
      </c>
      <c r="U167" s="406">
        <f t="shared" si="116"/>
        <v>0</v>
      </c>
      <c r="V167" s="406">
        <f t="shared" si="117"/>
        <v>0</v>
      </c>
      <c r="W167" s="407">
        <f t="shared" si="118"/>
        <v>0</v>
      </c>
    </row>
    <row r="168" spans="1:27" ht="15.75" hidden="1" thickBot="1" x14ac:dyDescent="0.3">
      <c r="B168" s="50"/>
      <c r="C168" s="2"/>
      <c r="D168" s="748" t="s">
        <v>365</v>
      </c>
      <c r="E168" s="748"/>
      <c r="F168" s="182">
        <f t="shared" si="129"/>
        <v>0</v>
      </c>
      <c r="G168" s="124"/>
      <c r="H168" s="142">
        <f t="shared" si="125"/>
        <v>0</v>
      </c>
      <c r="I168" s="182">
        <f t="shared" si="130"/>
        <v>0</v>
      </c>
      <c r="J168" s="124"/>
      <c r="K168" s="142">
        <f t="shared" si="126"/>
        <v>0</v>
      </c>
      <c r="L168" s="404">
        <f t="shared" si="107"/>
        <v>0</v>
      </c>
      <c r="M168" s="405">
        <f t="shared" si="108"/>
        <v>0</v>
      </c>
      <c r="N168" s="406">
        <f t="shared" si="109"/>
        <v>0</v>
      </c>
      <c r="O168" s="406">
        <f t="shared" si="110"/>
        <v>0</v>
      </c>
      <c r="P168" s="405">
        <f t="shared" si="111"/>
        <v>0</v>
      </c>
      <c r="Q168" s="406">
        <f t="shared" si="112"/>
        <v>0</v>
      </c>
      <c r="R168" s="406">
        <f t="shared" si="113"/>
        <v>0</v>
      </c>
      <c r="S168" s="407">
        <f t="shared" si="114"/>
        <v>0</v>
      </c>
      <c r="T168" s="408">
        <f t="shared" si="115"/>
        <v>0</v>
      </c>
      <c r="U168" s="406">
        <f t="shared" si="116"/>
        <v>0</v>
      </c>
      <c r="V168" s="406">
        <f t="shared" si="117"/>
        <v>0</v>
      </c>
      <c r="W168" s="407">
        <f t="shared" si="118"/>
        <v>0</v>
      </c>
    </row>
    <row r="169" spans="1:27" ht="25.5" hidden="1" customHeight="1" thickBot="1" x14ac:dyDescent="0.3">
      <c r="B169" s="50"/>
      <c r="C169" s="2"/>
      <c r="D169" s="749" t="s">
        <v>541</v>
      </c>
      <c r="E169" s="749"/>
      <c r="F169" s="192">
        <f t="shared" si="129"/>
        <v>0</v>
      </c>
      <c r="G169" s="134"/>
      <c r="H169" s="142">
        <f t="shared" si="125"/>
        <v>0</v>
      </c>
      <c r="I169" s="192">
        <f t="shared" si="130"/>
        <v>0</v>
      </c>
      <c r="J169" s="134"/>
      <c r="K169" s="142">
        <f t="shared" si="126"/>
        <v>0</v>
      </c>
      <c r="L169" s="404">
        <f t="shared" si="107"/>
        <v>0</v>
      </c>
      <c r="M169" s="405">
        <f t="shared" si="108"/>
        <v>0</v>
      </c>
      <c r="N169" s="406">
        <f t="shared" si="109"/>
        <v>0</v>
      </c>
      <c r="O169" s="406">
        <f t="shared" si="110"/>
        <v>0</v>
      </c>
      <c r="P169" s="405">
        <f t="shared" si="111"/>
        <v>0</v>
      </c>
      <c r="Q169" s="406">
        <f t="shared" si="112"/>
        <v>0</v>
      </c>
      <c r="R169" s="406">
        <f t="shared" si="113"/>
        <v>0</v>
      </c>
      <c r="S169" s="407">
        <f t="shared" si="114"/>
        <v>0</v>
      </c>
      <c r="T169" s="408">
        <f t="shared" si="115"/>
        <v>0</v>
      </c>
      <c r="U169" s="406">
        <f t="shared" si="116"/>
        <v>0</v>
      </c>
      <c r="V169" s="406">
        <f t="shared" si="117"/>
        <v>0</v>
      </c>
      <c r="W169" s="407">
        <f t="shared" si="118"/>
        <v>0</v>
      </c>
    </row>
    <row r="170" spans="1:27" ht="15.75" hidden="1" thickBot="1" x14ac:dyDescent="0.3">
      <c r="B170" s="50"/>
      <c r="C170" s="2"/>
      <c r="D170" s="748" t="s">
        <v>542</v>
      </c>
      <c r="E170" s="748"/>
      <c r="F170" s="182">
        <f t="shared" si="129"/>
        <v>0</v>
      </c>
      <c r="G170" s="124"/>
      <c r="H170" s="142">
        <f t="shared" si="125"/>
        <v>0</v>
      </c>
      <c r="I170" s="182">
        <f t="shared" si="130"/>
        <v>0</v>
      </c>
      <c r="J170" s="124"/>
      <c r="K170" s="142">
        <f t="shared" si="126"/>
        <v>0</v>
      </c>
      <c r="L170" s="404">
        <f t="shared" si="107"/>
        <v>0</v>
      </c>
      <c r="M170" s="405">
        <f t="shared" si="108"/>
        <v>0</v>
      </c>
      <c r="N170" s="406">
        <f t="shared" si="109"/>
        <v>0</v>
      </c>
      <c r="O170" s="406">
        <f t="shared" si="110"/>
        <v>0</v>
      </c>
      <c r="P170" s="405">
        <f t="shared" si="111"/>
        <v>0</v>
      </c>
      <c r="Q170" s="406">
        <f t="shared" si="112"/>
        <v>0</v>
      </c>
      <c r="R170" s="406">
        <f t="shared" si="113"/>
        <v>0</v>
      </c>
      <c r="S170" s="407">
        <f t="shared" si="114"/>
        <v>0</v>
      </c>
      <c r="T170" s="408">
        <f t="shared" si="115"/>
        <v>0</v>
      </c>
      <c r="U170" s="406">
        <f t="shared" si="116"/>
        <v>0</v>
      </c>
      <c r="V170" s="406">
        <f t="shared" si="117"/>
        <v>0</v>
      </c>
      <c r="W170" s="407">
        <f t="shared" si="118"/>
        <v>0</v>
      </c>
    </row>
    <row r="171" spans="1:27" s="39" customFormat="1" ht="15.75" thickBot="1" x14ac:dyDescent="0.3">
      <c r="A171" s="110" t="s">
        <v>243</v>
      </c>
      <c r="B171" s="93" t="s">
        <v>669</v>
      </c>
      <c r="C171" s="775" t="s">
        <v>244</v>
      </c>
      <c r="D171" s="776"/>
      <c r="E171" s="776"/>
      <c r="F171" s="193">
        <f>SUM(F172:F174)</f>
        <v>1401838</v>
      </c>
      <c r="G171" s="135">
        <f>SUM(G172:G174)</f>
        <v>0</v>
      </c>
      <c r="H171" s="145">
        <f>SUM(H172:H174)</f>
        <v>1401838</v>
      </c>
      <c r="I171" s="193">
        <f t="shared" ref="I171:W171" si="131">SUM(I172:I174)</f>
        <v>3895211</v>
      </c>
      <c r="J171" s="135">
        <f t="shared" si="131"/>
        <v>0</v>
      </c>
      <c r="K171" s="145">
        <f t="shared" si="131"/>
        <v>3895211</v>
      </c>
      <c r="L171" s="404">
        <f t="shared" si="131"/>
        <v>0</v>
      </c>
      <c r="M171" s="404">
        <f t="shared" si="131"/>
        <v>0</v>
      </c>
      <c r="N171" s="404">
        <f t="shared" si="131"/>
        <v>0</v>
      </c>
      <c r="O171" s="404">
        <f t="shared" si="131"/>
        <v>0</v>
      </c>
      <c r="P171" s="404">
        <f t="shared" si="131"/>
        <v>0</v>
      </c>
      <c r="Q171" s="404">
        <f t="shared" si="131"/>
        <v>0</v>
      </c>
      <c r="R171" s="404">
        <f t="shared" si="131"/>
        <v>0</v>
      </c>
      <c r="S171" s="404">
        <f t="shared" si="131"/>
        <v>0</v>
      </c>
      <c r="T171" s="404">
        <f t="shared" si="131"/>
        <v>0</v>
      </c>
      <c r="U171" s="404">
        <f t="shared" si="131"/>
        <v>0</v>
      </c>
      <c r="V171" s="404">
        <f t="shared" si="131"/>
        <v>0</v>
      </c>
      <c r="W171" s="404">
        <f t="shared" si="131"/>
        <v>3895211</v>
      </c>
      <c r="X171" s="641">
        <f>SUM(L171:W171)</f>
        <v>3895211</v>
      </c>
    </row>
    <row r="172" spans="1:27" ht="15.75" thickBot="1" x14ac:dyDescent="0.3">
      <c r="B172" s="235"/>
      <c r="C172" s="236"/>
      <c r="D172" s="237" t="s">
        <v>992</v>
      </c>
      <c r="E172" s="237"/>
      <c r="F172" s="238">
        <f>W172</f>
        <v>0</v>
      </c>
      <c r="G172" s="239"/>
      <c r="H172" s="240">
        <f>SUM(F172:G172)</f>
        <v>0</v>
      </c>
      <c r="I172" s="238">
        <f>Y172</f>
        <v>0</v>
      </c>
      <c r="J172" s="239"/>
      <c r="K172" s="240">
        <f>SUM(I172:J172)</f>
        <v>0</v>
      </c>
      <c r="L172" s="404">
        <v>0</v>
      </c>
      <c r="M172" s="405">
        <v>0</v>
      </c>
      <c r="N172" s="406">
        <v>0</v>
      </c>
      <c r="O172" s="406">
        <v>0</v>
      </c>
      <c r="P172" s="405">
        <v>0</v>
      </c>
      <c r="Q172" s="406">
        <v>0</v>
      </c>
      <c r="R172" s="406">
        <v>0</v>
      </c>
      <c r="S172" s="407">
        <v>0</v>
      </c>
      <c r="T172" s="408">
        <v>0</v>
      </c>
      <c r="U172" s="406">
        <v>0</v>
      </c>
      <c r="V172" s="406">
        <v>0</v>
      </c>
      <c r="W172" s="407">
        <v>0</v>
      </c>
      <c r="X172" s="638">
        <f>SUM(L172:W172)</f>
        <v>0</v>
      </c>
    </row>
    <row r="173" spans="1:27" ht="15.75" thickBot="1" x14ac:dyDescent="0.3">
      <c r="B173" s="50"/>
      <c r="C173" s="44"/>
      <c r="D173" s="147" t="s">
        <v>993</v>
      </c>
      <c r="E173" s="147"/>
      <c r="F173" s="238">
        <v>1401838</v>
      </c>
      <c r="G173" s="124"/>
      <c r="H173" s="142">
        <v>1401838</v>
      </c>
      <c r="I173" s="674">
        <v>3895211</v>
      </c>
      <c r="J173" s="124"/>
      <c r="K173" s="669">
        <v>3895211</v>
      </c>
      <c r="L173" s="404">
        <v>0</v>
      </c>
      <c r="M173" s="405">
        <v>0</v>
      </c>
      <c r="N173" s="406">
        <v>0</v>
      </c>
      <c r="O173" s="406">
        <v>0</v>
      </c>
      <c r="P173" s="405">
        <v>0</v>
      </c>
      <c r="Q173" s="406">
        <v>0</v>
      </c>
      <c r="R173" s="406">
        <v>0</v>
      </c>
      <c r="S173" s="407">
        <v>0</v>
      </c>
      <c r="T173" s="408">
        <v>0</v>
      </c>
      <c r="U173" s="406">
        <v>0</v>
      </c>
      <c r="V173" s="406">
        <v>0</v>
      </c>
      <c r="W173" s="407">
        <v>3895211</v>
      </c>
      <c r="X173" s="638">
        <f>SUM(L173:W173)</f>
        <v>3895211</v>
      </c>
    </row>
    <row r="174" spans="1:27" ht="15.75" thickBot="1" x14ac:dyDescent="0.3">
      <c r="B174" s="241"/>
      <c r="C174" s="242"/>
      <c r="D174" s="243" t="s">
        <v>994</v>
      </c>
      <c r="E174" s="243"/>
      <c r="F174" s="238">
        <f>W174</f>
        <v>0</v>
      </c>
      <c r="G174" s="245"/>
      <c r="H174" s="228">
        <f>SUM(F174:G174)</f>
        <v>0</v>
      </c>
      <c r="I174" s="238">
        <f>Y174</f>
        <v>0</v>
      </c>
      <c r="J174" s="245"/>
      <c r="K174" s="228">
        <f>SUM(I174:J174)</f>
        <v>0</v>
      </c>
      <c r="L174" s="404">
        <v>0</v>
      </c>
      <c r="M174" s="405">
        <v>0</v>
      </c>
      <c r="N174" s="406">
        <v>0</v>
      </c>
      <c r="O174" s="406">
        <v>0</v>
      </c>
      <c r="P174" s="405">
        <v>0</v>
      </c>
      <c r="Q174" s="406">
        <v>0</v>
      </c>
      <c r="R174" s="406">
        <v>0</v>
      </c>
      <c r="S174" s="407">
        <v>0</v>
      </c>
      <c r="T174" s="408">
        <v>0</v>
      </c>
      <c r="U174" s="406">
        <v>0</v>
      </c>
      <c r="V174" s="406">
        <v>0</v>
      </c>
      <c r="W174" s="407">
        <v>0</v>
      </c>
      <c r="X174" s="638">
        <f>SUM(L174:W174)</f>
        <v>0</v>
      </c>
      <c r="AA174" s="150"/>
    </row>
    <row r="175" spans="1:27" ht="15.75" thickBot="1" x14ac:dyDescent="0.3">
      <c r="B175" s="89" t="s">
        <v>245</v>
      </c>
      <c r="C175" s="771" t="s">
        <v>246</v>
      </c>
      <c r="D175" s="772"/>
      <c r="E175" s="772"/>
      <c r="F175" s="185">
        <f>F176+F177+F180+F181+F183+F184+F185</f>
        <v>281000</v>
      </c>
      <c r="G175" s="127">
        <f t="shared" ref="G175" si="132">G176+G177+G180+G181+G183+G184+G185</f>
        <v>0</v>
      </c>
      <c r="H175" s="139">
        <f t="shared" si="125"/>
        <v>281000</v>
      </c>
      <c r="I175" s="185">
        <f>I176+I177+I180+I181+I183+I184+I185</f>
        <v>381000</v>
      </c>
      <c r="J175" s="127">
        <f t="shared" ref="J175" si="133">J176+J177+J180+J181+J183+J184+J185</f>
        <v>0</v>
      </c>
      <c r="K175" s="139">
        <f t="shared" ref="K175:K242" si="134">SUM(I175:J175)</f>
        <v>381000</v>
      </c>
      <c r="L175" s="404">
        <f t="shared" ref="L175:W175" si="135">SUM(L176+L177+L180+L181+L183+L184+L185)</f>
        <v>6480</v>
      </c>
      <c r="M175" s="404">
        <f t="shared" si="135"/>
        <v>7290</v>
      </c>
      <c r="N175" s="404">
        <f t="shared" si="135"/>
        <v>6480</v>
      </c>
      <c r="O175" s="404">
        <f t="shared" si="135"/>
        <v>7290</v>
      </c>
      <c r="P175" s="404">
        <f t="shared" si="135"/>
        <v>6480</v>
      </c>
      <c r="Q175" s="404">
        <f t="shared" si="135"/>
        <v>6480</v>
      </c>
      <c r="R175" s="404">
        <f t="shared" si="135"/>
        <v>7290</v>
      </c>
      <c r="S175" s="404">
        <f t="shared" si="135"/>
        <v>301480</v>
      </c>
      <c r="T175" s="404">
        <f t="shared" si="135"/>
        <v>6480</v>
      </c>
      <c r="U175" s="404">
        <f t="shared" si="135"/>
        <v>6480</v>
      </c>
      <c r="V175" s="404">
        <f t="shared" si="135"/>
        <v>11885</v>
      </c>
      <c r="W175" s="404">
        <f t="shared" si="135"/>
        <v>6885.0000000000009</v>
      </c>
      <c r="X175" s="638">
        <f>SUM(L175:W175)</f>
        <v>381000</v>
      </c>
      <c r="AA175" s="150"/>
    </row>
    <row r="176" spans="1:27" s="17" customFormat="1" ht="15.75" thickBot="1" x14ac:dyDescent="0.3">
      <c r="A176" s="110" t="s">
        <v>247</v>
      </c>
      <c r="B176" s="100" t="s">
        <v>670</v>
      </c>
      <c r="C176" s="791" t="s">
        <v>248</v>
      </c>
      <c r="D176" s="792"/>
      <c r="E176" s="792"/>
      <c r="F176" s="181">
        <f>SUM(L176:W176)</f>
        <v>0</v>
      </c>
      <c r="G176" s="123"/>
      <c r="H176" s="141">
        <f t="shared" si="125"/>
        <v>0</v>
      </c>
      <c r="I176" s="181">
        <f>SUM(O176:Y176)</f>
        <v>0</v>
      </c>
      <c r="J176" s="123"/>
      <c r="K176" s="141">
        <f t="shared" si="134"/>
        <v>0</v>
      </c>
      <c r="L176" s="404">
        <f t="shared" si="107"/>
        <v>0</v>
      </c>
      <c r="M176" s="405">
        <f t="shared" si="108"/>
        <v>0</v>
      </c>
      <c r="N176" s="406">
        <f t="shared" si="109"/>
        <v>0</v>
      </c>
      <c r="O176" s="406">
        <f t="shared" si="110"/>
        <v>0</v>
      </c>
      <c r="P176" s="405">
        <f t="shared" si="111"/>
        <v>0</v>
      </c>
      <c r="Q176" s="406">
        <f t="shared" si="112"/>
        <v>0</v>
      </c>
      <c r="R176" s="406">
        <f t="shared" si="113"/>
        <v>0</v>
      </c>
      <c r="S176" s="407">
        <f t="shared" si="114"/>
        <v>0</v>
      </c>
      <c r="T176" s="408">
        <f t="shared" si="115"/>
        <v>0</v>
      </c>
      <c r="U176" s="406">
        <f t="shared" si="116"/>
        <v>0</v>
      </c>
      <c r="V176" s="406">
        <f t="shared" si="117"/>
        <v>0</v>
      </c>
      <c r="W176" s="407">
        <f t="shared" si="118"/>
        <v>0</v>
      </c>
      <c r="X176" s="644">
        <v>0</v>
      </c>
    </row>
    <row r="177" spans="1:24" s="17" customFormat="1" ht="15.75" thickBot="1" x14ac:dyDescent="0.3">
      <c r="A177" s="110" t="s">
        <v>249</v>
      </c>
      <c r="B177" s="82" t="s">
        <v>671</v>
      </c>
      <c r="C177" s="767" t="s">
        <v>250</v>
      </c>
      <c r="D177" s="768"/>
      <c r="E177" s="768"/>
      <c r="F177" s="183">
        <f>F178+F179</f>
        <v>0</v>
      </c>
      <c r="G177" s="125">
        <f t="shared" ref="G177" si="136">G178+G179</f>
        <v>0</v>
      </c>
      <c r="H177" s="141">
        <f t="shared" si="125"/>
        <v>0</v>
      </c>
      <c r="I177" s="183">
        <f>I178+I179</f>
        <v>0</v>
      </c>
      <c r="J177" s="125">
        <f t="shared" ref="J177" si="137">J178+J179</f>
        <v>0</v>
      </c>
      <c r="K177" s="141">
        <f t="shared" si="134"/>
        <v>0</v>
      </c>
      <c r="L177" s="404">
        <f t="shared" si="107"/>
        <v>0</v>
      </c>
      <c r="M177" s="405">
        <f t="shared" si="108"/>
        <v>0</v>
      </c>
      <c r="N177" s="406">
        <f t="shared" si="109"/>
        <v>0</v>
      </c>
      <c r="O177" s="406">
        <f t="shared" si="110"/>
        <v>0</v>
      </c>
      <c r="P177" s="405">
        <f t="shared" si="111"/>
        <v>0</v>
      </c>
      <c r="Q177" s="406">
        <f t="shared" si="112"/>
        <v>0</v>
      </c>
      <c r="R177" s="406">
        <f t="shared" si="113"/>
        <v>0</v>
      </c>
      <c r="S177" s="407">
        <f t="shared" si="114"/>
        <v>0</v>
      </c>
      <c r="T177" s="408">
        <f t="shared" si="115"/>
        <v>0</v>
      </c>
      <c r="U177" s="406">
        <f t="shared" si="116"/>
        <v>0</v>
      </c>
      <c r="V177" s="406">
        <f t="shared" si="117"/>
        <v>0</v>
      </c>
      <c r="W177" s="407">
        <f t="shared" si="118"/>
        <v>0</v>
      </c>
      <c r="X177" s="644">
        <v>0</v>
      </c>
    </row>
    <row r="178" spans="1:24" ht="15.75" hidden="1" thickBot="1" x14ac:dyDescent="0.3">
      <c r="B178" s="50"/>
      <c r="C178" s="2"/>
      <c r="D178" s="748" t="s">
        <v>250</v>
      </c>
      <c r="E178" s="748"/>
      <c r="F178" s="182">
        <f t="shared" ref="F178:F184" si="138">SUM(L178:W178)</f>
        <v>0</v>
      </c>
      <c r="G178" s="124"/>
      <c r="H178" s="142">
        <f t="shared" si="125"/>
        <v>0</v>
      </c>
      <c r="I178" s="182">
        <f>SUM(O178:Y178)</f>
        <v>0</v>
      </c>
      <c r="J178" s="124"/>
      <c r="K178" s="142">
        <f t="shared" si="134"/>
        <v>0</v>
      </c>
      <c r="L178" s="404">
        <f t="shared" si="107"/>
        <v>0</v>
      </c>
      <c r="M178" s="405">
        <f t="shared" si="108"/>
        <v>0</v>
      </c>
      <c r="N178" s="406">
        <f t="shared" si="109"/>
        <v>0</v>
      </c>
      <c r="O178" s="406">
        <f t="shared" si="110"/>
        <v>0</v>
      </c>
      <c r="P178" s="405">
        <f t="shared" si="111"/>
        <v>0</v>
      </c>
      <c r="Q178" s="406">
        <f t="shared" si="112"/>
        <v>0</v>
      </c>
      <c r="R178" s="406">
        <f t="shared" si="113"/>
        <v>0</v>
      </c>
      <c r="S178" s="407">
        <f t="shared" si="114"/>
        <v>0</v>
      </c>
      <c r="T178" s="408">
        <f t="shared" si="115"/>
        <v>0</v>
      </c>
      <c r="U178" s="406">
        <f t="shared" si="116"/>
        <v>0</v>
      </c>
      <c r="V178" s="406">
        <f t="shared" si="117"/>
        <v>0</v>
      </c>
      <c r="W178" s="407">
        <f t="shared" si="118"/>
        <v>0</v>
      </c>
      <c r="X178" s="637">
        <v>0</v>
      </c>
    </row>
    <row r="179" spans="1:24" ht="15.75" hidden="1" thickBot="1" x14ac:dyDescent="0.3">
      <c r="B179" s="50"/>
      <c r="C179" s="2"/>
      <c r="D179" s="748" t="s">
        <v>349</v>
      </c>
      <c r="E179" s="748"/>
      <c r="F179" s="182">
        <f t="shared" si="138"/>
        <v>0</v>
      </c>
      <c r="G179" s="124"/>
      <c r="H179" s="142">
        <f t="shared" si="125"/>
        <v>0</v>
      </c>
      <c r="I179" s="182">
        <f>SUM(O179:Y179)</f>
        <v>0</v>
      </c>
      <c r="J179" s="124"/>
      <c r="K179" s="142">
        <f t="shared" si="134"/>
        <v>0</v>
      </c>
      <c r="L179" s="404">
        <f t="shared" si="107"/>
        <v>0</v>
      </c>
      <c r="M179" s="405">
        <f t="shared" si="108"/>
        <v>0</v>
      </c>
      <c r="N179" s="406">
        <f t="shared" si="109"/>
        <v>0</v>
      </c>
      <c r="O179" s="406">
        <f t="shared" si="110"/>
        <v>0</v>
      </c>
      <c r="P179" s="405">
        <f t="shared" si="111"/>
        <v>0</v>
      </c>
      <c r="Q179" s="406">
        <f t="shared" si="112"/>
        <v>0</v>
      </c>
      <c r="R179" s="406">
        <f t="shared" si="113"/>
        <v>0</v>
      </c>
      <c r="S179" s="407">
        <f t="shared" si="114"/>
        <v>0</v>
      </c>
      <c r="T179" s="408">
        <f t="shared" si="115"/>
        <v>0</v>
      </c>
      <c r="U179" s="406">
        <f t="shared" si="116"/>
        <v>0</v>
      </c>
      <c r="V179" s="406">
        <f t="shared" si="117"/>
        <v>0</v>
      </c>
      <c r="W179" s="407">
        <f t="shared" si="118"/>
        <v>0</v>
      </c>
      <c r="X179" s="637">
        <v>0</v>
      </c>
    </row>
    <row r="180" spans="1:24" s="17" customFormat="1" ht="15.75" thickBot="1" x14ac:dyDescent="0.3">
      <c r="A180" s="110" t="s">
        <v>251</v>
      </c>
      <c r="B180" s="82" t="s">
        <v>672</v>
      </c>
      <c r="C180" s="767" t="s">
        <v>252</v>
      </c>
      <c r="D180" s="768"/>
      <c r="E180" s="768"/>
      <c r="F180" s="183">
        <v>0</v>
      </c>
      <c r="G180" s="125"/>
      <c r="H180" s="141">
        <f t="shared" si="125"/>
        <v>0</v>
      </c>
      <c r="I180" s="183">
        <v>0</v>
      </c>
      <c r="J180" s="125"/>
      <c r="K180" s="141">
        <f t="shared" si="134"/>
        <v>0</v>
      </c>
      <c r="L180" s="404">
        <v>0</v>
      </c>
      <c r="M180" s="405">
        <v>0</v>
      </c>
      <c r="N180" s="406">
        <v>0</v>
      </c>
      <c r="O180" s="406">
        <v>0</v>
      </c>
      <c r="P180" s="405">
        <v>0</v>
      </c>
      <c r="Q180" s="406">
        <v>0</v>
      </c>
      <c r="R180" s="406">
        <v>0</v>
      </c>
      <c r="S180" s="407">
        <v>0</v>
      </c>
      <c r="T180" s="408">
        <v>0</v>
      </c>
      <c r="U180" s="406">
        <v>0</v>
      </c>
      <c r="V180" s="406">
        <v>0</v>
      </c>
      <c r="W180" s="407">
        <v>0</v>
      </c>
      <c r="X180" s="643">
        <f>SUM(L180:W180)</f>
        <v>0</v>
      </c>
    </row>
    <row r="181" spans="1:24" s="17" customFormat="1" ht="15.75" thickBot="1" x14ac:dyDescent="0.3">
      <c r="A181" s="110" t="s">
        <v>253</v>
      </c>
      <c r="B181" s="82" t="s">
        <v>673</v>
      </c>
      <c r="C181" s="767" t="s">
        <v>254</v>
      </c>
      <c r="D181" s="768"/>
      <c r="E181" s="768"/>
      <c r="F181" s="183">
        <v>200000</v>
      </c>
      <c r="G181" s="125"/>
      <c r="H181" s="141">
        <f t="shared" si="125"/>
        <v>200000</v>
      </c>
      <c r="I181" s="183">
        <f>SUM(I182)</f>
        <v>300000</v>
      </c>
      <c r="J181" s="125"/>
      <c r="K181" s="141">
        <f t="shared" si="134"/>
        <v>300000</v>
      </c>
      <c r="L181" s="404">
        <f t="shared" ref="L181:W181" si="139">SUM(L182)</f>
        <v>0</v>
      </c>
      <c r="M181" s="404">
        <f t="shared" si="139"/>
        <v>0</v>
      </c>
      <c r="N181" s="404">
        <f t="shared" si="139"/>
        <v>0</v>
      </c>
      <c r="O181" s="404">
        <f t="shared" si="139"/>
        <v>0</v>
      </c>
      <c r="P181" s="404">
        <f t="shared" si="139"/>
        <v>0</v>
      </c>
      <c r="Q181" s="404">
        <f t="shared" si="139"/>
        <v>0</v>
      </c>
      <c r="R181" s="404">
        <f t="shared" si="139"/>
        <v>0</v>
      </c>
      <c r="S181" s="404">
        <f t="shared" si="139"/>
        <v>295000</v>
      </c>
      <c r="T181" s="404">
        <f t="shared" si="139"/>
        <v>0</v>
      </c>
      <c r="U181" s="404">
        <f t="shared" si="139"/>
        <v>0</v>
      </c>
      <c r="V181" s="404">
        <f t="shared" si="139"/>
        <v>5000</v>
      </c>
      <c r="W181" s="404">
        <f t="shared" si="139"/>
        <v>0</v>
      </c>
      <c r="X181" s="643">
        <f>SUM(L181:W181)</f>
        <v>300000</v>
      </c>
    </row>
    <row r="182" spans="1:24" s="17" customFormat="1" ht="15.75" thickBot="1" x14ac:dyDescent="0.3">
      <c r="A182" s="110"/>
      <c r="B182" s="211"/>
      <c r="C182" s="328"/>
      <c r="D182" s="147" t="s">
        <v>1108</v>
      </c>
      <c r="E182" s="329"/>
      <c r="F182" s="212">
        <v>0</v>
      </c>
      <c r="G182" s="213"/>
      <c r="H182" s="205">
        <f t="shared" si="125"/>
        <v>0</v>
      </c>
      <c r="I182" s="624">
        <v>300000</v>
      </c>
      <c r="J182" s="213"/>
      <c r="K182" s="205">
        <f t="shared" si="134"/>
        <v>300000</v>
      </c>
      <c r="L182" s="404">
        <v>0</v>
      </c>
      <c r="M182" s="405">
        <v>0</v>
      </c>
      <c r="N182" s="406">
        <v>0</v>
      </c>
      <c r="O182" s="406">
        <v>0</v>
      </c>
      <c r="P182" s="405">
        <v>0</v>
      </c>
      <c r="Q182" s="406">
        <v>0</v>
      </c>
      <c r="R182" s="406">
        <v>0</v>
      </c>
      <c r="S182" s="407">
        <v>295000</v>
      </c>
      <c r="T182" s="408">
        <v>0</v>
      </c>
      <c r="U182" s="406">
        <v>0</v>
      </c>
      <c r="V182" s="406">
        <v>5000</v>
      </c>
      <c r="W182" s="407">
        <v>0</v>
      </c>
      <c r="X182" s="643">
        <f>SUM(L182:W182)</f>
        <v>300000</v>
      </c>
    </row>
    <row r="183" spans="1:24" s="17" customFormat="1" ht="15.75" thickBot="1" x14ac:dyDescent="0.3">
      <c r="A183" s="110" t="s">
        <v>255</v>
      </c>
      <c r="B183" s="82" t="s">
        <v>674</v>
      </c>
      <c r="C183" s="767" t="s">
        <v>256</v>
      </c>
      <c r="D183" s="768"/>
      <c r="E183" s="768"/>
      <c r="F183" s="183">
        <f t="shared" si="138"/>
        <v>0</v>
      </c>
      <c r="G183" s="125"/>
      <c r="H183" s="141">
        <f t="shared" si="125"/>
        <v>0</v>
      </c>
      <c r="I183" s="183">
        <f>SUM(O183:Y183)</f>
        <v>0</v>
      </c>
      <c r="J183" s="125"/>
      <c r="K183" s="141">
        <f t="shared" si="134"/>
        <v>0</v>
      </c>
      <c r="L183" s="404">
        <f t="shared" si="107"/>
        <v>0</v>
      </c>
      <c r="M183" s="405">
        <f t="shared" si="108"/>
        <v>0</v>
      </c>
      <c r="N183" s="406">
        <f t="shared" si="109"/>
        <v>0</v>
      </c>
      <c r="O183" s="406">
        <f t="shared" si="110"/>
        <v>0</v>
      </c>
      <c r="P183" s="405">
        <f t="shared" si="111"/>
        <v>0</v>
      </c>
      <c r="Q183" s="406">
        <f t="shared" si="112"/>
        <v>0</v>
      </c>
      <c r="R183" s="406">
        <f t="shared" si="113"/>
        <v>0</v>
      </c>
      <c r="S183" s="407">
        <f t="shared" si="114"/>
        <v>0</v>
      </c>
      <c r="T183" s="408">
        <f t="shared" si="115"/>
        <v>0</v>
      </c>
      <c r="U183" s="406">
        <f t="shared" si="116"/>
        <v>0</v>
      </c>
      <c r="V183" s="406">
        <f t="shared" si="117"/>
        <v>0</v>
      </c>
      <c r="W183" s="407">
        <f t="shared" si="118"/>
        <v>0</v>
      </c>
      <c r="X183" s="644">
        <v>0</v>
      </c>
    </row>
    <row r="184" spans="1:24" s="17" customFormat="1" ht="15.75" thickBot="1" x14ac:dyDescent="0.3">
      <c r="A184" s="110" t="s">
        <v>257</v>
      </c>
      <c r="B184" s="82" t="s">
        <v>675</v>
      </c>
      <c r="C184" s="767" t="s">
        <v>258</v>
      </c>
      <c r="D184" s="768"/>
      <c r="E184" s="768"/>
      <c r="F184" s="183">
        <f t="shared" si="138"/>
        <v>0</v>
      </c>
      <c r="G184" s="125"/>
      <c r="H184" s="141">
        <f t="shared" si="125"/>
        <v>0</v>
      </c>
      <c r="I184" s="183">
        <f>SUM(O184:Y184)</f>
        <v>0</v>
      </c>
      <c r="J184" s="125"/>
      <c r="K184" s="141">
        <f t="shared" si="134"/>
        <v>0</v>
      </c>
      <c r="L184" s="404">
        <f t="shared" si="107"/>
        <v>0</v>
      </c>
      <c r="M184" s="405">
        <f t="shared" si="108"/>
        <v>0</v>
      </c>
      <c r="N184" s="406">
        <f t="shared" si="109"/>
        <v>0</v>
      </c>
      <c r="O184" s="406">
        <f t="shared" si="110"/>
        <v>0</v>
      </c>
      <c r="P184" s="405">
        <f t="shared" si="111"/>
        <v>0</v>
      </c>
      <c r="Q184" s="406">
        <f t="shared" si="112"/>
        <v>0</v>
      </c>
      <c r="R184" s="406">
        <f t="shared" si="113"/>
        <v>0</v>
      </c>
      <c r="S184" s="407">
        <f t="shared" si="114"/>
        <v>0</v>
      </c>
      <c r="T184" s="408">
        <f t="shared" si="115"/>
        <v>0</v>
      </c>
      <c r="U184" s="406">
        <f t="shared" si="116"/>
        <v>0</v>
      </c>
      <c r="V184" s="406">
        <f t="shared" si="117"/>
        <v>0</v>
      </c>
      <c r="W184" s="407">
        <f t="shared" si="118"/>
        <v>0</v>
      </c>
      <c r="X184" s="644">
        <v>0</v>
      </c>
    </row>
    <row r="185" spans="1:24" s="17" customFormat="1" ht="15.75" thickBot="1" x14ac:dyDescent="0.3">
      <c r="A185" s="110" t="s">
        <v>259</v>
      </c>
      <c r="B185" s="109" t="s">
        <v>676</v>
      </c>
      <c r="C185" s="813" t="s">
        <v>260</v>
      </c>
      <c r="D185" s="814"/>
      <c r="E185" s="814"/>
      <c r="F185" s="195">
        <v>81000</v>
      </c>
      <c r="G185" s="137"/>
      <c r="H185" s="141">
        <f t="shared" si="125"/>
        <v>81000</v>
      </c>
      <c r="I185" s="195">
        <v>81000</v>
      </c>
      <c r="J185" s="137"/>
      <c r="K185" s="141">
        <f t="shared" si="134"/>
        <v>81000</v>
      </c>
      <c r="L185" s="404">
        <f t="shared" si="107"/>
        <v>6480</v>
      </c>
      <c r="M185" s="405">
        <f t="shared" si="108"/>
        <v>7290</v>
      </c>
      <c r="N185" s="406">
        <f t="shared" si="109"/>
        <v>6480</v>
      </c>
      <c r="O185" s="406">
        <f t="shared" si="110"/>
        <v>7290</v>
      </c>
      <c r="P185" s="405">
        <f t="shared" si="111"/>
        <v>6480</v>
      </c>
      <c r="Q185" s="406">
        <f t="shared" si="112"/>
        <v>6480</v>
      </c>
      <c r="R185" s="406">
        <f t="shared" si="113"/>
        <v>7290</v>
      </c>
      <c r="S185" s="407">
        <f t="shared" si="114"/>
        <v>6480</v>
      </c>
      <c r="T185" s="408">
        <f t="shared" si="115"/>
        <v>6480</v>
      </c>
      <c r="U185" s="406">
        <f t="shared" si="116"/>
        <v>6480</v>
      </c>
      <c r="V185" s="406">
        <f t="shared" si="117"/>
        <v>6885.0000000000009</v>
      </c>
      <c r="W185" s="407">
        <f t="shared" si="118"/>
        <v>6885.0000000000009</v>
      </c>
      <c r="X185" s="644">
        <v>81000</v>
      </c>
    </row>
    <row r="186" spans="1:24" ht="15.75" thickBot="1" x14ac:dyDescent="0.3">
      <c r="B186" s="89" t="s">
        <v>261</v>
      </c>
      <c r="C186" s="771" t="s">
        <v>262</v>
      </c>
      <c r="D186" s="772"/>
      <c r="E186" s="772"/>
      <c r="F186" s="185">
        <f>F187+F188+F189+F190</f>
        <v>0</v>
      </c>
      <c r="G186" s="127">
        <f t="shared" ref="G186" si="140">G187+G188+G189+G190</f>
        <v>0</v>
      </c>
      <c r="H186" s="139">
        <f t="shared" si="125"/>
        <v>0</v>
      </c>
      <c r="I186" s="185">
        <f>I187+I188+I189+I190</f>
        <v>0</v>
      </c>
      <c r="J186" s="127">
        <f t="shared" ref="J186" si="141">J187+J188+J189+J190</f>
        <v>0</v>
      </c>
      <c r="K186" s="139">
        <f t="shared" si="134"/>
        <v>0</v>
      </c>
      <c r="L186" s="404">
        <f t="shared" si="107"/>
        <v>0</v>
      </c>
      <c r="M186" s="405">
        <f t="shared" si="108"/>
        <v>0</v>
      </c>
      <c r="N186" s="406">
        <f t="shared" si="109"/>
        <v>0</v>
      </c>
      <c r="O186" s="406">
        <f t="shared" si="110"/>
        <v>0</v>
      </c>
      <c r="P186" s="405">
        <f t="shared" si="111"/>
        <v>0</v>
      </c>
      <c r="Q186" s="406">
        <f t="shared" si="112"/>
        <v>0</v>
      </c>
      <c r="R186" s="406">
        <f t="shared" si="113"/>
        <v>0</v>
      </c>
      <c r="S186" s="407">
        <f t="shared" si="114"/>
        <v>0</v>
      </c>
      <c r="T186" s="408">
        <f t="shared" si="115"/>
        <v>0</v>
      </c>
      <c r="U186" s="406">
        <f t="shared" si="116"/>
        <v>0</v>
      </c>
      <c r="V186" s="406">
        <f t="shared" si="117"/>
        <v>0</v>
      </c>
      <c r="W186" s="407">
        <f t="shared" si="118"/>
        <v>0</v>
      </c>
      <c r="X186" s="637">
        <v>0</v>
      </c>
    </row>
    <row r="187" spans="1:24" s="17" customFormat="1" ht="15.75" hidden="1" thickBot="1" x14ac:dyDescent="0.3">
      <c r="A187" s="110" t="s">
        <v>263</v>
      </c>
      <c r="B187" s="202" t="s">
        <v>677</v>
      </c>
      <c r="C187" s="815" t="s">
        <v>264</v>
      </c>
      <c r="D187" s="816"/>
      <c r="E187" s="816"/>
      <c r="F187" s="203">
        <f>SUM(L187:W187)</f>
        <v>0</v>
      </c>
      <c r="G187" s="204"/>
      <c r="H187" s="205">
        <f t="shared" si="125"/>
        <v>0</v>
      </c>
      <c r="I187" s="203">
        <f>SUM(O187:Y187)</f>
        <v>0</v>
      </c>
      <c r="J187" s="204"/>
      <c r="K187" s="205">
        <f t="shared" si="134"/>
        <v>0</v>
      </c>
      <c r="L187" s="404">
        <f t="shared" si="107"/>
        <v>0</v>
      </c>
      <c r="M187" s="405">
        <f t="shared" si="108"/>
        <v>0</v>
      </c>
      <c r="N187" s="406">
        <f t="shared" si="109"/>
        <v>0</v>
      </c>
      <c r="O187" s="406">
        <f t="shared" si="110"/>
        <v>0</v>
      </c>
      <c r="P187" s="405">
        <f t="shared" si="111"/>
        <v>0</v>
      </c>
      <c r="Q187" s="406">
        <f t="shared" si="112"/>
        <v>0</v>
      </c>
      <c r="R187" s="406">
        <f t="shared" si="113"/>
        <v>0</v>
      </c>
      <c r="S187" s="407">
        <f t="shared" si="114"/>
        <v>0</v>
      </c>
      <c r="T187" s="408">
        <f t="shared" si="115"/>
        <v>0</v>
      </c>
      <c r="U187" s="406">
        <f t="shared" si="116"/>
        <v>0</v>
      </c>
      <c r="V187" s="406">
        <f t="shared" si="117"/>
        <v>0</v>
      </c>
      <c r="W187" s="407">
        <f t="shared" si="118"/>
        <v>0</v>
      </c>
      <c r="X187" s="644">
        <v>0</v>
      </c>
    </row>
    <row r="188" spans="1:24" s="17" customFormat="1" ht="15.75" hidden="1" thickBot="1" x14ac:dyDescent="0.3">
      <c r="A188" s="110" t="s">
        <v>265</v>
      </c>
      <c r="B188" s="211" t="s">
        <v>678</v>
      </c>
      <c r="C188" s="809" t="s">
        <v>870</v>
      </c>
      <c r="D188" s="810"/>
      <c r="E188" s="810"/>
      <c r="F188" s="212">
        <f>SUM(L188:W188)</f>
        <v>0</v>
      </c>
      <c r="G188" s="213"/>
      <c r="H188" s="205">
        <f t="shared" si="125"/>
        <v>0</v>
      </c>
      <c r="I188" s="212">
        <f>SUM(O188:Y188)</f>
        <v>0</v>
      </c>
      <c r="J188" s="213"/>
      <c r="K188" s="205">
        <f t="shared" si="134"/>
        <v>0</v>
      </c>
      <c r="L188" s="404">
        <f t="shared" si="107"/>
        <v>0</v>
      </c>
      <c r="M188" s="405">
        <f t="shared" si="108"/>
        <v>0</v>
      </c>
      <c r="N188" s="406">
        <f t="shared" si="109"/>
        <v>0</v>
      </c>
      <c r="O188" s="406">
        <f t="shared" si="110"/>
        <v>0</v>
      </c>
      <c r="P188" s="405">
        <f t="shared" si="111"/>
        <v>0</v>
      </c>
      <c r="Q188" s="406">
        <f t="shared" si="112"/>
        <v>0</v>
      </c>
      <c r="R188" s="406">
        <f t="shared" si="113"/>
        <v>0</v>
      </c>
      <c r="S188" s="407">
        <f t="shared" si="114"/>
        <v>0</v>
      </c>
      <c r="T188" s="408">
        <f t="shared" si="115"/>
        <v>0</v>
      </c>
      <c r="U188" s="406">
        <f t="shared" si="116"/>
        <v>0</v>
      </c>
      <c r="V188" s="406">
        <f t="shared" si="117"/>
        <v>0</v>
      </c>
      <c r="W188" s="407">
        <f t="shared" si="118"/>
        <v>0</v>
      </c>
      <c r="X188" s="644">
        <v>0</v>
      </c>
    </row>
    <row r="189" spans="1:24" s="17" customFormat="1" ht="15.75" hidden="1" thickBot="1" x14ac:dyDescent="0.3">
      <c r="A189" s="110" t="s">
        <v>266</v>
      </c>
      <c r="B189" s="211" t="s">
        <v>679</v>
      </c>
      <c r="C189" s="809" t="s">
        <v>267</v>
      </c>
      <c r="D189" s="810"/>
      <c r="E189" s="810"/>
      <c r="F189" s="212">
        <f>SUM(L189:W189)</f>
        <v>0</v>
      </c>
      <c r="G189" s="213"/>
      <c r="H189" s="205">
        <f t="shared" si="125"/>
        <v>0</v>
      </c>
      <c r="I189" s="212">
        <f>SUM(O189:Y189)</f>
        <v>0</v>
      </c>
      <c r="J189" s="213"/>
      <c r="K189" s="205">
        <f t="shared" si="134"/>
        <v>0</v>
      </c>
      <c r="L189" s="404">
        <f t="shared" si="107"/>
        <v>0</v>
      </c>
      <c r="M189" s="405">
        <f t="shared" si="108"/>
        <v>0</v>
      </c>
      <c r="N189" s="406">
        <f t="shared" si="109"/>
        <v>0</v>
      </c>
      <c r="O189" s="406">
        <f t="shared" si="110"/>
        <v>0</v>
      </c>
      <c r="P189" s="405">
        <f t="shared" si="111"/>
        <v>0</v>
      </c>
      <c r="Q189" s="406">
        <f t="shared" si="112"/>
        <v>0</v>
      </c>
      <c r="R189" s="406">
        <f t="shared" si="113"/>
        <v>0</v>
      </c>
      <c r="S189" s="407">
        <f t="shared" si="114"/>
        <v>0</v>
      </c>
      <c r="T189" s="408">
        <f t="shared" si="115"/>
        <v>0</v>
      </c>
      <c r="U189" s="406">
        <f t="shared" si="116"/>
        <v>0</v>
      </c>
      <c r="V189" s="406">
        <f t="shared" si="117"/>
        <v>0</v>
      </c>
      <c r="W189" s="407">
        <f t="shared" si="118"/>
        <v>0</v>
      </c>
      <c r="X189" s="644">
        <v>0</v>
      </c>
    </row>
    <row r="190" spans="1:24" s="17" customFormat="1" ht="15.75" hidden="1" thickBot="1" x14ac:dyDescent="0.3">
      <c r="A190" s="110" t="s">
        <v>268</v>
      </c>
      <c r="B190" s="214" t="s">
        <v>680</v>
      </c>
      <c r="C190" s="811" t="s">
        <v>366</v>
      </c>
      <c r="D190" s="812"/>
      <c r="E190" s="812"/>
      <c r="F190" s="215">
        <f>SUM(L190:W190)</f>
        <v>0</v>
      </c>
      <c r="G190" s="216"/>
      <c r="H190" s="205">
        <f t="shared" si="125"/>
        <v>0</v>
      </c>
      <c r="I190" s="215">
        <f>SUM(O190:Y190)</f>
        <v>0</v>
      </c>
      <c r="J190" s="216"/>
      <c r="K190" s="205">
        <f t="shared" si="134"/>
        <v>0</v>
      </c>
      <c r="L190" s="404">
        <f t="shared" si="107"/>
        <v>0</v>
      </c>
      <c r="M190" s="405">
        <f t="shared" si="108"/>
        <v>0</v>
      </c>
      <c r="N190" s="406">
        <f t="shared" si="109"/>
        <v>0</v>
      </c>
      <c r="O190" s="406">
        <f t="shared" si="110"/>
        <v>0</v>
      </c>
      <c r="P190" s="405">
        <f t="shared" si="111"/>
        <v>0</v>
      </c>
      <c r="Q190" s="406">
        <f t="shared" si="112"/>
        <v>0</v>
      </c>
      <c r="R190" s="406">
        <f t="shared" si="113"/>
        <v>0</v>
      </c>
      <c r="S190" s="407">
        <f t="shared" si="114"/>
        <v>0</v>
      </c>
      <c r="T190" s="408">
        <f t="shared" si="115"/>
        <v>0</v>
      </c>
      <c r="U190" s="406">
        <f t="shared" si="116"/>
        <v>0</v>
      </c>
      <c r="V190" s="406">
        <f t="shared" si="117"/>
        <v>0</v>
      </c>
      <c r="W190" s="407">
        <f t="shared" si="118"/>
        <v>0</v>
      </c>
      <c r="X190" s="644">
        <v>0</v>
      </c>
    </row>
    <row r="191" spans="1:24" ht="15.75" thickBot="1" x14ac:dyDescent="0.3">
      <c r="B191" s="89" t="s">
        <v>269</v>
      </c>
      <c r="C191" s="771" t="s">
        <v>270</v>
      </c>
      <c r="D191" s="772"/>
      <c r="E191" s="772"/>
      <c r="F191" s="185">
        <f>F192+F193+F204+F215+F226+F229+F241+F242+F243</f>
        <v>0</v>
      </c>
      <c r="G191" s="127">
        <f t="shared" ref="G191" si="142">G192+G193+G204+G215+G226+G229+G241+G242+G243</f>
        <v>0</v>
      </c>
      <c r="H191" s="139">
        <f t="shared" si="125"/>
        <v>0</v>
      </c>
      <c r="I191" s="185">
        <f>I192+I193+I204+I215+I226+I229+I241+I242+I243</f>
        <v>0</v>
      </c>
      <c r="J191" s="127">
        <f t="shared" ref="J191" si="143">J192+J193+J204+J215+J226+J229+J241+J242+J243</f>
        <v>0</v>
      </c>
      <c r="K191" s="139">
        <f t="shared" si="134"/>
        <v>0</v>
      </c>
      <c r="L191" s="404">
        <f t="shared" si="107"/>
        <v>0</v>
      </c>
      <c r="M191" s="405">
        <f t="shared" si="108"/>
        <v>0</v>
      </c>
      <c r="N191" s="406">
        <f t="shared" si="109"/>
        <v>0</v>
      </c>
      <c r="O191" s="406">
        <f t="shared" si="110"/>
        <v>0</v>
      </c>
      <c r="P191" s="405">
        <f t="shared" si="111"/>
        <v>0</v>
      </c>
      <c r="Q191" s="406">
        <f t="shared" si="112"/>
        <v>0</v>
      </c>
      <c r="R191" s="406">
        <f t="shared" si="113"/>
        <v>0</v>
      </c>
      <c r="S191" s="407">
        <f t="shared" si="114"/>
        <v>0</v>
      </c>
      <c r="T191" s="408">
        <f t="shared" si="115"/>
        <v>0</v>
      </c>
      <c r="U191" s="406">
        <f t="shared" si="116"/>
        <v>0</v>
      </c>
      <c r="V191" s="406">
        <f t="shared" si="117"/>
        <v>0</v>
      </c>
      <c r="W191" s="407">
        <f t="shared" si="118"/>
        <v>0</v>
      </c>
      <c r="X191" s="637">
        <v>0</v>
      </c>
    </row>
    <row r="192" spans="1:24" s="17" customFormat="1" ht="25.5" hidden="1" customHeight="1" x14ac:dyDescent="0.3">
      <c r="A192" s="110" t="s">
        <v>271</v>
      </c>
      <c r="B192" s="82" t="s">
        <v>681</v>
      </c>
      <c r="C192" s="764" t="s">
        <v>367</v>
      </c>
      <c r="D192" s="765"/>
      <c r="E192" s="765"/>
      <c r="F192" s="196">
        <f>SUM(L192:W192)</f>
        <v>0</v>
      </c>
      <c r="G192" s="138"/>
      <c r="H192" s="141">
        <f t="shared" si="125"/>
        <v>0</v>
      </c>
      <c r="I192" s="196">
        <f>SUM(O192:Y192)</f>
        <v>0</v>
      </c>
      <c r="J192" s="138"/>
      <c r="K192" s="141">
        <f t="shared" si="134"/>
        <v>0</v>
      </c>
      <c r="L192" s="404">
        <f t="shared" si="107"/>
        <v>0</v>
      </c>
      <c r="M192" s="405">
        <f t="shared" si="108"/>
        <v>0</v>
      </c>
      <c r="N192" s="406">
        <f t="shared" si="109"/>
        <v>0</v>
      </c>
      <c r="O192" s="406">
        <f t="shared" si="110"/>
        <v>0</v>
      </c>
      <c r="P192" s="405">
        <f t="shared" si="111"/>
        <v>0</v>
      </c>
      <c r="Q192" s="406">
        <f t="shared" si="112"/>
        <v>0</v>
      </c>
      <c r="R192" s="406">
        <f t="shared" si="113"/>
        <v>0</v>
      </c>
      <c r="S192" s="407">
        <f t="shared" si="114"/>
        <v>0</v>
      </c>
      <c r="T192" s="408">
        <f t="shared" si="115"/>
        <v>0</v>
      </c>
      <c r="U192" s="406">
        <f t="shared" si="116"/>
        <v>0</v>
      </c>
      <c r="V192" s="406">
        <f t="shared" si="117"/>
        <v>0</v>
      </c>
      <c r="W192" s="407">
        <f t="shared" si="118"/>
        <v>0</v>
      </c>
      <c r="X192" s="644">
        <v>0</v>
      </c>
    </row>
    <row r="193" spans="1:24" s="17" customFormat="1" ht="16.350000000000001" hidden="1" customHeight="1" x14ac:dyDescent="0.3">
      <c r="A193" s="110" t="s">
        <v>272</v>
      </c>
      <c r="B193" s="82" t="s">
        <v>682</v>
      </c>
      <c r="C193" s="802" t="s">
        <v>810</v>
      </c>
      <c r="D193" s="803"/>
      <c r="E193" s="803"/>
      <c r="F193" s="196">
        <f>F194+F195+F196+F197+F198+F199+F200+F201+F202+F203</f>
        <v>0</v>
      </c>
      <c r="G193" s="138">
        <f t="shared" ref="G193" si="144">G194+G195+G196+G197+G198+G199+G200+G201+G202+G203</f>
        <v>0</v>
      </c>
      <c r="H193" s="141">
        <f t="shared" si="125"/>
        <v>0</v>
      </c>
      <c r="I193" s="196">
        <f>I194+I195+I196+I197+I198+I199+I200+I201+I202+I203</f>
        <v>0</v>
      </c>
      <c r="J193" s="138">
        <f t="shared" ref="J193" si="145">J194+J195+J196+J197+J198+J199+J200+J201+J202+J203</f>
        <v>0</v>
      </c>
      <c r="K193" s="141">
        <f t="shared" si="134"/>
        <v>0</v>
      </c>
      <c r="L193" s="404">
        <f t="shared" si="107"/>
        <v>0</v>
      </c>
      <c r="M193" s="405">
        <f t="shared" si="108"/>
        <v>0</v>
      </c>
      <c r="N193" s="406">
        <f t="shared" si="109"/>
        <v>0</v>
      </c>
      <c r="O193" s="406">
        <f t="shared" si="110"/>
        <v>0</v>
      </c>
      <c r="P193" s="405">
        <f t="shared" si="111"/>
        <v>0</v>
      </c>
      <c r="Q193" s="406">
        <f t="shared" si="112"/>
        <v>0</v>
      </c>
      <c r="R193" s="406">
        <f t="shared" si="113"/>
        <v>0</v>
      </c>
      <c r="S193" s="407">
        <f t="shared" si="114"/>
        <v>0</v>
      </c>
      <c r="T193" s="408">
        <f t="shared" si="115"/>
        <v>0</v>
      </c>
      <c r="U193" s="406">
        <f t="shared" si="116"/>
        <v>0</v>
      </c>
      <c r="V193" s="406">
        <f t="shared" si="117"/>
        <v>0</v>
      </c>
      <c r="W193" s="407">
        <f t="shared" si="118"/>
        <v>0</v>
      </c>
      <c r="X193" s="644">
        <v>0</v>
      </c>
    </row>
    <row r="194" spans="1:24" ht="15.75" hidden="1" thickBot="1" x14ac:dyDescent="0.3">
      <c r="B194" s="50"/>
      <c r="C194" s="2"/>
      <c r="D194" s="748" t="s">
        <v>811</v>
      </c>
      <c r="E194" s="748"/>
      <c r="F194" s="182">
        <f t="shared" ref="F194:F203" si="146">SUM(L194:W194)</f>
        <v>0</v>
      </c>
      <c r="G194" s="124"/>
      <c r="H194" s="142">
        <f t="shared" si="125"/>
        <v>0</v>
      </c>
      <c r="I194" s="182">
        <f t="shared" ref="I194:I203" si="147">SUM(O194:Y194)</f>
        <v>0</v>
      </c>
      <c r="J194" s="124"/>
      <c r="K194" s="142">
        <f t="shared" si="134"/>
        <v>0</v>
      </c>
      <c r="L194" s="404">
        <f t="shared" si="107"/>
        <v>0</v>
      </c>
      <c r="M194" s="405">
        <f t="shared" si="108"/>
        <v>0</v>
      </c>
      <c r="N194" s="406">
        <f t="shared" si="109"/>
        <v>0</v>
      </c>
      <c r="O194" s="406">
        <f t="shared" si="110"/>
        <v>0</v>
      </c>
      <c r="P194" s="405">
        <f t="shared" si="111"/>
        <v>0</v>
      </c>
      <c r="Q194" s="406">
        <f t="shared" si="112"/>
        <v>0</v>
      </c>
      <c r="R194" s="406">
        <f t="shared" si="113"/>
        <v>0</v>
      </c>
      <c r="S194" s="407">
        <f t="shared" si="114"/>
        <v>0</v>
      </c>
      <c r="T194" s="408">
        <f t="shared" si="115"/>
        <v>0</v>
      </c>
      <c r="U194" s="406">
        <f t="shared" si="116"/>
        <v>0</v>
      </c>
      <c r="V194" s="406">
        <f t="shared" si="117"/>
        <v>0</v>
      </c>
      <c r="W194" s="407">
        <f t="shared" si="118"/>
        <v>0</v>
      </c>
      <c r="X194" s="637">
        <v>0</v>
      </c>
    </row>
    <row r="195" spans="1:24" ht="15.75" hidden="1" thickBot="1" x14ac:dyDescent="0.3">
      <c r="B195" s="50"/>
      <c r="C195" s="2"/>
      <c r="D195" s="748" t="s">
        <v>812</v>
      </c>
      <c r="E195" s="748"/>
      <c r="F195" s="182">
        <f t="shared" si="146"/>
        <v>0</v>
      </c>
      <c r="G195" s="124"/>
      <c r="H195" s="142">
        <f t="shared" si="125"/>
        <v>0</v>
      </c>
      <c r="I195" s="182">
        <f t="shared" si="147"/>
        <v>0</v>
      </c>
      <c r="J195" s="124"/>
      <c r="K195" s="142">
        <f t="shared" si="134"/>
        <v>0</v>
      </c>
      <c r="L195" s="404">
        <f t="shared" si="107"/>
        <v>0</v>
      </c>
      <c r="M195" s="405">
        <f t="shared" si="108"/>
        <v>0</v>
      </c>
      <c r="N195" s="406">
        <f t="shared" si="109"/>
        <v>0</v>
      </c>
      <c r="O195" s="406">
        <f t="shared" si="110"/>
        <v>0</v>
      </c>
      <c r="P195" s="405">
        <f t="shared" si="111"/>
        <v>0</v>
      </c>
      <c r="Q195" s="406">
        <f t="shared" si="112"/>
        <v>0</v>
      </c>
      <c r="R195" s="406">
        <f t="shared" si="113"/>
        <v>0</v>
      </c>
      <c r="S195" s="407">
        <f t="shared" si="114"/>
        <v>0</v>
      </c>
      <c r="T195" s="408">
        <f t="shared" si="115"/>
        <v>0</v>
      </c>
      <c r="U195" s="406">
        <f t="shared" si="116"/>
        <v>0</v>
      </c>
      <c r="V195" s="406">
        <f t="shared" si="117"/>
        <v>0</v>
      </c>
      <c r="W195" s="407">
        <f t="shared" si="118"/>
        <v>0</v>
      </c>
      <c r="X195" s="637">
        <v>0</v>
      </c>
    </row>
    <row r="196" spans="1:24" ht="15.75" hidden="1" thickBot="1" x14ac:dyDescent="0.3">
      <c r="B196" s="50"/>
      <c r="C196" s="2"/>
      <c r="D196" s="748" t="s">
        <v>544</v>
      </c>
      <c r="E196" s="748"/>
      <c r="F196" s="182">
        <f t="shared" si="146"/>
        <v>0</v>
      </c>
      <c r="G196" s="124"/>
      <c r="H196" s="142">
        <f t="shared" si="125"/>
        <v>0</v>
      </c>
      <c r="I196" s="182">
        <f t="shared" si="147"/>
        <v>0</v>
      </c>
      <c r="J196" s="124"/>
      <c r="K196" s="142">
        <f t="shared" si="134"/>
        <v>0</v>
      </c>
      <c r="L196" s="404">
        <f t="shared" si="107"/>
        <v>0</v>
      </c>
      <c r="M196" s="405">
        <f t="shared" si="108"/>
        <v>0</v>
      </c>
      <c r="N196" s="406">
        <f t="shared" si="109"/>
        <v>0</v>
      </c>
      <c r="O196" s="406">
        <f t="shared" si="110"/>
        <v>0</v>
      </c>
      <c r="P196" s="405">
        <f t="shared" si="111"/>
        <v>0</v>
      </c>
      <c r="Q196" s="406">
        <f t="shared" si="112"/>
        <v>0</v>
      </c>
      <c r="R196" s="406">
        <f t="shared" si="113"/>
        <v>0</v>
      </c>
      <c r="S196" s="407">
        <f t="shared" si="114"/>
        <v>0</v>
      </c>
      <c r="T196" s="408">
        <f t="shared" si="115"/>
        <v>0</v>
      </c>
      <c r="U196" s="406">
        <f t="shared" si="116"/>
        <v>0</v>
      </c>
      <c r="V196" s="406">
        <f t="shared" si="117"/>
        <v>0</v>
      </c>
      <c r="W196" s="407">
        <f t="shared" si="118"/>
        <v>0</v>
      </c>
      <c r="X196" s="637">
        <v>0</v>
      </c>
    </row>
    <row r="197" spans="1:24" ht="25.5" hidden="1" customHeight="1" x14ac:dyDescent="0.3">
      <c r="B197" s="50"/>
      <c r="C197" s="2"/>
      <c r="D197" s="749" t="s">
        <v>547</v>
      </c>
      <c r="E197" s="749"/>
      <c r="F197" s="192">
        <f t="shared" si="146"/>
        <v>0</v>
      </c>
      <c r="G197" s="134"/>
      <c r="H197" s="142">
        <f t="shared" si="125"/>
        <v>0</v>
      </c>
      <c r="I197" s="192">
        <f t="shared" si="147"/>
        <v>0</v>
      </c>
      <c r="J197" s="134"/>
      <c r="K197" s="142">
        <f t="shared" si="134"/>
        <v>0</v>
      </c>
      <c r="L197" s="404">
        <f t="shared" si="107"/>
        <v>0</v>
      </c>
      <c r="M197" s="405">
        <f t="shared" si="108"/>
        <v>0</v>
      </c>
      <c r="N197" s="406">
        <f t="shared" si="109"/>
        <v>0</v>
      </c>
      <c r="O197" s="406">
        <f t="shared" si="110"/>
        <v>0</v>
      </c>
      <c r="P197" s="405">
        <f t="shared" si="111"/>
        <v>0</v>
      </c>
      <c r="Q197" s="406">
        <f t="shared" si="112"/>
        <v>0</v>
      </c>
      <c r="R197" s="406">
        <f t="shared" si="113"/>
        <v>0</v>
      </c>
      <c r="S197" s="407">
        <f t="shared" si="114"/>
        <v>0</v>
      </c>
      <c r="T197" s="408">
        <f t="shared" si="115"/>
        <v>0</v>
      </c>
      <c r="U197" s="406">
        <f t="shared" si="116"/>
        <v>0</v>
      </c>
      <c r="V197" s="406">
        <f t="shared" si="117"/>
        <v>0</v>
      </c>
      <c r="W197" s="407">
        <f t="shared" si="118"/>
        <v>0</v>
      </c>
      <c r="X197" s="637">
        <v>0</v>
      </c>
    </row>
    <row r="198" spans="1:24" ht="15.75" hidden="1" thickBot="1" x14ac:dyDescent="0.3">
      <c r="B198" s="50"/>
      <c r="C198" s="2"/>
      <c r="D198" s="748" t="s">
        <v>549</v>
      </c>
      <c r="E198" s="748"/>
      <c r="F198" s="182">
        <f t="shared" si="146"/>
        <v>0</v>
      </c>
      <c r="G198" s="124"/>
      <c r="H198" s="142">
        <f t="shared" si="125"/>
        <v>0</v>
      </c>
      <c r="I198" s="182">
        <f t="shared" si="147"/>
        <v>0</v>
      </c>
      <c r="J198" s="124"/>
      <c r="K198" s="142">
        <f t="shared" si="134"/>
        <v>0</v>
      </c>
      <c r="L198" s="404">
        <f t="shared" ref="L198:L261" si="148">SUM(X198*0.08)</f>
        <v>0</v>
      </c>
      <c r="M198" s="405">
        <f t="shared" ref="M198:M261" si="149">SUM(X198*0.09)</f>
        <v>0</v>
      </c>
      <c r="N198" s="406">
        <f t="shared" ref="N198:N261" si="150">SUM(X198*0.08)</f>
        <v>0</v>
      </c>
      <c r="O198" s="406">
        <f t="shared" ref="O198:O261" si="151">SUM(X198*0.09)</f>
        <v>0</v>
      </c>
      <c r="P198" s="405">
        <f t="shared" ref="P198:P261" si="152">SUM(X198*0.08)</f>
        <v>0</v>
      </c>
      <c r="Q198" s="406">
        <f t="shared" ref="Q198:Q261" si="153">SUM(X198*0.08)</f>
        <v>0</v>
      </c>
      <c r="R198" s="406">
        <f t="shared" ref="R198:R261" si="154">SUM(X198*0.09)</f>
        <v>0</v>
      </c>
      <c r="S198" s="407">
        <f t="shared" ref="S198:S261" si="155">SUM(X198*0.08)</f>
        <v>0</v>
      </c>
      <c r="T198" s="408">
        <f t="shared" ref="T198:T261" si="156">SUM(X198*0.08)</f>
        <v>0</v>
      </c>
      <c r="U198" s="406">
        <f t="shared" ref="U198:U261" si="157">SUM(X198*0.08)</f>
        <v>0</v>
      </c>
      <c r="V198" s="406">
        <f t="shared" ref="V198:V261" si="158">SUM(X198*0.085)</f>
        <v>0</v>
      </c>
      <c r="W198" s="407">
        <f t="shared" ref="W198:W261" si="159">SUM(X198*0.085)</f>
        <v>0</v>
      </c>
      <c r="X198" s="637">
        <v>0</v>
      </c>
    </row>
    <row r="199" spans="1:24" ht="15.75" hidden="1" thickBot="1" x14ac:dyDescent="0.3">
      <c r="B199" s="50"/>
      <c r="C199" s="2"/>
      <c r="D199" s="748" t="s">
        <v>550</v>
      </c>
      <c r="E199" s="748"/>
      <c r="F199" s="182">
        <f t="shared" si="146"/>
        <v>0</v>
      </c>
      <c r="G199" s="124"/>
      <c r="H199" s="142">
        <f t="shared" si="125"/>
        <v>0</v>
      </c>
      <c r="I199" s="182">
        <f t="shared" si="147"/>
        <v>0</v>
      </c>
      <c r="J199" s="124"/>
      <c r="K199" s="142">
        <f t="shared" si="134"/>
        <v>0</v>
      </c>
      <c r="L199" s="404">
        <f t="shared" si="148"/>
        <v>0</v>
      </c>
      <c r="M199" s="405">
        <f t="shared" si="149"/>
        <v>0</v>
      </c>
      <c r="N199" s="406">
        <f t="shared" si="150"/>
        <v>0</v>
      </c>
      <c r="O199" s="406">
        <f t="shared" si="151"/>
        <v>0</v>
      </c>
      <c r="P199" s="405">
        <f t="shared" si="152"/>
        <v>0</v>
      </c>
      <c r="Q199" s="406">
        <f t="shared" si="153"/>
        <v>0</v>
      </c>
      <c r="R199" s="406">
        <f t="shared" si="154"/>
        <v>0</v>
      </c>
      <c r="S199" s="407">
        <f t="shared" si="155"/>
        <v>0</v>
      </c>
      <c r="T199" s="408">
        <f t="shared" si="156"/>
        <v>0</v>
      </c>
      <c r="U199" s="406">
        <f t="shared" si="157"/>
        <v>0</v>
      </c>
      <c r="V199" s="406">
        <f t="shared" si="158"/>
        <v>0</v>
      </c>
      <c r="W199" s="407">
        <f t="shared" si="159"/>
        <v>0</v>
      </c>
      <c r="X199" s="637">
        <v>0</v>
      </c>
    </row>
    <row r="200" spans="1:24" ht="25.5" hidden="1" customHeight="1" x14ac:dyDescent="0.3">
      <c r="B200" s="50"/>
      <c r="C200" s="2"/>
      <c r="D200" s="749" t="s">
        <v>554</v>
      </c>
      <c r="E200" s="749"/>
      <c r="F200" s="192">
        <f t="shared" si="146"/>
        <v>0</v>
      </c>
      <c r="G200" s="134"/>
      <c r="H200" s="142">
        <f t="shared" si="125"/>
        <v>0</v>
      </c>
      <c r="I200" s="192">
        <f t="shared" si="147"/>
        <v>0</v>
      </c>
      <c r="J200" s="134"/>
      <c r="K200" s="142">
        <f t="shared" si="134"/>
        <v>0</v>
      </c>
      <c r="L200" s="404">
        <f t="shared" si="148"/>
        <v>0</v>
      </c>
      <c r="M200" s="405">
        <f t="shared" si="149"/>
        <v>0</v>
      </c>
      <c r="N200" s="406">
        <f t="shared" si="150"/>
        <v>0</v>
      </c>
      <c r="O200" s="406">
        <f t="shared" si="151"/>
        <v>0</v>
      </c>
      <c r="P200" s="405">
        <f t="shared" si="152"/>
        <v>0</v>
      </c>
      <c r="Q200" s="406">
        <f t="shared" si="153"/>
        <v>0</v>
      </c>
      <c r="R200" s="406">
        <f t="shared" si="154"/>
        <v>0</v>
      </c>
      <c r="S200" s="407">
        <f t="shared" si="155"/>
        <v>0</v>
      </c>
      <c r="T200" s="408">
        <f t="shared" si="156"/>
        <v>0</v>
      </c>
      <c r="U200" s="406">
        <f t="shared" si="157"/>
        <v>0</v>
      </c>
      <c r="V200" s="406">
        <f t="shared" si="158"/>
        <v>0</v>
      </c>
      <c r="W200" s="407">
        <f t="shared" si="159"/>
        <v>0</v>
      </c>
      <c r="X200" s="637">
        <v>0</v>
      </c>
    </row>
    <row r="201" spans="1:24" ht="25.5" hidden="1" customHeight="1" x14ac:dyDescent="0.3">
      <c r="B201" s="50"/>
      <c r="C201" s="2"/>
      <c r="D201" s="749" t="s">
        <v>557</v>
      </c>
      <c r="E201" s="749"/>
      <c r="F201" s="192">
        <f t="shared" si="146"/>
        <v>0</v>
      </c>
      <c r="G201" s="134"/>
      <c r="H201" s="142">
        <f t="shared" si="125"/>
        <v>0</v>
      </c>
      <c r="I201" s="192">
        <f t="shared" si="147"/>
        <v>0</v>
      </c>
      <c r="J201" s="134"/>
      <c r="K201" s="142">
        <f t="shared" si="134"/>
        <v>0</v>
      </c>
      <c r="L201" s="404">
        <f t="shared" si="148"/>
        <v>0</v>
      </c>
      <c r="M201" s="405">
        <f t="shared" si="149"/>
        <v>0</v>
      </c>
      <c r="N201" s="406">
        <f t="shared" si="150"/>
        <v>0</v>
      </c>
      <c r="O201" s="406">
        <f t="shared" si="151"/>
        <v>0</v>
      </c>
      <c r="P201" s="405">
        <f t="shared" si="152"/>
        <v>0</v>
      </c>
      <c r="Q201" s="406">
        <f t="shared" si="153"/>
        <v>0</v>
      </c>
      <c r="R201" s="406">
        <f t="shared" si="154"/>
        <v>0</v>
      </c>
      <c r="S201" s="407">
        <f t="shared" si="155"/>
        <v>0</v>
      </c>
      <c r="T201" s="408">
        <f t="shared" si="156"/>
        <v>0</v>
      </c>
      <c r="U201" s="406">
        <f t="shared" si="157"/>
        <v>0</v>
      </c>
      <c r="V201" s="406">
        <f t="shared" si="158"/>
        <v>0</v>
      </c>
      <c r="W201" s="407">
        <f t="shared" si="159"/>
        <v>0</v>
      </c>
      <c r="X201" s="637">
        <v>0</v>
      </c>
    </row>
    <row r="202" spans="1:24" ht="25.5" hidden="1" customHeight="1" x14ac:dyDescent="0.3">
      <c r="B202" s="50"/>
      <c r="C202" s="2"/>
      <c r="D202" s="749" t="s">
        <v>559</v>
      </c>
      <c r="E202" s="749"/>
      <c r="F202" s="192">
        <f t="shared" si="146"/>
        <v>0</v>
      </c>
      <c r="G202" s="134"/>
      <c r="H202" s="142">
        <f t="shared" si="125"/>
        <v>0</v>
      </c>
      <c r="I202" s="192">
        <f t="shared" si="147"/>
        <v>0</v>
      </c>
      <c r="J202" s="134"/>
      <c r="K202" s="142">
        <f t="shared" si="134"/>
        <v>0</v>
      </c>
      <c r="L202" s="404">
        <f t="shared" si="148"/>
        <v>0</v>
      </c>
      <c r="M202" s="405">
        <f t="shared" si="149"/>
        <v>0</v>
      </c>
      <c r="N202" s="406">
        <f t="shared" si="150"/>
        <v>0</v>
      </c>
      <c r="O202" s="406">
        <f t="shared" si="151"/>
        <v>0</v>
      </c>
      <c r="P202" s="405">
        <f t="shared" si="152"/>
        <v>0</v>
      </c>
      <c r="Q202" s="406">
        <f t="shared" si="153"/>
        <v>0</v>
      </c>
      <c r="R202" s="406">
        <f t="shared" si="154"/>
        <v>0</v>
      </c>
      <c r="S202" s="407">
        <f t="shared" si="155"/>
        <v>0</v>
      </c>
      <c r="T202" s="408">
        <f t="shared" si="156"/>
        <v>0</v>
      </c>
      <c r="U202" s="406">
        <f t="shared" si="157"/>
        <v>0</v>
      </c>
      <c r="V202" s="406">
        <f t="shared" si="158"/>
        <v>0</v>
      </c>
      <c r="W202" s="407">
        <f t="shared" si="159"/>
        <v>0</v>
      </c>
      <c r="X202" s="637">
        <v>0</v>
      </c>
    </row>
    <row r="203" spans="1:24" ht="25.5" hidden="1" customHeight="1" x14ac:dyDescent="0.3">
      <c r="B203" s="50"/>
      <c r="C203" s="2"/>
      <c r="D203" s="749" t="s">
        <v>562</v>
      </c>
      <c r="E203" s="749"/>
      <c r="F203" s="192">
        <f t="shared" si="146"/>
        <v>0</v>
      </c>
      <c r="G203" s="134"/>
      <c r="H203" s="142">
        <f t="shared" si="125"/>
        <v>0</v>
      </c>
      <c r="I203" s="192">
        <f t="shared" si="147"/>
        <v>0</v>
      </c>
      <c r="J203" s="134"/>
      <c r="K203" s="142">
        <f t="shared" si="134"/>
        <v>0</v>
      </c>
      <c r="L203" s="404">
        <f t="shared" si="148"/>
        <v>0</v>
      </c>
      <c r="M203" s="405">
        <f t="shared" si="149"/>
        <v>0</v>
      </c>
      <c r="N203" s="406">
        <f t="shared" si="150"/>
        <v>0</v>
      </c>
      <c r="O203" s="406">
        <f t="shared" si="151"/>
        <v>0</v>
      </c>
      <c r="P203" s="405">
        <f t="shared" si="152"/>
        <v>0</v>
      </c>
      <c r="Q203" s="406">
        <f t="shared" si="153"/>
        <v>0</v>
      </c>
      <c r="R203" s="406">
        <f t="shared" si="154"/>
        <v>0</v>
      </c>
      <c r="S203" s="407">
        <f t="shared" si="155"/>
        <v>0</v>
      </c>
      <c r="T203" s="408">
        <f t="shared" si="156"/>
        <v>0</v>
      </c>
      <c r="U203" s="406">
        <f t="shared" si="157"/>
        <v>0</v>
      </c>
      <c r="V203" s="406">
        <f t="shared" si="158"/>
        <v>0</v>
      </c>
      <c r="W203" s="407">
        <f t="shared" si="159"/>
        <v>0</v>
      </c>
      <c r="X203" s="637">
        <v>0</v>
      </c>
    </row>
    <row r="204" spans="1:24" s="17" customFormat="1" ht="25.5" hidden="1" customHeight="1" x14ac:dyDescent="0.3">
      <c r="A204" s="113" t="s">
        <v>273</v>
      </c>
      <c r="B204" s="82" t="s">
        <v>683</v>
      </c>
      <c r="C204" s="802" t="s">
        <v>604</v>
      </c>
      <c r="D204" s="803"/>
      <c r="E204" s="803"/>
      <c r="F204" s="196">
        <f>F205+F206+F207+F208+F209+F210+F211+F212+F213+F214</f>
        <v>0</v>
      </c>
      <c r="G204" s="138">
        <f t="shared" ref="G204" si="160">G205+G206+G207+G208+G209+G210+G211+G212+G213+G214</f>
        <v>0</v>
      </c>
      <c r="H204" s="141">
        <f t="shared" si="125"/>
        <v>0</v>
      </c>
      <c r="I204" s="196">
        <f>I205+I206+I207+I208+I209+I210+I211+I212+I213+I214</f>
        <v>0</v>
      </c>
      <c r="J204" s="138">
        <f t="shared" ref="J204" si="161">J205+J206+J207+J208+J209+J210+J211+J212+J213+J214</f>
        <v>0</v>
      </c>
      <c r="K204" s="141">
        <f t="shared" si="134"/>
        <v>0</v>
      </c>
      <c r="L204" s="404">
        <f t="shared" si="148"/>
        <v>0</v>
      </c>
      <c r="M204" s="405">
        <f t="shared" si="149"/>
        <v>0</v>
      </c>
      <c r="N204" s="406">
        <f t="shared" si="150"/>
        <v>0</v>
      </c>
      <c r="O204" s="406">
        <f t="shared" si="151"/>
        <v>0</v>
      </c>
      <c r="P204" s="405">
        <f t="shared" si="152"/>
        <v>0</v>
      </c>
      <c r="Q204" s="406">
        <f t="shared" si="153"/>
        <v>0</v>
      </c>
      <c r="R204" s="406">
        <f t="shared" si="154"/>
        <v>0</v>
      </c>
      <c r="S204" s="407">
        <f t="shared" si="155"/>
        <v>0</v>
      </c>
      <c r="T204" s="408">
        <f t="shared" si="156"/>
        <v>0</v>
      </c>
      <c r="U204" s="406">
        <f t="shared" si="157"/>
        <v>0</v>
      </c>
      <c r="V204" s="406">
        <f t="shared" si="158"/>
        <v>0</v>
      </c>
      <c r="W204" s="407">
        <f t="shared" si="159"/>
        <v>0</v>
      </c>
      <c r="X204" s="644">
        <v>0</v>
      </c>
    </row>
    <row r="205" spans="1:24" ht="15.75" hidden="1" thickBot="1" x14ac:dyDescent="0.3">
      <c r="B205" s="50"/>
      <c r="C205" s="2"/>
      <c r="D205" s="748" t="s">
        <v>813</v>
      </c>
      <c r="E205" s="748"/>
      <c r="F205" s="182">
        <f t="shared" ref="F205:F214" si="162">SUM(L205:W205)</f>
        <v>0</v>
      </c>
      <c r="G205" s="124"/>
      <c r="H205" s="142">
        <f t="shared" si="125"/>
        <v>0</v>
      </c>
      <c r="I205" s="182">
        <f t="shared" ref="I205:I214" si="163">SUM(O205:Y205)</f>
        <v>0</v>
      </c>
      <c r="J205" s="124"/>
      <c r="K205" s="142">
        <f t="shared" si="134"/>
        <v>0</v>
      </c>
      <c r="L205" s="404">
        <f t="shared" si="148"/>
        <v>0</v>
      </c>
      <c r="M205" s="405">
        <f t="shared" si="149"/>
        <v>0</v>
      </c>
      <c r="N205" s="406">
        <f t="shared" si="150"/>
        <v>0</v>
      </c>
      <c r="O205" s="406">
        <f t="shared" si="151"/>
        <v>0</v>
      </c>
      <c r="P205" s="405">
        <f t="shared" si="152"/>
        <v>0</v>
      </c>
      <c r="Q205" s="406">
        <f t="shared" si="153"/>
        <v>0</v>
      </c>
      <c r="R205" s="406">
        <f t="shared" si="154"/>
        <v>0</v>
      </c>
      <c r="S205" s="407">
        <f t="shared" si="155"/>
        <v>0</v>
      </c>
      <c r="T205" s="408">
        <f t="shared" si="156"/>
        <v>0</v>
      </c>
      <c r="U205" s="406">
        <f t="shared" si="157"/>
        <v>0</v>
      </c>
      <c r="V205" s="406">
        <f t="shared" si="158"/>
        <v>0</v>
      </c>
      <c r="W205" s="407">
        <f t="shared" si="159"/>
        <v>0</v>
      </c>
      <c r="X205" s="637">
        <v>0</v>
      </c>
    </row>
    <row r="206" spans="1:24" ht="15.75" hidden="1" thickBot="1" x14ac:dyDescent="0.3">
      <c r="B206" s="50"/>
      <c r="C206" s="2"/>
      <c r="D206" s="748" t="s">
        <v>814</v>
      </c>
      <c r="E206" s="748"/>
      <c r="F206" s="182">
        <f t="shared" si="162"/>
        <v>0</v>
      </c>
      <c r="G206" s="124"/>
      <c r="H206" s="142">
        <f t="shared" si="125"/>
        <v>0</v>
      </c>
      <c r="I206" s="182">
        <f t="shared" si="163"/>
        <v>0</v>
      </c>
      <c r="J206" s="124"/>
      <c r="K206" s="142">
        <f t="shared" si="134"/>
        <v>0</v>
      </c>
      <c r="L206" s="404">
        <f t="shared" si="148"/>
        <v>0</v>
      </c>
      <c r="M206" s="405">
        <f t="shared" si="149"/>
        <v>0</v>
      </c>
      <c r="N206" s="406">
        <f t="shared" si="150"/>
        <v>0</v>
      </c>
      <c r="O206" s="406">
        <f t="shared" si="151"/>
        <v>0</v>
      </c>
      <c r="P206" s="405">
        <f t="shared" si="152"/>
        <v>0</v>
      </c>
      <c r="Q206" s="406">
        <f t="shared" si="153"/>
        <v>0</v>
      </c>
      <c r="R206" s="406">
        <f t="shared" si="154"/>
        <v>0</v>
      </c>
      <c r="S206" s="407">
        <f t="shared" si="155"/>
        <v>0</v>
      </c>
      <c r="T206" s="408">
        <f t="shared" si="156"/>
        <v>0</v>
      </c>
      <c r="U206" s="406">
        <f t="shared" si="157"/>
        <v>0</v>
      </c>
      <c r="V206" s="406">
        <f t="shared" si="158"/>
        <v>0</v>
      </c>
      <c r="W206" s="407">
        <f t="shared" si="159"/>
        <v>0</v>
      </c>
      <c r="X206" s="637">
        <v>0</v>
      </c>
    </row>
    <row r="207" spans="1:24" ht="15.75" hidden="1" thickBot="1" x14ac:dyDescent="0.3">
      <c r="B207" s="50"/>
      <c r="C207" s="2"/>
      <c r="D207" s="748" t="s">
        <v>545</v>
      </c>
      <c r="E207" s="748"/>
      <c r="F207" s="182">
        <f t="shared" si="162"/>
        <v>0</v>
      </c>
      <c r="G207" s="124"/>
      <c r="H207" s="142">
        <f t="shared" si="125"/>
        <v>0</v>
      </c>
      <c r="I207" s="182">
        <f t="shared" si="163"/>
        <v>0</v>
      </c>
      <c r="J207" s="124"/>
      <c r="K207" s="142">
        <f t="shared" si="134"/>
        <v>0</v>
      </c>
      <c r="L207" s="404">
        <f t="shared" si="148"/>
        <v>0</v>
      </c>
      <c r="M207" s="405">
        <f t="shared" si="149"/>
        <v>0</v>
      </c>
      <c r="N207" s="406">
        <f t="shared" si="150"/>
        <v>0</v>
      </c>
      <c r="O207" s="406">
        <f t="shared" si="151"/>
        <v>0</v>
      </c>
      <c r="P207" s="405">
        <f t="shared" si="152"/>
        <v>0</v>
      </c>
      <c r="Q207" s="406">
        <f t="shared" si="153"/>
        <v>0</v>
      </c>
      <c r="R207" s="406">
        <f t="shared" si="154"/>
        <v>0</v>
      </c>
      <c r="S207" s="407">
        <f t="shared" si="155"/>
        <v>0</v>
      </c>
      <c r="T207" s="408">
        <f t="shared" si="156"/>
        <v>0</v>
      </c>
      <c r="U207" s="406">
        <f t="shared" si="157"/>
        <v>0</v>
      </c>
      <c r="V207" s="406">
        <f t="shared" si="158"/>
        <v>0</v>
      </c>
      <c r="W207" s="407">
        <f t="shared" si="159"/>
        <v>0</v>
      </c>
      <c r="X207" s="637">
        <v>0</v>
      </c>
    </row>
    <row r="208" spans="1:24" ht="25.5" hidden="1" customHeight="1" x14ac:dyDescent="0.3">
      <c r="B208" s="50"/>
      <c r="C208" s="2"/>
      <c r="D208" s="749" t="s">
        <v>548</v>
      </c>
      <c r="E208" s="749"/>
      <c r="F208" s="192">
        <f t="shared" si="162"/>
        <v>0</v>
      </c>
      <c r="G208" s="134"/>
      <c r="H208" s="142">
        <f t="shared" si="125"/>
        <v>0</v>
      </c>
      <c r="I208" s="192">
        <f t="shared" si="163"/>
        <v>0</v>
      </c>
      <c r="J208" s="134"/>
      <c r="K208" s="142">
        <f t="shared" si="134"/>
        <v>0</v>
      </c>
      <c r="L208" s="404">
        <f t="shared" si="148"/>
        <v>0</v>
      </c>
      <c r="M208" s="405">
        <f t="shared" si="149"/>
        <v>0</v>
      </c>
      <c r="N208" s="406">
        <f t="shared" si="150"/>
        <v>0</v>
      </c>
      <c r="O208" s="406">
        <f t="shared" si="151"/>
        <v>0</v>
      </c>
      <c r="P208" s="405">
        <f t="shared" si="152"/>
        <v>0</v>
      </c>
      <c r="Q208" s="406">
        <f t="shared" si="153"/>
        <v>0</v>
      </c>
      <c r="R208" s="406">
        <f t="shared" si="154"/>
        <v>0</v>
      </c>
      <c r="S208" s="407">
        <f t="shared" si="155"/>
        <v>0</v>
      </c>
      <c r="T208" s="408">
        <f t="shared" si="156"/>
        <v>0</v>
      </c>
      <c r="U208" s="406">
        <f t="shared" si="157"/>
        <v>0</v>
      </c>
      <c r="V208" s="406">
        <f t="shared" si="158"/>
        <v>0</v>
      </c>
      <c r="W208" s="407">
        <f t="shared" si="159"/>
        <v>0</v>
      </c>
      <c r="X208" s="637">
        <v>0</v>
      </c>
    </row>
    <row r="209" spans="1:24" ht="15.75" hidden="1" thickBot="1" x14ac:dyDescent="0.3">
      <c r="B209" s="50"/>
      <c r="C209" s="2"/>
      <c r="D209" s="748" t="s">
        <v>551</v>
      </c>
      <c r="E209" s="748"/>
      <c r="F209" s="182">
        <f t="shared" si="162"/>
        <v>0</v>
      </c>
      <c r="G209" s="124"/>
      <c r="H209" s="142">
        <f t="shared" si="125"/>
        <v>0</v>
      </c>
      <c r="I209" s="182">
        <f t="shared" si="163"/>
        <v>0</v>
      </c>
      <c r="J209" s="124"/>
      <c r="K209" s="142">
        <f t="shared" si="134"/>
        <v>0</v>
      </c>
      <c r="L209" s="404">
        <f t="shared" si="148"/>
        <v>0</v>
      </c>
      <c r="M209" s="405">
        <f t="shared" si="149"/>
        <v>0</v>
      </c>
      <c r="N209" s="406">
        <f t="shared" si="150"/>
        <v>0</v>
      </c>
      <c r="O209" s="406">
        <f t="shared" si="151"/>
        <v>0</v>
      </c>
      <c r="P209" s="405">
        <f t="shared" si="152"/>
        <v>0</v>
      </c>
      <c r="Q209" s="406">
        <f t="shared" si="153"/>
        <v>0</v>
      </c>
      <c r="R209" s="406">
        <f t="shared" si="154"/>
        <v>0</v>
      </c>
      <c r="S209" s="407">
        <f t="shared" si="155"/>
        <v>0</v>
      </c>
      <c r="T209" s="408">
        <f t="shared" si="156"/>
        <v>0</v>
      </c>
      <c r="U209" s="406">
        <f t="shared" si="157"/>
        <v>0</v>
      </c>
      <c r="V209" s="406">
        <f t="shared" si="158"/>
        <v>0</v>
      </c>
      <c r="W209" s="407">
        <f t="shared" si="159"/>
        <v>0</v>
      </c>
      <c r="X209" s="637">
        <v>0</v>
      </c>
    </row>
    <row r="210" spans="1:24" ht="15.75" hidden="1" thickBot="1" x14ac:dyDescent="0.3">
      <c r="B210" s="50"/>
      <c r="C210" s="2"/>
      <c r="D210" s="748" t="s">
        <v>815</v>
      </c>
      <c r="E210" s="748"/>
      <c r="F210" s="182">
        <f t="shared" si="162"/>
        <v>0</v>
      </c>
      <c r="G210" s="124"/>
      <c r="H210" s="142">
        <f t="shared" si="125"/>
        <v>0</v>
      </c>
      <c r="I210" s="182">
        <f t="shared" si="163"/>
        <v>0</v>
      </c>
      <c r="J210" s="124"/>
      <c r="K210" s="142">
        <f t="shared" si="134"/>
        <v>0</v>
      </c>
      <c r="L210" s="404">
        <f t="shared" si="148"/>
        <v>0</v>
      </c>
      <c r="M210" s="405">
        <f t="shared" si="149"/>
        <v>0</v>
      </c>
      <c r="N210" s="406">
        <f t="shared" si="150"/>
        <v>0</v>
      </c>
      <c r="O210" s="406">
        <f t="shared" si="151"/>
        <v>0</v>
      </c>
      <c r="P210" s="405">
        <f t="shared" si="152"/>
        <v>0</v>
      </c>
      <c r="Q210" s="406">
        <f t="shared" si="153"/>
        <v>0</v>
      </c>
      <c r="R210" s="406">
        <f t="shared" si="154"/>
        <v>0</v>
      </c>
      <c r="S210" s="407">
        <f t="shared" si="155"/>
        <v>0</v>
      </c>
      <c r="T210" s="408">
        <f t="shared" si="156"/>
        <v>0</v>
      </c>
      <c r="U210" s="406">
        <f t="shared" si="157"/>
        <v>0</v>
      </c>
      <c r="V210" s="406">
        <f t="shared" si="158"/>
        <v>0</v>
      </c>
      <c r="W210" s="407">
        <f t="shared" si="159"/>
        <v>0</v>
      </c>
      <c r="X210" s="637">
        <v>0</v>
      </c>
    </row>
    <row r="211" spans="1:24" ht="25.5" hidden="1" customHeight="1" x14ac:dyDescent="0.3">
      <c r="B211" s="50"/>
      <c r="C211" s="2"/>
      <c r="D211" s="749" t="s">
        <v>555</v>
      </c>
      <c r="E211" s="749"/>
      <c r="F211" s="192">
        <f t="shared" si="162"/>
        <v>0</v>
      </c>
      <c r="G211" s="134"/>
      <c r="H211" s="142">
        <f t="shared" si="125"/>
        <v>0</v>
      </c>
      <c r="I211" s="192">
        <f t="shared" si="163"/>
        <v>0</v>
      </c>
      <c r="J211" s="134"/>
      <c r="K211" s="142">
        <f t="shared" si="134"/>
        <v>0</v>
      </c>
      <c r="L211" s="404">
        <f t="shared" si="148"/>
        <v>0</v>
      </c>
      <c r="M211" s="405">
        <f t="shared" si="149"/>
        <v>0</v>
      </c>
      <c r="N211" s="406">
        <f t="shared" si="150"/>
        <v>0</v>
      </c>
      <c r="O211" s="406">
        <f t="shared" si="151"/>
        <v>0</v>
      </c>
      <c r="P211" s="405">
        <f t="shared" si="152"/>
        <v>0</v>
      </c>
      <c r="Q211" s="406">
        <f t="shared" si="153"/>
        <v>0</v>
      </c>
      <c r="R211" s="406">
        <f t="shared" si="154"/>
        <v>0</v>
      </c>
      <c r="S211" s="407">
        <f t="shared" si="155"/>
        <v>0</v>
      </c>
      <c r="T211" s="408">
        <f t="shared" si="156"/>
        <v>0</v>
      </c>
      <c r="U211" s="406">
        <f t="shared" si="157"/>
        <v>0</v>
      </c>
      <c r="V211" s="406">
        <f t="shared" si="158"/>
        <v>0</v>
      </c>
      <c r="W211" s="407">
        <f t="shared" si="159"/>
        <v>0</v>
      </c>
      <c r="X211" s="637">
        <v>0</v>
      </c>
    </row>
    <row r="212" spans="1:24" ht="25.5" hidden="1" customHeight="1" x14ac:dyDescent="0.3">
      <c r="B212" s="50"/>
      <c r="C212" s="2"/>
      <c r="D212" s="749" t="s">
        <v>558</v>
      </c>
      <c r="E212" s="749"/>
      <c r="F212" s="192">
        <f t="shared" si="162"/>
        <v>0</v>
      </c>
      <c r="G212" s="134"/>
      <c r="H212" s="142">
        <f t="shared" si="125"/>
        <v>0</v>
      </c>
      <c r="I212" s="192">
        <f t="shared" si="163"/>
        <v>0</v>
      </c>
      <c r="J212" s="134"/>
      <c r="K212" s="142">
        <f t="shared" si="134"/>
        <v>0</v>
      </c>
      <c r="L212" s="404">
        <f t="shared" si="148"/>
        <v>0</v>
      </c>
      <c r="M212" s="405">
        <f t="shared" si="149"/>
        <v>0</v>
      </c>
      <c r="N212" s="406">
        <f t="shared" si="150"/>
        <v>0</v>
      </c>
      <c r="O212" s="406">
        <f t="shared" si="151"/>
        <v>0</v>
      </c>
      <c r="P212" s="405">
        <f t="shared" si="152"/>
        <v>0</v>
      </c>
      <c r="Q212" s="406">
        <f t="shared" si="153"/>
        <v>0</v>
      </c>
      <c r="R212" s="406">
        <f t="shared" si="154"/>
        <v>0</v>
      </c>
      <c r="S212" s="407">
        <f t="shared" si="155"/>
        <v>0</v>
      </c>
      <c r="T212" s="408">
        <f t="shared" si="156"/>
        <v>0</v>
      </c>
      <c r="U212" s="406">
        <f t="shared" si="157"/>
        <v>0</v>
      </c>
      <c r="V212" s="406">
        <f t="shared" si="158"/>
        <v>0</v>
      </c>
      <c r="W212" s="407">
        <f t="shared" si="159"/>
        <v>0</v>
      </c>
      <c r="X212" s="637">
        <v>0</v>
      </c>
    </row>
    <row r="213" spans="1:24" ht="25.5" hidden="1" customHeight="1" x14ac:dyDescent="0.3">
      <c r="B213" s="50"/>
      <c r="C213" s="2"/>
      <c r="D213" s="749" t="s">
        <v>560</v>
      </c>
      <c r="E213" s="749"/>
      <c r="F213" s="192">
        <f t="shared" si="162"/>
        <v>0</v>
      </c>
      <c r="G213" s="134"/>
      <c r="H213" s="142">
        <f t="shared" si="125"/>
        <v>0</v>
      </c>
      <c r="I213" s="192">
        <f t="shared" si="163"/>
        <v>0</v>
      </c>
      <c r="J213" s="134"/>
      <c r="K213" s="142">
        <f t="shared" si="134"/>
        <v>0</v>
      </c>
      <c r="L213" s="404">
        <f t="shared" si="148"/>
        <v>0</v>
      </c>
      <c r="M213" s="405">
        <f t="shared" si="149"/>
        <v>0</v>
      </c>
      <c r="N213" s="406">
        <f t="shared" si="150"/>
        <v>0</v>
      </c>
      <c r="O213" s="406">
        <f t="shared" si="151"/>
        <v>0</v>
      </c>
      <c r="P213" s="405">
        <f t="shared" si="152"/>
        <v>0</v>
      </c>
      <c r="Q213" s="406">
        <f t="shared" si="153"/>
        <v>0</v>
      </c>
      <c r="R213" s="406">
        <f t="shared" si="154"/>
        <v>0</v>
      </c>
      <c r="S213" s="407">
        <f t="shared" si="155"/>
        <v>0</v>
      </c>
      <c r="T213" s="408">
        <f t="shared" si="156"/>
        <v>0</v>
      </c>
      <c r="U213" s="406">
        <f t="shared" si="157"/>
        <v>0</v>
      </c>
      <c r="V213" s="406">
        <f t="shared" si="158"/>
        <v>0</v>
      </c>
      <c r="W213" s="407">
        <f t="shared" si="159"/>
        <v>0</v>
      </c>
      <c r="X213" s="637">
        <v>0</v>
      </c>
    </row>
    <row r="214" spans="1:24" ht="25.5" hidden="1" customHeight="1" x14ac:dyDescent="0.3">
      <c r="B214" s="50"/>
      <c r="C214" s="2"/>
      <c r="D214" s="749" t="s">
        <v>563</v>
      </c>
      <c r="E214" s="749"/>
      <c r="F214" s="192">
        <f t="shared" si="162"/>
        <v>0</v>
      </c>
      <c r="G214" s="134"/>
      <c r="H214" s="142">
        <f t="shared" si="125"/>
        <v>0</v>
      </c>
      <c r="I214" s="192">
        <f t="shared" si="163"/>
        <v>0</v>
      </c>
      <c r="J214" s="134"/>
      <c r="K214" s="142">
        <f t="shared" si="134"/>
        <v>0</v>
      </c>
      <c r="L214" s="404">
        <f t="shared" si="148"/>
        <v>0</v>
      </c>
      <c r="M214" s="405">
        <f t="shared" si="149"/>
        <v>0</v>
      </c>
      <c r="N214" s="406">
        <f t="shared" si="150"/>
        <v>0</v>
      </c>
      <c r="O214" s="406">
        <f t="shared" si="151"/>
        <v>0</v>
      </c>
      <c r="P214" s="405">
        <f t="shared" si="152"/>
        <v>0</v>
      </c>
      <c r="Q214" s="406">
        <f t="shared" si="153"/>
        <v>0</v>
      </c>
      <c r="R214" s="406">
        <f t="shared" si="154"/>
        <v>0</v>
      </c>
      <c r="S214" s="407">
        <f t="shared" si="155"/>
        <v>0</v>
      </c>
      <c r="T214" s="408">
        <f t="shared" si="156"/>
        <v>0</v>
      </c>
      <c r="U214" s="406">
        <f t="shared" si="157"/>
        <v>0</v>
      </c>
      <c r="V214" s="406">
        <f t="shared" si="158"/>
        <v>0</v>
      </c>
      <c r="W214" s="407">
        <f t="shared" si="159"/>
        <v>0</v>
      </c>
      <c r="X214" s="637">
        <v>0</v>
      </c>
    </row>
    <row r="215" spans="1:24" s="17" customFormat="1" ht="15.75" hidden="1" thickBot="1" x14ac:dyDescent="0.3">
      <c r="A215" s="110" t="s">
        <v>274</v>
      </c>
      <c r="B215" s="82" t="s">
        <v>684</v>
      </c>
      <c r="C215" s="767" t="s">
        <v>275</v>
      </c>
      <c r="D215" s="768"/>
      <c r="E215" s="768"/>
      <c r="F215" s="183">
        <f>F216+F217+F218+F219+F220+F221+F222+F223+F224+F225</f>
        <v>0</v>
      </c>
      <c r="G215" s="125">
        <f t="shared" ref="G215" si="164">G216+G217+G218+G219+G220+G221+G222+G223+G224+G225</f>
        <v>0</v>
      </c>
      <c r="H215" s="141">
        <f t="shared" si="125"/>
        <v>0</v>
      </c>
      <c r="I215" s="183">
        <f>I216+I217+I218+I219+I220+I221+I222+I223+I224+I225</f>
        <v>0</v>
      </c>
      <c r="J215" s="125">
        <f t="shared" ref="J215" si="165">J216+J217+J218+J219+J220+J221+J222+J223+J224+J225</f>
        <v>0</v>
      </c>
      <c r="K215" s="141">
        <f t="shared" si="134"/>
        <v>0</v>
      </c>
      <c r="L215" s="404">
        <f t="shared" si="148"/>
        <v>0</v>
      </c>
      <c r="M215" s="405">
        <f t="shared" si="149"/>
        <v>0</v>
      </c>
      <c r="N215" s="406">
        <f t="shared" si="150"/>
        <v>0</v>
      </c>
      <c r="O215" s="406">
        <f t="shared" si="151"/>
        <v>0</v>
      </c>
      <c r="P215" s="405">
        <f t="shared" si="152"/>
        <v>0</v>
      </c>
      <c r="Q215" s="406">
        <f t="shared" si="153"/>
        <v>0</v>
      </c>
      <c r="R215" s="406">
        <f t="shared" si="154"/>
        <v>0</v>
      </c>
      <c r="S215" s="407">
        <f t="shared" si="155"/>
        <v>0</v>
      </c>
      <c r="T215" s="408">
        <f t="shared" si="156"/>
        <v>0</v>
      </c>
      <c r="U215" s="406">
        <f t="shared" si="157"/>
        <v>0</v>
      </c>
      <c r="V215" s="406">
        <f t="shared" si="158"/>
        <v>0</v>
      </c>
      <c r="W215" s="407">
        <f t="shared" si="159"/>
        <v>0</v>
      </c>
      <c r="X215" s="644">
        <v>0</v>
      </c>
    </row>
    <row r="216" spans="1:24" ht="15.75" hidden="1" thickBot="1" x14ac:dyDescent="0.3">
      <c r="B216" s="50"/>
      <c r="C216" s="2"/>
      <c r="D216" s="748" t="s">
        <v>371</v>
      </c>
      <c r="E216" s="748"/>
      <c r="F216" s="182">
        <f t="shared" ref="F216:F225" si="166">SUM(L216:W216)</f>
        <v>0</v>
      </c>
      <c r="G216" s="124"/>
      <c r="H216" s="142">
        <f t="shared" si="125"/>
        <v>0</v>
      </c>
      <c r="I216" s="182">
        <f t="shared" ref="I216:I225" si="167">SUM(O216:Y216)</f>
        <v>0</v>
      </c>
      <c r="J216" s="124"/>
      <c r="K216" s="142">
        <f t="shared" si="134"/>
        <v>0</v>
      </c>
      <c r="L216" s="404">
        <f t="shared" si="148"/>
        <v>0</v>
      </c>
      <c r="M216" s="405">
        <f t="shared" si="149"/>
        <v>0</v>
      </c>
      <c r="N216" s="406">
        <f t="shared" si="150"/>
        <v>0</v>
      </c>
      <c r="O216" s="406">
        <f t="shared" si="151"/>
        <v>0</v>
      </c>
      <c r="P216" s="405">
        <f t="shared" si="152"/>
        <v>0</v>
      </c>
      <c r="Q216" s="406">
        <f t="shared" si="153"/>
        <v>0</v>
      </c>
      <c r="R216" s="406">
        <f t="shared" si="154"/>
        <v>0</v>
      </c>
      <c r="S216" s="407">
        <f t="shared" si="155"/>
        <v>0</v>
      </c>
      <c r="T216" s="408">
        <f t="shared" si="156"/>
        <v>0</v>
      </c>
      <c r="U216" s="406">
        <f t="shared" si="157"/>
        <v>0</v>
      </c>
      <c r="V216" s="406">
        <f t="shared" si="158"/>
        <v>0</v>
      </c>
      <c r="W216" s="407">
        <f t="shared" si="159"/>
        <v>0</v>
      </c>
      <c r="X216" s="637">
        <v>0</v>
      </c>
    </row>
    <row r="217" spans="1:24" ht="15.75" hidden="1" thickBot="1" x14ac:dyDescent="0.3">
      <c r="B217" s="50"/>
      <c r="C217" s="2"/>
      <c r="D217" s="748" t="s">
        <v>543</v>
      </c>
      <c r="E217" s="748"/>
      <c r="F217" s="182">
        <f t="shared" si="166"/>
        <v>0</v>
      </c>
      <c r="G217" s="124"/>
      <c r="H217" s="142">
        <f t="shared" si="125"/>
        <v>0</v>
      </c>
      <c r="I217" s="182">
        <f t="shared" si="167"/>
        <v>0</v>
      </c>
      <c r="J217" s="124"/>
      <c r="K217" s="142">
        <f t="shared" si="134"/>
        <v>0</v>
      </c>
      <c r="L217" s="404">
        <f t="shared" si="148"/>
        <v>0</v>
      </c>
      <c r="M217" s="405">
        <f t="shared" si="149"/>
        <v>0</v>
      </c>
      <c r="N217" s="406">
        <f t="shared" si="150"/>
        <v>0</v>
      </c>
      <c r="O217" s="406">
        <f t="shared" si="151"/>
        <v>0</v>
      </c>
      <c r="P217" s="405">
        <f t="shared" si="152"/>
        <v>0</v>
      </c>
      <c r="Q217" s="406">
        <f t="shared" si="153"/>
        <v>0</v>
      </c>
      <c r="R217" s="406">
        <f t="shared" si="154"/>
        <v>0</v>
      </c>
      <c r="S217" s="407">
        <f t="shared" si="155"/>
        <v>0</v>
      </c>
      <c r="T217" s="408">
        <f t="shared" si="156"/>
        <v>0</v>
      </c>
      <c r="U217" s="406">
        <f t="shared" si="157"/>
        <v>0</v>
      </c>
      <c r="V217" s="406">
        <f t="shared" si="158"/>
        <v>0</v>
      </c>
      <c r="W217" s="407">
        <f t="shared" si="159"/>
        <v>0</v>
      </c>
      <c r="X217" s="637">
        <v>0</v>
      </c>
    </row>
    <row r="218" spans="1:24" ht="15.75" hidden="1" thickBot="1" x14ac:dyDescent="0.3">
      <c r="B218" s="50"/>
      <c r="C218" s="2"/>
      <c r="D218" s="748" t="s">
        <v>546</v>
      </c>
      <c r="E218" s="748"/>
      <c r="F218" s="182">
        <f t="shared" si="166"/>
        <v>0</v>
      </c>
      <c r="G218" s="124"/>
      <c r="H218" s="142">
        <f t="shared" si="125"/>
        <v>0</v>
      </c>
      <c r="I218" s="182">
        <f t="shared" si="167"/>
        <v>0</v>
      </c>
      <c r="J218" s="124"/>
      <c r="K218" s="142">
        <f t="shared" si="134"/>
        <v>0</v>
      </c>
      <c r="L218" s="404">
        <f t="shared" si="148"/>
        <v>0</v>
      </c>
      <c r="M218" s="405">
        <f t="shared" si="149"/>
        <v>0</v>
      </c>
      <c r="N218" s="406">
        <f t="shared" si="150"/>
        <v>0</v>
      </c>
      <c r="O218" s="406">
        <f t="shared" si="151"/>
        <v>0</v>
      </c>
      <c r="P218" s="405">
        <f t="shared" si="152"/>
        <v>0</v>
      </c>
      <c r="Q218" s="406">
        <f t="shared" si="153"/>
        <v>0</v>
      </c>
      <c r="R218" s="406">
        <f t="shared" si="154"/>
        <v>0</v>
      </c>
      <c r="S218" s="407">
        <f t="shared" si="155"/>
        <v>0</v>
      </c>
      <c r="T218" s="408">
        <f t="shared" si="156"/>
        <v>0</v>
      </c>
      <c r="U218" s="406">
        <f t="shared" si="157"/>
        <v>0</v>
      </c>
      <c r="V218" s="406">
        <f t="shared" si="158"/>
        <v>0</v>
      </c>
      <c r="W218" s="407">
        <f t="shared" si="159"/>
        <v>0</v>
      </c>
      <c r="X218" s="637">
        <v>0</v>
      </c>
    </row>
    <row r="219" spans="1:24" ht="15.75" hidden="1" thickBot="1" x14ac:dyDescent="0.3">
      <c r="B219" s="50"/>
      <c r="C219" s="2"/>
      <c r="D219" s="749" t="s">
        <v>816</v>
      </c>
      <c r="E219" s="749"/>
      <c r="F219" s="192">
        <f t="shared" si="166"/>
        <v>0</v>
      </c>
      <c r="G219" s="134"/>
      <c r="H219" s="142">
        <f t="shared" si="125"/>
        <v>0</v>
      </c>
      <c r="I219" s="192">
        <f t="shared" si="167"/>
        <v>0</v>
      </c>
      <c r="J219" s="134"/>
      <c r="K219" s="142">
        <f t="shared" si="134"/>
        <v>0</v>
      </c>
      <c r="L219" s="404">
        <f t="shared" si="148"/>
        <v>0</v>
      </c>
      <c r="M219" s="405">
        <f t="shared" si="149"/>
        <v>0</v>
      </c>
      <c r="N219" s="406">
        <f t="shared" si="150"/>
        <v>0</v>
      </c>
      <c r="O219" s="406">
        <f t="shared" si="151"/>
        <v>0</v>
      </c>
      <c r="P219" s="405">
        <f t="shared" si="152"/>
        <v>0</v>
      </c>
      <c r="Q219" s="406">
        <f t="shared" si="153"/>
        <v>0</v>
      </c>
      <c r="R219" s="406">
        <f t="shared" si="154"/>
        <v>0</v>
      </c>
      <c r="S219" s="407">
        <f t="shared" si="155"/>
        <v>0</v>
      </c>
      <c r="T219" s="408">
        <f t="shared" si="156"/>
        <v>0</v>
      </c>
      <c r="U219" s="406">
        <f t="shared" si="157"/>
        <v>0</v>
      </c>
      <c r="V219" s="406">
        <f t="shared" si="158"/>
        <v>0</v>
      </c>
      <c r="W219" s="407">
        <f t="shared" si="159"/>
        <v>0</v>
      </c>
      <c r="X219" s="637">
        <v>0</v>
      </c>
    </row>
    <row r="220" spans="1:24" ht="15.75" hidden="1" thickBot="1" x14ac:dyDescent="0.3">
      <c r="B220" s="50"/>
      <c r="C220" s="2"/>
      <c r="D220" s="748" t="s">
        <v>553</v>
      </c>
      <c r="E220" s="748"/>
      <c r="F220" s="182">
        <f t="shared" si="166"/>
        <v>0</v>
      </c>
      <c r="G220" s="124"/>
      <c r="H220" s="142">
        <f t="shared" si="125"/>
        <v>0</v>
      </c>
      <c r="I220" s="182">
        <f t="shared" si="167"/>
        <v>0</v>
      </c>
      <c r="J220" s="124"/>
      <c r="K220" s="142">
        <f t="shared" si="134"/>
        <v>0</v>
      </c>
      <c r="L220" s="404">
        <f t="shared" si="148"/>
        <v>0</v>
      </c>
      <c r="M220" s="405">
        <f t="shared" si="149"/>
        <v>0</v>
      </c>
      <c r="N220" s="406">
        <f t="shared" si="150"/>
        <v>0</v>
      </c>
      <c r="O220" s="406">
        <f t="shared" si="151"/>
        <v>0</v>
      </c>
      <c r="P220" s="405">
        <f t="shared" si="152"/>
        <v>0</v>
      </c>
      <c r="Q220" s="406">
        <f t="shared" si="153"/>
        <v>0</v>
      </c>
      <c r="R220" s="406">
        <f t="shared" si="154"/>
        <v>0</v>
      </c>
      <c r="S220" s="407">
        <f t="shared" si="155"/>
        <v>0</v>
      </c>
      <c r="T220" s="408">
        <f t="shared" si="156"/>
        <v>0</v>
      </c>
      <c r="U220" s="406">
        <f t="shared" si="157"/>
        <v>0</v>
      </c>
      <c r="V220" s="406">
        <f t="shared" si="158"/>
        <v>0</v>
      </c>
      <c r="W220" s="407">
        <f t="shared" si="159"/>
        <v>0</v>
      </c>
      <c r="X220" s="637">
        <v>0</v>
      </c>
    </row>
    <row r="221" spans="1:24" ht="15.75" hidden="1" thickBot="1" x14ac:dyDescent="0.3">
      <c r="B221" s="50"/>
      <c r="C221" s="2"/>
      <c r="D221" s="748" t="s">
        <v>552</v>
      </c>
      <c r="E221" s="748"/>
      <c r="F221" s="182">
        <f t="shared" si="166"/>
        <v>0</v>
      </c>
      <c r="G221" s="124"/>
      <c r="H221" s="142">
        <f t="shared" si="125"/>
        <v>0</v>
      </c>
      <c r="I221" s="182">
        <f t="shared" si="167"/>
        <v>0</v>
      </c>
      <c r="J221" s="124"/>
      <c r="K221" s="142">
        <f t="shared" si="134"/>
        <v>0</v>
      </c>
      <c r="L221" s="404">
        <f t="shared" si="148"/>
        <v>0</v>
      </c>
      <c r="M221" s="405">
        <f t="shared" si="149"/>
        <v>0</v>
      </c>
      <c r="N221" s="406">
        <f t="shared" si="150"/>
        <v>0</v>
      </c>
      <c r="O221" s="406">
        <f t="shared" si="151"/>
        <v>0</v>
      </c>
      <c r="P221" s="405">
        <f t="shared" si="152"/>
        <v>0</v>
      </c>
      <c r="Q221" s="406">
        <f t="shared" si="153"/>
        <v>0</v>
      </c>
      <c r="R221" s="406">
        <f t="shared" si="154"/>
        <v>0</v>
      </c>
      <c r="S221" s="407">
        <f t="shared" si="155"/>
        <v>0</v>
      </c>
      <c r="T221" s="408">
        <f t="shared" si="156"/>
        <v>0</v>
      </c>
      <c r="U221" s="406">
        <f t="shared" si="157"/>
        <v>0</v>
      </c>
      <c r="V221" s="406">
        <f t="shared" si="158"/>
        <v>0</v>
      </c>
      <c r="W221" s="407">
        <f t="shared" si="159"/>
        <v>0</v>
      </c>
      <c r="X221" s="637">
        <v>0</v>
      </c>
    </row>
    <row r="222" spans="1:24" ht="25.5" hidden="1" customHeight="1" x14ac:dyDescent="0.3">
      <c r="B222" s="50"/>
      <c r="C222" s="2"/>
      <c r="D222" s="749" t="s">
        <v>556</v>
      </c>
      <c r="E222" s="749"/>
      <c r="F222" s="192">
        <f t="shared" si="166"/>
        <v>0</v>
      </c>
      <c r="G222" s="134"/>
      <c r="H222" s="142">
        <f t="shared" si="125"/>
        <v>0</v>
      </c>
      <c r="I222" s="192">
        <f t="shared" si="167"/>
        <v>0</v>
      </c>
      <c r="J222" s="134"/>
      <c r="K222" s="142">
        <f t="shared" si="134"/>
        <v>0</v>
      </c>
      <c r="L222" s="404">
        <f t="shared" si="148"/>
        <v>0</v>
      </c>
      <c r="M222" s="405">
        <f t="shared" si="149"/>
        <v>0</v>
      </c>
      <c r="N222" s="406">
        <f t="shared" si="150"/>
        <v>0</v>
      </c>
      <c r="O222" s="406">
        <f t="shared" si="151"/>
        <v>0</v>
      </c>
      <c r="P222" s="405">
        <f t="shared" si="152"/>
        <v>0</v>
      </c>
      <c r="Q222" s="406">
        <f t="shared" si="153"/>
        <v>0</v>
      </c>
      <c r="R222" s="406">
        <f t="shared" si="154"/>
        <v>0</v>
      </c>
      <c r="S222" s="407">
        <f t="shared" si="155"/>
        <v>0</v>
      </c>
      <c r="T222" s="408">
        <f t="shared" si="156"/>
        <v>0</v>
      </c>
      <c r="U222" s="406">
        <f t="shared" si="157"/>
        <v>0</v>
      </c>
      <c r="V222" s="406">
        <f t="shared" si="158"/>
        <v>0</v>
      </c>
      <c r="W222" s="407">
        <f t="shared" si="159"/>
        <v>0</v>
      </c>
      <c r="X222" s="637">
        <v>0</v>
      </c>
    </row>
    <row r="223" spans="1:24" ht="15.75" hidden="1" thickBot="1" x14ac:dyDescent="0.3">
      <c r="B223" s="50"/>
      <c r="C223" s="2"/>
      <c r="D223" s="748" t="s">
        <v>817</v>
      </c>
      <c r="E223" s="748"/>
      <c r="F223" s="182">
        <f t="shared" si="166"/>
        <v>0</v>
      </c>
      <c r="G223" s="124"/>
      <c r="H223" s="142">
        <f t="shared" si="125"/>
        <v>0</v>
      </c>
      <c r="I223" s="182">
        <f t="shared" si="167"/>
        <v>0</v>
      </c>
      <c r="J223" s="124"/>
      <c r="K223" s="142">
        <f t="shared" si="134"/>
        <v>0</v>
      </c>
      <c r="L223" s="404">
        <f t="shared" si="148"/>
        <v>0</v>
      </c>
      <c r="M223" s="405">
        <f t="shared" si="149"/>
        <v>0</v>
      </c>
      <c r="N223" s="406">
        <f t="shared" si="150"/>
        <v>0</v>
      </c>
      <c r="O223" s="406">
        <f t="shared" si="151"/>
        <v>0</v>
      </c>
      <c r="P223" s="405">
        <f t="shared" si="152"/>
        <v>0</v>
      </c>
      <c r="Q223" s="406">
        <f t="shared" si="153"/>
        <v>0</v>
      </c>
      <c r="R223" s="406">
        <f t="shared" si="154"/>
        <v>0</v>
      </c>
      <c r="S223" s="407">
        <f t="shared" si="155"/>
        <v>0</v>
      </c>
      <c r="T223" s="408">
        <f t="shared" si="156"/>
        <v>0</v>
      </c>
      <c r="U223" s="406">
        <f t="shared" si="157"/>
        <v>0</v>
      </c>
      <c r="V223" s="406">
        <f t="shared" si="158"/>
        <v>0</v>
      </c>
      <c r="W223" s="407">
        <f t="shared" si="159"/>
        <v>0</v>
      </c>
      <c r="X223" s="637">
        <v>0</v>
      </c>
    </row>
    <row r="224" spans="1:24" ht="25.5" hidden="1" customHeight="1" x14ac:dyDescent="0.3">
      <c r="B224" s="50"/>
      <c r="C224" s="2"/>
      <c r="D224" s="749" t="s">
        <v>561</v>
      </c>
      <c r="E224" s="749"/>
      <c r="F224" s="192">
        <f t="shared" si="166"/>
        <v>0</v>
      </c>
      <c r="G224" s="134"/>
      <c r="H224" s="142">
        <f t="shared" si="125"/>
        <v>0</v>
      </c>
      <c r="I224" s="192">
        <f t="shared" si="167"/>
        <v>0</v>
      </c>
      <c r="J224" s="134"/>
      <c r="K224" s="142">
        <f t="shared" si="134"/>
        <v>0</v>
      </c>
      <c r="L224" s="404">
        <f t="shared" si="148"/>
        <v>0</v>
      </c>
      <c r="M224" s="405">
        <f t="shared" si="149"/>
        <v>0</v>
      </c>
      <c r="N224" s="406">
        <f t="shared" si="150"/>
        <v>0</v>
      </c>
      <c r="O224" s="406">
        <f t="shared" si="151"/>
        <v>0</v>
      </c>
      <c r="P224" s="405">
        <f t="shared" si="152"/>
        <v>0</v>
      </c>
      <c r="Q224" s="406">
        <f t="shared" si="153"/>
        <v>0</v>
      </c>
      <c r="R224" s="406">
        <f t="shared" si="154"/>
        <v>0</v>
      </c>
      <c r="S224" s="407">
        <f t="shared" si="155"/>
        <v>0</v>
      </c>
      <c r="T224" s="408">
        <f t="shared" si="156"/>
        <v>0</v>
      </c>
      <c r="U224" s="406">
        <f t="shared" si="157"/>
        <v>0</v>
      </c>
      <c r="V224" s="406">
        <f t="shared" si="158"/>
        <v>0</v>
      </c>
      <c r="W224" s="407">
        <f t="shared" si="159"/>
        <v>0</v>
      </c>
      <c r="X224" s="637">
        <v>0</v>
      </c>
    </row>
    <row r="225" spans="1:24" ht="25.5" hidden="1" customHeight="1" x14ac:dyDescent="0.3">
      <c r="B225" s="50"/>
      <c r="C225" s="2"/>
      <c r="D225" s="749" t="s">
        <v>564</v>
      </c>
      <c r="E225" s="749"/>
      <c r="F225" s="192">
        <f t="shared" si="166"/>
        <v>0</v>
      </c>
      <c r="G225" s="134"/>
      <c r="H225" s="142">
        <f t="shared" si="125"/>
        <v>0</v>
      </c>
      <c r="I225" s="192">
        <f t="shared" si="167"/>
        <v>0</v>
      </c>
      <c r="J225" s="134"/>
      <c r="K225" s="142">
        <f t="shared" si="134"/>
        <v>0</v>
      </c>
      <c r="L225" s="404">
        <f t="shared" si="148"/>
        <v>0</v>
      </c>
      <c r="M225" s="405">
        <f t="shared" si="149"/>
        <v>0</v>
      </c>
      <c r="N225" s="406">
        <f t="shared" si="150"/>
        <v>0</v>
      </c>
      <c r="O225" s="406">
        <f t="shared" si="151"/>
        <v>0</v>
      </c>
      <c r="P225" s="405">
        <f t="shared" si="152"/>
        <v>0</v>
      </c>
      <c r="Q225" s="406">
        <f t="shared" si="153"/>
        <v>0</v>
      </c>
      <c r="R225" s="406">
        <f t="shared" si="154"/>
        <v>0</v>
      </c>
      <c r="S225" s="407">
        <f t="shared" si="155"/>
        <v>0</v>
      </c>
      <c r="T225" s="408">
        <f t="shared" si="156"/>
        <v>0</v>
      </c>
      <c r="U225" s="406">
        <f t="shared" si="157"/>
        <v>0</v>
      </c>
      <c r="V225" s="406">
        <f t="shared" si="158"/>
        <v>0</v>
      </c>
      <c r="W225" s="407">
        <f t="shared" si="159"/>
        <v>0</v>
      </c>
      <c r="X225" s="637">
        <v>0</v>
      </c>
    </row>
    <row r="226" spans="1:24" s="17" customFormat="1" ht="25.5" hidden="1" customHeight="1" x14ac:dyDescent="0.3">
      <c r="A226" s="110" t="s">
        <v>276</v>
      </c>
      <c r="B226" s="82" t="s">
        <v>685</v>
      </c>
      <c r="C226" s="802" t="s">
        <v>605</v>
      </c>
      <c r="D226" s="803"/>
      <c r="E226" s="803"/>
      <c r="F226" s="196">
        <f>F227+F228</f>
        <v>0</v>
      </c>
      <c r="G226" s="138">
        <f t="shared" ref="G226" si="168">G227+G228</f>
        <v>0</v>
      </c>
      <c r="H226" s="141">
        <f t="shared" si="125"/>
        <v>0</v>
      </c>
      <c r="I226" s="196">
        <f>I227+I228</f>
        <v>0</v>
      </c>
      <c r="J226" s="138">
        <f t="shared" ref="J226" si="169">J227+J228</f>
        <v>0</v>
      </c>
      <c r="K226" s="141">
        <f t="shared" si="134"/>
        <v>0</v>
      </c>
      <c r="L226" s="404">
        <f t="shared" si="148"/>
        <v>0</v>
      </c>
      <c r="M226" s="405">
        <f t="shared" si="149"/>
        <v>0</v>
      </c>
      <c r="N226" s="406">
        <f t="shared" si="150"/>
        <v>0</v>
      </c>
      <c r="O226" s="406">
        <f t="shared" si="151"/>
        <v>0</v>
      </c>
      <c r="P226" s="405">
        <f t="shared" si="152"/>
        <v>0</v>
      </c>
      <c r="Q226" s="406">
        <f t="shared" si="153"/>
        <v>0</v>
      </c>
      <c r="R226" s="406">
        <f t="shared" si="154"/>
        <v>0</v>
      </c>
      <c r="S226" s="407">
        <f t="shared" si="155"/>
        <v>0</v>
      </c>
      <c r="T226" s="408">
        <f t="shared" si="156"/>
        <v>0</v>
      </c>
      <c r="U226" s="406">
        <f t="shared" si="157"/>
        <v>0</v>
      </c>
      <c r="V226" s="406">
        <f t="shared" si="158"/>
        <v>0</v>
      </c>
      <c r="W226" s="407">
        <f t="shared" si="159"/>
        <v>0</v>
      </c>
      <c r="X226" s="644">
        <v>0</v>
      </c>
    </row>
    <row r="227" spans="1:24" ht="25.5" hidden="1" customHeight="1" x14ac:dyDescent="0.3">
      <c r="B227" s="50"/>
      <c r="C227" s="2"/>
      <c r="D227" s="749" t="s">
        <v>567</v>
      </c>
      <c r="E227" s="749"/>
      <c r="F227" s="192">
        <f>SUM(L227:W227)</f>
        <v>0</v>
      </c>
      <c r="G227" s="134"/>
      <c r="H227" s="142">
        <f t="shared" ref="H227:H284" si="170">SUM(F227:G227)</f>
        <v>0</v>
      </c>
      <c r="I227" s="192">
        <f>SUM(O227:Y227)</f>
        <v>0</v>
      </c>
      <c r="J227" s="134"/>
      <c r="K227" s="142">
        <f t="shared" si="134"/>
        <v>0</v>
      </c>
      <c r="L227" s="404">
        <f t="shared" si="148"/>
        <v>0</v>
      </c>
      <c r="M227" s="405">
        <f t="shared" si="149"/>
        <v>0</v>
      </c>
      <c r="N227" s="406">
        <f t="shared" si="150"/>
        <v>0</v>
      </c>
      <c r="O227" s="406">
        <f t="shared" si="151"/>
        <v>0</v>
      </c>
      <c r="P227" s="405">
        <f t="shared" si="152"/>
        <v>0</v>
      </c>
      <c r="Q227" s="406">
        <f t="shared" si="153"/>
        <v>0</v>
      </c>
      <c r="R227" s="406">
        <f t="shared" si="154"/>
        <v>0</v>
      </c>
      <c r="S227" s="407">
        <f t="shared" si="155"/>
        <v>0</v>
      </c>
      <c r="T227" s="408">
        <f t="shared" si="156"/>
        <v>0</v>
      </c>
      <c r="U227" s="406">
        <f t="shared" si="157"/>
        <v>0</v>
      </c>
      <c r="V227" s="406">
        <f t="shared" si="158"/>
        <v>0</v>
      </c>
      <c r="W227" s="407">
        <f t="shared" si="159"/>
        <v>0</v>
      </c>
      <c r="X227" s="637">
        <v>0</v>
      </c>
    </row>
    <row r="228" spans="1:24" ht="25.5" hidden="1" customHeight="1" x14ac:dyDescent="0.3">
      <c r="B228" s="50"/>
      <c r="C228" s="2"/>
      <c r="D228" s="749" t="s">
        <v>568</v>
      </c>
      <c r="E228" s="749"/>
      <c r="F228" s="192">
        <f>SUM(L228:W228)</f>
        <v>0</v>
      </c>
      <c r="G228" s="134"/>
      <c r="H228" s="142">
        <f t="shared" si="170"/>
        <v>0</v>
      </c>
      <c r="I228" s="192">
        <f>SUM(O228:Y228)</f>
        <v>0</v>
      </c>
      <c r="J228" s="134"/>
      <c r="K228" s="142">
        <f t="shared" si="134"/>
        <v>0</v>
      </c>
      <c r="L228" s="404">
        <f t="shared" si="148"/>
        <v>0</v>
      </c>
      <c r="M228" s="405">
        <f t="shared" si="149"/>
        <v>0</v>
      </c>
      <c r="N228" s="406">
        <f t="shared" si="150"/>
        <v>0</v>
      </c>
      <c r="O228" s="406">
        <f t="shared" si="151"/>
        <v>0</v>
      </c>
      <c r="P228" s="405">
        <f t="shared" si="152"/>
        <v>0</v>
      </c>
      <c r="Q228" s="406">
        <f t="shared" si="153"/>
        <v>0</v>
      </c>
      <c r="R228" s="406">
        <f t="shared" si="154"/>
        <v>0</v>
      </c>
      <c r="S228" s="407">
        <f t="shared" si="155"/>
        <v>0</v>
      </c>
      <c r="T228" s="408">
        <f t="shared" si="156"/>
        <v>0</v>
      </c>
      <c r="U228" s="406">
        <f t="shared" si="157"/>
        <v>0</v>
      </c>
      <c r="V228" s="406">
        <f t="shared" si="158"/>
        <v>0</v>
      </c>
      <c r="W228" s="407">
        <f t="shared" si="159"/>
        <v>0</v>
      </c>
      <c r="X228" s="637">
        <v>0</v>
      </c>
    </row>
    <row r="229" spans="1:24" s="17" customFormat="1" ht="15" hidden="1" customHeight="1" x14ac:dyDescent="0.3">
      <c r="A229" s="110" t="s">
        <v>277</v>
      </c>
      <c r="B229" s="82" t="s">
        <v>686</v>
      </c>
      <c r="C229" s="802" t="s">
        <v>818</v>
      </c>
      <c r="D229" s="803"/>
      <c r="E229" s="803"/>
      <c r="F229" s="196">
        <f>F230+F231+F232+F233+F234+F235+F236+F237+F238+F239+F240</f>
        <v>0</v>
      </c>
      <c r="G229" s="138">
        <f t="shared" ref="G229" si="171">G230+G231+G232+G233+G234+G235+G236+G237+G238+G239+G240</f>
        <v>0</v>
      </c>
      <c r="H229" s="141">
        <f t="shared" si="170"/>
        <v>0</v>
      </c>
      <c r="I229" s="196">
        <f>I230+I231+I232+I233+I234+I235+I236+I237+I238+I239+I240</f>
        <v>0</v>
      </c>
      <c r="J229" s="138">
        <f t="shared" ref="J229" si="172">J230+J231+J232+J233+J234+J235+J236+J237+J238+J239+J240</f>
        <v>0</v>
      </c>
      <c r="K229" s="141">
        <f t="shared" si="134"/>
        <v>0</v>
      </c>
      <c r="L229" s="404">
        <f t="shared" si="148"/>
        <v>0</v>
      </c>
      <c r="M229" s="405">
        <f t="shared" si="149"/>
        <v>0</v>
      </c>
      <c r="N229" s="406">
        <f t="shared" si="150"/>
        <v>0</v>
      </c>
      <c r="O229" s="406">
        <f t="shared" si="151"/>
        <v>0</v>
      </c>
      <c r="P229" s="405">
        <f t="shared" si="152"/>
        <v>0</v>
      </c>
      <c r="Q229" s="406">
        <f t="shared" si="153"/>
        <v>0</v>
      </c>
      <c r="R229" s="406">
        <f t="shared" si="154"/>
        <v>0</v>
      </c>
      <c r="S229" s="407">
        <f t="shared" si="155"/>
        <v>0</v>
      </c>
      <c r="T229" s="408">
        <f t="shared" si="156"/>
        <v>0</v>
      </c>
      <c r="U229" s="406">
        <f t="shared" si="157"/>
        <v>0</v>
      </c>
      <c r="V229" s="406">
        <f t="shared" si="158"/>
        <v>0</v>
      </c>
      <c r="W229" s="407">
        <f t="shared" si="159"/>
        <v>0</v>
      </c>
      <c r="X229" s="644">
        <v>0</v>
      </c>
    </row>
    <row r="230" spans="1:24" ht="15.75" hidden="1" thickBot="1" x14ac:dyDescent="0.3">
      <c r="B230" s="50"/>
      <c r="C230" s="2"/>
      <c r="D230" s="748" t="s">
        <v>372</v>
      </c>
      <c r="E230" s="748"/>
      <c r="F230" s="182">
        <f t="shared" ref="F230:F242" si="173">SUM(L230:W230)</f>
        <v>0</v>
      </c>
      <c r="G230" s="124"/>
      <c r="H230" s="142">
        <f t="shared" si="170"/>
        <v>0</v>
      </c>
      <c r="I230" s="182">
        <f t="shared" ref="I230:I242" si="174">SUM(O230:Y230)</f>
        <v>0</v>
      </c>
      <c r="J230" s="124"/>
      <c r="K230" s="142">
        <f t="shared" si="134"/>
        <v>0</v>
      </c>
      <c r="L230" s="404">
        <f t="shared" si="148"/>
        <v>0</v>
      </c>
      <c r="M230" s="405">
        <f t="shared" si="149"/>
        <v>0</v>
      </c>
      <c r="N230" s="406">
        <f t="shared" si="150"/>
        <v>0</v>
      </c>
      <c r="O230" s="406">
        <f t="shared" si="151"/>
        <v>0</v>
      </c>
      <c r="P230" s="405">
        <f t="shared" si="152"/>
        <v>0</v>
      </c>
      <c r="Q230" s="406">
        <f t="shared" si="153"/>
        <v>0</v>
      </c>
      <c r="R230" s="406">
        <f t="shared" si="154"/>
        <v>0</v>
      </c>
      <c r="S230" s="407">
        <f t="shared" si="155"/>
        <v>0</v>
      </c>
      <c r="T230" s="408">
        <f t="shared" si="156"/>
        <v>0</v>
      </c>
      <c r="U230" s="406">
        <f t="shared" si="157"/>
        <v>0</v>
      </c>
      <c r="V230" s="406">
        <f t="shared" si="158"/>
        <v>0</v>
      </c>
      <c r="W230" s="407">
        <f t="shared" si="159"/>
        <v>0</v>
      </c>
      <c r="X230" s="637">
        <v>0</v>
      </c>
    </row>
    <row r="231" spans="1:24" ht="15.75" hidden="1" thickBot="1" x14ac:dyDescent="0.3">
      <c r="B231" s="50"/>
      <c r="C231" s="2"/>
      <c r="D231" s="748" t="s">
        <v>819</v>
      </c>
      <c r="E231" s="748"/>
      <c r="F231" s="182">
        <f t="shared" si="173"/>
        <v>0</v>
      </c>
      <c r="G231" s="124"/>
      <c r="H231" s="142">
        <f t="shared" si="170"/>
        <v>0</v>
      </c>
      <c r="I231" s="182">
        <f t="shared" si="174"/>
        <v>0</v>
      </c>
      <c r="J231" s="124"/>
      <c r="K231" s="142">
        <f t="shared" si="134"/>
        <v>0</v>
      </c>
      <c r="L231" s="404">
        <f t="shared" si="148"/>
        <v>0</v>
      </c>
      <c r="M231" s="405">
        <f t="shared" si="149"/>
        <v>0</v>
      </c>
      <c r="N231" s="406">
        <f t="shared" si="150"/>
        <v>0</v>
      </c>
      <c r="O231" s="406">
        <f t="shared" si="151"/>
        <v>0</v>
      </c>
      <c r="P231" s="405">
        <f t="shared" si="152"/>
        <v>0</v>
      </c>
      <c r="Q231" s="406">
        <f t="shared" si="153"/>
        <v>0</v>
      </c>
      <c r="R231" s="406">
        <f t="shared" si="154"/>
        <v>0</v>
      </c>
      <c r="S231" s="407">
        <f t="shared" si="155"/>
        <v>0</v>
      </c>
      <c r="T231" s="408">
        <f t="shared" si="156"/>
        <v>0</v>
      </c>
      <c r="U231" s="406">
        <f t="shared" si="157"/>
        <v>0</v>
      </c>
      <c r="V231" s="406">
        <f t="shared" si="158"/>
        <v>0</v>
      </c>
      <c r="W231" s="407">
        <f t="shared" si="159"/>
        <v>0</v>
      </c>
      <c r="X231" s="637">
        <v>0</v>
      </c>
    </row>
    <row r="232" spans="1:24" ht="15.75" hidden="1" thickBot="1" x14ac:dyDescent="0.3">
      <c r="B232" s="50"/>
      <c r="C232" s="2"/>
      <c r="D232" s="748" t="s">
        <v>375</v>
      </c>
      <c r="E232" s="748"/>
      <c r="F232" s="182">
        <f t="shared" si="173"/>
        <v>0</v>
      </c>
      <c r="G232" s="124"/>
      <c r="H232" s="142">
        <f t="shared" si="170"/>
        <v>0</v>
      </c>
      <c r="I232" s="182">
        <f t="shared" si="174"/>
        <v>0</v>
      </c>
      <c r="J232" s="124"/>
      <c r="K232" s="142">
        <f t="shared" si="134"/>
        <v>0</v>
      </c>
      <c r="L232" s="404">
        <f t="shared" si="148"/>
        <v>0</v>
      </c>
      <c r="M232" s="405">
        <f t="shared" si="149"/>
        <v>0</v>
      </c>
      <c r="N232" s="406">
        <f t="shared" si="150"/>
        <v>0</v>
      </c>
      <c r="O232" s="406">
        <f t="shared" si="151"/>
        <v>0</v>
      </c>
      <c r="P232" s="405">
        <f t="shared" si="152"/>
        <v>0</v>
      </c>
      <c r="Q232" s="406">
        <f t="shared" si="153"/>
        <v>0</v>
      </c>
      <c r="R232" s="406">
        <f t="shared" si="154"/>
        <v>0</v>
      </c>
      <c r="S232" s="407">
        <f t="shared" si="155"/>
        <v>0</v>
      </c>
      <c r="T232" s="408">
        <f t="shared" si="156"/>
        <v>0</v>
      </c>
      <c r="U232" s="406">
        <f t="shared" si="157"/>
        <v>0</v>
      </c>
      <c r="V232" s="406">
        <f t="shared" si="158"/>
        <v>0</v>
      </c>
      <c r="W232" s="407">
        <f t="shared" si="159"/>
        <v>0</v>
      </c>
      <c r="X232" s="637">
        <v>0</v>
      </c>
    </row>
    <row r="233" spans="1:24" ht="15.75" hidden="1" thickBot="1" x14ac:dyDescent="0.3">
      <c r="B233" s="50"/>
      <c r="C233" s="2"/>
      <c r="D233" s="748" t="s">
        <v>373</v>
      </c>
      <c r="E233" s="748"/>
      <c r="F233" s="182">
        <f t="shared" si="173"/>
        <v>0</v>
      </c>
      <c r="G233" s="124"/>
      <c r="H233" s="142">
        <f t="shared" si="170"/>
        <v>0</v>
      </c>
      <c r="I233" s="182">
        <f t="shared" si="174"/>
        <v>0</v>
      </c>
      <c r="J233" s="124"/>
      <c r="K233" s="142">
        <f t="shared" si="134"/>
        <v>0</v>
      </c>
      <c r="L233" s="404">
        <f t="shared" si="148"/>
        <v>0</v>
      </c>
      <c r="M233" s="405">
        <f t="shared" si="149"/>
        <v>0</v>
      </c>
      <c r="N233" s="406">
        <f t="shared" si="150"/>
        <v>0</v>
      </c>
      <c r="O233" s="406">
        <f t="shared" si="151"/>
        <v>0</v>
      </c>
      <c r="P233" s="405">
        <f t="shared" si="152"/>
        <v>0</v>
      </c>
      <c r="Q233" s="406">
        <f t="shared" si="153"/>
        <v>0</v>
      </c>
      <c r="R233" s="406">
        <f t="shared" si="154"/>
        <v>0</v>
      </c>
      <c r="S233" s="407">
        <f t="shared" si="155"/>
        <v>0</v>
      </c>
      <c r="T233" s="408">
        <f t="shared" si="156"/>
        <v>0</v>
      </c>
      <c r="U233" s="406">
        <f t="shared" si="157"/>
        <v>0</v>
      </c>
      <c r="V233" s="406">
        <f t="shared" si="158"/>
        <v>0</v>
      </c>
      <c r="W233" s="407">
        <f t="shared" si="159"/>
        <v>0</v>
      </c>
      <c r="X233" s="637">
        <v>0</v>
      </c>
    </row>
    <row r="234" spans="1:24" ht="15.75" hidden="1" thickBot="1" x14ac:dyDescent="0.3">
      <c r="B234" s="50"/>
      <c r="C234" s="2"/>
      <c r="D234" s="748" t="s">
        <v>820</v>
      </c>
      <c r="E234" s="748"/>
      <c r="F234" s="182">
        <f t="shared" si="173"/>
        <v>0</v>
      </c>
      <c r="G234" s="124"/>
      <c r="H234" s="142">
        <f t="shared" si="170"/>
        <v>0</v>
      </c>
      <c r="I234" s="182">
        <f t="shared" si="174"/>
        <v>0</v>
      </c>
      <c r="J234" s="124"/>
      <c r="K234" s="142">
        <f t="shared" si="134"/>
        <v>0</v>
      </c>
      <c r="L234" s="404">
        <f t="shared" si="148"/>
        <v>0</v>
      </c>
      <c r="M234" s="405">
        <f t="shared" si="149"/>
        <v>0</v>
      </c>
      <c r="N234" s="406">
        <f t="shared" si="150"/>
        <v>0</v>
      </c>
      <c r="O234" s="406">
        <f t="shared" si="151"/>
        <v>0</v>
      </c>
      <c r="P234" s="405">
        <f t="shared" si="152"/>
        <v>0</v>
      </c>
      <c r="Q234" s="406">
        <f t="shared" si="153"/>
        <v>0</v>
      </c>
      <c r="R234" s="406">
        <f t="shared" si="154"/>
        <v>0</v>
      </c>
      <c r="S234" s="407">
        <f t="shared" si="155"/>
        <v>0</v>
      </c>
      <c r="T234" s="408">
        <f t="shared" si="156"/>
        <v>0</v>
      </c>
      <c r="U234" s="406">
        <f t="shared" si="157"/>
        <v>0</v>
      </c>
      <c r="V234" s="406">
        <f t="shared" si="158"/>
        <v>0</v>
      </c>
      <c r="W234" s="407">
        <f t="shared" si="159"/>
        <v>0</v>
      </c>
      <c r="X234" s="637">
        <v>0</v>
      </c>
    </row>
    <row r="235" spans="1:24" ht="25.5" hidden="1" customHeight="1" x14ac:dyDescent="0.3">
      <c r="B235" s="50"/>
      <c r="C235" s="2"/>
      <c r="D235" s="749" t="s">
        <v>536</v>
      </c>
      <c r="E235" s="749"/>
      <c r="F235" s="192">
        <f t="shared" si="173"/>
        <v>0</v>
      </c>
      <c r="G235" s="134"/>
      <c r="H235" s="142">
        <f t="shared" si="170"/>
        <v>0</v>
      </c>
      <c r="I235" s="192">
        <f t="shared" si="174"/>
        <v>0</v>
      </c>
      <c r="J235" s="134"/>
      <c r="K235" s="142">
        <f t="shared" si="134"/>
        <v>0</v>
      </c>
      <c r="L235" s="404">
        <f t="shared" si="148"/>
        <v>0</v>
      </c>
      <c r="M235" s="405">
        <f t="shared" si="149"/>
        <v>0</v>
      </c>
      <c r="N235" s="406">
        <f t="shared" si="150"/>
        <v>0</v>
      </c>
      <c r="O235" s="406">
        <f t="shared" si="151"/>
        <v>0</v>
      </c>
      <c r="P235" s="405">
        <f t="shared" si="152"/>
        <v>0</v>
      </c>
      <c r="Q235" s="406">
        <f t="shared" si="153"/>
        <v>0</v>
      </c>
      <c r="R235" s="406">
        <f t="shared" si="154"/>
        <v>0</v>
      </c>
      <c r="S235" s="407">
        <f t="shared" si="155"/>
        <v>0</v>
      </c>
      <c r="T235" s="408">
        <f t="shared" si="156"/>
        <v>0</v>
      </c>
      <c r="U235" s="406">
        <f t="shared" si="157"/>
        <v>0</v>
      </c>
      <c r="V235" s="406">
        <f t="shared" si="158"/>
        <v>0</v>
      </c>
      <c r="W235" s="407">
        <f t="shared" si="159"/>
        <v>0</v>
      </c>
      <c r="X235" s="637">
        <v>0</v>
      </c>
    </row>
    <row r="236" spans="1:24" ht="25.5" hidden="1" customHeight="1" x14ac:dyDescent="0.3">
      <c r="B236" s="50"/>
      <c r="C236" s="2"/>
      <c r="D236" s="749" t="s">
        <v>539</v>
      </c>
      <c r="E236" s="749"/>
      <c r="F236" s="192">
        <f t="shared" si="173"/>
        <v>0</v>
      </c>
      <c r="G236" s="134"/>
      <c r="H236" s="142">
        <f t="shared" si="170"/>
        <v>0</v>
      </c>
      <c r="I236" s="192">
        <f t="shared" si="174"/>
        <v>0</v>
      </c>
      <c r="J236" s="134"/>
      <c r="K236" s="142">
        <f t="shared" si="134"/>
        <v>0</v>
      </c>
      <c r="L236" s="404">
        <f t="shared" si="148"/>
        <v>0</v>
      </c>
      <c r="M236" s="405">
        <f t="shared" si="149"/>
        <v>0</v>
      </c>
      <c r="N236" s="406">
        <f t="shared" si="150"/>
        <v>0</v>
      </c>
      <c r="O236" s="406">
        <f t="shared" si="151"/>
        <v>0</v>
      </c>
      <c r="P236" s="405">
        <f t="shared" si="152"/>
        <v>0</v>
      </c>
      <c r="Q236" s="406">
        <f t="shared" si="153"/>
        <v>0</v>
      </c>
      <c r="R236" s="406">
        <f t="shared" si="154"/>
        <v>0</v>
      </c>
      <c r="S236" s="407">
        <f t="shared" si="155"/>
        <v>0</v>
      </c>
      <c r="T236" s="408">
        <f t="shared" si="156"/>
        <v>0</v>
      </c>
      <c r="U236" s="406">
        <f t="shared" si="157"/>
        <v>0</v>
      </c>
      <c r="V236" s="406">
        <f t="shared" si="158"/>
        <v>0</v>
      </c>
      <c r="W236" s="407">
        <f t="shared" si="159"/>
        <v>0</v>
      </c>
      <c r="X236" s="637">
        <v>0</v>
      </c>
    </row>
    <row r="237" spans="1:24" ht="15.75" hidden="1" thickBot="1" x14ac:dyDescent="0.3">
      <c r="B237" s="50"/>
      <c r="C237" s="2"/>
      <c r="D237" s="748" t="s">
        <v>821</v>
      </c>
      <c r="E237" s="748"/>
      <c r="F237" s="182">
        <f t="shared" si="173"/>
        <v>0</v>
      </c>
      <c r="G237" s="124"/>
      <c r="H237" s="142">
        <f t="shared" si="170"/>
        <v>0</v>
      </c>
      <c r="I237" s="182">
        <f t="shared" si="174"/>
        <v>0</v>
      </c>
      <c r="J237" s="124"/>
      <c r="K237" s="142">
        <f t="shared" si="134"/>
        <v>0</v>
      </c>
      <c r="L237" s="404">
        <f t="shared" si="148"/>
        <v>0</v>
      </c>
      <c r="M237" s="405">
        <f t="shared" si="149"/>
        <v>0</v>
      </c>
      <c r="N237" s="406">
        <f t="shared" si="150"/>
        <v>0</v>
      </c>
      <c r="O237" s="406">
        <f t="shared" si="151"/>
        <v>0</v>
      </c>
      <c r="P237" s="405">
        <f t="shared" si="152"/>
        <v>0</v>
      </c>
      <c r="Q237" s="406">
        <f t="shared" si="153"/>
        <v>0</v>
      </c>
      <c r="R237" s="406">
        <f t="shared" si="154"/>
        <v>0</v>
      </c>
      <c r="S237" s="407">
        <f t="shared" si="155"/>
        <v>0</v>
      </c>
      <c r="T237" s="408">
        <f t="shared" si="156"/>
        <v>0</v>
      </c>
      <c r="U237" s="406">
        <f t="shared" si="157"/>
        <v>0</v>
      </c>
      <c r="V237" s="406">
        <f t="shared" si="158"/>
        <v>0</v>
      </c>
      <c r="W237" s="407">
        <f t="shared" si="159"/>
        <v>0</v>
      </c>
      <c r="X237" s="637">
        <v>0</v>
      </c>
    </row>
    <row r="238" spans="1:24" ht="15.75" hidden="1" thickBot="1" x14ac:dyDescent="0.3">
      <c r="B238" s="50"/>
      <c r="C238" s="2"/>
      <c r="D238" s="748" t="s">
        <v>374</v>
      </c>
      <c r="E238" s="748"/>
      <c r="F238" s="182">
        <f t="shared" si="173"/>
        <v>0</v>
      </c>
      <c r="G238" s="124"/>
      <c r="H238" s="142">
        <f t="shared" si="170"/>
        <v>0</v>
      </c>
      <c r="I238" s="182">
        <f t="shared" si="174"/>
        <v>0</v>
      </c>
      <c r="J238" s="124"/>
      <c r="K238" s="142">
        <f t="shared" si="134"/>
        <v>0</v>
      </c>
      <c r="L238" s="404">
        <f t="shared" si="148"/>
        <v>0</v>
      </c>
      <c r="M238" s="405">
        <f t="shared" si="149"/>
        <v>0</v>
      </c>
      <c r="N238" s="406">
        <f t="shared" si="150"/>
        <v>0</v>
      </c>
      <c r="O238" s="406">
        <f t="shared" si="151"/>
        <v>0</v>
      </c>
      <c r="P238" s="405">
        <f t="shared" si="152"/>
        <v>0</v>
      </c>
      <c r="Q238" s="406">
        <f t="shared" si="153"/>
        <v>0</v>
      </c>
      <c r="R238" s="406">
        <f t="shared" si="154"/>
        <v>0</v>
      </c>
      <c r="S238" s="407">
        <f t="shared" si="155"/>
        <v>0</v>
      </c>
      <c r="T238" s="408">
        <f t="shared" si="156"/>
        <v>0</v>
      </c>
      <c r="U238" s="406">
        <f t="shared" si="157"/>
        <v>0</v>
      </c>
      <c r="V238" s="406">
        <f t="shared" si="158"/>
        <v>0</v>
      </c>
      <c r="W238" s="407">
        <f t="shared" si="159"/>
        <v>0</v>
      </c>
      <c r="X238" s="637">
        <v>0</v>
      </c>
    </row>
    <row r="239" spans="1:24" ht="15.75" hidden="1" thickBot="1" x14ac:dyDescent="0.3">
      <c r="B239" s="50"/>
      <c r="C239" s="2"/>
      <c r="D239" s="748" t="s">
        <v>822</v>
      </c>
      <c r="E239" s="748"/>
      <c r="F239" s="182">
        <f t="shared" si="173"/>
        <v>0</v>
      </c>
      <c r="G239" s="124"/>
      <c r="H239" s="142">
        <f t="shared" si="170"/>
        <v>0</v>
      </c>
      <c r="I239" s="182">
        <f t="shared" si="174"/>
        <v>0</v>
      </c>
      <c r="J239" s="124"/>
      <c r="K239" s="142">
        <f t="shared" si="134"/>
        <v>0</v>
      </c>
      <c r="L239" s="404">
        <f t="shared" si="148"/>
        <v>0</v>
      </c>
      <c r="M239" s="405">
        <f t="shared" si="149"/>
        <v>0</v>
      </c>
      <c r="N239" s="406">
        <f t="shared" si="150"/>
        <v>0</v>
      </c>
      <c r="O239" s="406">
        <f t="shared" si="151"/>
        <v>0</v>
      </c>
      <c r="P239" s="405">
        <f t="shared" si="152"/>
        <v>0</v>
      </c>
      <c r="Q239" s="406">
        <f t="shared" si="153"/>
        <v>0</v>
      </c>
      <c r="R239" s="406">
        <f t="shared" si="154"/>
        <v>0</v>
      </c>
      <c r="S239" s="407">
        <f t="shared" si="155"/>
        <v>0</v>
      </c>
      <c r="T239" s="408">
        <f t="shared" si="156"/>
        <v>0</v>
      </c>
      <c r="U239" s="406">
        <f t="shared" si="157"/>
        <v>0</v>
      </c>
      <c r="V239" s="406">
        <f t="shared" si="158"/>
        <v>0</v>
      </c>
      <c r="W239" s="407">
        <f t="shared" si="159"/>
        <v>0</v>
      </c>
      <c r="X239" s="637">
        <v>0</v>
      </c>
    </row>
    <row r="240" spans="1:24" ht="15.75" hidden="1" thickBot="1" x14ac:dyDescent="0.3">
      <c r="B240" s="50"/>
      <c r="C240" s="2"/>
      <c r="D240" s="748" t="s">
        <v>565</v>
      </c>
      <c r="E240" s="748"/>
      <c r="F240" s="182">
        <f t="shared" si="173"/>
        <v>0</v>
      </c>
      <c r="G240" s="124"/>
      <c r="H240" s="142">
        <f t="shared" si="170"/>
        <v>0</v>
      </c>
      <c r="I240" s="182">
        <f t="shared" si="174"/>
        <v>0</v>
      </c>
      <c r="J240" s="124"/>
      <c r="K240" s="142">
        <f t="shared" si="134"/>
        <v>0</v>
      </c>
      <c r="L240" s="404">
        <f t="shared" si="148"/>
        <v>0</v>
      </c>
      <c r="M240" s="405">
        <f t="shared" si="149"/>
        <v>0</v>
      </c>
      <c r="N240" s="406">
        <f t="shared" si="150"/>
        <v>0</v>
      </c>
      <c r="O240" s="406">
        <f t="shared" si="151"/>
        <v>0</v>
      </c>
      <c r="P240" s="405">
        <f t="shared" si="152"/>
        <v>0</v>
      </c>
      <c r="Q240" s="406">
        <f t="shared" si="153"/>
        <v>0</v>
      </c>
      <c r="R240" s="406">
        <f t="shared" si="154"/>
        <v>0</v>
      </c>
      <c r="S240" s="407">
        <f t="shared" si="155"/>
        <v>0</v>
      </c>
      <c r="T240" s="408">
        <f t="shared" si="156"/>
        <v>0</v>
      </c>
      <c r="U240" s="406">
        <f t="shared" si="157"/>
        <v>0</v>
      </c>
      <c r="V240" s="406">
        <f t="shared" si="158"/>
        <v>0</v>
      </c>
      <c r="W240" s="407">
        <f t="shared" si="159"/>
        <v>0</v>
      </c>
      <c r="X240" s="637">
        <v>0</v>
      </c>
    </row>
    <row r="241" spans="1:24" s="17" customFormat="1" ht="15.75" hidden="1" thickBot="1" x14ac:dyDescent="0.3">
      <c r="A241" s="110" t="s">
        <v>278</v>
      </c>
      <c r="B241" s="82" t="s">
        <v>687</v>
      </c>
      <c r="C241" s="767" t="s">
        <v>279</v>
      </c>
      <c r="D241" s="768"/>
      <c r="E241" s="768"/>
      <c r="F241" s="183">
        <f t="shared" si="173"/>
        <v>0</v>
      </c>
      <c r="G241" s="125"/>
      <c r="H241" s="141">
        <f t="shared" si="170"/>
        <v>0</v>
      </c>
      <c r="I241" s="183">
        <f t="shared" si="174"/>
        <v>0</v>
      </c>
      <c r="J241" s="125"/>
      <c r="K241" s="141">
        <f t="shared" si="134"/>
        <v>0</v>
      </c>
      <c r="L241" s="404">
        <f t="shared" si="148"/>
        <v>0</v>
      </c>
      <c r="M241" s="405">
        <f t="shared" si="149"/>
        <v>0</v>
      </c>
      <c r="N241" s="406">
        <f t="shared" si="150"/>
        <v>0</v>
      </c>
      <c r="O241" s="406">
        <f t="shared" si="151"/>
        <v>0</v>
      </c>
      <c r="P241" s="405">
        <f t="shared" si="152"/>
        <v>0</v>
      </c>
      <c r="Q241" s="406">
        <f t="shared" si="153"/>
        <v>0</v>
      </c>
      <c r="R241" s="406">
        <f t="shared" si="154"/>
        <v>0</v>
      </c>
      <c r="S241" s="407">
        <f t="shared" si="155"/>
        <v>0</v>
      </c>
      <c r="T241" s="408">
        <f t="shared" si="156"/>
        <v>0</v>
      </c>
      <c r="U241" s="406">
        <f t="shared" si="157"/>
        <v>0</v>
      </c>
      <c r="V241" s="406">
        <f t="shared" si="158"/>
        <v>0</v>
      </c>
      <c r="W241" s="407">
        <f t="shared" si="159"/>
        <v>0</v>
      </c>
      <c r="X241" s="644">
        <v>0</v>
      </c>
    </row>
    <row r="242" spans="1:24" s="17" customFormat="1" ht="15.75" hidden="1" thickBot="1" x14ac:dyDescent="0.3">
      <c r="A242" s="110" t="s">
        <v>280</v>
      </c>
      <c r="B242" s="82" t="s">
        <v>688</v>
      </c>
      <c r="C242" s="767" t="s">
        <v>281</v>
      </c>
      <c r="D242" s="768"/>
      <c r="E242" s="768"/>
      <c r="F242" s="183">
        <f t="shared" si="173"/>
        <v>0</v>
      </c>
      <c r="G242" s="125"/>
      <c r="H242" s="141">
        <f t="shared" si="170"/>
        <v>0</v>
      </c>
      <c r="I242" s="183">
        <f t="shared" si="174"/>
        <v>0</v>
      </c>
      <c r="J242" s="125"/>
      <c r="K242" s="141">
        <f t="shared" si="134"/>
        <v>0</v>
      </c>
      <c r="L242" s="404">
        <f t="shared" si="148"/>
        <v>0</v>
      </c>
      <c r="M242" s="405">
        <f t="shared" si="149"/>
        <v>0</v>
      </c>
      <c r="N242" s="406">
        <f t="shared" si="150"/>
        <v>0</v>
      </c>
      <c r="O242" s="406">
        <f t="shared" si="151"/>
        <v>0</v>
      </c>
      <c r="P242" s="405">
        <f t="shared" si="152"/>
        <v>0</v>
      </c>
      <c r="Q242" s="406">
        <f t="shared" si="153"/>
        <v>0</v>
      </c>
      <c r="R242" s="406">
        <f t="shared" si="154"/>
        <v>0</v>
      </c>
      <c r="S242" s="407">
        <f t="shared" si="155"/>
        <v>0</v>
      </c>
      <c r="T242" s="408">
        <f t="shared" si="156"/>
        <v>0</v>
      </c>
      <c r="U242" s="406">
        <f t="shared" si="157"/>
        <v>0</v>
      </c>
      <c r="V242" s="406">
        <f t="shared" si="158"/>
        <v>0</v>
      </c>
      <c r="W242" s="407">
        <f t="shared" si="159"/>
        <v>0</v>
      </c>
      <c r="X242" s="644">
        <v>0</v>
      </c>
    </row>
    <row r="243" spans="1:24" s="17" customFormat="1" ht="15.75" hidden="1" thickBot="1" x14ac:dyDescent="0.3">
      <c r="A243" s="110" t="s">
        <v>282</v>
      </c>
      <c r="B243" s="82" t="s">
        <v>689</v>
      </c>
      <c r="C243" s="767" t="s">
        <v>283</v>
      </c>
      <c r="D243" s="768"/>
      <c r="E243" s="768"/>
      <c r="F243" s="183">
        <f>F244+F245+F246+F247+F248+F249+F250+F251+F252+F253</f>
        <v>0</v>
      </c>
      <c r="G243" s="125">
        <f t="shared" ref="G243" si="175">G244+G245+G246+G247+G248+G249+G250+G251+G252+G253</f>
        <v>0</v>
      </c>
      <c r="H243" s="141">
        <f t="shared" si="170"/>
        <v>0</v>
      </c>
      <c r="I243" s="183">
        <f>I244+I245+I246+I247+I248+I249+I250+I251+I252+I253</f>
        <v>0</v>
      </c>
      <c r="J243" s="125">
        <f t="shared" ref="J243" si="176">J244+J245+J246+J247+J248+J249+J250+J251+J252+J253</f>
        <v>0</v>
      </c>
      <c r="K243" s="141">
        <f t="shared" ref="K243:K284" si="177">SUM(I243:J243)</f>
        <v>0</v>
      </c>
      <c r="L243" s="404">
        <f t="shared" si="148"/>
        <v>0</v>
      </c>
      <c r="M243" s="405">
        <f t="shared" si="149"/>
        <v>0</v>
      </c>
      <c r="N243" s="406">
        <f t="shared" si="150"/>
        <v>0</v>
      </c>
      <c r="O243" s="406">
        <f t="shared" si="151"/>
        <v>0</v>
      </c>
      <c r="P243" s="405">
        <f t="shared" si="152"/>
        <v>0</v>
      </c>
      <c r="Q243" s="406">
        <f t="shared" si="153"/>
        <v>0</v>
      </c>
      <c r="R243" s="406">
        <f t="shared" si="154"/>
        <v>0</v>
      </c>
      <c r="S243" s="407">
        <f t="shared" si="155"/>
        <v>0</v>
      </c>
      <c r="T243" s="408">
        <f t="shared" si="156"/>
        <v>0</v>
      </c>
      <c r="U243" s="406">
        <f t="shared" si="157"/>
        <v>0</v>
      </c>
      <c r="V243" s="406">
        <f t="shared" si="158"/>
        <v>0</v>
      </c>
      <c r="W243" s="407">
        <f t="shared" si="159"/>
        <v>0</v>
      </c>
      <c r="X243" s="644">
        <v>0</v>
      </c>
    </row>
    <row r="244" spans="1:24" ht="15.75" hidden="1" thickBot="1" x14ac:dyDescent="0.3">
      <c r="B244" s="50"/>
      <c r="C244" s="2"/>
      <c r="D244" s="748" t="s">
        <v>376</v>
      </c>
      <c r="E244" s="748"/>
      <c r="F244" s="182">
        <f t="shared" ref="F244:F253" si="178">SUM(L244:W244)</f>
        <v>0</v>
      </c>
      <c r="G244" s="124"/>
      <c r="H244" s="142">
        <f t="shared" si="170"/>
        <v>0</v>
      </c>
      <c r="I244" s="182">
        <f t="shared" ref="I244:I253" si="179">SUM(O244:Y244)</f>
        <v>0</v>
      </c>
      <c r="J244" s="124"/>
      <c r="K244" s="142">
        <f t="shared" si="177"/>
        <v>0</v>
      </c>
      <c r="L244" s="404">
        <f t="shared" si="148"/>
        <v>0</v>
      </c>
      <c r="M244" s="405">
        <f t="shared" si="149"/>
        <v>0</v>
      </c>
      <c r="N244" s="406">
        <f t="shared" si="150"/>
        <v>0</v>
      </c>
      <c r="O244" s="406">
        <f t="shared" si="151"/>
        <v>0</v>
      </c>
      <c r="P244" s="405">
        <f t="shared" si="152"/>
        <v>0</v>
      </c>
      <c r="Q244" s="406">
        <f t="shared" si="153"/>
        <v>0</v>
      </c>
      <c r="R244" s="406">
        <f t="shared" si="154"/>
        <v>0</v>
      </c>
      <c r="S244" s="407">
        <f t="shared" si="155"/>
        <v>0</v>
      </c>
      <c r="T244" s="408">
        <f t="shared" si="156"/>
        <v>0</v>
      </c>
      <c r="U244" s="406">
        <f t="shared" si="157"/>
        <v>0</v>
      </c>
      <c r="V244" s="406">
        <f t="shared" si="158"/>
        <v>0</v>
      </c>
      <c r="W244" s="407">
        <f t="shared" si="159"/>
        <v>0</v>
      </c>
      <c r="X244" s="637">
        <v>0</v>
      </c>
    </row>
    <row r="245" spans="1:24" ht="15.75" hidden="1" thickBot="1" x14ac:dyDescent="0.3">
      <c r="B245" s="50"/>
      <c r="C245" s="2"/>
      <c r="D245" s="748" t="s">
        <v>377</v>
      </c>
      <c r="E245" s="748"/>
      <c r="F245" s="182">
        <f t="shared" si="178"/>
        <v>0</v>
      </c>
      <c r="G245" s="124"/>
      <c r="H245" s="142">
        <f t="shared" si="170"/>
        <v>0</v>
      </c>
      <c r="I245" s="182">
        <f t="shared" si="179"/>
        <v>0</v>
      </c>
      <c r="J245" s="124"/>
      <c r="K245" s="142">
        <f t="shared" si="177"/>
        <v>0</v>
      </c>
      <c r="L245" s="404">
        <f t="shared" si="148"/>
        <v>0</v>
      </c>
      <c r="M245" s="405">
        <f t="shared" si="149"/>
        <v>0</v>
      </c>
      <c r="N245" s="406">
        <f t="shared" si="150"/>
        <v>0</v>
      </c>
      <c r="O245" s="406">
        <f t="shared" si="151"/>
        <v>0</v>
      </c>
      <c r="P245" s="405">
        <f t="shared" si="152"/>
        <v>0</v>
      </c>
      <c r="Q245" s="406">
        <f t="shared" si="153"/>
        <v>0</v>
      </c>
      <c r="R245" s="406">
        <f t="shared" si="154"/>
        <v>0</v>
      </c>
      <c r="S245" s="407">
        <f t="shared" si="155"/>
        <v>0</v>
      </c>
      <c r="T245" s="408">
        <f t="shared" si="156"/>
        <v>0</v>
      </c>
      <c r="U245" s="406">
        <f t="shared" si="157"/>
        <v>0</v>
      </c>
      <c r="V245" s="406">
        <f t="shared" si="158"/>
        <v>0</v>
      </c>
      <c r="W245" s="407">
        <f t="shared" si="159"/>
        <v>0</v>
      </c>
      <c r="X245" s="637">
        <v>0</v>
      </c>
    </row>
    <row r="246" spans="1:24" ht="15.75" hidden="1" thickBot="1" x14ac:dyDescent="0.3">
      <c r="B246" s="50"/>
      <c r="C246" s="2"/>
      <c r="D246" s="748" t="s">
        <v>378</v>
      </c>
      <c r="E246" s="748"/>
      <c r="F246" s="182">
        <f t="shared" si="178"/>
        <v>0</v>
      </c>
      <c r="G246" s="124"/>
      <c r="H246" s="142">
        <f t="shared" si="170"/>
        <v>0</v>
      </c>
      <c r="I246" s="182">
        <f t="shared" si="179"/>
        <v>0</v>
      </c>
      <c r="J246" s="124"/>
      <c r="K246" s="142">
        <f t="shared" si="177"/>
        <v>0</v>
      </c>
      <c r="L246" s="404">
        <f t="shared" si="148"/>
        <v>0</v>
      </c>
      <c r="M246" s="405">
        <f t="shared" si="149"/>
        <v>0</v>
      </c>
      <c r="N246" s="406">
        <f t="shared" si="150"/>
        <v>0</v>
      </c>
      <c r="O246" s="406">
        <f t="shared" si="151"/>
        <v>0</v>
      </c>
      <c r="P246" s="405">
        <f t="shared" si="152"/>
        <v>0</v>
      </c>
      <c r="Q246" s="406">
        <f t="shared" si="153"/>
        <v>0</v>
      </c>
      <c r="R246" s="406">
        <f t="shared" si="154"/>
        <v>0</v>
      </c>
      <c r="S246" s="407">
        <f t="shared" si="155"/>
        <v>0</v>
      </c>
      <c r="T246" s="408">
        <f t="shared" si="156"/>
        <v>0</v>
      </c>
      <c r="U246" s="406">
        <f t="shared" si="157"/>
        <v>0</v>
      </c>
      <c r="V246" s="406">
        <f t="shared" si="158"/>
        <v>0</v>
      </c>
      <c r="W246" s="407">
        <f t="shared" si="159"/>
        <v>0</v>
      </c>
      <c r="X246" s="637">
        <v>0</v>
      </c>
    </row>
    <row r="247" spans="1:24" ht="15.75" hidden="1" thickBot="1" x14ac:dyDescent="0.3">
      <c r="B247" s="50"/>
      <c r="C247" s="2"/>
      <c r="D247" s="748" t="s">
        <v>379</v>
      </c>
      <c r="E247" s="748"/>
      <c r="F247" s="182">
        <f t="shared" si="178"/>
        <v>0</v>
      </c>
      <c r="G247" s="124"/>
      <c r="H247" s="142">
        <f t="shared" si="170"/>
        <v>0</v>
      </c>
      <c r="I247" s="182">
        <f t="shared" si="179"/>
        <v>0</v>
      </c>
      <c r="J247" s="124"/>
      <c r="K247" s="142">
        <f t="shared" si="177"/>
        <v>0</v>
      </c>
      <c r="L247" s="404">
        <f t="shared" si="148"/>
        <v>0</v>
      </c>
      <c r="M247" s="405">
        <f t="shared" si="149"/>
        <v>0</v>
      </c>
      <c r="N247" s="406">
        <f t="shared" si="150"/>
        <v>0</v>
      </c>
      <c r="O247" s="406">
        <f t="shared" si="151"/>
        <v>0</v>
      </c>
      <c r="P247" s="405">
        <f t="shared" si="152"/>
        <v>0</v>
      </c>
      <c r="Q247" s="406">
        <f t="shared" si="153"/>
        <v>0</v>
      </c>
      <c r="R247" s="406">
        <f t="shared" si="154"/>
        <v>0</v>
      </c>
      <c r="S247" s="407">
        <f t="shared" si="155"/>
        <v>0</v>
      </c>
      <c r="T247" s="408">
        <f t="shared" si="156"/>
        <v>0</v>
      </c>
      <c r="U247" s="406">
        <f t="shared" si="157"/>
        <v>0</v>
      </c>
      <c r="V247" s="406">
        <f t="shared" si="158"/>
        <v>0</v>
      </c>
      <c r="W247" s="407">
        <f t="shared" si="159"/>
        <v>0</v>
      </c>
      <c r="X247" s="637">
        <v>0</v>
      </c>
    </row>
    <row r="248" spans="1:24" ht="15.75" hidden="1" thickBot="1" x14ac:dyDescent="0.3">
      <c r="B248" s="50"/>
      <c r="C248" s="2"/>
      <c r="D248" s="748" t="s">
        <v>380</v>
      </c>
      <c r="E248" s="748"/>
      <c r="F248" s="182">
        <f t="shared" si="178"/>
        <v>0</v>
      </c>
      <c r="G248" s="124"/>
      <c r="H248" s="142">
        <f t="shared" si="170"/>
        <v>0</v>
      </c>
      <c r="I248" s="182">
        <f t="shared" si="179"/>
        <v>0</v>
      </c>
      <c r="J248" s="124"/>
      <c r="K248" s="142">
        <f t="shared" si="177"/>
        <v>0</v>
      </c>
      <c r="L248" s="404">
        <f t="shared" si="148"/>
        <v>0</v>
      </c>
      <c r="M248" s="405">
        <f t="shared" si="149"/>
        <v>0</v>
      </c>
      <c r="N248" s="406">
        <f t="shared" si="150"/>
        <v>0</v>
      </c>
      <c r="O248" s="406">
        <f t="shared" si="151"/>
        <v>0</v>
      </c>
      <c r="P248" s="405">
        <f t="shared" si="152"/>
        <v>0</v>
      </c>
      <c r="Q248" s="406">
        <f t="shared" si="153"/>
        <v>0</v>
      </c>
      <c r="R248" s="406">
        <f t="shared" si="154"/>
        <v>0</v>
      </c>
      <c r="S248" s="407">
        <f t="shared" si="155"/>
        <v>0</v>
      </c>
      <c r="T248" s="408">
        <f t="shared" si="156"/>
        <v>0</v>
      </c>
      <c r="U248" s="406">
        <f t="shared" si="157"/>
        <v>0</v>
      </c>
      <c r="V248" s="406">
        <f t="shared" si="158"/>
        <v>0</v>
      </c>
      <c r="W248" s="407">
        <f t="shared" si="159"/>
        <v>0</v>
      </c>
      <c r="X248" s="637">
        <v>0</v>
      </c>
    </row>
    <row r="249" spans="1:24" ht="25.5" hidden="1" customHeight="1" x14ac:dyDescent="0.3">
      <c r="B249" s="50"/>
      <c r="C249" s="2"/>
      <c r="D249" s="749" t="s">
        <v>537</v>
      </c>
      <c r="E249" s="749"/>
      <c r="F249" s="192">
        <f t="shared" si="178"/>
        <v>0</v>
      </c>
      <c r="G249" s="134"/>
      <c r="H249" s="142">
        <f t="shared" si="170"/>
        <v>0</v>
      </c>
      <c r="I249" s="192">
        <f t="shared" si="179"/>
        <v>0</v>
      </c>
      <c r="J249" s="134"/>
      <c r="K249" s="142">
        <f t="shared" si="177"/>
        <v>0</v>
      </c>
      <c r="L249" s="404">
        <f t="shared" si="148"/>
        <v>0</v>
      </c>
      <c r="M249" s="405">
        <f t="shared" si="149"/>
        <v>0</v>
      </c>
      <c r="N249" s="406">
        <f t="shared" si="150"/>
        <v>0</v>
      </c>
      <c r="O249" s="406">
        <f t="shared" si="151"/>
        <v>0</v>
      </c>
      <c r="P249" s="405">
        <f t="shared" si="152"/>
        <v>0</v>
      </c>
      <c r="Q249" s="406">
        <f t="shared" si="153"/>
        <v>0</v>
      </c>
      <c r="R249" s="406">
        <f t="shared" si="154"/>
        <v>0</v>
      </c>
      <c r="S249" s="407">
        <f t="shared" si="155"/>
        <v>0</v>
      </c>
      <c r="T249" s="408">
        <f t="shared" si="156"/>
        <v>0</v>
      </c>
      <c r="U249" s="406">
        <f t="shared" si="157"/>
        <v>0</v>
      </c>
      <c r="V249" s="406">
        <f t="shared" si="158"/>
        <v>0</v>
      </c>
      <c r="W249" s="407">
        <f t="shared" si="159"/>
        <v>0</v>
      </c>
      <c r="X249" s="637">
        <v>0</v>
      </c>
    </row>
    <row r="250" spans="1:24" ht="25.5" hidden="1" customHeight="1" x14ac:dyDescent="0.3">
      <c r="B250" s="50"/>
      <c r="C250" s="2"/>
      <c r="D250" s="749" t="s">
        <v>540</v>
      </c>
      <c r="E250" s="749"/>
      <c r="F250" s="192">
        <f t="shared" si="178"/>
        <v>0</v>
      </c>
      <c r="G250" s="134"/>
      <c r="H250" s="142">
        <f t="shared" si="170"/>
        <v>0</v>
      </c>
      <c r="I250" s="192">
        <f t="shared" si="179"/>
        <v>0</v>
      </c>
      <c r="J250" s="134"/>
      <c r="K250" s="142">
        <f t="shared" si="177"/>
        <v>0</v>
      </c>
      <c r="L250" s="404">
        <f t="shared" si="148"/>
        <v>0</v>
      </c>
      <c r="M250" s="405">
        <f t="shared" si="149"/>
        <v>0</v>
      </c>
      <c r="N250" s="406">
        <f t="shared" si="150"/>
        <v>0</v>
      </c>
      <c r="O250" s="406">
        <f t="shared" si="151"/>
        <v>0</v>
      </c>
      <c r="P250" s="405">
        <f t="shared" si="152"/>
        <v>0</v>
      </c>
      <c r="Q250" s="406">
        <f t="shared" si="153"/>
        <v>0</v>
      </c>
      <c r="R250" s="406">
        <f t="shared" si="154"/>
        <v>0</v>
      </c>
      <c r="S250" s="407">
        <f t="shared" si="155"/>
        <v>0</v>
      </c>
      <c r="T250" s="408">
        <f t="shared" si="156"/>
        <v>0</v>
      </c>
      <c r="U250" s="406">
        <f t="shared" si="157"/>
        <v>0</v>
      </c>
      <c r="V250" s="406">
        <f t="shared" si="158"/>
        <v>0</v>
      </c>
      <c r="W250" s="407">
        <f t="shared" si="159"/>
        <v>0</v>
      </c>
      <c r="X250" s="637">
        <v>0</v>
      </c>
    </row>
    <row r="251" spans="1:24" ht="15.75" hidden="1" thickBot="1" x14ac:dyDescent="0.3">
      <c r="B251" s="50"/>
      <c r="C251" s="2"/>
      <c r="D251" s="748" t="s">
        <v>381</v>
      </c>
      <c r="E251" s="748"/>
      <c r="F251" s="182">
        <f t="shared" si="178"/>
        <v>0</v>
      </c>
      <c r="G251" s="124"/>
      <c r="H251" s="142">
        <f t="shared" si="170"/>
        <v>0</v>
      </c>
      <c r="I251" s="182">
        <f t="shared" si="179"/>
        <v>0</v>
      </c>
      <c r="J251" s="124"/>
      <c r="K251" s="142">
        <f t="shared" si="177"/>
        <v>0</v>
      </c>
      <c r="L251" s="404">
        <f t="shared" si="148"/>
        <v>0</v>
      </c>
      <c r="M251" s="405">
        <f t="shared" si="149"/>
        <v>0</v>
      </c>
      <c r="N251" s="406">
        <f t="shared" si="150"/>
        <v>0</v>
      </c>
      <c r="O251" s="406">
        <f t="shared" si="151"/>
        <v>0</v>
      </c>
      <c r="P251" s="405">
        <f t="shared" si="152"/>
        <v>0</v>
      </c>
      <c r="Q251" s="406">
        <f t="shared" si="153"/>
        <v>0</v>
      </c>
      <c r="R251" s="406">
        <f t="shared" si="154"/>
        <v>0</v>
      </c>
      <c r="S251" s="407">
        <f t="shared" si="155"/>
        <v>0</v>
      </c>
      <c r="T251" s="408">
        <f t="shared" si="156"/>
        <v>0</v>
      </c>
      <c r="U251" s="406">
        <f t="shared" si="157"/>
        <v>0</v>
      </c>
      <c r="V251" s="406">
        <f t="shared" si="158"/>
        <v>0</v>
      </c>
      <c r="W251" s="407">
        <f t="shared" si="159"/>
        <v>0</v>
      </c>
      <c r="X251" s="637">
        <v>0</v>
      </c>
    </row>
    <row r="252" spans="1:24" ht="15.75" hidden="1" thickBot="1" x14ac:dyDescent="0.3">
      <c r="B252" s="50"/>
      <c r="C252" s="2"/>
      <c r="D252" s="748" t="s">
        <v>382</v>
      </c>
      <c r="E252" s="748"/>
      <c r="F252" s="182">
        <f t="shared" si="178"/>
        <v>0</v>
      </c>
      <c r="G252" s="124"/>
      <c r="H252" s="142">
        <f t="shared" si="170"/>
        <v>0</v>
      </c>
      <c r="I252" s="182">
        <f t="shared" si="179"/>
        <v>0</v>
      </c>
      <c r="J252" s="124"/>
      <c r="K252" s="142">
        <f t="shared" si="177"/>
        <v>0</v>
      </c>
      <c r="L252" s="404">
        <f t="shared" si="148"/>
        <v>0</v>
      </c>
      <c r="M252" s="405">
        <f t="shared" si="149"/>
        <v>0</v>
      </c>
      <c r="N252" s="406">
        <f t="shared" si="150"/>
        <v>0</v>
      </c>
      <c r="O252" s="406">
        <f t="shared" si="151"/>
        <v>0</v>
      </c>
      <c r="P252" s="405">
        <f t="shared" si="152"/>
        <v>0</v>
      </c>
      <c r="Q252" s="406">
        <f t="shared" si="153"/>
        <v>0</v>
      </c>
      <c r="R252" s="406">
        <f t="shared" si="154"/>
        <v>0</v>
      </c>
      <c r="S252" s="407">
        <f t="shared" si="155"/>
        <v>0</v>
      </c>
      <c r="T252" s="408">
        <f t="shared" si="156"/>
        <v>0</v>
      </c>
      <c r="U252" s="406">
        <f t="shared" si="157"/>
        <v>0</v>
      </c>
      <c r="V252" s="406">
        <f t="shared" si="158"/>
        <v>0</v>
      </c>
      <c r="W252" s="407">
        <f t="shared" si="159"/>
        <v>0</v>
      </c>
      <c r="X252" s="637">
        <v>0</v>
      </c>
    </row>
    <row r="253" spans="1:24" ht="15.75" hidden="1" thickBot="1" x14ac:dyDescent="0.3">
      <c r="B253" s="51"/>
      <c r="C253" s="19"/>
      <c r="D253" s="770" t="s">
        <v>566</v>
      </c>
      <c r="E253" s="770"/>
      <c r="F253" s="184">
        <f t="shared" si="178"/>
        <v>0</v>
      </c>
      <c r="G253" s="126"/>
      <c r="H253" s="142">
        <f t="shared" si="170"/>
        <v>0</v>
      </c>
      <c r="I253" s="184">
        <f t="shared" si="179"/>
        <v>0</v>
      </c>
      <c r="J253" s="126"/>
      <c r="K253" s="142">
        <f t="shared" si="177"/>
        <v>0</v>
      </c>
      <c r="L253" s="404">
        <f t="shared" si="148"/>
        <v>0</v>
      </c>
      <c r="M253" s="405">
        <f t="shared" si="149"/>
        <v>0</v>
      </c>
      <c r="N253" s="406">
        <f t="shared" si="150"/>
        <v>0</v>
      </c>
      <c r="O253" s="406">
        <f t="shared" si="151"/>
        <v>0</v>
      </c>
      <c r="P253" s="405">
        <f t="shared" si="152"/>
        <v>0</v>
      </c>
      <c r="Q253" s="406">
        <f t="shared" si="153"/>
        <v>0</v>
      </c>
      <c r="R253" s="406">
        <f t="shared" si="154"/>
        <v>0</v>
      </c>
      <c r="S253" s="407">
        <f t="shared" si="155"/>
        <v>0</v>
      </c>
      <c r="T253" s="408">
        <f t="shared" si="156"/>
        <v>0</v>
      </c>
      <c r="U253" s="406">
        <f t="shared" si="157"/>
        <v>0</v>
      </c>
      <c r="V253" s="406">
        <f t="shared" si="158"/>
        <v>0</v>
      </c>
      <c r="W253" s="407">
        <f t="shared" si="159"/>
        <v>0</v>
      </c>
      <c r="X253" s="637">
        <v>0</v>
      </c>
    </row>
    <row r="254" spans="1:24" ht="15.75" thickBot="1" x14ac:dyDescent="0.3">
      <c r="B254" s="89" t="s">
        <v>284</v>
      </c>
      <c r="C254" s="771" t="s">
        <v>285</v>
      </c>
      <c r="D254" s="772"/>
      <c r="E254" s="772"/>
      <c r="F254" s="185">
        <v>0</v>
      </c>
      <c r="G254" s="127">
        <f t="shared" ref="G254" si="180">G255+G276+G282+G283</f>
        <v>0</v>
      </c>
      <c r="H254" s="139">
        <f t="shared" si="170"/>
        <v>0</v>
      </c>
      <c r="I254" s="185">
        <v>0</v>
      </c>
      <c r="J254" s="127">
        <f t="shared" ref="J254" si="181">J255+J276+J282+J283</f>
        <v>0</v>
      </c>
      <c r="K254" s="139">
        <f t="shared" si="177"/>
        <v>0</v>
      </c>
      <c r="L254" s="404">
        <f t="shared" si="148"/>
        <v>0</v>
      </c>
      <c r="M254" s="405">
        <f t="shared" si="149"/>
        <v>0</v>
      </c>
      <c r="N254" s="406">
        <f t="shared" si="150"/>
        <v>0</v>
      </c>
      <c r="O254" s="406">
        <f t="shared" si="151"/>
        <v>0</v>
      </c>
      <c r="P254" s="405">
        <f t="shared" si="152"/>
        <v>0</v>
      </c>
      <c r="Q254" s="406">
        <f t="shared" si="153"/>
        <v>0</v>
      </c>
      <c r="R254" s="406">
        <f t="shared" si="154"/>
        <v>0</v>
      </c>
      <c r="S254" s="407">
        <f t="shared" si="155"/>
        <v>0</v>
      </c>
      <c r="T254" s="408">
        <f t="shared" si="156"/>
        <v>0</v>
      </c>
      <c r="U254" s="406">
        <f t="shared" si="157"/>
        <v>0</v>
      </c>
      <c r="V254" s="406">
        <f t="shared" si="158"/>
        <v>0</v>
      </c>
      <c r="W254" s="407">
        <f t="shared" si="159"/>
        <v>0</v>
      </c>
      <c r="X254" s="637">
        <v>0</v>
      </c>
    </row>
    <row r="255" spans="1:24" ht="15.75" hidden="1" thickBot="1" x14ac:dyDescent="0.3">
      <c r="B255" s="100" t="s">
        <v>690</v>
      </c>
      <c r="C255" s="791" t="s">
        <v>286</v>
      </c>
      <c r="D255" s="792"/>
      <c r="E255" s="792"/>
      <c r="F255" s="181">
        <f>F256+F260+F267+F268+F269+F270+F271+F272+F273</f>
        <v>0</v>
      </c>
      <c r="G255" s="123">
        <f t="shared" ref="G255" si="182">G256+G260+G267+G268+G269+G270+G271+G272+G273</f>
        <v>0</v>
      </c>
      <c r="H255" s="140">
        <f t="shared" si="170"/>
        <v>0</v>
      </c>
      <c r="I255" s="181">
        <f>I256+I260+I267+I268+I269+I270+I271+I272+I273</f>
        <v>0</v>
      </c>
      <c r="J255" s="123">
        <f t="shared" ref="J255" si="183">J256+J260+J267+J268+J269+J270+J271+J272+J273</f>
        <v>0</v>
      </c>
      <c r="K255" s="140">
        <f t="shared" si="177"/>
        <v>0</v>
      </c>
      <c r="L255" s="404">
        <f t="shared" si="148"/>
        <v>0</v>
      </c>
      <c r="M255" s="405">
        <f t="shared" si="149"/>
        <v>0</v>
      </c>
      <c r="N255" s="406">
        <f t="shared" si="150"/>
        <v>0</v>
      </c>
      <c r="O255" s="406">
        <f t="shared" si="151"/>
        <v>0</v>
      </c>
      <c r="P255" s="405">
        <f t="shared" si="152"/>
        <v>0</v>
      </c>
      <c r="Q255" s="406">
        <f t="shared" si="153"/>
        <v>0</v>
      </c>
      <c r="R255" s="406">
        <f t="shared" si="154"/>
        <v>0</v>
      </c>
      <c r="S255" s="407">
        <f t="shared" si="155"/>
        <v>0</v>
      </c>
      <c r="T255" s="408">
        <f t="shared" si="156"/>
        <v>0</v>
      </c>
      <c r="U255" s="406">
        <f t="shared" si="157"/>
        <v>0</v>
      </c>
      <c r="V255" s="406">
        <f t="shared" si="158"/>
        <v>0</v>
      </c>
      <c r="W255" s="407">
        <f t="shared" si="159"/>
        <v>0</v>
      </c>
      <c r="X255" s="637">
        <v>0</v>
      </c>
    </row>
    <row r="256" spans="1:24" s="17" customFormat="1" ht="15.75" hidden="1" thickBot="1" x14ac:dyDescent="0.3">
      <c r="A256" s="110"/>
      <c r="B256" s="49" t="s">
        <v>691</v>
      </c>
      <c r="C256" s="789" t="s">
        <v>287</v>
      </c>
      <c r="D256" s="790"/>
      <c r="E256" s="790"/>
      <c r="F256" s="189">
        <f>F257+F258+F259</f>
        <v>0</v>
      </c>
      <c r="G256" s="131">
        <f t="shared" ref="G256" si="184">G257+G258+G259</f>
        <v>0</v>
      </c>
      <c r="H256" s="143">
        <f t="shared" si="170"/>
        <v>0</v>
      </c>
      <c r="I256" s="189">
        <f>I257+I258+I259</f>
        <v>0</v>
      </c>
      <c r="J256" s="131">
        <f t="shared" ref="J256" si="185">J257+J258+J259</f>
        <v>0</v>
      </c>
      <c r="K256" s="143">
        <f t="shared" si="177"/>
        <v>0</v>
      </c>
      <c r="L256" s="404">
        <f t="shared" si="148"/>
        <v>0</v>
      </c>
      <c r="M256" s="405">
        <f t="shared" si="149"/>
        <v>0</v>
      </c>
      <c r="N256" s="406">
        <f t="shared" si="150"/>
        <v>0</v>
      </c>
      <c r="O256" s="406">
        <f t="shared" si="151"/>
        <v>0</v>
      </c>
      <c r="P256" s="405">
        <f t="shared" si="152"/>
        <v>0</v>
      </c>
      <c r="Q256" s="406">
        <f t="shared" si="153"/>
        <v>0</v>
      </c>
      <c r="R256" s="406">
        <f t="shared" si="154"/>
        <v>0</v>
      </c>
      <c r="S256" s="407">
        <f t="shared" si="155"/>
        <v>0</v>
      </c>
      <c r="T256" s="408">
        <f t="shared" si="156"/>
        <v>0</v>
      </c>
      <c r="U256" s="406">
        <f t="shared" si="157"/>
        <v>0</v>
      </c>
      <c r="V256" s="406">
        <f t="shared" si="158"/>
        <v>0</v>
      </c>
      <c r="W256" s="407">
        <f t="shared" si="159"/>
        <v>0</v>
      </c>
      <c r="X256" s="644">
        <v>0</v>
      </c>
    </row>
    <row r="257" spans="1:24" s="166" customFormat="1" ht="15.75" hidden="1" thickBot="1" x14ac:dyDescent="0.3">
      <c r="A257" s="110" t="s">
        <v>288</v>
      </c>
      <c r="B257" s="151" t="s">
        <v>692</v>
      </c>
      <c r="C257" s="179"/>
      <c r="D257" s="804" t="s">
        <v>704</v>
      </c>
      <c r="E257" s="804"/>
      <c r="F257" s="217">
        <f>SUM(L257:W257)</f>
        <v>0</v>
      </c>
      <c r="G257" s="218"/>
      <c r="H257" s="153">
        <f t="shared" si="170"/>
        <v>0</v>
      </c>
      <c r="I257" s="217">
        <f>SUM(O257:Y257)</f>
        <v>0</v>
      </c>
      <c r="J257" s="218"/>
      <c r="K257" s="153">
        <f t="shared" si="177"/>
        <v>0</v>
      </c>
      <c r="L257" s="404">
        <f t="shared" si="148"/>
        <v>0</v>
      </c>
      <c r="M257" s="405">
        <f t="shared" si="149"/>
        <v>0</v>
      </c>
      <c r="N257" s="406">
        <f t="shared" si="150"/>
        <v>0</v>
      </c>
      <c r="O257" s="406">
        <f t="shared" si="151"/>
        <v>0</v>
      </c>
      <c r="P257" s="405">
        <f t="shared" si="152"/>
        <v>0</v>
      </c>
      <c r="Q257" s="406">
        <f t="shared" si="153"/>
        <v>0</v>
      </c>
      <c r="R257" s="406">
        <f t="shared" si="154"/>
        <v>0</v>
      </c>
      <c r="S257" s="407">
        <f t="shared" si="155"/>
        <v>0</v>
      </c>
      <c r="T257" s="408">
        <f t="shared" si="156"/>
        <v>0</v>
      </c>
      <c r="U257" s="406">
        <f t="shared" si="157"/>
        <v>0</v>
      </c>
      <c r="V257" s="406">
        <f t="shared" si="158"/>
        <v>0</v>
      </c>
      <c r="W257" s="407">
        <f t="shared" si="159"/>
        <v>0</v>
      </c>
      <c r="X257" s="639">
        <v>0</v>
      </c>
    </row>
    <row r="258" spans="1:24" s="166" customFormat="1" ht="15.75" hidden="1" thickBot="1" x14ac:dyDescent="0.3">
      <c r="A258" s="110" t="s">
        <v>289</v>
      </c>
      <c r="B258" s="151" t="s">
        <v>693</v>
      </c>
      <c r="C258" s="160"/>
      <c r="D258" s="777" t="s">
        <v>705</v>
      </c>
      <c r="E258" s="777"/>
      <c r="F258" s="200">
        <f>SUM(L258:W258)</f>
        <v>0</v>
      </c>
      <c r="G258" s="152"/>
      <c r="H258" s="153">
        <f t="shared" si="170"/>
        <v>0</v>
      </c>
      <c r="I258" s="200">
        <f>SUM(O258:Y258)</f>
        <v>0</v>
      </c>
      <c r="J258" s="152"/>
      <c r="K258" s="153">
        <f t="shared" si="177"/>
        <v>0</v>
      </c>
      <c r="L258" s="404">
        <f t="shared" si="148"/>
        <v>0</v>
      </c>
      <c r="M258" s="405">
        <f t="shared" si="149"/>
        <v>0</v>
      </c>
      <c r="N258" s="406">
        <f t="shared" si="150"/>
        <v>0</v>
      </c>
      <c r="O258" s="406">
        <f t="shared" si="151"/>
        <v>0</v>
      </c>
      <c r="P258" s="405">
        <f t="shared" si="152"/>
        <v>0</v>
      </c>
      <c r="Q258" s="406">
        <f t="shared" si="153"/>
        <v>0</v>
      </c>
      <c r="R258" s="406">
        <f t="shared" si="154"/>
        <v>0</v>
      </c>
      <c r="S258" s="407">
        <f t="shared" si="155"/>
        <v>0</v>
      </c>
      <c r="T258" s="408">
        <f t="shared" si="156"/>
        <v>0</v>
      </c>
      <c r="U258" s="406">
        <f t="shared" si="157"/>
        <v>0</v>
      </c>
      <c r="V258" s="406">
        <f t="shared" si="158"/>
        <v>0</v>
      </c>
      <c r="W258" s="407">
        <f t="shared" si="159"/>
        <v>0</v>
      </c>
      <c r="X258" s="639">
        <v>0</v>
      </c>
    </row>
    <row r="259" spans="1:24" s="166" customFormat="1" ht="15.75" hidden="1" thickBot="1" x14ac:dyDescent="0.3">
      <c r="A259" s="110" t="s">
        <v>290</v>
      </c>
      <c r="B259" s="151" t="s">
        <v>694</v>
      </c>
      <c r="C259" s="160"/>
      <c r="D259" s="777" t="s">
        <v>706</v>
      </c>
      <c r="E259" s="777"/>
      <c r="F259" s="200">
        <f>SUM(L259:W259)</f>
        <v>0</v>
      </c>
      <c r="G259" s="152"/>
      <c r="H259" s="153">
        <f t="shared" si="170"/>
        <v>0</v>
      </c>
      <c r="I259" s="200">
        <f>SUM(O259:Y259)</f>
        <v>0</v>
      </c>
      <c r="J259" s="152"/>
      <c r="K259" s="153">
        <f t="shared" si="177"/>
        <v>0</v>
      </c>
      <c r="L259" s="404">
        <f t="shared" si="148"/>
        <v>0</v>
      </c>
      <c r="M259" s="405">
        <f t="shared" si="149"/>
        <v>0</v>
      </c>
      <c r="N259" s="406">
        <f t="shared" si="150"/>
        <v>0</v>
      </c>
      <c r="O259" s="406">
        <f t="shared" si="151"/>
        <v>0</v>
      </c>
      <c r="P259" s="405">
        <f t="shared" si="152"/>
        <v>0</v>
      </c>
      <c r="Q259" s="406">
        <f t="shared" si="153"/>
        <v>0</v>
      </c>
      <c r="R259" s="406">
        <f t="shared" si="154"/>
        <v>0</v>
      </c>
      <c r="S259" s="407">
        <f t="shared" si="155"/>
        <v>0</v>
      </c>
      <c r="T259" s="408">
        <f t="shared" si="156"/>
        <v>0</v>
      </c>
      <c r="U259" s="406">
        <f t="shared" si="157"/>
        <v>0</v>
      </c>
      <c r="V259" s="406">
        <f t="shared" si="158"/>
        <v>0</v>
      </c>
      <c r="W259" s="407">
        <f t="shared" si="159"/>
        <v>0</v>
      </c>
      <c r="X259" s="639">
        <v>0</v>
      </c>
    </row>
    <row r="260" spans="1:24" s="17" customFormat="1" ht="15.75" hidden="1" thickBot="1" x14ac:dyDescent="0.3">
      <c r="A260" s="110"/>
      <c r="B260" s="49" t="s">
        <v>695</v>
      </c>
      <c r="C260" s="789" t="s">
        <v>291</v>
      </c>
      <c r="D260" s="790"/>
      <c r="E260" s="790"/>
      <c r="F260" s="189">
        <f>F261+F262+F263+F264+F265+F266</f>
        <v>0</v>
      </c>
      <c r="G260" s="131">
        <f t="shared" ref="G260" si="186">G261+G262+G263+G264+G265+G266</f>
        <v>0</v>
      </c>
      <c r="H260" s="143">
        <f t="shared" si="170"/>
        <v>0</v>
      </c>
      <c r="I260" s="189">
        <f>I261+I262+I263+I264+I265+I266</f>
        <v>0</v>
      </c>
      <c r="J260" s="131">
        <f t="shared" ref="J260" si="187">J261+J262+J263+J264+J265+J266</f>
        <v>0</v>
      </c>
      <c r="K260" s="143">
        <f t="shared" si="177"/>
        <v>0</v>
      </c>
      <c r="L260" s="404">
        <f t="shared" si="148"/>
        <v>0</v>
      </c>
      <c r="M260" s="405">
        <f t="shared" si="149"/>
        <v>0</v>
      </c>
      <c r="N260" s="406">
        <f t="shared" si="150"/>
        <v>0</v>
      </c>
      <c r="O260" s="406">
        <f t="shared" si="151"/>
        <v>0</v>
      </c>
      <c r="P260" s="405">
        <f t="shared" si="152"/>
        <v>0</v>
      </c>
      <c r="Q260" s="406">
        <f t="shared" si="153"/>
        <v>0</v>
      </c>
      <c r="R260" s="406">
        <f t="shared" si="154"/>
        <v>0</v>
      </c>
      <c r="S260" s="407">
        <f t="shared" si="155"/>
        <v>0</v>
      </c>
      <c r="T260" s="408">
        <f t="shared" si="156"/>
        <v>0</v>
      </c>
      <c r="U260" s="406">
        <f t="shared" si="157"/>
        <v>0</v>
      </c>
      <c r="V260" s="406">
        <f t="shared" si="158"/>
        <v>0</v>
      </c>
      <c r="W260" s="407">
        <f t="shared" si="159"/>
        <v>0</v>
      </c>
      <c r="X260" s="644">
        <v>0</v>
      </c>
    </row>
    <row r="261" spans="1:24" s="166" customFormat="1" ht="15.75" hidden="1" thickBot="1" x14ac:dyDescent="0.3">
      <c r="A261" s="110" t="s">
        <v>292</v>
      </c>
      <c r="B261" s="151" t="s">
        <v>696</v>
      </c>
      <c r="C261" s="160"/>
      <c r="D261" s="777" t="s">
        <v>383</v>
      </c>
      <c r="E261" s="777"/>
      <c r="F261" s="200">
        <f t="shared" ref="F261:F272" si="188">SUM(L261:W261)</f>
        <v>0</v>
      </c>
      <c r="G261" s="152"/>
      <c r="H261" s="153">
        <f t="shared" si="170"/>
        <v>0</v>
      </c>
      <c r="I261" s="200">
        <f t="shared" ref="I261:I272" si="189">SUM(O261:Y261)</f>
        <v>0</v>
      </c>
      <c r="J261" s="152"/>
      <c r="K261" s="153">
        <f t="shared" si="177"/>
        <v>0</v>
      </c>
      <c r="L261" s="404">
        <f t="shared" si="148"/>
        <v>0</v>
      </c>
      <c r="M261" s="405">
        <f t="shared" si="149"/>
        <v>0</v>
      </c>
      <c r="N261" s="406">
        <f t="shared" si="150"/>
        <v>0</v>
      </c>
      <c r="O261" s="406">
        <f t="shared" si="151"/>
        <v>0</v>
      </c>
      <c r="P261" s="405">
        <f t="shared" si="152"/>
        <v>0</v>
      </c>
      <c r="Q261" s="406">
        <f t="shared" si="153"/>
        <v>0</v>
      </c>
      <c r="R261" s="406">
        <f t="shared" si="154"/>
        <v>0</v>
      </c>
      <c r="S261" s="407">
        <f t="shared" si="155"/>
        <v>0</v>
      </c>
      <c r="T261" s="408">
        <f t="shared" si="156"/>
        <v>0</v>
      </c>
      <c r="U261" s="406">
        <f t="shared" si="157"/>
        <v>0</v>
      </c>
      <c r="V261" s="406">
        <f t="shared" si="158"/>
        <v>0</v>
      </c>
      <c r="W261" s="407">
        <f t="shared" si="159"/>
        <v>0</v>
      </c>
      <c r="X261" s="639">
        <v>0</v>
      </c>
    </row>
    <row r="262" spans="1:24" s="166" customFormat="1" ht="15.75" hidden="1" thickBot="1" x14ac:dyDescent="0.3">
      <c r="A262" s="110" t="s">
        <v>293</v>
      </c>
      <c r="B262" s="151" t="s">
        <v>697</v>
      </c>
      <c r="C262" s="160"/>
      <c r="D262" s="777" t="s">
        <v>384</v>
      </c>
      <c r="E262" s="777"/>
      <c r="F262" s="200">
        <f t="shared" si="188"/>
        <v>0</v>
      </c>
      <c r="G262" s="152"/>
      <c r="H262" s="153">
        <f t="shared" si="170"/>
        <v>0</v>
      </c>
      <c r="I262" s="200">
        <f t="shared" si="189"/>
        <v>0</v>
      </c>
      <c r="J262" s="152"/>
      <c r="K262" s="153">
        <f t="shared" si="177"/>
        <v>0</v>
      </c>
      <c r="L262" s="404">
        <f t="shared" ref="L262:L283" si="190">SUM(X262*0.08)</f>
        <v>0</v>
      </c>
      <c r="M262" s="405">
        <f t="shared" ref="M262:M283" si="191">SUM(X262*0.09)</f>
        <v>0</v>
      </c>
      <c r="N262" s="406">
        <f t="shared" ref="N262:N283" si="192">SUM(X262*0.08)</f>
        <v>0</v>
      </c>
      <c r="O262" s="406">
        <f t="shared" ref="O262:O283" si="193">SUM(X262*0.09)</f>
        <v>0</v>
      </c>
      <c r="P262" s="405">
        <f t="shared" ref="P262:P283" si="194">SUM(X262*0.08)</f>
        <v>0</v>
      </c>
      <c r="Q262" s="406">
        <f t="shared" ref="Q262:Q283" si="195">SUM(X262*0.08)</f>
        <v>0</v>
      </c>
      <c r="R262" s="406">
        <f t="shared" ref="R262:R283" si="196">SUM(X262*0.09)</f>
        <v>0</v>
      </c>
      <c r="S262" s="407">
        <f t="shared" ref="S262:S283" si="197">SUM(X262*0.08)</f>
        <v>0</v>
      </c>
      <c r="T262" s="408">
        <f t="shared" ref="T262:T283" si="198">SUM(X262*0.08)</f>
        <v>0</v>
      </c>
      <c r="U262" s="406">
        <f t="shared" ref="U262:U283" si="199">SUM(X262*0.08)</f>
        <v>0</v>
      </c>
      <c r="V262" s="406">
        <f t="shared" ref="V262:V283" si="200">SUM(X262*0.085)</f>
        <v>0</v>
      </c>
      <c r="W262" s="407">
        <f t="shared" ref="W262:W283" si="201">SUM(X262*0.085)</f>
        <v>0</v>
      </c>
      <c r="X262" s="639">
        <v>0</v>
      </c>
    </row>
    <row r="263" spans="1:24" s="166" customFormat="1" ht="15.75" hidden="1" thickBot="1" x14ac:dyDescent="0.3">
      <c r="A263" s="110" t="s">
        <v>871</v>
      </c>
      <c r="B263" s="151" t="s">
        <v>872</v>
      </c>
      <c r="C263" s="160"/>
      <c r="D263" s="777" t="s">
        <v>873</v>
      </c>
      <c r="E263" s="777"/>
      <c r="F263" s="200">
        <f t="shared" si="188"/>
        <v>0</v>
      </c>
      <c r="G263" s="152"/>
      <c r="H263" s="153">
        <f t="shared" si="170"/>
        <v>0</v>
      </c>
      <c r="I263" s="200">
        <f t="shared" si="189"/>
        <v>0</v>
      </c>
      <c r="J263" s="152"/>
      <c r="K263" s="153">
        <f t="shared" si="177"/>
        <v>0</v>
      </c>
      <c r="L263" s="404">
        <f t="shared" si="190"/>
        <v>0</v>
      </c>
      <c r="M263" s="405">
        <f t="shared" si="191"/>
        <v>0</v>
      </c>
      <c r="N263" s="406">
        <f t="shared" si="192"/>
        <v>0</v>
      </c>
      <c r="O263" s="406">
        <f t="shared" si="193"/>
        <v>0</v>
      </c>
      <c r="P263" s="405">
        <f t="shared" si="194"/>
        <v>0</v>
      </c>
      <c r="Q263" s="406">
        <f t="shared" si="195"/>
        <v>0</v>
      </c>
      <c r="R263" s="406">
        <f t="shared" si="196"/>
        <v>0</v>
      </c>
      <c r="S263" s="407">
        <f t="shared" si="197"/>
        <v>0</v>
      </c>
      <c r="T263" s="408">
        <f t="shared" si="198"/>
        <v>0</v>
      </c>
      <c r="U263" s="406">
        <f t="shared" si="199"/>
        <v>0</v>
      </c>
      <c r="V263" s="406">
        <f t="shared" si="200"/>
        <v>0</v>
      </c>
      <c r="W263" s="407">
        <f t="shared" si="201"/>
        <v>0</v>
      </c>
      <c r="X263" s="639">
        <v>0</v>
      </c>
    </row>
    <row r="264" spans="1:24" s="166" customFormat="1" ht="15.75" hidden="1" thickBot="1" x14ac:dyDescent="0.3">
      <c r="A264" s="110" t="s">
        <v>294</v>
      </c>
      <c r="B264" s="151" t="s">
        <v>698</v>
      </c>
      <c r="C264" s="160"/>
      <c r="D264" s="777" t="s">
        <v>295</v>
      </c>
      <c r="E264" s="777"/>
      <c r="F264" s="200">
        <f t="shared" si="188"/>
        <v>0</v>
      </c>
      <c r="G264" s="152"/>
      <c r="H264" s="153">
        <f t="shared" si="170"/>
        <v>0</v>
      </c>
      <c r="I264" s="200">
        <f t="shared" si="189"/>
        <v>0</v>
      </c>
      <c r="J264" s="152"/>
      <c r="K264" s="153">
        <f t="shared" si="177"/>
        <v>0</v>
      </c>
      <c r="L264" s="404">
        <f t="shared" si="190"/>
        <v>0</v>
      </c>
      <c r="M264" s="405">
        <f t="shared" si="191"/>
        <v>0</v>
      </c>
      <c r="N264" s="406">
        <f t="shared" si="192"/>
        <v>0</v>
      </c>
      <c r="O264" s="406">
        <f t="shared" si="193"/>
        <v>0</v>
      </c>
      <c r="P264" s="405">
        <f t="shared" si="194"/>
        <v>0</v>
      </c>
      <c r="Q264" s="406">
        <f t="shared" si="195"/>
        <v>0</v>
      </c>
      <c r="R264" s="406">
        <f t="shared" si="196"/>
        <v>0</v>
      </c>
      <c r="S264" s="407">
        <f t="shared" si="197"/>
        <v>0</v>
      </c>
      <c r="T264" s="408">
        <f t="shared" si="198"/>
        <v>0</v>
      </c>
      <c r="U264" s="406">
        <f t="shared" si="199"/>
        <v>0</v>
      </c>
      <c r="V264" s="406">
        <f t="shared" si="200"/>
        <v>0</v>
      </c>
      <c r="W264" s="407">
        <f t="shared" si="201"/>
        <v>0</v>
      </c>
      <c r="X264" s="639">
        <v>0</v>
      </c>
    </row>
    <row r="265" spans="1:24" s="166" customFormat="1" ht="15.75" hidden="1" thickBot="1" x14ac:dyDescent="0.3">
      <c r="A265" s="110" t="s">
        <v>296</v>
      </c>
      <c r="B265" s="151" t="s">
        <v>699</v>
      </c>
      <c r="C265" s="160"/>
      <c r="D265" s="777" t="s">
        <v>297</v>
      </c>
      <c r="E265" s="777"/>
      <c r="F265" s="200">
        <f t="shared" si="188"/>
        <v>0</v>
      </c>
      <c r="G265" s="152"/>
      <c r="H265" s="153">
        <f t="shared" si="170"/>
        <v>0</v>
      </c>
      <c r="I265" s="200">
        <f t="shared" si="189"/>
        <v>0</v>
      </c>
      <c r="J265" s="152"/>
      <c r="K265" s="153">
        <f t="shared" si="177"/>
        <v>0</v>
      </c>
      <c r="L265" s="404">
        <f t="shared" si="190"/>
        <v>0</v>
      </c>
      <c r="M265" s="405">
        <f t="shared" si="191"/>
        <v>0</v>
      </c>
      <c r="N265" s="406">
        <f t="shared" si="192"/>
        <v>0</v>
      </c>
      <c r="O265" s="406">
        <f t="shared" si="193"/>
        <v>0</v>
      </c>
      <c r="P265" s="405">
        <f t="shared" si="194"/>
        <v>0</v>
      </c>
      <c r="Q265" s="406">
        <f t="shared" si="195"/>
        <v>0</v>
      </c>
      <c r="R265" s="406">
        <f t="shared" si="196"/>
        <v>0</v>
      </c>
      <c r="S265" s="407">
        <f t="shared" si="197"/>
        <v>0</v>
      </c>
      <c r="T265" s="408">
        <f t="shared" si="198"/>
        <v>0</v>
      </c>
      <c r="U265" s="406">
        <f t="shared" si="199"/>
        <v>0</v>
      </c>
      <c r="V265" s="406">
        <f t="shared" si="200"/>
        <v>0</v>
      </c>
      <c r="W265" s="407">
        <f t="shared" si="201"/>
        <v>0</v>
      </c>
      <c r="X265" s="639">
        <v>0</v>
      </c>
    </row>
    <row r="266" spans="1:24" s="166" customFormat="1" ht="15.75" hidden="1" thickBot="1" x14ac:dyDescent="0.3">
      <c r="A266" s="110" t="s">
        <v>874</v>
      </c>
      <c r="B266" s="151" t="s">
        <v>875</v>
      </c>
      <c r="C266" s="160"/>
      <c r="D266" s="777" t="s">
        <v>876</v>
      </c>
      <c r="E266" s="777"/>
      <c r="F266" s="200">
        <f t="shared" si="188"/>
        <v>0</v>
      </c>
      <c r="G266" s="152"/>
      <c r="H266" s="153">
        <f t="shared" si="170"/>
        <v>0</v>
      </c>
      <c r="I266" s="200">
        <f t="shared" si="189"/>
        <v>0</v>
      </c>
      <c r="J266" s="152"/>
      <c r="K266" s="153">
        <f t="shared" si="177"/>
        <v>0</v>
      </c>
      <c r="L266" s="404">
        <f t="shared" si="190"/>
        <v>0</v>
      </c>
      <c r="M266" s="405">
        <f t="shared" si="191"/>
        <v>0</v>
      </c>
      <c r="N266" s="406">
        <f t="shared" si="192"/>
        <v>0</v>
      </c>
      <c r="O266" s="406">
        <f t="shared" si="193"/>
        <v>0</v>
      </c>
      <c r="P266" s="405">
        <f t="shared" si="194"/>
        <v>0</v>
      </c>
      <c r="Q266" s="406">
        <f t="shared" si="195"/>
        <v>0</v>
      </c>
      <c r="R266" s="406">
        <f t="shared" si="196"/>
        <v>0</v>
      </c>
      <c r="S266" s="407">
        <f t="shared" si="197"/>
        <v>0</v>
      </c>
      <c r="T266" s="408">
        <f t="shared" si="198"/>
        <v>0</v>
      </c>
      <c r="U266" s="406">
        <f t="shared" si="199"/>
        <v>0</v>
      </c>
      <c r="V266" s="406">
        <f t="shared" si="200"/>
        <v>0</v>
      </c>
      <c r="W266" s="407">
        <f t="shared" si="201"/>
        <v>0</v>
      </c>
      <c r="X266" s="639">
        <v>0</v>
      </c>
    </row>
    <row r="267" spans="1:24" s="39" customFormat="1" ht="15.75" hidden="1" thickBot="1" x14ac:dyDescent="0.3">
      <c r="A267" s="110" t="s">
        <v>877</v>
      </c>
      <c r="B267" s="49" t="s">
        <v>878</v>
      </c>
      <c r="C267" s="789" t="s">
        <v>879</v>
      </c>
      <c r="D267" s="790"/>
      <c r="E267" s="790"/>
      <c r="F267" s="189">
        <f t="shared" si="188"/>
        <v>0</v>
      </c>
      <c r="G267" s="131"/>
      <c r="H267" s="143">
        <f t="shared" si="170"/>
        <v>0</v>
      </c>
      <c r="I267" s="189">
        <f t="shared" si="189"/>
        <v>0</v>
      </c>
      <c r="J267" s="131"/>
      <c r="K267" s="143">
        <f t="shared" si="177"/>
        <v>0</v>
      </c>
      <c r="L267" s="404">
        <f t="shared" si="190"/>
        <v>0</v>
      </c>
      <c r="M267" s="405">
        <f t="shared" si="191"/>
        <v>0</v>
      </c>
      <c r="N267" s="406">
        <f t="shared" si="192"/>
        <v>0</v>
      </c>
      <c r="O267" s="406">
        <f t="shared" si="193"/>
        <v>0</v>
      </c>
      <c r="P267" s="405">
        <f t="shared" si="194"/>
        <v>0</v>
      </c>
      <c r="Q267" s="406">
        <f t="shared" si="195"/>
        <v>0</v>
      </c>
      <c r="R267" s="406">
        <f t="shared" si="196"/>
        <v>0</v>
      </c>
      <c r="S267" s="407">
        <f t="shared" si="197"/>
        <v>0</v>
      </c>
      <c r="T267" s="408">
        <f t="shared" si="198"/>
        <v>0</v>
      </c>
      <c r="U267" s="406">
        <f t="shared" si="199"/>
        <v>0</v>
      </c>
      <c r="V267" s="406">
        <f t="shared" si="200"/>
        <v>0</v>
      </c>
      <c r="W267" s="407">
        <f t="shared" si="201"/>
        <v>0</v>
      </c>
      <c r="X267" s="642">
        <v>0</v>
      </c>
    </row>
    <row r="268" spans="1:24" s="39" customFormat="1" ht="15.75" hidden="1" thickBot="1" x14ac:dyDescent="0.3">
      <c r="A268" s="110" t="s">
        <v>298</v>
      </c>
      <c r="B268" s="49" t="s">
        <v>700</v>
      </c>
      <c r="C268" s="789" t="s">
        <v>299</v>
      </c>
      <c r="D268" s="790"/>
      <c r="E268" s="790"/>
      <c r="F268" s="189">
        <f t="shared" si="188"/>
        <v>0</v>
      </c>
      <c r="G268" s="131"/>
      <c r="H268" s="143">
        <f t="shared" si="170"/>
        <v>0</v>
      </c>
      <c r="I268" s="189">
        <f t="shared" si="189"/>
        <v>0</v>
      </c>
      <c r="J268" s="131"/>
      <c r="K268" s="143">
        <f t="shared" si="177"/>
        <v>0</v>
      </c>
      <c r="L268" s="404">
        <f t="shared" si="190"/>
        <v>0</v>
      </c>
      <c r="M268" s="405">
        <f t="shared" si="191"/>
        <v>0</v>
      </c>
      <c r="N268" s="406">
        <f t="shared" si="192"/>
        <v>0</v>
      </c>
      <c r="O268" s="406">
        <f t="shared" si="193"/>
        <v>0</v>
      </c>
      <c r="P268" s="405">
        <f t="shared" si="194"/>
        <v>0</v>
      </c>
      <c r="Q268" s="406">
        <f t="shared" si="195"/>
        <v>0</v>
      </c>
      <c r="R268" s="406">
        <f t="shared" si="196"/>
        <v>0</v>
      </c>
      <c r="S268" s="407">
        <f t="shared" si="197"/>
        <v>0</v>
      </c>
      <c r="T268" s="408">
        <f t="shared" si="198"/>
        <v>0</v>
      </c>
      <c r="U268" s="406">
        <f t="shared" si="199"/>
        <v>0</v>
      </c>
      <c r="V268" s="406">
        <f t="shared" si="200"/>
        <v>0</v>
      </c>
      <c r="W268" s="407">
        <f t="shared" si="201"/>
        <v>0</v>
      </c>
      <c r="X268" s="642">
        <v>0</v>
      </c>
    </row>
    <row r="269" spans="1:24" s="39" customFormat="1" ht="15.75" hidden="1" thickBot="1" x14ac:dyDescent="0.3">
      <c r="A269" s="110" t="s">
        <v>300</v>
      </c>
      <c r="B269" s="49" t="s">
        <v>701</v>
      </c>
      <c r="C269" s="789" t="s">
        <v>880</v>
      </c>
      <c r="D269" s="790"/>
      <c r="E269" s="790"/>
      <c r="F269" s="189">
        <f t="shared" si="188"/>
        <v>0</v>
      </c>
      <c r="G269" s="131"/>
      <c r="H269" s="143">
        <f t="shared" si="170"/>
        <v>0</v>
      </c>
      <c r="I269" s="189">
        <f t="shared" si="189"/>
        <v>0</v>
      </c>
      <c r="J269" s="131"/>
      <c r="K269" s="143">
        <f t="shared" si="177"/>
        <v>0</v>
      </c>
      <c r="L269" s="404">
        <f t="shared" si="190"/>
        <v>0</v>
      </c>
      <c r="M269" s="405">
        <f t="shared" si="191"/>
        <v>0</v>
      </c>
      <c r="N269" s="406">
        <f t="shared" si="192"/>
        <v>0</v>
      </c>
      <c r="O269" s="406">
        <f t="shared" si="193"/>
        <v>0</v>
      </c>
      <c r="P269" s="405">
        <f t="shared" si="194"/>
        <v>0</v>
      </c>
      <c r="Q269" s="406">
        <f t="shared" si="195"/>
        <v>0</v>
      </c>
      <c r="R269" s="406">
        <f t="shared" si="196"/>
        <v>0</v>
      </c>
      <c r="S269" s="407">
        <f t="shared" si="197"/>
        <v>0</v>
      </c>
      <c r="T269" s="408">
        <f t="shared" si="198"/>
        <v>0</v>
      </c>
      <c r="U269" s="406">
        <f t="shared" si="199"/>
        <v>0</v>
      </c>
      <c r="V269" s="406">
        <f t="shared" si="200"/>
        <v>0</v>
      </c>
      <c r="W269" s="407">
        <f t="shared" si="201"/>
        <v>0</v>
      </c>
      <c r="X269" s="642">
        <v>0</v>
      </c>
    </row>
    <row r="270" spans="1:24" s="39" customFormat="1" ht="15.75" hidden="1" thickBot="1" x14ac:dyDescent="0.3">
      <c r="A270" s="110" t="s">
        <v>301</v>
      </c>
      <c r="B270" s="49" t="s">
        <v>702</v>
      </c>
      <c r="C270" s="789" t="s">
        <v>881</v>
      </c>
      <c r="D270" s="790"/>
      <c r="E270" s="790"/>
      <c r="F270" s="189">
        <f t="shared" si="188"/>
        <v>0</v>
      </c>
      <c r="G270" s="131"/>
      <c r="H270" s="143">
        <f t="shared" si="170"/>
        <v>0</v>
      </c>
      <c r="I270" s="189">
        <f t="shared" si="189"/>
        <v>0</v>
      </c>
      <c r="J270" s="131"/>
      <c r="K270" s="143">
        <f t="shared" si="177"/>
        <v>0</v>
      </c>
      <c r="L270" s="404">
        <f t="shared" si="190"/>
        <v>0</v>
      </c>
      <c r="M270" s="405">
        <f t="shared" si="191"/>
        <v>0</v>
      </c>
      <c r="N270" s="406">
        <f t="shared" si="192"/>
        <v>0</v>
      </c>
      <c r="O270" s="406">
        <f t="shared" si="193"/>
        <v>0</v>
      </c>
      <c r="P270" s="405">
        <f t="shared" si="194"/>
        <v>0</v>
      </c>
      <c r="Q270" s="406">
        <f t="shared" si="195"/>
        <v>0</v>
      </c>
      <c r="R270" s="406">
        <f t="shared" si="196"/>
        <v>0</v>
      </c>
      <c r="S270" s="407">
        <f t="shared" si="197"/>
        <v>0</v>
      </c>
      <c r="T270" s="408">
        <f t="shared" si="198"/>
        <v>0</v>
      </c>
      <c r="U270" s="406">
        <f t="shared" si="199"/>
        <v>0</v>
      </c>
      <c r="V270" s="406">
        <f t="shared" si="200"/>
        <v>0</v>
      </c>
      <c r="W270" s="407">
        <f t="shared" si="201"/>
        <v>0</v>
      </c>
      <c r="X270" s="642">
        <v>0</v>
      </c>
    </row>
    <row r="271" spans="1:24" s="39" customFormat="1" ht="15.75" hidden="1" thickBot="1" x14ac:dyDescent="0.3">
      <c r="A271" s="110" t="s">
        <v>302</v>
      </c>
      <c r="B271" s="49" t="s">
        <v>703</v>
      </c>
      <c r="C271" s="789" t="s">
        <v>303</v>
      </c>
      <c r="D271" s="790"/>
      <c r="E271" s="790"/>
      <c r="F271" s="189">
        <f t="shared" si="188"/>
        <v>0</v>
      </c>
      <c r="G271" s="131"/>
      <c r="H271" s="143">
        <f t="shared" si="170"/>
        <v>0</v>
      </c>
      <c r="I271" s="189">
        <f t="shared" si="189"/>
        <v>0</v>
      </c>
      <c r="J271" s="131"/>
      <c r="K271" s="143">
        <f t="shared" si="177"/>
        <v>0</v>
      </c>
      <c r="L271" s="404">
        <f t="shared" si="190"/>
        <v>0</v>
      </c>
      <c r="M271" s="405">
        <f t="shared" si="191"/>
        <v>0</v>
      </c>
      <c r="N271" s="406">
        <f t="shared" si="192"/>
        <v>0</v>
      </c>
      <c r="O271" s="406">
        <f t="shared" si="193"/>
        <v>0</v>
      </c>
      <c r="P271" s="405">
        <f t="shared" si="194"/>
        <v>0</v>
      </c>
      <c r="Q271" s="406">
        <f t="shared" si="195"/>
        <v>0</v>
      </c>
      <c r="R271" s="406">
        <f t="shared" si="196"/>
        <v>0</v>
      </c>
      <c r="S271" s="407">
        <f t="shared" si="197"/>
        <v>0</v>
      </c>
      <c r="T271" s="408">
        <f t="shared" si="198"/>
        <v>0</v>
      </c>
      <c r="U271" s="406">
        <f t="shared" si="199"/>
        <v>0</v>
      </c>
      <c r="V271" s="406">
        <f t="shared" si="200"/>
        <v>0</v>
      </c>
      <c r="W271" s="407">
        <f t="shared" si="201"/>
        <v>0</v>
      </c>
      <c r="X271" s="642">
        <v>0</v>
      </c>
    </row>
    <row r="272" spans="1:24" s="39" customFormat="1" ht="15.75" hidden="1" thickBot="1" x14ac:dyDescent="0.3">
      <c r="A272" s="110" t="s">
        <v>882</v>
      </c>
      <c r="B272" s="49" t="s">
        <v>883</v>
      </c>
      <c r="C272" s="789" t="s">
        <v>885</v>
      </c>
      <c r="D272" s="790"/>
      <c r="E272" s="790"/>
      <c r="F272" s="189">
        <f t="shared" si="188"/>
        <v>0</v>
      </c>
      <c r="G272" s="131"/>
      <c r="H272" s="143">
        <f t="shared" si="170"/>
        <v>0</v>
      </c>
      <c r="I272" s="189">
        <f t="shared" si="189"/>
        <v>0</v>
      </c>
      <c r="J272" s="131"/>
      <c r="K272" s="143">
        <f t="shared" si="177"/>
        <v>0</v>
      </c>
      <c r="L272" s="404">
        <f t="shared" si="190"/>
        <v>0</v>
      </c>
      <c r="M272" s="405">
        <f t="shared" si="191"/>
        <v>0</v>
      </c>
      <c r="N272" s="406">
        <f t="shared" si="192"/>
        <v>0</v>
      </c>
      <c r="O272" s="406">
        <f t="shared" si="193"/>
        <v>0</v>
      </c>
      <c r="P272" s="405">
        <f t="shared" si="194"/>
        <v>0</v>
      </c>
      <c r="Q272" s="406">
        <f t="shared" si="195"/>
        <v>0</v>
      </c>
      <c r="R272" s="406">
        <f t="shared" si="196"/>
        <v>0</v>
      </c>
      <c r="S272" s="407">
        <f t="shared" si="197"/>
        <v>0</v>
      </c>
      <c r="T272" s="408">
        <f t="shared" si="198"/>
        <v>0</v>
      </c>
      <c r="U272" s="406">
        <f t="shared" si="199"/>
        <v>0</v>
      </c>
      <c r="V272" s="406">
        <f t="shared" si="200"/>
        <v>0</v>
      </c>
      <c r="W272" s="407">
        <f t="shared" si="201"/>
        <v>0</v>
      </c>
      <c r="X272" s="642">
        <v>0</v>
      </c>
    </row>
    <row r="273" spans="1:24" s="39" customFormat="1" ht="15.75" hidden="1" thickBot="1" x14ac:dyDescent="0.3">
      <c r="A273" s="110"/>
      <c r="B273" s="49" t="s">
        <v>884</v>
      </c>
      <c r="C273" s="789" t="s">
        <v>886</v>
      </c>
      <c r="D273" s="790"/>
      <c r="E273" s="790"/>
      <c r="F273" s="189">
        <f>F274+F275</f>
        <v>0</v>
      </c>
      <c r="G273" s="131">
        <f t="shared" ref="G273" si="202">G274+G275</f>
        <v>0</v>
      </c>
      <c r="H273" s="143">
        <f t="shared" si="170"/>
        <v>0</v>
      </c>
      <c r="I273" s="189">
        <f>I274+I275</f>
        <v>0</v>
      </c>
      <c r="J273" s="131">
        <f t="shared" ref="J273" si="203">J274+J275</f>
        <v>0</v>
      </c>
      <c r="K273" s="143">
        <f t="shared" si="177"/>
        <v>0</v>
      </c>
      <c r="L273" s="404">
        <f t="shared" si="190"/>
        <v>0</v>
      </c>
      <c r="M273" s="405">
        <f t="shared" si="191"/>
        <v>0</v>
      </c>
      <c r="N273" s="406">
        <f t="shared" si="192"/>
        <v>0</v>
      </c>
      <c r="O273" s="406">
        <f t="shared" si="193"/>
        <v>0</v>
      </c>
      <c r="P273" s="405">
        <f t="shared" si="194"/>
        <v>0</v>
      </c>
      <c r="Q273" s="406">
        <f t="shared" si="195"/>
        <v>0</v>
      </c>
      <c r="R273" s="406">
        <f t="shared" si="196"/>
        <v>0</v>
      </c>
      <c r="S273" s="407">
        <f t="shared" si="197"/>
        <v>0</v>
      </c>
      <c r="T273" s="408">
        <f t="shared" si="198"/>
        <v>0</v>
      </c>
      <c r="U273" s="406">
        <f t="shared" si="199"/>
        <v>0</v>
      </c>
      <c r="V273" s="406">
        <f t="shared" si="200"/>
        <v>0</v>
      </c>
      <c r="W273" s="407">
        <f t="shared" si="201"/>
        <v>0</v>
      </c>
      <c r="X273" s="642">
        <v>0</v>
      </c>
    </row>
    <row r="274" spans="1:24" s="166" customFormat="1" ht="15.75" hidden="1" thickBot="1" x14ac:dyDescent="0.3">
      <c r="A274" s="110" t="s">
        <v>888</v>
      </c>
      <c r="B274" s="151" t="s">
        <v>887</v>
      </c>
      <c r="C274" s="160"/>
      <c r="D274" s="777" t="s">
        <v>891</v>
      </c>
      <c r="E274" s="777"/>
      <c r="F274" s="200">
        <f>SUM(L274:W274)</f>
        <v>0</v>
      </c>
      <c r="G274" s="152"/>
      <c r="H274" s="153">
        <f t="shared" si="170"/>
        <v>0</v>
      </c>
      <c r="I274" s="200">
        <f>SUM(O274:Y274)</f>
        <v>0</v>
      </c>
      <c r="J274" s="152"/>
      <c r="K274" s="153">
        <f t="shared" si="177"/>
        <v>0</v>
      </c>
      <c r="L274" s="404">
        <f t="shared" si="190"/>
        <v>0</v>
      </c>
      <c r="M274" s="405">
        <f t="shared" si="191"/>
        <v>0</v>
      </c>
      <c r="N274" s="406">
        <f t="shared" si="192"/>
        <v>0</v>
      </c>
      <c r="O274" s="406">
        <f t="shared" si="193"/>
        <v>0</v>
      </c>
      <c r="P274" s="405">
        <f t="shared" si="194"/>
        <v>0</v>
      </c>
      <c r="Q274" s="406">
        <f t="shared" si="195"/>
        <v>0</v>
      </c>
      <c r="R274" s="406">
        <f t="shared" si="196"/>
        <v>0</v>
      </c>
      <c r="S274" s="407">
        <f t="shared" si="197"/>
        <v>0</v>
      </c>
      <c r="T274" s="408">
        <f t="shared" si="198"/>
        <v>0</v>
      </c>
      <c r="U274" s="406">
        <f t="shared" si="199"/>
        <v>0</v>
      </c>
      <c r="V274" s="406">
        <f t="shared" si="200"/>
        <v>0</v>
      </c>
      <c r="W274" s="407">
        <f t="shared" si="201"/>
        <v>0</v>
      </c>
      <c r="X274" s="639">
        <v>0</v>
      </c>
    </row>
    <row r="275" spans="1:24" s="166" customFormat="1" ht="15.75" hidden="1" thickBot="1" x14ac:dyDescent="0.3">
      <c r="A275" s="110" t="s">
        <v>889</v>
      </c>
      <c r="B275" s="151" t="s">
        <v>890</v>
      </c>
      <c r="C275" s="160"/>
      <c r="D275" s="777" t="s">
        <v>892</v>
      </c>
      <c r="E275" s="777"/>
      <c r="F275" s="200">
        <f>SUM(L275:W275)</f>
        <v>0</v>
      </c>
      <c r="G275" s="152"/>
      <c r="H275" s="153">
        <f t="shared" si="170"/>
        <v>0</v>
      </c>
      <c r="I275" s="200">
        <f>SUM(O275:Y275)</f>
        <v>0</v>
      </c>
      <c r="J275" s="152"/>
      <c r="K275" s="153">
        <f t="shared" si="177"/>
        <v>0</v>
      </c>
      <c r="L275" s="404">
        <f t="shared" si="190"/>
        <v>0</v>
      </c>
      <c r="M275" s="405">
        <f t="shared" si="191"/>
        <v>0</v>
      </c>
      <c r="N275" s="406">
        <f t="shared" si="192"/>
        <v>0</v>
      </c>
      <c r="O275" s="406">
        <f t="shared" si="193"/>
        <v>0</v>
      </c>
      <c r="P275" s="405">
        <f t="shared" si="194"/>
        <v>0</v>
      </c>
      <c r="Q275" s="406">
        <f t="shared" si="195"/>
        <v>0</v>
      </c>
      <c r="R275" s="406">
        <f t="shared" si="196"/>
        <v>0</v>
      </c>
      <c r="S275" s="407">
        <f t="shared" si="197"/>
        <v>0</v>
      </c>
      <c r="T275" s="408">
        <f t="shared" si="198"/>
        <v>0</v>
      </c>
      <c r="U275" s="406">
        <f t="shared" si="199"/>
        <v>0</v>
      </c>
      <c r="V275" s="406">
        <f t="shared" si="200"/>
        <v>0</v>
      </c>
      <c r="W275" s="407">
        <f t="shared" si="201"/>
        <v>0</v>
      </c>
      <c r="X275" s="639">
        <v>0</v>
      </c>
    </row>
    <row r="276" spans="1:24" ht="15.75" hidden="1" thickBot="1" x14ac:dyDescent="0.3">
      <c r="B276" s="82" t="s">
        <v>707</v>
      </c>
      <c r="C276" s="767" t="s">
        <v>304</v>
      </c>
      <c r="D276" s="768"/>
      <c r="E276" s="768"/>
      <c r="F276" s="183">
        <f>F277+F278+F279+F280+F281</f>
        <v>0</v>
      </c>
      <c r="G276" s="125">
        <f t="shared" ref="G276" si="204">G277+G278+G279+G280+G281</f>
        <v>0</v>
      </c>
      <c r="H276" s="141">
        <f t="shared" si="170"/>
        <v>0</v>
      </c>
      <c r="I276" s="183">
        <f>I277+I278+I279+I280+I281</f>
        <v>0</v>
      </c>
      <c r="J276" s="125">
        <f t="shared" ref="J276" si="205">J277+J278+J279+J280+J281</f>
        <v>0</v>
      </c>
      <c r="K276" s="141">
        <f t="shared" si="177"/>
        <v>0</v>
      </c>
      <c r="L276" s="404">
        <f t="shared" si="190"/>
        <v>0</v>
      </c>
      <c r="M276" s="405">
        <f t="shared" si="191"/>
        <v>0</v>
      </c>
      <c r="N276" s="406">
        <f t="shared" si="192"/>
        <v>0</v>
      </c>
      <c r="O276" s="406">
        <f t="shared" si="193"/>
        <v>0</v>
      </c>
      <c r="P276" s="405">
        <f t="shared" si="194"/>
        <v>0</v>
      </c>
      <c r="Q276" s="406">
        <f t="shared" si="195"/>
        <v>0</v>
      </c>
      <c r="R276" s="406">
        <f t="shared" si="196"/>
        <v>0</v>
      </c>
      <c r="S276" s="407">
        <f t="shared" si="197"/>
        <v>0</v>
      </c>
      <c r="T276" s="408">
        <f t="shared" si="198"/>
        <v>0</v>
      </c>
      <c r="U276" s="406">
        <f t="shared" si="199"/>
        <v>0</v>
      </c>
      <c r="V276" s="406">
        <f t="shared" si="200"/>
        <v>0</v>
      </c>
      <c r="W276" s="407">
        <f t="shared" si="201"/>
        <v>0</v>
      </c>
      <c r="X276" s="637">
        <v>0</v>
      </c>
    </row>
    <row r="277" spans="1:24" s="39" customFormat="1" ht="15.75" hidden="1" thickBot="1" x14ac:dyDescent="0.3">
      <c r="A277" s="110" t="s">
        <v>305</v>
      </c>
      <c r="B277" s="158" t="s">
        <v>708</v>
      </c>
      <c r="C277" s="805" t="s">
        <v>385</v>
      </c>
      <c r="D277" s="806"/>
      <c r="E277" s="806"/>
      <c r="F277" s="201">
        <f t="shared" ref="F277:F283" si="206">SUM(L277:W277)</f>
        <v>0</v>
      </c>
      <c r="G277" s="159"/>
      <c r="H277" s="168">
        <f t="shared" si="170"/>
        <v>0</v>
      </c>
      <c r="I277" s="201">
        <f t="shared" ref="I277:I283" si="207">SUM(O277:Y277)</f>
        <v>0</v>
      </c>
      <c r="J277" s="159"/>
      <c r="K277" s="168">
        <f t="shared" si="177"/>
        <v>0</v>
      </c>
      <c r="L277" s="404">
        <f t="shared" si="190"/>
        <v>0</v>
      </c>
      <c r="M277" s="405">
        <f t="shared" si="191"/>
        <v>0</v>
      </c>
      <c r="N277" s="406">
        <f t="shared" si="192"/>
        <v>0</v>
      </c>
      <c r="O277" s="406">
        <f t="shared" si="193"/>
        <v>0</v>
      </c>
      <c r="P277" s="405">
        <f t="shared" si="194"/>
        <v>0</v>
      </c>
      <c r="Q277" s="406">
        <f t="shared" si="195"/>
        <v>0</v>
      </c>
      <c r="R277" s="406">
        <f t="shared" si="196"/>
        <v>0</v>
      </c>
      <c r="S277" s="407">
        <f t="shared" si="197"/>
        <v>0</v>
      </c>
      <c r="T277" s="408">
        <f t="shared" si="198"/>
        <v>0</v>
      </c>
      <c r="U277" s="406">
        <f t="shared" si="199"/>
        <v>0</v>
      </c>
      <c r="V277" s="406">
        <f t="shared" si="200"/>
        <v>0</v>
      </c>
      <c r="W277" s="407">
        <f t="shared" si="201"/>
        <v>0</v>
      </c>
      <c r="X277" s="642">
        <v>0</v>
      </c>
    </row>
    <row r="278" spans="1:24" s="39" customFormat="1" ht="15.75" hidden="1" thickBot="1" x14ac:dyDescent="0.3">
      <c r="A278" s="110" t="s">
        <v>306</v>
      </c>
      <c r="B278" s="158" t="s">
        <v>709</v>
      </c>
      <c r="C278" s="805" t="s">
        <v>386</v>
      </c>
      <c r="D278" s="806"/>
      <c r="E278" s="806"/>
      <c r="F278" s="201">
        <f t="shared" si="206"/>
        <v>0</v>
      </c>
      <c r="G278" s="159"/>
      <c r="H278" s="168">
        <f t="shared" si="170"/>
        <v>0</v>
      </c>
      <c r="I278" s="201">
        <f t="shared" si="207"/>
        <v>0</v>
      </c>
      <c r="J278" s="159"/>
      <c r="K278" s="168">
        <f t="shared" si="177"/>
        <v>0</v>
      </c>
      <c r="L278" s="404">
        <f t="shared" si="190"/>
        <v>0</v>
      </c>
      <c r="M278" s="405">
        <f t="shared" si="191"/>
        <v>0</v>
      </c>
      <c r="N278" s="406">
        <f t="shared" si="192"/>
        <v>0</v>
      </c>
      <c r="O278" s="406">
        <f t="shared" si="193"/>
        <v>0</v>
      </c>
      <c r="P278" s="405">
        <f t="shared" si="194"/>
        <v>0</v>
      </c>
      <c r="Q278" s="406">
        <f t="shared" si="195"/>
        <v>0</v>
      </c>
      <c r="R278" s="406">
        <f t="shared" si="196"/>
        <v>0</v>
      </c>
      <c r="S278" s="407">
        <f t="shared" si="197"/>
        <v>0</v>
      </c>
      <c r="T278" s="408">
        <f t="shared" si="198"/>
        <v>0</v>
      </c>
      <c r="U278" s="406">
        <f t="shared" si="199"/>
        <v>0</v>
      </c>
      <c r="V278" s="406">
        <f t="shared" si="200"/>
        <v>0</v>
      </c>
      <c r="W278" s="407">
        <f t="shared" si="201"/>
        <v>0</v>
      </c>
      <c r="X278" s="642">
        <v>0</v>
      </c>
    </row>
    <row r="279" spans="1:24" s="39" customFormat="1" ht="15.75" hidden="1" thickBot="1" x14ac:dyDescent="0.3">
      <c r="A279" s="110" t="s">
        <v>307</v>
      </c>
      <c r="B279" s="158" t="s">
        <v>710</v>
      </c>
      <c r="C279" s="805" t="s">
        <v>308</v>
      </c>
      <c r="D279" s="806"/>
      <c r="E279" s="806"/>
      <c r="F279" s="201">
        <f t="shared" si="206"/>
        <v>0</v>
      </c>
      <c r="G279" s="159"/>
      <c r="H279" s="168">
        <f t="shared" si="170"/>
        <v>0</v>
      </c>
      <c r="I279" s="201">
        <f t="shared" si="207"/>
        <v>0</v>
      </c>
      <c r="J279" s="159"/>
      <c r="K279" s="168">
        <f t="shared" si="177"/>
        <v>0</v>
      </c>
      <c r="L279" s="404">
        <f t="shared" si="190"/>
        <v>0</v>
      </c>
      <c r="M279" s="405">
        <f t="shared" si="191"/>
        <v>0</v>
      </c>
      <c r="N279" s="406">
        <f t="shared" si="192"/>
        <v>0</v>
      </c>
      <c r="O279" s="406">
        <f t="shared" si="193"/>
        <v>0</v>
      </c>
      <c r="P279" s="405">
        <f t="shared" si="194"/>
        <v>0</v>
      </c>
      <c r="Q279" s="406">
        <f t="shared" si="195"/>
        <v>0</v>
      </c>
      <c r="R279" s="406">
        <f t="shared" si="196"/>
        <v>0</v>
      </c>
      <c r="S279" s="407">
        <f t="shared" si="197"/>
        <v>0</v>
      </c>
      <c r="T279" s="408">
        <f t="shared" si="198"/>
        <v>0</v>
      </c>
      <c r="U279" s="406">
        <f t="shared" si="199"/>
        <v>0</v>
      </c>
      <c r="V279" s="406">
        <f t="shared" si="200"/>
        <v>0</v>
      </c>
      <c r="W279" s="407">
        <f t="shared" si="201"/>
        <v>0</v>
      </c>
      <c r="X279" s="642">
        <v>0</v>
      </c>
    </row>
    <row r="280" spans="1:24" s="39" customFormat="1" ht="15.75" hidden="1" thickBot="1" x14ac:dyDescent="0.3">
      <c r="A280" s="110" t="s">
        <v>309</v>
      </c>
      <c r="B280" s="158" t="s">
        <v>711</v>
      </c>
      <c r="C280" s="805" t="s">
        <v>310</v>
      </c>
      <c r="D280" s="806"/>
      <c r="E280" s="806"/>
      <c r="F280" s="201">
        <f t="shared" si="206"/>
        <v>0</v>
      </c>
      <c r="G280" s="159"/>
      <c r="H280" s="168">
        <f t="shared" si="170"/>
        <v>0</v>
      </c>
      <c r="I280" s="201">
        <f t="shared" si="207"/>
        <v>0</v>
      </c>
      <c r="J280" s="159"/>
      <c r="K280" s="168">
        <f t="shared" si="177"/>
        <v>0</v>
      </c>
      <c r="L280" s="404">
        <f t="shared" si="190"/>
        <v>0</v>
      </c>
      <c r="M280" s="405">
        <f t="shared" si="191"/>
        <v>0</v>
      </c>
      <c r="N280" s="406">
        <f t="shared" si="192"/>
        <v>0</v>
      </c>
      <c r="O280" s="406">
        <f t="shared" si="193"/>
        <v>0</v>
      </c>
      <c r="P280" s="405">
        <f t="shared" si="194"/>
        <v>0</v>
      </c>
      <c r="Q280" s="406">
        <f t="shared" si="195"/>
        <v>0</v>
      </c>
      <c r="R280" s="406">
        <f t="shared" si="196"/>
        <v>0</v>
      </c>
      <c r="S280" s="407">
        <f t="shared" si="197"/>
        <v>0</v>
      </c>
      <c r="T280" s="408">
        <f t="shared" si="198"/>
        <v>0</v>
      </c>
      <c r="U280" s="406">
        <f t="shared" si="199"/>
        <v>0</v>
      </c>
      <c r="V280" s="406">
        <f t="shared" si="200"/>
        <v>0</v>
      </c>
      <c r="W280" s="407">
        <f t="shared" si="201"/>
        <v>0</v>
      </c>
      <c r="X280" s="642">
        <v>0</v>
      </c>
    </row>
    <row r="281" spans="1:24" s="39" customFormat="1" ht="15.75" hidden="1" thickBot="1" x14ac:dyDescent="0.3">
      <c r="A281" s="110" t="s">
        <v>311</v>
      </c>
      <c r="B281" s="158" t="s">
        <v>712</v>
      </c>
      <c r="C281" s="805" t="s">
        <v>387</v>
      </c>
      <c r="D281" s="806"/>
      <c r="E281" s="806"/>
      <c r="F281" s="201">
        <f t="shared" si="206"/>
        <v>0</v>
      </c>
      <c r="G281" s="159"/>
      <c r="H281" s="168">
        <f t="shared" si="170"/>
        <v>0</v>
      </c>
      <c r="I281" s="201">
        <f t="shared" si="207"/>
        <v>0</v>
      </c>
      <c r="J281" s="159"/>
      <c r="K281" s="168">
        <f t="shared" si="177"/>
        <v>0</v>
      </c>
      <c r="L281" s="404">
        <f t="shared" si="190"/>
        <v>0</v>
      </c>
      <c r="M281" s="405">
        <f t="shared" si="191"/>
        <v>0</v>
      </c>
      <c r="N281" s="406">
        <f t="shared" si="192"/>
        <v>0</v>
      </c>
      <c r="O281" s="406">
        <f t="shared" si="193"/>
        <v>0</v>
      </c>
      <c r="P281" s="405">
        <f t="shared" si="194"/>
        <v>0</v>
      </c>
      <c r="Q281" s="406">
        <f t="shared" si="195"/>
        <v>0</v>
      </c>
      <c r="R281" s="406">
        <f t="shared" si="196"/>
        <v>0</v>
      </c>
      <c r="S281" s="407">
        <f t="shared" si="197"/>
        <v>0</v>
      </c>
      <c r="T281" s="408">
        <f t="shared" si="198"/>
        <v>0</v>
      </c>
      <c r="U281" s="406">
        <f t="shared" si="199"/>
        <v>0</v>
      </c>
      <c r="V281" s="406">
        <f t="shared" si="200"/>
        <v>0</v>
      </c>
      <c r="W281" s="407">
        <f t="shared" si="201"/>
        <v>0</v>
      </c>
      <c r="X281" s="642">
        <v>0</v>
      </c>
    </row>
    <row r="282" spans="1:24" ht="15.75" hidden="1" thickBot="1" x14ac:dyDescent="0.3">
      <c r="A282" s="110" t="s">
        <v>313</v>
      </c>
      <c r="B282" s="82" t="s">
        <v>713</v>
      </c>
      <c r="C282" s="767" t="s">
        <v>312</v>
      </c>
      <c r="D282" s="768"/>
      <c r="E282" s="768"/>
      <c r="F282" s="183">
        <f t="shared" si="206"/>
        <v>0</v>
      </c>
      <c r="G282" s="125"/>
      <c r="H282" s="141">
        <f t="shared" si="170"/>
        <v>0</v>
      </c>
      <c r="I282" s="183">
        <f t="shared" si="207"/>
        <v>0</v>
      </c>
      <c r="J282" s="125"/>
      <c r="K282" s="141">
        <f t="shared" si="177"/>
        <v>0</v>
      </c>
      <c r="L282" s="404">
        <f t="shared" si="190"/>
        <v>0</v>
      </c>
      <c r="M282" s="405">
        <f t="shared" si="191"/>
        <v>0</v>
      </c>
      <c r="N282" s="406">
        <f t="shared" si="192"/>
        <v>0</v>
      </c>
      <c r="O282" s="406">
        <f t="shared" si="193"/>
        <v>0</v>
      </c>
      <c r="P282" s="405">
        <f t="shared" si="194"/>
        <v>0</v>
      </c>
      <c r="Q282" s="406">
        <f t="shared" si="195"/>
        <v>0</v>
      </c>
      <c r="R282" s="406">
        <f t="shared" si="196"/>
        <v>0</v>
      </c>
      <c r="S282" s="407">
        <f t="shared" si="197"/>
        <v>0</v>
      </c>
      <c r="T282" s="408">
        <f t="shared" si="198"/>
        <v>0</v>
      </c>
      <c r="U282" s="406">
        <f t="shared" si="199"/>
        <v>0</v>
      </c>
      <c r="V282" s="406">
        <f t="shared" si="200"/>
        <v>0</v>
      </c>
      <c r="W282" s="407">
        <f t="shared" si="201"/>
        <v>0</v>
      </c>
      <c r="X282" s="637">
        <v>0</v>
      </c>
    </row>
    <row r="283" spans="1:24" ht="15.75" hidden="1" thickBot="1" x14ac:dyDescent="0.3">
      <c r="A283" s="110" t="s">
        <v>893</v>
      </c>
      <c r="B283" s="82" t="s">
        <v>894</v>
      </c>
      <c r="C283" s="767" t="s">
        <v>895</v>
      </c>
      <c r="D283" s="768"/>
      <c r="E283" s="768"/>
      <c r="F283" s="183">
        <f t="shared" si="206"/>
        <v>0</v>
      </c>
      <c r="G283" s="125"/>
      <c r="H283" s="141">
        <f t="shared" si="170"/>
        <v>0</v>
      </c>
      <c r="I283" s="183">
        <f t="shared" si="207"/>
        <v>0</v>
      </c>
      <c r="J283" s="125"/>
      <c r="K283" s="141">
        <f t="shared" si="177"/>
        <v>0</v>
      </c>
      <c r="L283" s="404">
        <f t="shared" si="190"/>
        <v>0</v>
      </c>
      <c r="M283" s="405">
        <f t="shared" si="191"/>
        <v>0</v>
      </c>
      <c r="N283" s="406">
        <f t="shared" si="192"/>
        <v>0</v>
      </c>
      <c r="O283" s="406">
        <f t="shared" si="193"/>
        <v>0</v>
      </c>
      <c r="P283" s="405">
        <f t="shared" si="194"/>
        <v>0</v>
      </c>
      <c r="Q283" s="406">
        <f t="shared" si="195"/>
        <v>0</v>
      </c>
      <c r="R283" s="406">
        <f t="shared" si="196"/>
        <v>0</v>
      </c>
      <c r="S283" s="407">
        <f t="shared" si="197"/>
        <v>0</v>
      </c>
      <c r="T283" s="408">
        <f t="shared" si="198"/>
        <v>0</v>
      </c>
      <c r="U283" s="406">
        <f t="shared" si="199"/>
        <v>0</v>
      </c>
      <c r="V283" s="406">
        <f t="shared" si="200"/>
        <v>0</v>
      </c>
      <c r="W283" s="407">
        <f t="shared" si="201"/>
        <v>0</v>
      </c>
      <c r="X283" s="637">
        <v>0</v>
      </c>
    </row>
    <row r="284" spans="1:24" ht="15.75" thickBot="1" x14ac:dyDescent="0.3">
      <c r="B284" s="807" t="s">
        <v>314</v>
      </c>
      <c r="C284" s="808"/>
      <c r="D284" s="808"/>
      <c r="E284" s="808"/>
      <c r="F284" s="180">
        <f>F5+F24+F32+F84+F100+F175+F186+F191+F254</f>
        <v>14228677</v>
      </c>
      <c r="G284" s="122">
        <f>G5+G24+G32+G84+G100+G175+G186+G191+G254</f>
        <v>200270</v>
      </c>
      <c r="H284" s="139">
        <f t="shared" si="170"/>
        <v>14428947</v>
      </c>
      <c r="I284" s="180">
        <f>I5+I24+I32+I84+I100+I175+I186+I191+I254</f>
        <v>18667931</v>
      </c>
      <c r="J284" s="122">
        <f>J5+J24+J32+J84+J100+J175+J186+J191+J254</f>
        <v>200270</v>
      </c>
      <c r="K284" s="139">
        <f t="shared" si="177"/>
        <v>18868201</v>
      </c>
      <c r="L284" s="404">
        <f>SUM(L5+L24+L32+L84+L100+L175+L186+L191+L254)</f>
        <v>1081061</v>
      </c>
      <c r="M284" s="404">
        <f>SUM(M5+M24+M32+M84+M100+M175+M186+M191+M254)</f>
        <v>635488</v>
      </c>
      <c r="N284" s="404">
        <f t="shared" ref="N284:W284" si="208">SUM(N5+N24+N32+N84+N100+N175+N186+N191+N254)</f>
        <v>1043492</v>
      </c>
      <c r="O284" s="404">
        <f t="shared" si="208"/>
        <v>662183</v>
      </c>
      <c r="P284" s="404">
        <f t="shared" si="208"/>
        <v>590407</v>
      </c>
      <c r="Q284" s="404">
        <f t="shared" si="208"/>
        <v>1041802</v>
      </c>
      <c r="R284" s="404">
        <f t="shared" si="208"/>
        <v>650425</v>
      </c>
      <c r="S284" s="404">
        <f t="shared" si="208"/>
        <v>1586999</v>
      </c>
      <c r="T284" s="404">
        <f t="shared" si="208"/>
        <v>1019895</v>
      </c>
      <c r="U284" s="404">
        <f t="shared" si="208"/>
        <v>1543882</v>
      </c>
      <c r="V284" s="404">
        <f t="shared" si="208"/>
        <v>1801328</v>
      </c>
      <c r="W284" s="404">
        <f t="shared" si="208"/>
        <v>7211239</v>
      </c>
      <c r="X284" s="653">
        <f>SUM(L284:W284)</f>
        <v>18868201</v>
      </c>
    </row>
    <row r="285" spans="1:24" x14ac:dyDescent="0.25">
      <c r="B285" s="21"/>
      <c r="C285" s="22"/>
      <c r="D285" s="22"/>
      <c r="E285" s="23"/>
      <c r="F285" s="23"/>
      <c r="G285" s="23"/>
      <c r="H285" s="53"/>
      <c r="I285" s="23"/>
      <c r="J285" s="23"/>
      <c r="K285" s="53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</row>
    <row r="286" spans="1:24" x14ac:dyDescent="0.25">
      <c r="B286" s="24"/>
      <c r="C286" s="25"/>
      <c r="D286" s="25"/>
      <c r="E286" s="23"/>
      <c r="F286" s="23"/>
      <c r="G286" s="23"/>
      <c r="H286" s="53"/>
      <c r="I286" s="23"/>
      <c r="J286" s="23"/>
      <c r="K286" s="53">
        <f>SUM(I284+J284)</f>
        <v>18868201</v>
      </c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</row>
    <row r="287" spans="1:24" x14ac:dyDescent="0.25">
      <c r="B287" s="26"/>
      <c r="C287" s="23"/>
      <c r="D287" s="23"/>
      <c r="E287" s="27"/>
      <c r="F287" s="632"/>
      <c r="G287" s="27"/>
      <c r="H287" s="53"/>
      <c r="I287" s="27"/>
      <c r="J287" s="27"/>
      <c r="K287" s="53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</row>
    <row r="288" spans="1:24" x14ac:dyDescent="0.25">
      <c r="B288" s="26"/>
      <c r="C288" s="23"/>
      <c r="D288" s="23"/>
      <c r="E288" s="27"/>
      <c r="F288" s="27"/>
      <c r="G288" s="27"/>
      <c r="H288" s="53"/>
      <c r="I288" s="27"/>
      <c r="J288" s="27"/>
      <c r="K288" s="53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</row>
    <row r="289" spans="1:23" x14ac:dyDescent="0.25">
      <c r="B289" s="26"/>
      <c r="C289" s="23"/>
      <c r="D289" s="23"/>
      <c r="E289" s="27"/>
      <c r="F289" s="27"/>
      <c r="G289" s="27"/>
      <c r="H289" s="53"/>
      <c r="I289" s="27"/>
      <c r="J289" s="27"/>
      <c r="K289" s="53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</row>
    <row r="290" spans="1:23" x14ac:dyDescent="0.25">
      <c r="B290" s="26"/>
      <c r="C290" s="23"/>
      <c r="D290" s="23"/>
      <c r="E290" s="27"/>
      <c r="F290" s="27"/>
      <c r="G290" s="261"/>
      <c r="H290" s="53"/>
      <c r="I290" s="27"/>
      <c r="J290" s="261"/>
      <c r="K290" s="53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</row>
    <row r="291" spans="1:23" x14ac:dyDescent="0.25">
      <c r="B291" s="26"/>
      <c r="C291" s="23"/>
      <c r="D291" s="23"/>
      <c r="E291" s="27"/>
      <c r="F291" s="27"/>
      <c r="G291" s="27"/>
      <c r="H291" s="53"/>
      <c r="I291" s="27"/>
      <c r="J291" s="27"/>
      <c r="K291" s="53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</row>
    <row r="292" spans="1:23" x14ac:dyDescent="0.25">
      <c r="B292" s="26"/>
      <c r="C292" s="23"/>
      <c r="D292" s="23"/>
      <c r="E292" s="27"/>
      <c r="F292" s="27"/>
      <c r="G292" s="27"/>
      <c r="H292" s="53"/>
      <c r="I292" s="27"/>
      <c r="J292" s="27"/>
      <c r="K292" s="53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</row>
    <row r="293" spans="1:23" x14ac:dyDescent="0.25">
      <c r="B293" s="26"/>
      <c r="C293" s="27"/>
      <c r="D293" s="27"/>
      <c r="E293" s="23"/>
      <c r="F293" s="23"/>
      <c r="G293" s="23"/>
      <c r="H293" s="53"/>
      <c r="I293" s="23"/>
      <c r="J293" s="23"/>
      <c r="K293" s="53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</row>
    <row r="294" spans="1:23" x14ac:dyDescent="0.25">
      <c r="B294" s="26"/>
      <c r="C294" s="27"/>
      <c r="D294" s="27"/>
      <c r="E294" s="23"/>
      <c r="F294" s="23"/>
      <c r="G294" s="23"/>
      <c r="H294" s="53"/>
      <c r="I294" s="23"/>
      <c r="J294" s="23"/>
      <c r="K294" s="53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</row>
    <row r="295" spans="1:23" x14ac:dyDescent="0.25">
      <c r="B295" s="26"/>
      <c r="C295" s="27"/>
      <c r="D295" s="27"/>
      <c r="E295" s="23"/>
      <c r="F295" s="23"/>
      <c r="G295" s="23"/>
      <c r="H295" s="53"/>
      <c r="I295" s="23"/>
      <c r="J295" s="23"/>
      <c r="K295" s="53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</row>
    <row r="296" spans="1:23" x14ac:dyDescent="0.25">
      <c r="B296" s="26"/>
      <c r="C296" s="23"/>
      <c r="D296" s="23"/>
      <c r="E296" s="27"/>
      <c r="F296" s="27"/>
      <c r="G296" s="27"/>
      <c r="H296" s="53"/>
      <c r="I296" s="27"/>
      <c r="J296" s="27"/>
      <c r="K296" s="53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</row>
    <row r="297" spans="1:23" x14ac:dyDescent="0.25">
      <c r="B297" s="26"/>
      <c r="C297" s="23"/>
      <c r="D297" s="23"/>
      <c r="E297" s="27"/>
      <c r="F297" s="27"/>
      <c r="G297" s="27"/>
      <c r="H297" s="53"/>
      <c r="I297" s="27"/>
      <c r="J297" s="27"/>
      <c r="K297" s="53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</row>
    <row r="298" spans="1:23" x14ac:dyDescent="0.25">
      <c r="B298" s="26"/>
      <c r="C298" s="23"/>
      <c r="D298" s="23"/>
      <c r="E298" s="27"/>
      <c r="F298" s="27"/>
      <c r="G298" s="27"/>
      <c r="H298" s="53"/>
      <c r="I298" s="27"/>
      <c r="J298" s="27"/>
      <c r="K298" s="53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</row>
    <row r="299" spans="1:23" x14ac:dyDescent="0.25">
      <c r="A299" s="112"/>
      <c r="B299" s="26"/>
      <c r="C299" s="23"/>
      <c r="D299" s="23"/>
      <c r="E299" s="27"/>
      <c r="F299" s="27"/>
      <c r="G299" s="27"/>
      <c r="H299" s="53"/>
      <c r="I299" s="27"/>
      <c r="J299" s="27"/>
      <c r="K299" s="53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</row>
    <row r="300" spans="1:23" x14ac:dyDescent="0.25">
      <c r="A300" s="112"/>
      <c r="B300" s="26"/>
      <c r="C300" s="23"/>
      <c r="D300" s="23"/>
      <c r="E300" s="27"/>
      <c r="F300" s="27"/>
      <c r="G300" s="27"/>
      <c r="H300" s="53"/>
      <c r="I300" s="27"/>
      <c r="J300" s="27"/>
      <c r="K300" s="53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</row>
    <row r="301" spans="1:23" x14ac:dyDescent="0.25">
      <c r="A301" s="112"/>
      <c r="B301" s="26"/>
      <c r="C301" s="23"/>
      <c r="D301" s="23"/>
      <c r="E301" s="27"/>
      <c r="F301" s="27"/>
      <c r="G301" s="27"/>
      <c r="H301" s="53"/>
      <c r="I301" s="27"/>
      <c r="J301" s="27"/>
      <c r="K301" s="53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</row>
    <row r="302" spans="1:23" x14ac:dyDescent="0.25">
      <c r="A302" s="112"/>
      <c r="B302" s="26"/>
      <c r="C302" s="23"/>
      <c r="D302" s="23"/>
      <c r="E302" s="27"/>
      <c r="F302" s="27"/>
      <c r="G302" s="27"/>
      <c r="H302" s="53"/>
      <c r="I302" s="27"/>
      <c r="J302" s="27"/>
      <c r="K302" s="53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</row>
    <row r="303" spans="1:23" x14ac:dyDescent="0.25">
      <c r="A303" s="112"/>
      <c r="B303" s="26"/>
      <c r="C303" s="23"/>
      <c r="D303" s="23"/>
      <c r="E303" s="27"/>
      <c r="F303" s="27"/>
      <c r="G303" s="27"/>
      <c r="H303" s="53"/>
      <c r="I303" s="27"/>
      <c r="J303" s="27"/>
      <c r="K303" s="53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</row>
    <row r="304" spans="1:23" x14ac:dyDescent="0.25">
      <c r="A304" s="112"/>
      <c r="B304" s="26"/>
      <c r="C304" s="23"/>
      <c r="D304" s="23"/>
      <c r="E304" s="27"/>
      <c r="F304" s="27"/>
      <c r="G304" s="27"/>
      <c r="H304" s="53"/>
      <c r="I304" s="27"/>
      <c r="J304" s="27"/>
      <c r="K304" s="53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</row>
    <row r="305" spans="1:23" x14ac:dyDescent="0.25">
      <c r="A305" s="112"/>
      <c r="B305" s="26"/>
      <c r="C305" s="23"/>
      <c r="D305" s="23"/>
      <c r="E305" s="27"/>
      <c r="F305" s="27"/>
      <c r="G305" s="27"/>
      <c r="H305" s="53"/>
      <c r="I305" s="27"/>
      <c r="J305" s="27"/>
      <c r="K305" s="53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</row>
    <row r="306" spans="1:23" x14ac:dyDescent="0.25">
      <c r="A306" s="112"/>
      <c r="B306" s="26"/>
      <c r="C306" s="27"/>
      <c r="D306" s="27"/>
      <c r="E306" s="23"/>
      <c r="F306" s="23"/>
      <c r="G306" s="23"/>
      <c r="H306" s="53"/>
      <c r="I306" s="23"/>
      <c r="J306" s="23"/>
      <c r="K306" s="53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</row>
    <row r="307" spans="1:23" x14ac:dyDescent="0.25">
      <c r="A307" s="112"/>
      <c r="B307" s="26"/>
      <c r="C307" s="23"/>
      <c r="D307" s="23"/>
      <c r="E307" s="27"/>
      <c r="F307" s="27"/>
      <c r="G307" s="27"/>
      <c r="H307" s="53"/>
      <c r="I307" s="27"/>
      <c r="J307" s="27"/>
      <c r="K307" s="53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</row>
    <row r="308" spans="1:23" x14ac:dyDescent="0.25">
      <c r="A308" s="112"/>
      <c r="B308" s="26"/>
      <c r="C308" s="23"/>
      <c r="D308" s="23"/>
      <c r="E308" s="27"/>
      <c r="F308" s="27"/>
      <c r="G308" s="27"/>
      <c r="H308" s="53"/>
      <c r="I308" s="27"/>
      <c r="J308" s="27"/>
      <c r="K308" s="53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</row>
    <row r="309" spans="1:23" x14ac:dyDescent="0.25">
      <c r="A309" s="112"/>
      <c r="B309" s="26"/>
      <c r="C309" s="23"/>
      <c r="D309" s="23"/>
      <c r="E309" s="27"/>
      <c r="F309" s="27"/>
      <c r="G309" s="27"/>
      <c r="H309" s="53"/>
      <c r="I309" s="27"/>
      <c r="J309" s="27"/>
      <c r="K309" s="53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</row>
    <row r="310" spans="1:23" x14ac:dyDescent="0.25">
      <c r="A310" s="112"/>
      <c r="B310" s="26"/>
      <c r="C310" s="23"/>
      <c r="D310" s="23"/>
      <c r="E310" s="27"/>
      <c r="F310" s="27"/>
      <c r="G310" s="27"/>
      <c r="H310" s="53"/>
      <c r="I310" s="27"/>
      <c r="J310" s="27"/>
      <c r="K310" s="53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</row>
    <row r="311" spans="1:23" x14ac:dyDescent="0.25">
      <c r="A311" s="112"/>
      <c r="B311" s="26"/>
      <c r="C311" s="23"/>
      <c r="D311" s="23"/>
      <c r="E311" s="27"/>
      <c r="F311" s="27"/>
      <c r="G311" s="27"/>
      <c r="H311" s="53"/>
      <c r="I311" s="27"/>
      <c r="J311" s="27"/>
      <c r="K311" s="53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</row>
    <row r="312" spans="1:23" x14ac:dyDescent="0.25">
      <c r="A312" s="112"/>
      <c r="B312" s="26"/>
      <c r="C312" s="23"/>
      <c r="D312" s="23"/>
      <c r="E312" s="27"/>
      <c r="F312" s="27"/>
      <c r="G312" s="27"/>
      <c r="H312" s="53"/>
      <c r="I312" s="27"/>
      <c r="J312" s="27"/>
      <c r="K312" s="53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</row>
    <row r="313" spans="1:23" x14ac:dyDescent="0.25">
      <c r="A313" s="112"/>
      <c r="B313" s="26"/>
      <c r="C313" s="23"/>
      <c r="D313" s="23"/>
      <c r="E313" s="27"/>
      <c r="F313" s="27"/>
      <c r="G313" s="27"/>
      <c r="H313" s="53"/>
      <c r="I313" s="27"/>
      <c r="J313" s="27"/>
      <c r="K313" s="53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</row>
    <row r="314" spans="1:23" x14ac:dyDescent="0.25">
      <c r="A314" s="112"/>
      <c r="B314" s="26"/>
      <c r="C314" s="23"/>
      <c r="D314" s="23"/>
      <c r="E314" s="27"/>
      <c r="F314" s="27"/>
      <c r="G314" s="27"/>
      <c r="H314" s="53"/>
      <c r="I314" s="27"/>
      <c r="J314" s="27"/>
      <c r="K314" s="53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</row>
    <row r="315" spans="1:23" x14ac:dyDescent="0.25">
      <c r="A315" s="112"/>
      <c r="B315" s="26"/>
      <c r="C315" s="23"/>
      <c r="D315" s="23"/>
      <c r="E315" s="27"/>
      <c r="F315" s="27"/>
      <c r="G315" s="27"/>
      <c r="H315" s="53"/>
      <c r="I315" s="27"/>
      <c r="J315" s="27"/>
      <c r="K315" s="53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</row>
    <row r="316" spans="1:23" x14ac:dyDescent="0.25">
      <c r="A316" s="112"/>
      <c r="B316" s="26"/>
      <c r="C316" s="23"/>
      <c r="D316" s="23"/>
      <c r="E316" s="27"/>
      <c r="F316" s="27"/>
      <c r="G316" s="27"/>
      <c r="H316" s="53"/>
      <c r="I316" s="27"/>
      <c r="J316" s="27"/>
      <c r="K316" s="53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</row>
    <row r="317" spans="1:23" x14ac:dyDescent="0.25">
      <c r="A317" s="112"/>
      <c r="B317" s="26"/>
      <c r="C317" s="27"/>
      <c r="D317" s="27"/>
      <c r="E317" s="23"/>
      <c r="F317" s="23"/>
      <c r="G317" s="23"/>
      <c r="H317" s="53"/>
      <c r="I317" s="23"/>
      <c r="J317" s="23"/>
      <c r="K317" s="53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</row>
    <row r="318" spans="1:23" x14ac:dyDescent="0.25">
      <c r="A318" s="112"/>
      <c r="B318" s="26"/>
      <c r="C318" s="23"/>
      <c r="D318" s="23"/>
      <c r="E318" s="27"/>
      <c r="F318" s="27"/>
      <c r="G318" s="27"/>
      <c r="H318" s="53"/>
      <c r="I318" s="27"/>
      <c r="J318" s="27"/>
      <c r="K318" s="53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</row>
    <row r="319" spans="1:23" x14ac:dyDescent="0.25">
      <c r="A319" s="112"/>
      <c r="B319" s="26"/>
      <c r="C319" s="23"/>
      <c r="D319" s="23"/>
      <c r="E319" s="27"/>
      <c r="F319" s="27"/>
      <c r="G319" s="27"/>
      <c r="H319" s="53"/>
      <c r="I319" s="27"/>
      <c r="J319" s="27"/>
      <c r="K319" s="53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</row>
    <row r="320" spans="1:23" x14ac:dyDescent="0.25">
      <c r="A320" s="112"/>
      <c r="B320" s="26"/>
      <c r="C320" s="23"/>
      <c r="D320" s="23"/>
      <c r="E320" s="27"/>
      <c r="F320" s="27"/>
      <c r="G320" s="27"/>
      <c r="H320" s="53"/>
      <c r="I320" s="27"/>
      <c r="J320" s="27"/>
      <c r="K320" s="53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</row>
    <row r="321" spans="1:23" x14ac:dyDescent="0.25">
      <c r="A321" s="112"/>
      <c r="B321" s="26"/>
      <c r="C321" s="23"/>
      <c r="D321" s="23"/>
      <c r="E321" s="27"/>
      <c r="F321" s="27"/>
      <c r="G321" s="27"/>
      <c r="H321" s="53"/>
      <c r="I321" s="27"/>
      <c r="J321" s="27"/>
      <c r="K321" s="53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</row>
    <row r="322" spans="1:23" x14ac:dyDescent="0.25">
      <c r="A322" s="112"/>
      <c r="B322" s="26"/>
      <c r="C322" s="23"/>
      <c r="D322" s="23"/>
      <c r="E322" s="27"/>
      <c r="F322" s="27"/>
      <c r="G322" s="27"/>
      <c r="H322" s="53"/>
      <c r="I322" s="27"/>
      <c r="J322" s="27"/>
      <c r="K322" s="53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</row>
    <row r="323" spans="1:23" x14ac:dyDescent="0.25">
      <c r="A323" s="112"/>
      <c r="B323" s="26"/>
      <c r="C323" s="23"/>
      <c r="D323" s="23"/>
      <c r="E323" s="27"/>
      <c r="F323" s="27"/>
      <c r="G323" s="27"/>
      <c r="H323" s="53"/>
      <c r="I323" s="27"/>
      <c r="J323" s="27"/>
      <c r="K323" s="53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</row>
    <row r="324" spans="1:23" x14ac:dyDescent="0.25">
      <c r="A324" s="112"/>
      <c r="B324" s="26"/>
      <c r="C324" s="23"/>
      <c r="D324" s="23"/>
      <c r="E324" s="27"/>
      <c r="F324" s="27"/>
      <c r="G324" s="27"/>
      <c r="H324" s="53"/>
      <c r="I324" s="27"/>
      <c r="J324" s="27"/>
      <c r="K324" s="53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</row>
    <row r="325" spans="1:23" x14ac:dyDescent="0.25">
      <c r="A325" s="112"/>
      <c r="B325" s="26"/>
      <c r="C325" s="23"/>
      <c r="D325" s="23"/>
      <c r="E325" s="27"/>
      <c r="F325" s="27"/>
      <c r="G325" s="27"/>
      <c r="H325" s="53"/>
      <c r="I325" s="27"/>
      <c r="J325" s="27"/>
      <c r="K325" s="53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</row>
    <row r="326" spans="1:23" x14ac:dyDescent="0.25">
      <c r="A326" s="112"/>
      <c r="B326" s="26"/>
      <c r="C326" s="23"/>
      <c r="D326" s="23"/>
      <c r="E326" s="27"/>
      <c r="F326" s="27"/>
      <c r="G326" s="27"/>
      <c r="H326" s="53"/>
      <c r="I326" s="27"/>
      <c r="J326" s="27"/>
      <c r="K326" s="53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</row>
    <row r="327" spans="1:23" x14ac:dyDescent="0.25">
      <c r="A327" s="112"/>
      <c r="B327" s="26"/>
      <c r="C327" s="23"/>
      <c r="D327" s="23"/>
      <c r="E327" s="27"/>
      <c r="F327" s="27"/>
      <c r="G327" s="27"/>
      <c r="H327" s="53"/>
      <c r="I327" s="27"/>
      <c r="J327" s="27"/>
      <c r="K327" s="53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</row>
    <row r="328" spans="1:23" x14ac:dyDescent="0.25">
      <c r="A328" s="112"/>
      <c r="B328" s="28"/>
      <c r="C328" s="22"/>
      <c r="D328" s="22"/>
      <c r="E328" s="23"/>
      <c r="F328" s="23"/>
      <c r="G328" s="23"/>
      <c r="H328" s="53"/>
      <c r="I328" s="23"/>
      <c r="J328" s="23"/>
      <c r="K328" s="53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</row>
    <row r="329" spans="1:23" x14ac:dyDescent="0.25">
      <c r="A329" s="112"/>
      <c r="B329" s="26"/>
      <c r="C329" s="27"/>
      <c r="D329" s="27"/>
      <c r="E329" s="23"/>
      <c r="F329" s="23"/>
      <c r="G329" s="23"/>
      <c r="H329" s="53"/>
      <c r="I329" s="23"/>
      <c r="J329" s="23"/>
      <c r="K329" s="53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</row>
    <row r="330" spans="1:23" x14ac:dyDescent="0.25">
      <c r="A330" s="112"/>
      <c r="B330" s="26"/>
      <c r="C330" s="27"/>
      <c r="D330" s="27"/>
      <c r="E330" s="23"/>
      <c r="F330" s="23"/>
      <c r="G330" s="23"/>
      <c r="H330" s="53"/>
      <c r="I330" s="23"/>
      <c r="J330" s="23"/>
      <c r="K330" s="53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</row>
    <row r="331" spans="1:23" x14ac:dyDescent="0.25">
      <c r="A331" s="112"/>
      <c r="B331" s="26"/>
      <c r="C331" s="27"/>
      <c r="D331" s="27"/>
      <c r="E331" s="23"/>
      <c r="F331" s="23"/>
      <c r="G331" s="23"/>
      <c r="H331" s="53"/>
      <c r="I331" s="23"/>
      <c r="J331" s="23"/>
      <c r="K331" s="53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</row>
    <row r="332" spans="1:23" x14ac:dyDescent="0.25">
      <c r="A332" s="112"/>
      <c r="B332" s="26"/>
      <c r="C332" s="23"/>
      <c r="D332" s="23"/>
      <c r="E332" s="27"/>
      <c r="F332" s="27"/>
      <c r="G332" s="27"/>
      <c r="H332" s="53"/>
      <c r="I332" s="27"/>
      <c r="J332" s="27"/>
      <c r="K332" s="53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</row>
    <row r="333" spans="1:23" x14ac:dyDescent="0.25">
      <c r="A333" s="112"/>
      <c r="B333" s="26"/>
      <c r="C333" s="23"/>
      <c r="D333" s="23"/>
      <c r="E333" s="27"/>
      <c r="F333" s="27"/>
      <c r="G333" s="27"/>
      <c r="H333" s="53"/>
      <c r="I333" s="27"/>
      <c r="J333" s="27"/>
      <c r="K333" s="53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</row>
    <row r="334" spans="1:23" x14ac:dyDescent="0.25">
      <c r="A334" s="112"/>
      <c r="B334" s="26"/>
      <c r="C334" s="23"/>
      <c r="D334" s="23"/>
      <c r="E334" s="27"/>
      <c r="F334" s="27"/>
      <c r="G334" s="27"/>
      <c r="H334" s="53"/>
      <c r="I334" s="27"/>
      <c r="J334" s="27"/>
      <c r="K334" s="53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</row>
    <row r="335" spans="1:23" x14ac:dyDescent="0.25">
      <c r="A335" s="112"/>
      <c r="B335" s="26"/>
      <c r="C335" s="23"/>
      <c r="D335" s="23"/>
      <c r="E335" s="27"/>
      <c r="F335" s="27"/>
      <c r="G335" s="27"/>
      <c r="H335" s="53"/>
      <c r="I335" s="27"/>
      <c r="J335" s="27"/>
      <c r="K335" s="53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</row>
    <row r="336" spans="1:23" x14ac:dyDescent="0.25">
      <c r="A336" s="112"/>
      <c r="B336" s="26"/>
      <c r="C336" s="23"/>
      <c r="D336" s="23"/>
      <c r="E336" s="27"/>
      <c r="F336" s="27"/>
      <c r="G336" s="27"/>
      <c r="H336" s="53"/>
      <c r="I336" s="27"/>
      <c r="J336" s="27"/>
      <c r="K336" s="53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</row>
    <row r="337" spans="1:24" x14ac:dyDescent="0.25">
      <c r="A337" s="112"/>
      <c r="B337" s="26"/>
      <c r="C337" s="23"/>
      <c r="D337" s="23"/>
      <c r="E337" s="27"/>
      <c r="F337" s="27"/>
      <c r="G337" s="27"/>
      <c r="H337" s="53"/>
      <c r="I337" s="27"/>
      <c r="J337" s="27"/>
      <c r="K337" s="53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</row>
    <row r="338" spans="1:24" x14ac:dyDescent="0.25">
      <c r="A338" s="112"/>
      <c r="B338" s="26"/>
      <c r="C338" s="23"/>
      <c r="D338" s="23"/>
      <c r="E338" s="27"/>
      <c r="F338" s="27"/>
      <c r="G338" s="27"/>
      <c r="H338" s="53"/>
      <c r="I338" s="27"/>
      <c r="J338" s="27"/>
      <c r="K338" s="53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</row>
    <row r="339" spans="1:24" x14ac:dyDescent="0.25">
      <c r="A339" s="112"/>
      <c r="B339" s="26"/>
      <c r="C339" s="23"/>
      <c r="D339" s="23"/>
      <c r="E339" s="27"/>
      <c r="F339" s="27"/>
      <c r="G339" s="27"/>
      <c r="H339" s="53"/>
      <c r="I339" s="27"/>
      <c r="J339" s="27"/>
      <c r="K339" s="53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</row>
    <row r="340" spans="1:24" x14ac:dyDescent="0.25">
      <c r="A340" s="112"/>
      <c r="B340" s="26"/>
      <c r="C340" s="23"/>
      <c r="D340" s="23"/>
      <c r="E340" s="27"/>
      <c r="F340" s="27"/>
      <c r="G340" s="27"/>
      <c r="H340" s="53"/>
      <c r="I340" s="27"/>
      <c r="J340" s="27"/>
      <c r="K340" s="53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</row>
    <row r="341" spans="1:24" x14ac:dyDescent="0.25">
      <c r="A341" s="112"/>
      <c r="B341" s="26"/>
      <c r="C341" s="23"/>
      <c r="D341" s="23"/>
      <c r="E341" s="27"/>
      <c r="F341" s="27"/>
      <c r="G341" s="27"/>
      <c r="H341" s="53"/>
      <c r="I341" s="27"/>
      <c r="J341" s="27"/>
      <c r="K341" s="53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</row>
    <row r="342" spans="1:24" x14ac:dyDescent="0.25">
      <c r="A342" s="112"/>
      <c r="B342" s="26"/>
      <c r="C342" s="27"/>
      <c r="D342" s="27"/>
      <c r="E342" s="23"/>
      <c r="F342" s="23"/>
      <c r="G342" s="23"/>
      <c r="H342" s="53"/>
      <c r="I342" s="23"/>
      <c r="J342" s="23"/>
      <c r="K342" s="53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</row>
    <row r="343" spans="1:24" x14ac:dyDescent="0.25">
      <c r="A343" s="112"/>
      <c r="B343" s="26"/>
      <c r="C343" s="23"/>
      <c r="D343" s="23"/>
      <c r="E343" s="27"/>
      <c r="F343" s="27"/>
      <c r="G343" s="27"/>
      <c r="H343" s="53"/>
      <c r="I343" s="27"/>
      <c r="J343" s="27"/>
      <c r="K343" s="53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</row>
    <row r="344" spans="1:24" x14ac:dyDescent="0.25">
      <c r="A344" s="112"/>
      <c r="B344" s="26"/>
      <c r="C344" s="23"/>
      <c r="D344" s="23"/>
      <c r="E344" s="27"/>
      <c r="F344" s="27"/>
      <c r="G344" s="27"/>
      <c r="H344" s="53"/>
      <c r="I344" s="27"/>
      <c r="J344" s="27"/>
      <c r="K344" s="53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</row>
    <row r="345" spans="1:24" x14ac:dyDescent="0.25">
      <c r="A345" s="112"/>
      <c r="B345" s="26"/>
      <c r="C345" s="23"/>
      <c r="D345" s="23"/>
      <c r="E345" s="27"/>
      <c r="F345" s="27"/>
      <c r="G345" s="27"/>
      <c r="H345" s="53"/>
      <c r="I345" s="27"/>
      <c r="J345" s="27"/>
      <c r="K345" s="53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</row>
    <row r="346" spans="1:24" x14ac:dyDescent="0.25">
      <c r="A346" s="112"/>
      <c r="B346" s="26"/>
      <c r="C346" s="23"/>
      <c r="D346" s="23"/>
      <c r="E346" s="27"/>
      <c r="F346" s="27"/>
      <c r="G346" s="27"/>
      <c r="I346" s="27"/>
      <c r="J346" s="27"/>
    </row>
    <row r="347" spans="1:24" x14ac:dyDescent="0.25">
      <c r="B347" s="26"/>
      <c r="C347" s="23"/>
      <c r="D347" s="23"/>
      <c r="E347" s="27"/>
      <c r="F347" s="27"/>
      <c r="G347" s="27"/>
      <c r="H347" s="17"/>
      <c r="I347" s="27"/>
      <c r="J347" s="27"/>
      <c r="K347" s="17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</row>
    <row r="348" spans="1:24" s="12" customFormat="1" x14ac:dyDescent="0.25">
      <c r="A348" s="113"/>
      <c r="B348" s="26"/>
      <c r="C348" s="23"/>
      <c r="D348" s="23"/>
      <c r="E348" s="27"/>
      <c r="F348" s="27"/>
      <c r="G348" s="27"/>
      <c r="H348" s="47"/>
      <c r="I348" s="27"/>
      <c r="J348" s="27"/>
      <c r="K348" s="47"/>
      <c r="X348" s="646"/>
    </row>
    <row r="349" spans="1:24" s="12" customFormat="1" x14ac:dyDescent="0.25">
      <c r="A349" s="113"/>
      <c r="B349" s="26"/>
      <c r="C349" s="23"/>
      <c r="D349" s="23"/>
      <c r="E349" s="27"/>
      <c r="F349" s="27"/>
      <c r="G349" s="27"/>
      <c r="H349" s="47"/>
      <c r="I349" s="27"/>
      <c r="J349" s="27"/>
      <c r="K349" s="47"/>
      <c r="X349" s="646"/>
    </row>
    <row r="350" spans="1:24" s="12" customFormat="1" x14ac:dyDescent="0.25">
      <c r="A350" s="113"/>
      <c r="B350" s="26"/>
      <c r="C350" s="23"/>
      <c r="D350" s="23"/>
      <c r="E350" s="27"/>
      <c r="F350" s="27"/>
      <c r="G350" s="27"/>
      <c r="H350" s="47"/>
      <c r="I350" s="27"/>
      <c r="J350" s="27"/>
      <c r="K350" s="47"/>
      <c r="X350" s="646"/>
    </row>
    <row r="351" spans="1:24" s="12" customFormat="1" x14ac:dyDescent="0.25">
      <c r="A351" s="113"/>
      <c r="B351" s="26"/>
      <c r="C351" s="23"/>
      <c r="D351" s="23"/>
      <c r="E351" s="27"/>
      <c r="F351" s="27"/>
      <c r="G351" s="27"/>
      <c r="H351" s="47"/>
      <c r="I351" s="27"/>
      <c r="J351" s="27"/>
      <c r="K351" s="47"/>
      <c r="X351" s="646"/>
    </row>
    <row r="352" spans="1:24" s="12" customFormat="1" x14ac:dyDescent="0.25">
      <c r="A352" s="113"/>
      <c r="B352" s="26"/>
      <c r="C352" s="23"/>
      <c r="D352" s="23"/>
      <c r="E352" s="27"/>
      <c r="F352" s="27"/>
      <c r="G352" s="27"/>
      <c r="H352" s="47"/>
      <c r="I352" s="27"/>
      <c r="J352" s="27"/>
      <c r="K352" s="47"/>
      <c r="X352" s="646"/>
    </row>
    <row r="353" spans="1:24" s="12" customFormat="1" x14ac:dyDescent="0.25">
      <c r="A353" s="113"/>
      <c r="B353" s="26"/>
      <c r="C353" s="27"/>
      <c r="D353" s="27"/>
      <c r="E353" s="23"/>
      <c r="F353" s="23"/>
      <c r="G353" s="23"/>
      <c r="H353" s="47"/>
      <c r="I353" s="23"/>
      <c r="J353" s="23"/>
      <c r="K353" s="47"/>
      <c r="X353" s="646"/>
    </row>
    <row r="354" spans="1:24" s="12" customFormat="1" x14ac:dyDescent="0.25">
      <c r="A354" s="113"/>
      <c r="B354" s="26"/>
      <c r="C354" s="23"/>
      <c r="D354" s="23"/>
      <c r="E354" s="27"/>
      <c r="F354" s="27"/>
      <c r="G354" s="27"/>
      <c r="H354" s="47"/>
      <c r="I354" s="27"/>
      <c r="J354" s="27"/>
      <c r="K354" s="47"/>
      <c r="X354" s="646"/>
    </row>
    <row r="355" spans="1:24" s="12" customFormat="1" x14ac:dyDescent="0.25">
      <c r="A355" s="113"/>
      <c r="B355" s="26"/>
      <c r="C355" s="23"/>
      <c r="D355" s="23"/>
      <c r="E355" s="27"/>
      <c r="F355" s="27"/>
      <c r="G355" s="27"/>
      <c r="H355" s="47"/>
      <c r="I355" s="27"/>
      <c r="J355" s="27"/>
      <c r="K355" s="47"/>
      <c r="X355" s="646"/>
    </row>
    <row r="356" spans="1:24" s="12" customFormat="1" x14ac:dyDescent="0.25">
      <c r="A356" s="113"/>
      <c r="B356" s="26"/>
      <c r="C356" s="23"/>
      <c r="D356" s="23"/>
      <c r="E356" s="27"/>
      <c r="F356" s="27"/>
      <c r="G356" s="27"/>
      <c r="H356" s="47"/>
      <c r="I356" s="27"/>
      <c r="J356" s="27"/>
      <c r="K356" s="47"/>
      <c r="X356" s="646"/>
    </row>
    <row r="357" spans="1:24" s="12" customFormat="1" x14ac:dyDescent="0.25">
      <c r="A357" s="113"/>
      <c r="B357" s="26"/>
      <c r="C357" s="23"/>
      <c r="D357" s="23"/>
      <c r="E357" s="27"/>
      <c r="F357" s="27"/>
      <c r="G357" s="27"/>
      <c r="H357" s="47"/>
      <c r="I357" s="27"/>
      <c r="J357" s="27"/>
      <c r="K357" s="47"/>
      <c r="X357" s="646"/>
    </row>
    <row r="358" spans="1:24" s="12" customFormat="1" x14ac:dyDescent="0.25">
      <c r="A358" s="113"/>
      <c r="B358" s="26"/>
      <c r="C358" s="23"/>
      <c r="D358" s="23"/>
      <c r="E358" s="27"/>
      <c r="F358" s="27"/>
      <c r="G358" s="27"/>
      <c r="H358" s="47"/>
      <c r="I358" s="27"/>
      <c r="J358" s="27"/>
      <c r="K358" s="47"/>
      <c r="X358" s="646"/>
    </row>
    <row r="359" spans="1:24" s="12" customFormat="1" x14ac:dyDescent="0.25">
      <c r="A359" s="113"/>
      <c r="B359" s="26"/>
      <c r="C359" s="23"/>
      <c r="D359" s="23"/>
      <c r="E359" s="27"/>
      <c r="F359" s="27"/>
      <c r="G359" s="27"/>
      <c r="H359" s="47"/>
      <c r="I359" s="27"/>
      <c r="J359" s="27"/>
      <c r="K359" s="47"/>
      <c r="X359" s="646"/>
    </row>
    <row r="360" spans="1:24" s="12" customFormat="1" x14ac:dyDescent="0.25">
      <c r="A360" s="113"/>
      <c r="B360" s="26"/>
      <c r="C360" s="23"/>
      <c r="D360" s="23"/>
      <c r="E360" s="27"/>
      <c r="F360" s="27"/>
      <c r="G360" s="27"/>
      <c r="H360" s="47"/>
      <c r="I360" s="27"/>
      <c r="J360" s="27"/>
      <c r="K360" s="47"/>
      <c r="X360" s="646"/>
    </row>
    <row r="361" spans="1:24" s="12" customFormat="1" x14ac:dyDescent="0.25">
      <c r="A361" s="113"/>
      <c r="B361" s="26"/>
      <c r="C361" s="23"/>
      <c r="D361" s="23"/>
      <c r="E361" s="27"/>
      <c r="F361" s="27"/>
      <c r="G361" s="27"/>
      <c r="H361" s="47"/>
      <c r="I361" s="27"/>
      <c r="J361" s="27"/>
      <c r="K361" s="47"/>
      <c r="X361" s="646"/>
    </row>
    <row r="362" spans="1:24" s="12" customFormat="1" x14ac:dyDescent="0.25">
      <c r="A362" s="113"/>
      <c r="B362" s="26"/>
      <c r="C362" s="23"/>
      <c r="D362" s="23"/>
      <c r="E362" s="27"/>
      <c r="F362" s="27"/>
      <c r="G362" s="27"/>
      <c r="H362" s="47"/>
      <c r="I362" s="27"/>
      <c r="J362" s="27"/>
      <c r="K362" s="47"/>
      <c r="X362" s="646"/>
    </row>
    <row r="363" spans="1:24" s="12" customFormat="1" x14ac:dyDescent="0.25">
      <c r="A363" s="113"/>
      <c r="B363" s="26"/>
      <c r="C363" s="23"/>
      <c r="D363" s="23"/>
      <c r="E363" s="27"/>
      <c r="F363" s="27"/>
      <c r="G363" s="27"/>
      <c r="H363" s="47"/>
      <c r="I363" s="27"/>
      <c r="J363" s="27"/>
      <c r="K363" s="47"/>
      <c r="X363" s="646"/>
    </row>
    <row r="364" spans="1:24" x14ac:dyDescent="0.25">
      <c r="B364" s="28"/>
      <c r="C364" s="22"/>
      <c r="D364" s="22"/>
      <c r="E364" s="27"/>
      <c r="F364" s="27"/>
      <c r="G364" s="27"/>
      <c r="I364" s="27"/>
      <c r="J364" s="27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</row>
    <row r="365" spans="1:24" x14ac:dyDescent="0.25">
      <c r="B365" s="29"/>
      <c r="C365" s="25"/>
      <c r="D365" s="25"/>
      <c r="E365" s="23"/>
      <c r="F365" s="23"/>
      <c r="G365" s="23"/>
      <c r="I365" s="23"/>
      <c r="J365" s="23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</row>
    <row r="366" spans="1:24" x14ac:dyDescent="0.25">
      <c r="B366" s="26"/>
      <c r="C366" s="23"/>
      <c r="D366" s="23"/>
      <c r="E366" s="27"/>
      <c r="F366" s="27"/>
      <c r="G366" s="27"/>
      <c r="I366" s="27"/>
      <c r="J366" s="27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</row>
    <row r="367" spans="1:24" x14ac:dyDescent="0.25">
      <c r="B367" s="26"/>
      <c r="C367" s="27"/>
      <c r="D367" s="27"/>
      <c r="E367" s="23"/>
      <c r="F367" s="23"/>
      <c r="G367" s="23"/>
      <c r="I367" s="23"/>
      <c r="J367" s="23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</row>
    <row r="368" spans="1:24" x14ac:dyDescent="0.25">
      <c r="B368" s="26"/>
      <c r="C368" s="23"/>
      <c r="D368" s="23"/>
      <c r="E368" s="27"/>
      <c r="F368" s="27"/>
      <c r="G368" s="27"/>
      <c r="I368" s="27"/>
      <c r="J368" s="27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</row>
    <row r="369" spans="1:23" x14ac:dyDescent="0.25">
      <c r="B369" s="26"/>
      <c r="C369" s="23"/>
      <c r="D369" s="23"/>
      <c r="E369" s="27"/>
      <c r="F369" s="27"/>
      <c r="G369" s="27"/>
      <c r="I369" s="27"/>
      <c r="J369" s="27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</row>
    <row r="370" spans="1:23" x14ac:dyDescent="0.25">
      <c r="B370" s="26"/>
      <c r="C370" s="23"/>
      <c r="D370" s="23"/>
      <c r="E370" s="27"/>
      <c r="F370" s="27"/>
      <c r="G370" s="27"/>
      <c r="I370" s="27"/>
      <c r="J370" s="27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</row>
    <row r="371" spans="1:23" x14ac:dyDescent="0.25">
      <c r="B371" s="26"/>
      <c r="C371" s="23"/>
      <c r="D371" s="23"/>
      <c r="E371" s="27"/>
      <c r="F371" s="27"/>
      <c r="G371" s="27"/>
      <c r="I371" s="27"/>
      <c r="J371" s="27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</row>
    <row r="372" spans="1:23" x14ac:dyDescent="0.25">
      <c r="B372" s="26"/>
      <c r="C372" s="27"/>
      <c r="D372" s="27"/>
      <c r="E372" s="23"/>
      <c r="F372" s="23"/>
      <c r="G372" s="23"/>
      <c r="H372" s="53"/>
      <c r="I372" s="23"/>
      <c r="J372" s="23"/>
      <c r="K372" s="53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</row>
    <row r="373" spans="1:23" x14ac:dyDescent="0.25">
      <c r="B373" s="26"/>
      <c r="C373" s="23"/>
      <c r="D373" s="23"/>
      <c r="E373" s="27"/>
      <c r="F373" s="27"/>
      <c r="G373" s="27"/>
      <c r="H373" s="53"/>
      <c r="I373" s="27"/>
      <c r="J373" s="27"/>
      <c r="K373" s="53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</row>
    <row r="374" spans="1:23" x14ac:dyDescent="0.25">
      <c r="B374" s="26"/>
      <c r="C374" s="23"/>
      <c r="D374" s="23"/>
      <c r="E374" s="27"/>
      <c r="F374" s="27"/>
      <c r="G374" s="27"/>
      <c r="H374" s="53"/>
      <c r="I374" s="27"/>
      <c r="J374" s="27"/>
      <c r="K374" s="53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</row>
    <row r="375" spans="1:23" x14ac:dyDescent="0.25">
      <c r="B375" s="26"/>
      <c r="C375" s="27"/>
      <c r="D375" s="27"/>
      <c r="E375" s="23"/>
      <c r="F375" s="23"/>
      <c r="G375" s="23"/>
      <c r="H375" s="53"/>
      <c r="I375" s="23"/>
      <c r="J375" s="23"/>
      <c r="K375" s="53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</row>
    <row r="376" spans="1:23" x14ac:dyDescent="0.25">
      <c r="B376" s="26"/>
      <c r="C376" s="27"/>
      <c r="D376" s="27"/>
      <c r="E376" s="23"/>
      <c r="F376" s="23"/>
      <c r="G376" s="23"/>
      <c r="H376" s="53"/>
      <c r="I376" s="23"/>
      <c r="J376" s="23"/>
      <c r="K376" s="53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</row>
    <row r="377" spans="1:23" x14ac:dyDescent="0.25">
      <c r="B377" s="26"/>
      <c r="C377" s="23"/>
      <c r="D377" s="23"/>
      <c r="E377" s="27"/>
      <c r="F377" s="27"/>
      <c r="G377" s="27"/>
      <c r="H377" s="53"/>
      <c r="I377" s="27"/>
      <c r="J377" s="27"/>
      <c r="K377" s="53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</row>
    <row r="378" spans="1:23" x14ac:dyDescent="0.25">
      <c r="B378" s="26"/>
      <c r="C378" s="23"/>
      <c r="D378" s="23"/>
      <c r="E378" s="27"/>
      <c r="F378" s="27"/>
      <c r="G378" s="27"/>
      <c r="H378" s="53"/>
      <c r="I378" s="27"/>
      <c r="J378" s="27"/>
      <c r="K378" s="53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</row>
    <row r="379" spans="1:23" x14ac:dyDescent="0.25">
      <c r="A379" s="112"/>
      <c r="B379" s="26"/>
      <c r="C379" s="23"/>
      <c r="D379" s="23"/>
      <c r="E379" s="27"/>
      <c r="F379" s="27"/>
      <c r="G379" s="27"/>
      <c r="H379" s="53"/>
      <c r="I379" s="27"/>
      <c r="J379" s="27"/>
      <c r="K379" s="53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</row>
    <row r="380" spans="1:23" x14ac:dyDescent="0.25">
      <c r="A380" s="112"/>
      <c r="B380" s="26"/>
      <c r="C380" s="27"/>
      <c r="D380" s="27"/>
      <c r="E380" s="23"/>
      <c r="F380" s="23"/>
      <c r="G380" s="23"/>
      <c r="H380" s="53"/>
      <c r="I380" s="23"/>
      <c r="J380" s="23"/>
      <c r="K380" s="53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</row>
    <row r="381" spans="1:23" x14ac:dyDescent="0.25">
      <c r="A381" s="112"/>
      <c r="B381" s="26"/>
      <c r="C381" s="23"/>
      <c r="D381" s="23"/>
      <c r="E381" s="27"/>
      <c r="F381" s="27"/>
      <c r="G381" s="27"/>
      <c r="H381" s="53"/>
      <c r="I381" s="27"/>
      <c r="J381" s="27"/>
      <c r="K381" s="53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</row>
    <row r="382" spans="1:23" x14ac:dyDescent="0.25">
      <c r="A382" s="112"/>
      <c r="B382" s="26"/>
      <c r="C382" s="23"/>
      <c r="D382" s="23"/>
      <c r="E382" s="27"/>
      <c r="F382" s="27"/>
      <c r="G382" s="27"/>
      <c r="H382" s="53"/>
      <c r="I382" s="27"/>
      <c r="J382" s="27"/>
      <c r="K382" s="53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</row>
    <row r="383" spans="1:23" x14ac:dyDescent="0.25">
      <c r="A383" s="112"/>
      <c r="B383" s="26"/>
      <c r="C383" s="23"/>
      <c r="D383" s="23"/>
      <c r="E383" s="27"/>
      <c r="F383" s="27"/>
      <c r="G383" s="27"/>
      <c r="H383" s="53"/>
      <c r="I383" s="27"/>
      <c r="J383" s="27"/>
      <c r="K383" s="53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</row>
    <row r="384" spans="1:23" x14ac:dyDescent="0.25">
      <c r="A384" s="112"/>
      <c r="B384" s="26"/>
      <c r="C384" s="23"/>
      <c r="D384" s="23"/>
      <c r="E384" s="27"/>
      <c r="F384" s="27"/>
      <c r="G384" s="27"/>
      <c r="H384" s="53"/>
      <c r="I384" s="27"/>
      <c r="J384" s="27"/>
      <c r="K384" s="53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</row>
    <row r="385" spans="1:23" x14ac:dyDescent="0.25">
      <c r="A385" s="112"/>
      <c r="B385" s="26"/>
      <c r="C385" s="23"/>
      <c r="D385" s="23"/>
      <c r="E385" s="27"/>
      <c r="F385" s="27"/>
      <c r="G385" s="27"/>
      <c r="H385" s="53"/>
      <c r="I385" s="27"/>
      <c r="J385" s="27"/>
      <c r="K385" s="53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</row>
    <row r="386" spans="1:23" x14ac:dyDescent="0.25">
      <c r="A386" s="112"/>
      <c r="B386" s="26"/>
      <c r="C386" s="23"/>
      <c r="D386" s="23"/>
      <c r="E386" s="27"/>
      <c r="F386" s="27"/>
      <c r="G386" s="27"/>
      <c r="H386" s="53"/>
      <c r="I386" s="27"/>
      <c r="J386" s="27"/>
      <c r="K386" s="53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</row>
    <row r="387" spans="1:23" x14ac:dyDescent="0.25">
      <c r="A387" s="112"/>
      <c r="B387" s="26"/>
      <c r="C387" s="23"/>
      <c r="D387" s="23"/>
      <c r="E387" s="27"/>
      <c r="F387" s="27"/>
      <c r="G387" s="27"/>
      <c r="H387" s="53"/>
      <c r="I387" s="27"/>
      <c r="J387" s="27"/>
      <c r="K387" s="53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</row>
    <row r="388" spans="1:23" x14ac:dyDescent="0.25">
      <c r="A388" s="112"/>
      <c r="B388" s="26"/>
      <c r="C388" s="23"/>
      <c r="D388" s="23"/>
      <c r="E388" s="27"/>
      <c r="F388" s="27"/>
      <c r="G388" s="27"/>
      <c r="H388" s="53"/>
      <c r="I388" s="27"/>
      <c r="J388" s="27"/>
      <c r="K388" s="53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</row>
    <row r="389" spans="1:23" x14ac:dyDescent="0.25">
      <c r="A389" s="112"/>
      <c r="B389" s="26"/>
      <c r="C389" s="23"/>
      <c r="D389" s="23"/>
      <c r="E389" s="27"/>
      <c r="F389" s="27"/>
      <c r="G389" s="27"/>
      <c r="H389" s="53"/>
      <c r="I389" s="27"/>
      <c r="J389" s="27"/>
      <c r="K389" s="53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</row>
    <row r="390" spans="1:23" x14ac:dyDescent="0.25">
      <c r="A390" s="112"/>
      <c r="B390" s="26"/>
      <c r="C390" s="23"/>
      <c r="D390" s="23"/>
      <c r="E390" s="27"/>
      <c r="F390" s="27"/>
      <c r="G390" s="27"/>
      <c r="H390" s="53"/>
      <c r="I390" s="27"/>
      <c r="J390" s="27"/>
      <c r="K390" s="53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</row>
    <row r="391" spans="1:23" x14ac:dyDescent="0.25">
      <c r="A391" s="112"/>
      <c r="B391" s="28"/>
      <c r="C391" s="22"/>
      <c r="D391" s="22"/>
      <c r="E391" s="23"/>
      <c r="F391" s="23"/>
      <c r="G391" s="23"/>
      <c r="H391" s="53"/>
      <c r="I391" s="23"/>
      <c r="J391" s="23"/>
      <c r="K391" s="53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</row>
    <row r="392" spans="1:23" x14ac:dyDescent="0.25">
      <c r="A392" s="112"/>
      <c r="B392" s="26"/>
      <c r="C392" s="27"/>
      <c r="D392" s="27"/>
      <c r="E392" s="23"/>
      <c r="F392" s="23"/>
      <c r="G392" s="23"/>
      <c r="H392" s="53"/>
      <c r="I392" s="23"/>
      <c r="J392" s="23"/>
      <c r="K392" s="53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</row>
    <row r="393" spans="1:23" x14ac:dyDescent="0.25">
      <c r="A393" s="112"/>
      <c r="B393" s="26"/>
      <c r="C393" s="27"/>
      <c r="D393" s="27"/>
      <c r="E393" s="23"/>
      <c r="F393" s="23"/>
      <c r="G393" s="23"/>
      <c r="H393" s="53"/>
      <c r="I393" s="23"/>
      <c r="J393" s="23"/>
      <c r="K393" s="53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</row>
    <row r="394" spans="1:23" x14ac:dyDescent="0.25">
      <c r="A394" s="112"/>
      <c r="B394" s="26"/>
      <c r="C394" s="23"/>
      <c r="D394" s="23"/>
      <c r="E394" s="27"/>
      <c r="F394" s="27"/>
      <c r="G394" s="27"/>
      <c r="H394" s="53"/>
      <c r="I394" s="27"/>
      <c r="J394" s="27"/>
      <c r="K394" s="53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</row>
    <row r="395" spans="1:23" x14ac:dyDescent="0.25">
      <c r="A395" s="112"/>
      <c r="B395" s="26"/>
      <c r="C395" s="23"/>
      <c r="D395" s="23"/>
      <c r="E395" s="27"/>
      <c r="F395" s="27"/>
      <c r="G395" s="27"/>
      <c r="H395" s="53"/>
      <c r="I395" s="27"/>
      <c r="J395" s="27"/>
      <c r="K395" s="53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</row>
    <row r="396" spans="1:23" x14ac:dyDescent="0.25">
      <c r="A396" s="112"/>
      <c r="B396" s="26"/>
      <c r="C396" s="23"/>
      <c r="D396" s="23"/>
      <c r="E396" s="27"/>
      <c r="F396" s="27"/>
      <c r="G396" s="27"/>
      <c r="H396" s="53"/>
      <c r="I396" s="27"/>
      <c r="J396" s="27"/>
      <c r="K396" s="53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</row>
    <row r="397" spans="1:23" x14ac:dyDescent="0.25">
      <c r="A397" s="112"/>
      <c r="B397" s="26"/>
      <c r="C397" s="27"/>
      <c r="D397" s="27"/>
      <c r="E397" s="23"/>
      <c r="F397" s="23"/>
      <c r="G397" s="23"/>
      <c r="H397" s="53"/>
      <c r="I397" s="23"/>
      <c r="J397" s="23"/>
      <c r="K397" s="53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</row>
    <row r="398" spans="1:23" x14ac:dyDescent="0.25">
      <c r="A398" s="112"/>
      <c r="B398" s="26"/>
      <c r="C398" s="23"/>
      <c r="D398" s="23"/>
      <c r="E398" s="27"/>
      <c r="F398" s="27"/>
      <c r="G398" s="27"/>
      <c r="H398" s="53"/>
      <c r="I398" s="27"/>
      <c r="J398" s="27"/>
      <c r="K398" s="53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</row>
    <row r="399" spans="1:23" x14ac:dyDescent="0.25">
      <c r="A399" s="112"/>
      <c r="B399" s="26"/>
      <c r="C399" s="23"/>
      <c r="D399" s="23"/>
      <c r="E399" s="27"/>
      <c r="F399" s="27"/>
      <c r="G399" s="27"/>
      <c r="H399" s="53"/>
      <c r="I399" s="27"/>
      <c r="J399" s="27"/>
      <c r="K399" s="53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</row>
    <row r="400" spans="1:23" x14ac:dyDescent="0.25">
      <c r="A400" s="112"/>
      <c r="B400" s="26"/>
      <c r="C400" s="27"/>
      <c r="D400" s="27"/>
      <c r="E400" s="23"/>
      <c r="F400" s="23"/>
      <c r="G400" s="23"/>
      <c r="H400" s="53"/>
      <c r="I400" s="23"/>
      <c r="J400" s="23"/>
      <c r="K400" s="53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</row>
    <row r="401" spans="1:23" x14ac:dyDescent="0.25">
      <c r="A401" s="112"/>
      <c r="B401" s="26"/>
      <c r="C401" s="23"/>
      <c r="D401" s="23"/>
      <c r="E401" s="27"/>
      <c r="F401" s="27"/>
      <c r="G401" s="27"/>
      <c r="H401" s="53"/>
      <c r="I401" s="27"/>
      <c r="J401" s="27"/>
      <c r="K401" s="53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</row>
    <row r="402" spans="1:23" x14ac:dyDescent="0.25">
      <c r="A402" s="112"/>
      <c r="B402" s="26"/>
      <c r="C402" s="23"/>
      <c r="D402" s="23"/>
      <c r="E402" s="27"/>
      <c r="F402" s="27"/>
      <c r="G402" s="27"/>
      <c r="H402" s="53"/>
      <c r="I402" s="27"/>
      <c r="J402" s="27"/>
      <c r="K402" s="53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</row>
    <row r="403" spans="1:23" x14ac:dyDescent="0.25">
      <c r="A403" s="112"/>
      <c r="B403" s="26"/>
      <c r="C403" s="23"/>
      <c r="D403" s="23"/>
      <c r="E403" s="27"/>
      <c r="F403" s="27"/>
      <c r="G403" s="27"/>
      <c r="H403" s="53"/>
      <c r="I403" s="27"/>
      <c r="J403" s="27"/>
      <c r="K403" s="53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</row>
    <row r="404" spans="1:23" x14ac:dyDescent="0.25">
      <c r="A404" s="112"/>
      <c r="B404" s="26"/>
      <c r="C404" s="23"/>
      <c r="D404" s="23"/>
      <c r="E404" s="27"/>
      <c r="F404" s="27"/>
      <c r="G404" s="27"/>
      <c r="H404" s="53"/>
      <c r="I404" s="27"/>
      <c r="J404" s="27"/>
      <c r="K404" s="53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</row>
    <row r="405" spans="1:23" x14ac:dyDescent="0.25">
      <c r="A405" s="112"/>
      <c r="B405" s="26"/>
      <c r="C405" s="23"/>
      <c r="D405" s="23"/>
      <c r="E405" s="27"/>
      <c r="F405" s="27"/>
      <c r="G405" s="27"/>
      <c r="H405" s="53"/>
      <c r="I405" s="27"/>
      <c r="J405" s="27"/>
      <c r="K405" s="53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</row>
    <row r="406" spans="1:23" x14ac:dyDescent="0.25">
      <c r="A406" s="112"/>
      <c r="B406" s="26"/>
      <c r="C406" s="23"/>
      <c r="D406" s="23"/>
      <c r="E406" s="27"/>
      <c r="F406" s="27"/>
      <c r="G406" s="27"/>
      <c r="H406" s="53"/>
      <c r="I406" s="27"/>
      <c r="J406" s="27"/>
      <c r="K406" s="53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</row>
    <row r="407" spans="1:23" x14ac:dyDescent="0.25">
      <c r="A407" s="112"/>
      <c r="B407" s="26"/>
      <c r="C407" s="23"/>
      <c r="D407" s="23"/>
      <c r="E407" s="27"/>
      <c r="F407" s="27"/>
      <c r="G407" s="27"/>
      <c r="H407" s="53"/>
      <c r="I407" s="27"/>
      <c r="J407" s="27"/>
      <c r="K407" s="53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</row>
    <row r="408" spans="1:23" x14ac:dyDescent="0.25">
      <c r="A408" s="112"/>
      <c r="B408" s="26"/>
      <c r="C408" s="27"/>
      <c r="D408" s="27"/>
      <c r="E408" s="23"/>
      <c r="F408" s="23"/>
      <c r="G408" s="23"/>
      <c r="H408" s="53"/>
      <c r="I408" s="23"/>
      <c r="J408" s="23"/>
      <c r="K408" s="53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</row>
    <row r="409" spans="1:23" x14ac:dyDescent="0.25">
      <c r="A409" s="112"/>
      <c r="B409" s="26"/>
      <c r="C409" s="27"/>
      <c r="D409" s="27"/>
      <c r="E409" s="23"/>
      <c r="F409" s="23"/>
      <c r="G409" s="23"/>
      <c r="H409" s="53"/>
      <c r="I409" s="23"/>
      <c r="J409" s="23"/>
      <c r="K409" s="53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</row>
    <row r="410" spans="1:23" x14ac:dyDescent="0.25">
      <c r="A410" s="112"/>
      <c r="B410" s="26"/>
      <c r="C410" s="27"/>
      <c r="D410" s="27"/>
      <c r="E410" s="23"/>
      <c r="F410" s="23"/>
      <c r="G410" s="23"/>
      <c r="H410" s="53"/>
      <c r="I410" s="23"/>
      <c r="J410" s="23"/>
      <c r="K410" s="53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</row>
    <row r="411" spans="1:23" x14ac:dyDescent="0.25">
      <c r="A411" s="112"/>
      <c r="B411" s="26"/>
      <c r="C411" s="27"/>
      <c r="D411" s="27"/>
      <c r="E411" s="23"/>
      <c r="F411" s="23"/>
      <c r="G411" s="23"/>
      <c r="H411" s="53"/>
      <c r="I411" s="23"/>
      <c r="J411" s="23"/>
      <c r="K411" s="53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</row>
    <row r="412" spans="1:23" x14ac:dyDescent="0.25">
      <c r="A412" s="112"/>
      <c r="B412" s="26"/>
      <c r="C412" s="23"/>
      <c r="D412" s="23"/>
      <c r="E412" s="27"/>
      <c r="F412" s="27"/>
      <c r="G412" s="27"/>
      <c r="H412" s="53"/>
      <c r="I412" s="27"/>
      <c r="J412" s="27"/>
      <c r="K412" s="53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</row>
    <row r="413" spans="1:23" x14ac:dyDescent="0.25">
      <c r="A413" s="112"/>
      <c r="B413" s="26"/>
      <c r="C413" s="23"/>
      <c r="D413" s="23"/>
      <c r="E413" s="27"/>
      <c r="F413" s="27"/>
      <c r="G413" s="27"/>
      <c r="H413" s="53"/>
      <c r="I413" s="27"/>
      <c r="J413" s="27"/>
      <c r="K413" s="53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</row>
    <row r="414" spans="1:23" x14ac:dyDescent="0.25">
      <c r="A414" s="112"/>
      <c r="B414" s="26"/>
      <c r="C414" s="23"/>
      <c r="D414" s="23"/>
      <c r="E414" s="27"/>
      <c r="F414" s="27"/>
      <c r="G414" s="27"/>
      <c r="H414" s="53"/>
      <c r="I414" s="27"/>
      <c r="J414" s="27"/>
      <c r="K414" s="53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</row>
    <row r="415" spans="1:23" x14ac:dyDescent="0.25">
      <c r="A415" s="112"/>
      <c r="B415" s="26"/>
      <c r="C415" s="23"/>
      <c r="D415" s="23"/>
      <c r="E415" s="27"/>
      <c r="F415" s="27"/>
      <c r="G415" s="27"/>
      <c r="H415" s="53"/>
      <c r="I415" s="27"/>
      <c r="J415" s="27"/>
      <c r="K415" s="53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</row>
    <row r="416" spans="1:23" x14ac:dyDescent="0.25">
      <c r="A416" s="112"/>
      <c r="B416" s="26"/>
      <c r="C416" s="27"/>
      <c r="D416" s="27"/>
      <c r="E416" s="23"/>
      <c r="F416" s="23"/>
      <c r="G416" s="23"/>
      <c r="H416" s="53"/>
      <c r="I416" s="23"/>
      <c r="J416" s="23"/>
      <c r="K416" s="53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</row>
    <row r="417" spans="1:23" x14ac:dyDescent="0.25">
      <c r="A417" s="112"/>
      <c r="B417" s="26"/>
      <c r="C417" s="23"/>
      <c r="D417" s="23"/>
      <c r="E417" s="27"/>
      <c r="F417" s="27"/>
      <c r="G417" s="27"/>
      <c r="H417" s="53"/>
      <c r="I417" s="27"/>
      <c r="J417" s="27"/>
      <c r="K417" s="53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</row>
    <row r="418" spans="1:23" x14ac:dyDescent="0.25">
      <c r="A418" s="112"/>
      <c r="B418" s="26"/>
      <c r="C418" s="23"/>
      <c r="D418" s="23"/>
      <c r="E418" s="27"/>
      <c r="F418" s="27"/>
      <c r="G418" s="27"/>
      <c r="H418" s="53"/>
      <c r="I418" s="27"/>
      <c r="J418" s="27"/>
      <c r="K418" s="53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</row>
    <row r="419" spans="1:23" x14ac:dyDescent="0.25">
      <c r="A419" s="112"/>
      <c r="B419" s="26"/>
      <c r="C419" s="23"/>
      <c r="D419" s="23"/>
      <c r="E419" s="27"/>
      <c r="F419" s="27"/>
      <c r="G419" s="27"/>
      <c r="H419" s="53"/>
      <c r="I419" s="27"/>
      <c r="J419" s="27"/>
      <c r="K419" s="53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</row>
    <row r="420" spans="1:23" x14ac:dyDescent="0.25">
      <c r="A420" s="112"/>
      <c r="B420" s="26"/>
      <c r="C420" s="23"/>
      <c r="D420" s="23"/>
      <c r="E420" s="27"/>
      <c r="F420" s="27"/>
      <c r="G420" s="27"/>
      <c r="H420" s="53"/>
      <c r="I420" s="27"/>
      <c r="J420" s="27"/>
      <c r="K420" s="53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</row>
    <row r="421" spans="1:23" x14ac:dyDescent="0.25">
      <c r="A421" s="112"/>
      <c r="B421" s="26"/>
      <c r="C421" s="23"/>
      <c r="D421" s="23"/>
      <c r="E421" s="27"/>
      <c r="F421" s="27"/>
      <c r="G421" s="27"/>
      <c r="H421" s="53"/>
      <c r="I421" s="27"/>
      <c r="J421" s="27"/>
      <c r="K421" s="53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</row>
    <row r="422" spans="1:23" x14ac:dyDescent="0.25">
      <c r="A422" s="112"/>
      <c r="B422" s="26"/>
      <c r="C422" s="27"/>
      <c r="D422" s="27"/>
      <c r="E422" s="23"/>
      <c r="F422" s="23"/>
      <c r="G422" s="23"/>
      <c r="H422" s="53"/>
      <c r="I422" s="23"/>
      <c r="J422" s="23"/>
      <c r="K422" s="53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</row>
    <row r="423" spans="1:23" x14ac:dyDescent="0.25">
      <c r="A423" s="112"/>
      <c r="B423" s="26"/>
      <c r="C423" s="27"/>
      <c r="D423" s="27"/>
      <c r="E423" s="23"/>
      <c r="F423" s="23"/>
      <c r="G423" s="23"/>
      <c r="H423" s="53"/>
      <c r="I423" s="23"/>
      <c r="J423" s="23"/>
      <c r="K423" s="53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</row>
    <row r="424" spans="1:23" x14ac:dyDescent="0.25">
      <c r="A424" s="112"/>
      <c r="B424" s="26"/>
      <c r="C424" s="23"/>
      <c r="D424" s="23"/>
      <c r="E424" s="27"/>
      <c r="F424" s="27"/>
      <c r="G424" s="27"/>
      <c r="H424" s="53"/>
      <c r="I424" s="27"/>
      <c r="J424" s="27"/>
      <c r="K424" s="53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</row>
    <row r="425" spans="1:23" x14ac:dyDescent="0.25">
      <c r="A425" s="112"/>
      <c r="B425" s="26"/>
      <c r="C425" s="23"/>
      <c r="D425" s="23"/>
      <c r="E425" s="27"/>
      <c r="F425" s="27"/>
      <c r="G425" s="27"/>
      <c r="H425" s="53"/>
      <c r="I425" s="27"/>
      <c r="J425" s="27"/>
      <c r="K425" s="53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</row>
    <row r="426" spans="1:23" x14ac:dyDescent="0.25">
      <c r="A426" s="112"/>
      <c r="B426" s="26"/>
      <c r="C426" s="23"/>
      <c r="D426" s="23"/>
      <c r="E426" s="27"/>
      <c r="F426" s="27"/>
      <c r="G426" s="27"/>
      <c r="H426" s="53"/>
      <c r="I426" s="27"/>
      <c r="J426" s="27"/>
      <c r="K426" s="53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</row>
    <row r="427" spans="1:23" x14ac:dyDescent="0.25">
      <c r="A427" s="112"/>
      <c r="B427" s="28"/>
      <c r="C427" s="22"/>
      <c r="D427" s="22"/>
      <c r="E427" s="23"/>
      <c r="F427" s="23"/>
      <c r="G427" s="23"/>
      <c r="H427" s="53"/>
      <c r="I427" s="23"/>
      <c r="J427" s="23"/>
      <c r="K427" s="53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</row>
    <row r="428" spans="1:23" x14ac:dyDescent="0.25">
      <c r="A428" s="112"/>
      <c r="B428" s="26"/>
      <c r="C428" s="27"/>
      <c r="D428" s="27"/>
      <c r="E428" s="23"/>
      <c r="F428" s="23"/>
      <c r="G428" s="23"/>
      <c r="H428" s="53"/>
      <c r="I428" s="23"/>
      <c r="J428" s="23"/>
      <c r="K428" s="53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</row>
    <row r="429" spans="1:23" x14ac:dyDescent="0.25">
      <c r="A429" s="112"/>
      <c r="B429" s="26"/>
      <c r="C429" s="27"/>
      <c r="D429" s="27"/>
      <c r="E429" s="23"/>
      <c r="F429" s="23"/>
      <c r="G429" s="23"/>
      <c r="H429" s="53"/>
      <c r="I429" s="23"/>
      <c r="J429" s="23"/>
      <c r="K429" s="53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</row>
    <row r="430" spans="1:23" x14ac:dyDescent="0.25">
      <c r="A430" s="112"/>
      <c r="B430" s="26"/>
      <c r="C430" s="23"/>
      <c r="D430" s="23"/>
      <c r="E430" s="27"/>
      <c r="F430" s="27"/>
      <c r="G430" s="27"/>
      <c r="H430" s="53"/>
      <c r="I430" s="27"/>
      <c r="J430" s="27"/>
      <c r="K430" s="53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</row>
    <row r="431" spans="1:23" x14ac:dyDescent="0.25">
      <c r="A431" s="112"/>
      <c r="B431" s="26"/>
      <c r="C431" s="23"/>
      <c r="D431" s="23"/>
      <c r="E431" s="27"/>
      <c r="F431" s="27"/>
      <c r="G431" s="27"/>
      <c r="H431" s="53"/>
      <c r="I431" s="27"/>
      <c r="J431" s="27"/>
      <c r="K431" s="53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</row>
    <row r="432" spans="1:23" x14ac:dyDescent="0.25">
      <c r="A432" s="112"/>
      <c r="B432" s="26"/>
      <c r="C432" s="27"/>
      <c r="D432" s="27"/>
      <c r="E432" s="23"/>
      <c r="F432" s="23"/>
      <c r="G432" s="23"/>
      <c r="H432" s="53"/>
      <c r="I432" s="23"/>
      <c r="J432" s="23"/>
      <c r="K432" s="53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</row>
    <row r="433" spans="1:23" x14ac:dyDescent="0.25">
      <c r="A433" s="112"/>
      <c r="B433" s="26"/>
      <c r="C433" s="27"/>
      <c r="D433" s="27"/>
      <c r="E433" s="23"/>
      <c r="F433" s="23"/>
      <c r="G433" s="23"/>
      <c r="H433" s="53"/>
      <c r="I433" s="23"/>
      <c r="J433" s="23"/>
      <c r="K433" s="53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</row>
    <row r="434" spans="1:23" x14ac:dyDescent="0.25">
      <c r="A434" s="112"/>
      <c r="B434" s="26"/>
      <c r="C434" s="23"/>
      <c r="D434" s="23"/>
      <c r="E434" s="27"/>
      <c r="F434" s="27"/>
      <c r="G434" s="27"/>
      <c r="H434" s="53"/>
      <c r="I434" s="27"/>
      <c r="J434" s="27"/>
      <c r="K434" s="53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</row>
    <row r="435" spans="1:23" x14ac:dyDescent="0.25">
      <c r="A435" s="112"/>
      <c r="B435" s="26"/>
      <c r="C435" s="23"/>
      <c r="D435" s="23"/>
      <c r="E435" s="27"/>
      <c r="F435" s="27"/>
      <c r="G435" s="27"/>
      <c r="H435" s="53"/>
      <c r="I435" s="27"/>
      <c r="J435" s="27"/>
      <c r="K435" s="53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</row>
    <row r="436" spans="1:23" x14ac:dyDescent="0.25">
      <c r="A436" s="112"/>
      <c r="B436" s="26"/>
      <c r="C436" s="27"/>
      <c r="D436" s="27"/>
      <c r="E436" s="23"/>
      <c r="F436" s="23"/>
      <c r="G436" s="23"/>
      <c r="H436" s="53"/>
      <c r="I436" s="23"/>
      <c r="J436" s="23"/>
      <c r="K436" s="53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</row>
    <row r="437" spans="1:23" x14ac:dyDescent="0.25">
      <c r="A437" s="112"/>
      <c r="B437" s="28"/>
      <c r="C437" s="22"/>
      <c r="D437" s="22"/>
      <c r="E437" s="23"/>
      <c r="F437" s="23"/>
      <c r="G437" s="23"/>
      <c r="H437" s="53"/>
      <c r="I437" s="23"/>
      <c r="J437" s="23"/>
      <c r="K437" s="53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</row>
    <row r="438" spans="1:23" x14ac:dyDescent="0.25">
      <c r="A438" s="112"/>
      <c r="B438" s="26"/>
      <c r="C438" s="27"/>
      <c r="D438" s="27"/>
      <c r="E438" s="23"/>
      <c r="F438" s="23"/>
      <c r="G438" s="23"/>
      <c r="H438" s="53"/>
      <c r="I438" s="23"/>
      <c r="J438" s="23"/>
      <c r="K438" s="53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</row>
    <row r="439" spans="1:23" x14ac:dyDescent="0.25">
      <c r="A439" s="112"/>
      <c r="B439" s="26"/>
      <c r="C439" s="27"/>
      <c r="D439" s="27"/>
      <c r="E439" s="23"/>
      <c r="F439" s="23"/>
      <c r="G439" s="23"/>
      <c r="H439" s="53"/>
      <c r="I439" s="23"/>
      <c r="J439" s="23"/>
      <c r="K439" s="53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</row>
    <row r="440" spans="1:23" x14ac:dyDescent="0.25">
      <c r="A440" s="112"/>
      <c r="B440" s="26"/>
      <c r="C440" s="27"/>
      <c r="D440" s="27"/>
      <c r="E440" s="23"/>
      <c r="F440" s="23"/>
      <c r="G440" s="23"/>
      <c r="H440" s="53"/>
      <c r="I440" s="23"/>
      <c r="J440" s="23"/>
      <c r="K440" s="53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</row>
    <row r="441" spans="1:23" x14ac:dyDescent="0.25">
      <c r="A441" s="112"/>
      <c r="B441" s="26"/>
      <c r="C441" s="27"/>
      <c r="D441" s="27"/>
      <c r="E441" s="23"/>
      <c r="F441" s="23"/>
      <c r="G441" s="23"/>
      <c r="H441" s="53"/>
      <c r="I441" s="23"/>
      <c r="J441" s="23"/>
      <c r="K441" s="53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</row>
    <row r="442" spans="1:23" x14ac:dyDescent="0.25">
      <c r="A442" s="112"/>
      <c r="B442" s="26"/>
      <c r="C442" s="23"/>
      <c r="D442" s="23"/>
      <c r="E442" s="27"/>
      <c r="F442" s="27"/>
      <c r="G442" s="27"/>
      <c r="H442" s="53"/>
      <c r="I442" s="27"/>
      <c r="J442" s="27"/>
      <c r="K442" s="53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</row>
    <row r="443" spans="1:23" x14ac:dyDescent="0.25">
      <c r="A443" s="112"/>
      <c r="B443" s="26"/>
      <c r="C443" s="23"/>
      <c r="D443" s="23"/>
      <c r="E443" s="27"/>
      <c r="F443" s="27"/>
      <c r="G443" s="27"/>
      <c r="H443" s="53"/>
      <c r="I443" s="27"/>
      <c r="J443" s="27"/>
      <c r="K443" s="53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</row>
    <row r="444" spans="1:23" x14ac:dyDescent="0.25">
      <c r="A444" s="112"/>
      <c r="B444" s="26"/>
      <c r="C444" s="23"/>
      <c r="D444" s="23"/>
      <c r="E444" s="27"/>
      <c r="F444" s="27"/>
      <c r="G444" s="27"/>
      <c r="H444" s="53"/>
      <c r="I444" s="27"/>
      <c r="J444" s="27"/>
      <c r="K444" s="53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</row>
    <row r="445" spans="1:23" x14ac:dyDescent="0.25">
      <c r="A445" s="112"/>
      <c r="B445" s="26"/>
      <c r="C445" s="23"/>
      <c r="D445" s="23"/>
      <c r="E445" s="27"/>
      <c r="F445" s="27"/>
      <c r="G445" s="27"/>
      <c r="H445" s="53"/>
      <c r="I445" s="27"/>
      <c r="J445" s="27"/>
      <c r="K445" s="53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</row>
    <row r="446" spans="1:23" x14ac:dyDescent="0.25">
      <c r="A446" s="112"/>
      <c r="B446" s="26"/>
      <c r="C446" s="23"/>
      <c r="D446" s="23"/>
      <c r="E446" s="27"/>
      <c r="F446" s="27"/>
      <c r="G446" s="27"/>
      <c r="H446" s="53"/>
      <c r="I446" s="27"/>
      <c r="J446" s="27"/>
      <c r="K446" s="53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</row>
    <row r="447" spans="1:23" x14ac:dyDescent="0.25">
      <c r="A447" s="112"/>
      <c r="B447" s="26"/>
      <c r="C447" s="23"/>
      <c r="D447" s="23"/>
      <c r="E447" s="27"/>
      <c r="F447" s="27"/>
      <c r="G447" s="27"/>
      <c r="H447" s="53"/>
      <c r="I447" s="27"/>
      <c r="J447" s="27"/>
      <c r="K447" s="53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</row>
    <row r="448" spans="1:23" x14ac:dyDescent="0.25">
      <c r="A448" s="112"/>
      <c r="B448" s="26"/>
      <c r="C448" s="23"/>
      <c r="D448" s="23"/>
      <c r="E448" s="27"/>
      <c r="F448" s="27"/>
      <c r="G448" s="27"/>
      <c r="H448" s="53"/>
      <c r="I448" s="27"/>
      <c r="J448" s="27"/>
      <c r="K448" s="53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</row>
    <row r="449" spans="1:23" x14ac:dyDescent="0.25">
      <c r="A449" s="112"/>
      <c r="B449" s="26"/>
      <c r="C449" s="23"/>
      <c r="D449" s="23"/>
      <c r="E449" s="27"/>
      <c r="F449" s="27"/>
      <c r="G449" s="27"/>
      <c r="H449" s="53"/>
      <c r="I449" s="27"/>
      <c r="J449" s="27"/>
      <c r="K449" s="53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</row>
    <row r="450" spans="1:23" x14ac:dyDescent="0.25">
      <c r="A450" s="112"/>
      <c r="B450" s="26"/>
      <c r="C450" s="23"/>
      <c r="D450" s="23"/>
      <c r="E450" s="27"/>
      <c r="F450" s="27"/>
      <c r="G450" s="27"/>
      <c r="H450" s="53"/>
      <c r="I450" s="27"/>
      <c r="J450" s="27"/>
      <c r="K450" s="53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</row>
    <row r="451" spans="1:23" x14ac:dyDescent="0.25">
      <c r="A451" s="112"/>
      <c r="B451" s="26"/>
      <c r="C451" s="27"/>
      <c r="D451" s="27"/>
      <c r="E451" s="23"/>
      <c r="F451" s="23"/>
      <c r="G451" s="23"/>
      <c r="H451" s="53"/>
      <c r="I451" s="23"/>
      <c r="J451" s="23"/>
      <c r="K451" s="53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</row>
    <row r="452" spans="1:23" x14ac:dyDescent="0.25">
      <c r="A452" s="112"/>
      <c r="B452" s="26"/>
      <c r="C452" s="23"/>
      <c r="D452" s="23"/>
      <c r="E452" s="27"/>
      <c r="F452" s="27"/>
      <c r="G452" s="27"/>
      <c r="H452" s="53"/>
      <c r="I452" s="27"/>
      <c r="J452" s="27"/>
      <c r="K452" s="53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</row>
    <row r="453" spans="1:23" x14ac:dyDescent="0.25">
      <c r="A453" s="112"/>
      <c r="B453" s="26"/>
      <c r="C453" s="23"/>
      <c r="D453" s="23"/>
      <c r="E453" s="27"/>
      <c r="F453" s="27"/>
      <c r="G453" s="27"/>
      <c r="H453" s="53"/>
      <c r="I453" s="27"/>
      <c r="J453" s="27"/>
      <c r="K453" s="53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</row>
    <row r="454" spans="1:23" x14ac:dyDescent="0.25">
      <c r="A454" s="112"/>
      <c r="B454" s="26"/>
      <c r="C454" s="23"/>
      <c r="D454" s="23"/>
      <c r="E454" s="27"/>
      <c r="F454" s="27"/>
      <c r="G454" s="27"/>
      <c r="H454" s="53"/>
      <c r="I454" s="27"/>
      <c r="J454" s="27"/>
      <c r="K454" s="53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</row>
    <row r="455" spans="1:23" x14ac:dyDescent="0.25">
      <c r="A455" s="112"/>
      <c r="B455" s="26"/>
      <c r="C455" s="23"/>
      <c r="D455" s="23"/>
      <c r="E455" s="27"/>
      <c r="F455" s="27"/>
      <c r="G455" s="27"/>
      <c r="H455" s="53"/>
      <c r="I455" s="27"/>
      <c r="J455" s="27"/>
      <c r="K455" s="53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</row>
    <row r="456" spans="1:23" x14ac:dyDescent="0.25">
      <c r="A456" s="112"/>
      <c r="B456" s="26"/>
      <c r="C456" s="23"/>
      <c r="D456" s="23"/>
      <c r="E456" s="27"/>
      <c r="F456" s="27"/>
      <c r="G456" s="27"/>
      <c r="H456" s="53"/>
      <c r="I456" s="27"/>
      <c r="J456" s="27"/>
      <c r="K456" s="53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</row>
    <row r="457" spans="1:23" x14ac:dyDescent="0.25">
      <c r="A457" s="112"/>
      <c r="B457" s="26"/>
      <c r="C457" s="23"/>
      <c r="D457" s="23"/>
      <c r="E457" s="27"/>
      <c r="F457" s="27"/>
      <c r="G457" s="27"/>
      <c r="H457" s="53"/>
      <c r="I457" s="27"/>
      <c r="J457" s="27"/>
      <c r="K457" s="53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</row>
    <row r="458" spans="1:23" x14ac:dyDescent="0.25">
      <c r="A458" s="112"/>
      <c r="B458" s="26"/>
      <c r="C458" s="23"/>
      <c r="D458" s="23"/>
      <c r="E458" s="27"/>
      <c r="F458" s="27"/>
      <c r="G458" s="27"/>
      <c r="H458" s="53"/>
      <c r="I458" s="27"/>
      <c r="J458" s="27"/>
      <c r="K458" s="53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</row>
    <row r="459" spans="1:23" x14ac:dyDescent="0.25">
      <c r="A459" s="112"/>
      <c r="B459" s="26"/>
      <c r="C459" s="23"/>
      <c r="D459" s="23"/>
      <c r="E459" s="27"/>
      <c r="F459" s="27"/>
      <c r="G459" s="27"/>
      <c r="H459" s="53"/>
      <c r="I459" s="27"/>
      <c r="J459" s="27"/>
      <c r="K459" s="53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</row>
    <row r="460" spans="1:23" x14ac:dyDescent="0.25">
      <c r="A460" s="112"/>
      <c r="B460" s="26"/>
      <c r="C460" s="23"/>
      <c r="D460" s="23"/>
      <c r="E460" s="27"/>
      <c r="F460" s="27"/>
      <c r="G460" s="27"/>
      <c r="H460" s="53"/>
      <c r="I460" s="27"/>
      <c r="J460" s="27"/>
      <c r="K460" s="53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</row>
    <row r="461" spans="1:23" x14ac:dyDescent="0.25">
      <c r="A461" s="112"/>
      <c r="B461" s="26"/>
      <c r="C461" s="23"/>
      <c r="D461" s="23"/>
      <c r="E461" s="27"/>
      <c r="F461" s="27"/>
      <c r="G461" s="27"/>
      <c r="H461" s="53"/>
      <c r="I461" s="27"/>
      <c r="J461" s="27"/>
      <c r="K461" s="53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</row>
    <row r="462" spans="1:23" x14ac:dyDescent="0.25">
      <c r="A462" s="112"/>
      <c r="B462" s="26"/>
      <c r="C462" s="23"/>
      <c r="D462" s="23"/>
      <c r="E462" s="27"/>
      <c r="F462" s="27"/>
      <c r="G462" s="27"/>
      <c r="H462" s="53"/>
      <c r="I462" s="27"/>
      <c r="J462" s="27"/>
      <c r="K462" s="53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</row>
    <row r="463" spans="1:23" x14ac:dyDescent="0.25">
      <c r="A463" s="112"/>
      <c r="B463" s="28"/>
      <c r="C463" s="22"/>
      <c r="D463" s="22"/>
      <c r="E463" s="23"/>
      <c r="F463" s="23"/>
      <c r="G463" s="23"/>
      <c r="H463" s="53"/>
      <c r="I463" s="23"/>
      <c r="J463" s="23"/>
      <c r="K463" s="53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</row>
    <row r="464" spans="1:23" x14ac:dyDescent="0.25">
      <c r="A464" s="112"/>
      <c r="B464" s="26"/>
      <c r="C464" s="27"/>
      <c r="D464" s="27"/>
      <c r="E464" s="23"/>
      <c r="F464" s="23"/>
      <c r="G464" s="23"/>
      <c r="H464" s="53"/>
      <c r="I464" s="23"/>
      <c r="J464" s="23"/>
      <c r="K464" s="53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</row>
    <row r="465" spans="1:23" x14ac:dyDescent="0.25">
      <c r="A465" s="112"/>
      <c r="B465" s="26"/>
      <c r="C465" s="27"/>
      <c r="D465" s="27"/>
      <c r="E465" s="23"/>
      <c r="F465" s="23"/>
      <c r="G465" s="23"/>
      <c r="H465" s="53"/>
      <c r="I465" s="23"/>
      <c r="J465" s="23"/>
      <c r="K465" s="53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</row>
    <row r="466" spans="1:23" x14ac:dyDescent="0.25">
      <c r="A466" s="112"/>
      <c r="B466" s="26"/>
      <c r="C466" s="27"/>
      <c r="D466" s="27"/>
      <c r="E466" s="23"/>
      <c r="F466" s="23"/>
      <c r="G466" s="23"/>
      <c r="H466" s="53"/>
      <c r="I466" s="23"/>
      <c r="J466" s="23"/>
      <c r="K466" s="53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</row>
    <row r="467" spans="1:23" x14ac:dyDescent="0.25">
      <c r="A467" s="112"/>
      <c r="B467" s="26"/>
      <c r="C467" s="27"/>
      <c r="D467" s="27"/>
      <c r="E467" s="23"/>
      <c r="F467" s="23"/>
      <c r="G467" s="23"/>
      <c r="H467" s="53"/>
      <c r="I467" s="23"/>
      <c r="J467" s="23"/>
      <c r="K467" s="53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</row>
    <row r="468" spans="1:23" x14ac:dyDescent="0.25">
      <c r="A468" s="112"/>
      <c r="B468" s="26"/>
      <c r="C468" s="23"/>
      <c r="D468" s="23"/>
      <c r="E468" s="27"/>
      <c r="F468" s="27"/>
      <c r="G468" s="27"/>
      <c r="H468" s="53"/>
      <c r="I468" s="27"/>
      <c r="J468" s="27"/>
      <c r="K468" s="53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</row>
    <row r="469" spans="1:23" x14ac:dyDescent="0.25">
      <c r="A469" s="112"/>
      <c r="B469" s="26"/>
      <c r="C469" s="23"/>
      <c r="D469" s="23"/>
      <c r="E469" s="27"/>
      <c r="F469" s="27"/>
      <c r="G469" s="27"/>
      <c r="H469" s="53"/>
      <c r="I469" s="27"/>
      <c r="J469" s="27"/>
      <c r="K469" s="53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</row>
    <row r="470" spans="1:23" x14ac:dyDescent="0.25">
      <c r="A470" s="112"/>
      <c r="B470" s="26"/>
      <c r="C470" s="23"/>
      <c r="D470" s="23"/>
      <c r="E470" s="27"/>
      <c r="F470" s="27"/>
      <c r="G470" s="27"/>
      <c r="H470" s="53"/>
      <c r="I470" s="27"/>
      <c r="J470" s="27"/>
      <c r="K470" s="53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</row>
    <row r="471" spans="1:23" x14ac:dyDescent="0.25">
      <c r="A471" s="112"/>
      <c r="B471" s="26"/>
      <c r="C471" s="23"/>
      <c r="D471" s="23"/>
      <c r="E471" s="27"/>
      <c r="F471" s="27"/>
      <c r="G471" s="27"/>
      <c r="H471" s="53"/>
      <c r="I471" s="27"/>
      <c r="J471" s="27"/>
      <c r="K471" s="53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</row>
    <row r="472" spans="1:23" x14ac:dyDescent="0.25">
      <c r="A472" s="112"/>
      <c r="B472" s="26"/>
      <c r="C472" s="23"/>
      <c r="D472" s="23"/>
      <c r="E472" s="27"/>
      <c r="F472" s="27"/>
      <c r="G472" s="27"/>
      <c r="H472" s="53"/>
      <c r="I472" s="27"/>
      <c r="J472" s="27"/>
      <c r="K472" s="53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</row>
    <row r="473" spans="1:23" x14ac:dyDescent="0.25">
      <c r="A473" s="112"/>
      <c r="B473" s="26"/>
      <c r="C473" s="23"/>
      <c r="D473" s="23"/>
      <c r="E473" s="27"/>
      <c r="F473" s="27"/>
      <c r="G473" s="27"/>
      <c r="H473" s="53"/>
      <c r="I473" s="27"/>
      <c r="J473" s="27"/>
      <c r="K473" s="53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</row>
    <row r="474" spans="1:23" x14ac:dyDescent="0.25">
      <c r="A474" s="112"/>
      <c r="B474" s="26"/>
      <c r="C474" s="23"/>
      <c r="D474" s="23"/>
      <c r="E474" s="27"/>
      <c r="F474" s="27"/>
      <c r="G474" s="27"/>
      <c r="H474" s="53"/>
      <c r="I474" s="27"/>
      <c r="J474" s="27"/>
      <c r="K474" s="53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</row>
    <row r="475" spans="1:23" x14ac:dyDescent="0.25">
      <c r="A475" s="112"/>
      <c r="B475" s="26"/>
      <c r="C475" s="23"/>
      <c r="D475" s="23"/>
      <c r="E475" s="27"/>
      <c r="F475" s="27"/>
      <c r="G475" s="27"/>
      <c r="H475" s="53"/>
      <c r="I475" s="27"/>
      <c r="J475" s="27"/>
      <c r="K475" s="53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</row>
    <row r="476" spans="1:23" x14ac:dyDescent="0.25">
      <c r="A476" s="112"/>
      <c r="B476" s="26"/>
      <c r="C476" s="23"/>
      <c r="D476" s="23"/>
      <c r="E476" s="27"/>
      <c r="F476" s="27"/>
      <c r="G476" s="27"/>
      <c r="H476" s="53"/>
      <c r="I476" s="27"/>
      <c r="J476" s="27"/>
      <c r="K476" s="53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</row>
    <row r="477" spans="1:23" x14ac:dyDescent="0.25">
      <c r="A477" s="112"/>
      <c r="B477" s="26"/>
      <c r="C477" s="27"/>
      <c r="D477" s="27"/>
      <c r="E477" s="23"/>
      <c r="F477" s="23"/>
      <c r="G477" s="23"/>
      <c r="H477" s="53"/>
      <c r="I477" s="23"/>
      <c r="J477" s="23"/>
      <c r="K477" s="53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</row>
    <row r="478" spans="1:23" x14ac:dyDescent="0.25">
      <c r="A478" s="112"/>
      <c r="B478" s="26"/>
      <c r="C478" s="23"/>
      <c r="D478" s="23"/>
      <c r="E478" s="27"/>
      <c r="F478" s="27"/>
      <c r="G478" s="27"/>
      <c r="H478" s="53"/>
      <c r="I478" s="27"/>
      <c r="J478" s="27"/>
      <c r="K478" s="53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</row>
    <row r="479" spans="1:23" x14ac:dyDescent="0.25">
      <c r="A479" s="112"/>
      <c r="B479" s="26"/>
      <c r="C479" s="23"/>
      <c r="D479" s="23"/>
      <c r="E479" s="27"/>
      <c r="F479" s="27"/>
      <c r="G479" s="27"/>
      <c r="H479" s="53"/>
      <c r="I479" s="27"/>
      <c r="J479" s="27"/>
      <c r="K479" s="53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</row>
    <row r="480" spans="1:23" x14ac:dyDescent="0.25">
      <c r="A480" s="112"/>
      <c r="B480" s="26"/>
      <c r="C480" s="23"/>
      <c r="D480" s="23"/>
      <c r="E480" s="27"/>
      <c r="F480" s="27"/>
      <c r="G480" s="27"/>
      <c r="H480" s="53"/>
      <c r="I480" s="27"/>
      <c r="J480" s="27"/>
      <c r="K480" s="53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</row>
    <row r="481" spans="1:23" x14ac:dyDescent="0.25">
      <c r="A481" s="112"/>
      <c r="B481" s="26"/>
      <c r="C481" s="23"/>
      <c r="D481" s="23"/>
      <c r="E481" s="27"/>
      <c r="F481" s="27"/>
      <c r="G481" s="27"/>
      <c r="H481" s="53"/>
      <c r="I481" s="27"/>
      <c r="J481" s="27"/>
      <c r="K481" s="53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</row>
    <row r="482" spans="1:23" x14ac:dyDescent="0.25">
      <c r="A482" s="112"/>
      <c r="B482" s="26"/>
      <c r="C482" s="23"/>
      <c r="D482" s="23"/>
      <c r="E482" s="27"/>
      <c r="F482" s="27"/>
      <c r="G482" s="27"/>
      <c r="H482" s="53"/>
      <c r="I482" s="27"/>
      <c r="J482" s="27"/>
      <c r="K482" s="53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</row>
    <row r="483" spans="1:23" x14ac:dyDescent="0.25">
      <c r="A483" s="112"/>
      <c r="B483" s="26"/>
      <c r="C483" s="23"/>
      <c r="D483" s="23"/>
      <c r="E483" s="27"/>
      <c r="F483" s="27"/>
      <c r="G483" s="27"/>
      <c r="H483" s="53"/>
      <c r="I483" s="27"/>
      <c r="J483" s="27"/>
      <c r="K483" s="53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</row>
    <row r="484" spans="1:23" x14ac:dyDescent="0.25">
      <c r="A484" s="112"/>
      <c r="B484" s="26"/>
      <c r="C484" s="23"/>
      <c r="D484" s="23"/>
      <c r="E484" s="27"/>
      <c r="F484" s="27"/>
      <c r="G484" s="27"/>
      <c r="H484" s="53"/>
      <c r="I484" s="27"/>
      <c r="J484" s="27"/>
      <c r="K484" s="53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</row>
    <row r="485" spans="1:23" x14ac:dyDescent="0.25">
      <c r="A485" s="112"/>
      <c r="B485" s="26"/>
      <c r="C485" s="23"/>
      <c r="D485" s="23"/>
      <c r="E485" s="27"/>
      <c r="F485" s="27"/>
      <c r="G485" s="27"/>
      <c r="H485" s="53"/>
      <c r="I485" s="27"/>
      <c r="J485" s="27"/>
      <c r="K485" s="53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</row>
    <row r="486" spans="1:23" x14ac:dyDescent="0.25">
      <c r="A486" s="112"/>
      <c r="B486" s="26"/>
      <c r="C486" s="23"/>
      <c r="D486" s="23"/>
      <c r="E486" s="27"/>
      <c r="F486" s="27"/>
      <c r="G486" s="27"/>
      <c r="H486" s="53"/>
      <c r="I486" s="27"/>
      <c r="J486" s="27"/>
      <c r="K486" s="53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</row>
    <row r="487" spans="1:23" x14ac:dyDescent="0.25">
      <c r="A487" s="112"/>
      <c r="B487" s="26"/>
      <c r="C487" s="23"/>
      <c r="D487" s="23"/>
      <c r="E487" s="27"/>
      <c r="F487" s="27"/>
      <c r="G487" s="27"/>
      <c r="H487" s="53"/>
      <c r="I487" s="27"/>
      <c r="J487" s="27"/>
      <c r="K487" s="53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</row>
    <row r="488" spans="1:23" x14ac:dyDescent="0.25">
      <c r="A488" s="112"/>
      <c r="B488" s="26"/>
      <c r="C488" s="23"/>
      <c r="D488" s="23"/>
      <c r="E488" s="27"/>
      <c r="F488" s="27"/>
      <c r="G488" s="27"/>
      <c r="H488" s="53"/>
      <c r="I488" s="27"/>
      <c r="J488" s="27"/>
      <c r="K488" s="53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</row>
    <row r="489" spans="1:23" x14ac:dyDescent="0.25">
      <c r="A489" s="112"/>
      <c r="B489" s="28"/>
      <c r="C489" s="22"/>
      <c r="D489" s="22"/>
      <c r="E489" s="23"/>
      <c r="F489" s="23"/>
      <c r="G489" s="23"/>
      <c r="H489" s="53"/>
      <c r="I489" s="23"/>
      <c r="J489" s="23"/>
      <c r="K489" s="53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</row>
    <row r="490" spans="1:23" x14ac:dyDescent="0.25">
      <c r="A490" s="112"/>
      <c r="B490" s="31"/>
      <c r="C490" s="32"/>
      <c r="D490" s="32"/>
      <c r="E490" s="23"/>
      <c r="F490" s="23"/>
      <c r="G490" s="23"/>
      <c r="H490" s="53"/>
      <c r="I490" s="23"/>
      <c r="J490" s="23"/>
      <c r="K490" s="53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</row>
    <row r="491" spans="1:23" x14ac:dyDescent="0.25">
      <c r="A491" s="112"/>
      <c r="B491" s="33"/>
      <c r="C491" s="34"/>
      <c r="D491" s="34"/>
      <c r="E491" s="35"/>
      <c r="F491" s="35"/>
      <c r="G491" s="35"/>
      <c r="H491" s="53"/>
      <c r="I491" s="35"/>
      <c r="J491" s="35"/>
      <c r="K491" s="53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</row>
    <row r="492" spans="1:23" x14ac:dyDescent="0.25">
      <c r="A492" s="112"/>
      <c r="B492" s="18"/>
      <c r="C492" s="36"/>
      <c r="D492" s="36"/>
      <c r="E492" s="23"/>
      <c r="F492" s="23"/>
      <c r="G492" s="23"/>
      <c r="H492" s="53"/>
      <c r="I492" s="23"/>
      <c r="J492" s="23"/>
      <c r="K492" s="53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</row>
    <row r="493" spans="1:23" x14ac:dyDescent="0.25">
      <c r="A493" s="112"/>
      <c r="B493" s="18"/>
      <c r="C493" s="36"/>
      <c r="D493" s="36"/>
      <c r="E493" s="23"/>
      <c r="F493" s="23"/>
      <c r="G493" s="23"/>
      <c r="H493" s="53"/>
      <c r="I493" s="23"/>
      <c r="J493" s="23"/>
      <c r="K493" s="53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</row>
    <row r="494" spans="1:23" x14ac:dyDescent="0.25">
      <c r="A494" s="112"/>
      <c r="B494" s="18"/>
      <c r="C494" s="36"/>
      <c r="D494" s="36"/>
      <c r="E494" s="23"/>
      <c r="F494" s="23"/>
      <c r="G494" s="23"/>
      <c r="H494" s="53"/>
      <c r="I494" s="23"/>
      <c r="J494" s="23"/>
      <c r="K494" s="53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</row>
    <row r="495" spans="1:23" x14ac:dyDescent="0.25">
      <c r="A495" s="112"/>
      <c r="B495" s="33"/>
      <c r="C495" s="34"/>
      <c r="D495" s="34"/>
      <c r="E495" s="35"/>
      <c r="F495" s="35"/>
      <c r="G495" s="35"/>
      <c r="H495" s="53"/>
      <c r="I495" s="35"/>
      <c r="J495" s="35"/>
      <c r="K495" s="53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</row>
    <row r="496" spans="1:23" x14ac:dyDescent="0.25">
      <c r="A496" s="112"/>
      <c r="B496" s="18"/>
      <c r="C496" s="36"/>
      <c r="D496" s="36"/>
      <c r="E496" s="23"/>
      <c r="F496" s="23"/>
      <c r="G496" s="23"/>
      <c r="H496" s="53"/>
      <c r="I496" s="23"/>
      <c r="J496" s="23"/>
      <c r="K496" s="53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</row>
    <row r="497" spans="1:24" x14ac:dyDescent="0.25">
      <c r="A497" s="112"/>
      <c r="B497" s="18"/>
      <c r="C497" s="23"/>
      <c r="D497" s="23"/>
      <c r="E497" s="36"/>
      <c r="F497" s="36"/>
      <c r="G497" s="36"/>
      <c r="I497" s="36"/>
      <c r="J497" s="36"/>
    </row>
    <row r="498" spans="1:24" x14ac:dyDescent="0.25">
      <c r="A498" s="112"/>
      <c r="B498" s="18"/>
      <c r="C498" s="23"/>
      <c r="D498" s="23"/>
      <c r="E498" s="36"/>
      <c r="F498" s="36"/>
      <c r="G498" s="36"/>
      <c r="I498" s="36"/>
      <c r="J498" s="36"/>
    </row>
    <row r="499" spans="1:24" x14ac:dyDescent="0.25">
      <c r="A499" s="112"/>
      <c r="B499" s="18"/>
      <c r="C499" s="23"/>
      <c r="D499" s="23"/>
      <c r="E499" s="36"/>
      <c r="F499" s="36"/>
      <c r="G499" s="36"/>
      <c r="I499" s="36"/>
      <c r="J499" s="36"/>
    </row>
    <row r="500" spans="1:24" x14ac:dyDescent="0.25">
      <c r="A500" s="112"/>
      <c r="B500" s="18"/>
      <c r="C500" s="23"/>
      <c r="D500" s="23"/>
      <c r="E500" s="36"/>
      <c r="F500" s="36"/>
      <c r="G500" s="36"/>
      <c r="I500" s="36"/>
      <c r="J500" s="36"/>
    </row>
    <row r="501" spans="1:24" x14ac:dyDescent="0.25">
      <c r="A501" s="112"/>
      <c r="B501" s="18"/>
      <c r="C501" s="23"/>
      <c r="D501" s="23"/>
      <c r="E501" s="36"/>
      <c r="F501" s="36"/>
      <c r="G501" s="36"/>
      <c r="I501" s="36"/>
      <c r="J501" s="36"/>
    </row>
    <row r="502" spans="1:24" x14ac:dyDescent="0.25">
      <c r="A502" s="112"/>
      <c r="B502" s="18"/>
      <c r="C502" s="23"/>
      <c r="D502" s="23"/>
      <c r="E502" s="36"/>
      <c r="F502" s="36"/>
      <c r="G502" s="36"/>
      <c r="I502" s="36"/>
      <c r="J502" s="36"/>
    </row>
    <row r="503" spans="1:24" x14ac:dyDescent="0.25">
      <c r="A503" s="112"/>
      <c r="B503" s="33"/>
      <c r="C503" s="34"/>
      <c r="D503" s="34"/>
      <c r="E503" s="35"/>
      <c r="F503" s="35"/>
      <c r="G503" s="35"/>
      <c r="I503" s="35"/>
      <c r="J503" s="35"/>
    </row>
    <row r="504" spans="1:24" x14ac:dyDescent="0.25">
      <c r="A504" s="112"/>
      <c r="B504" s="18"/>
      <c r="C504" s="36"/>
      <c r="D504" s="36"/>
      <c r="E504" s="23"/>
      <c r="F504" s="23"/>
      <c r="G504" s="23"/>
      <c r="I504" s="23"/>
      <c r="J504" s="23"/>
    </row>
    <row r="505" spans="1:24" x14ac:dyDescent="0.25">
      <c r="A505" s="112"/>
      <c r="B505" s="18"/>
      <c r="C505" s="36"/>
      <c r="D505" s="36"/>
      <c r="E505" s="23"/>
      <c r="F505" s="23"/>
      <c r="G505" s="23"/>
      <c r="I505" s="23"/>
      <c r="J505" s="23"/>
    </row>
    <row r="506" spans="1:24" x14ac:dyDescent="0.25">
      <c r="A506" s="112"/>
      <c r="B506" s="18"/>
      <c r="C506" s="36"/>
      <c r="D506" s="36"/>
      <c r="E506" s="23"/>
      <c r="F506" s="23"/>
      <c r="G506" s="23"/>
      <c r="I506" s="23"/>
      <c r="J506" s="23"/>
    </row>
    <row r="507" spans="1:24" x14ac:dyDescent="0.25">
      <c r="B507" s="18"/>
      <c r="C507" s="36"/>
      <c r="D507" s="36"/>
      <c r="E507" s="23"/>
      <c r="F507" s="23"/>
      <c r="G507" s="23"/>
      <c r="H507" s="17"/>
      <c r="I507" s="23"/>
      <c r="J507" s="23"/>
      <c r="K507" s="17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</row>
    <row r="508" spans="1:24" s="12" customFormat="1" x14ac:dyDescent="0.25">
      <c r="A508" s="113"/>
      <c r="B508" s="18"/>
      <c r="C508" s="36"/>
      <c r="D508" s="36"/>
      <c r="E508" s="23"/>
      <c r="F508" s="23"/>
      <c r="G508" s="23"/>
      <c r="H508" s="47"/>
      <c r="I508" s="23"/>
      <c r="J508" s="23"/>
      <c r="K508" s="47"/>
      <c r="X508" s="646"/>
    </row>
    <row r="509" spans="1:24" s="12" customFormat="1" x14ac:dyDescent="0.25">
      <c r="A509" s="113"/>
      <c r="B509" s="31"/>
      <c r="C509" s="32"/>
      <c r="D509" s="32"/>
      <c r="E509" s="23"/>
      <c r="F509" s="23"/>
      <c r="G509" s="23"/>
      <c r="H509" s="47"/>
      <c r="I509" s="23"/>
      <c r="J509" s="23"/>
      <c r="K509" s="47"/>
      <c r="X509" s="646"/>
    </row>
    <row r="510" spans="1:24" s="12" customFormat="1" x14ac:dyDescent="0.25">
      <c r="A510" s="113"/>
      <c r="B510" s="18"/>
      <c r="C510" s="36"/>
      <c r="D510" s="36"/>
      <c r="E510" s="23"/>
      <c r="F510" s="23"/>
      <c r="G510" s="23"/>
      <c r="H510" s="47"/>
      <c r="I510" s="23"/>
      <c r="J510" s="23"/>
      <c r="K510" s="47"/>
      <c r="X510" s="646"/>
    </row>
    <row r="511" spans="1:24" s="12" customFormat="1" x14ac:dyDescent="0.25">
      <c r="A511" s="113"/>
      <c r="B511" s="18"/>
      <c r="C511" s="36"/>
      <c r="D511" s="36"/>
      <c r="E511" s="23"/>
      <c r="F511" s="23"/>
      <c r="G511" s="23"/>
      <c r="H511" s="47"/>
      <c r="I511" s="23"/>
      <c r="J511" s="23"/>
      <c r="K511" s="47"/>
      <c r="X511" s="646"/>
    </row>
    <row r="512" spans="1:24" s="12" customFormat="1" x14ac:dyDescent="0.25">
      <c r="A512" s="113"/>
      <c r="B512" s="18"/>
      <c r="C512" s="36"/>
      <c r="D512" s="36"/>
      <c r="E512" s="23"/>
      <c r="F512" s="23"/>
      <c r="G512" s="23"/>
      <c r="H512" s="47"/>
      <c r="I512" s="23"/>
      <c r="J512" s="23"/>
      <c r="K512" s="47"/>
      <c r="X512" s="646"/>
    </row>
    <row r="513" spans="1:24" s="12" customFormat="1" x14ac:dyDescent="0.25">
      <c r="A513" s="113"/>
      <c r="B513" s="18"/>
      <c r="C513" s="36"/>
      <c r="D513" s="36"/>
      <c r="E513" s="23"/>
      <c r="F513" s="23"/>
      <c r="G513" s="23"/>
      <c r="H513" s="47"/>
      <c r="I513" s="23"/>
      <c r="J513" s="23"/>
      <c r="K513" s="47"/>
      <c r="X513" s="646"/>
    </row>
    <row r="514" spans="1:24" s="12" customFormat="1" x14ac:dyDescent="0.25">
      <c r="A514" s="113"/>
      <c r="B514" s="18"/>
      <c r="C514" s="36"/>
      <c r="D514" s="36"/>
      <c r="E514" s="23"/>
      <c r="F514" s="23"/>
      <c r="G514" s="23"/>
      <c r="H514" s="47"/>
      <c r="I514" s="23"/>
      <c r="J514" s="23"/>
      <c r="K514" s="47"/>
      <c r="X514" s="646"/>
    </row>
    <row r="515" spans="1:24" s="12" customFormat="1" x14ac:dyDescent="0.25">
      <c r="A515" s="113"/>
      <c r="B515" s="18"/>
      <c r="C515" s="36"/>
      <c r="D515" s="36"/>
      <c r="E515" s="23"/>
      <c r="F515" s="23"/>
      <c r="G515" s="23"/>
      <c r="H515" s="47"/>
      <c r="I515" s="23"/>
      <c r="J515" s="23"/>
      <c r="K515" s="47"/>
      <c r="X515" s="646"/>
    </row>
    <row r="516" spans="1:24" x14ac:dyDescent="0.25">
      <c r="A516" s="112"/>
      <c r="B516" s="16"/>
      <c r="C516" s="16"/>
      <c r="D516" s="16"/>
      <c r="E516" s="16"/>
      <c r="F516" s="16"/>
      <c r="G516" s="16"/>
      <c r="H516" s="17"/>
      <c r="I516" s="16"/>
      <c r="J516" s="16"/>
      <c r="K516" s="17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</row>
    <row r="517" spans="1:24" x14ac:dyDescent="0.25">
      <c r="A517" s="112"/>
      <c r="B517" s="16"/>
      <c r="C517" s="16"/>
      <c r="D517" s="16"/>
      <c r="E517" s="16"/>
      <c r="F517" s="16"/>
      <c r="G517" s="16"/>
      <c r="H517" s="17"/>
      <c r="I517" s="16"/>
      <c r="J517" s="16"/>
      <c r="K517" s="17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</row>
    <row r="518" spans="1:24" x14ac:dyDescent="0.25">
      <c r="A518" s="112"/>
      <c r="B518" s="16"/>
      <c r="C518" s="16"/>
      <c r="D518" s="16"/>
      <c r="E518" s="16"/>
      <c r="F518" s="16"/>
      <c r="G518" s="16"/>
      <c r="H518" s="17"/>
      <c r="I518" s="16"/>
      <c r="J518" s="16"/>
      <c r="K518" s="17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</row>
    <row r="519" spans="1:24" x14ac:dyDescent="0.25">
      <c r="A519" s="112"/>
      <c r="B519" s="16"/>
      <c r="C519" s="16"/>
      <c r="D519" s="16"/>
      <c r="E519" s="16"/>
      <c r="F519" s="16"/>
      <c r="G519" s="16"/>
      <c r="H519" s="17"/>
      <c r="I519" s="16"/>
      <c r="J519" s="16"/>
      <c r="K519" s="17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</row>
    <row r="520" spans="1:24" x14ac:dyDescent="0.25">
      <c r="A520" s="112"/>
      <c r="B520" s="16"/>
      <c r="C520" s="16"/>
      <c r="D520" s="16"/>
      <c r="E520" s="16"/>
      <c r="F520" s="16"/>
      <c r="G520" s="16"/>
      <c r="H520" s="17"/>
      <c r="I520" s="16"/>
      <c r="J520" s="16"/>
      <c r="K520" s="17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</row>
    <row r="521" spans="1:24" x14ac:dyDescent="0.25">
      <c r="A521" s="112"/>
      <c r="B521" s="16"/>
      <c r="C521" s="16"/>
      <c r="D521" s="16"/>
      <c r="E521" s="16"/>
      <c r="F521" s="16"/>
      <c r="G521" s="16"/>
      <c r="H521" s="17"/>
      <c r="I521" s="16"/>
      <c r="J521" s="16"/>
      <c r="K521" s="17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</row>
    <row r="522" spans="1:24" x14ac:dyDescent="0.25">
      <c r="A522" s="112"/>
      <c r="B522" s="16"/>
      <c r="C522" s="16"/>
      <c r="D522" s="16"/>
      <c r="E522" s="16"/>
      <c r="F522" s="16"/>
      <c r="G522" s="16"/>
      <c r="H522" s="17"/>
      <c r="I522" s="16"/>
      <c r="J522" s="16"/>
      <c r="K522" s="17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</row>
    <row r="523" spans="1:24" x14ac:dyDescent="0.25">
      <c r="A523" s="112"/>
      <c r="B523" s="16"/>
      <c r="C523" s="16"/>
      <c r="D523" s="16"/>
      <c r="E523" s="16"/>
      <c r="F523" s="16"/>
      <c r="G523" s="16"/>
      <c r="H523" s="17"/>
      <c r="I523" s="16"/>
      <c r="J523" s="16"/>
      <c r="K523" s="17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</row>
    <row r="524" spans="1:24" x14ac:dyDescent="0.25">
      <c r="A524" s="112"/>
      <c r="B524" s="16"/>
      <c r="C524" s="16"/>
      <c r="D524" s="16"/>
      <c r="E524" s="16"/>
      <c r="F524" s="16"/>
      <c r="G524" s="16"/>
      <c r="H524" s="17"/>
      <c r="I524" s="16"/>
      <c r="J524" s="16"/>
      <c r="K524" s="17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</row>
    <row r="525" spans="1:24" x14ac:dyDescent="0.25">
      <c r="A525" s="112"/>
      <c r="B525" s="16"/>
      <c r="C525" s="16"/>
      <c r="D525" s="16"/>
      <c r="E525" s="16"/>
      <c r="F525" s="16"/>
      <c r="G525" s="16"/>
      <c r="H525" s="17"/>
      <c r="I525" s="16"/>
      <c r="J525" s="16"/>
      <c r="K525" s="17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</row>
    <row r="526" spans="1:24" x14ac:dyDescent="0.25">
      <c r="A526" s="112"/>
      <c r="B526" s="16"/>
      <c r="C526" s="16"/>
      <c r="D526" s="16"/>
      <c r="E526" s="16"/>
      <c r="F526" s="16"/>
      <c r="G526" s="16"/>
      <c r="H526" s="17"/>
      <c r="I526" s="16"/>
      <c r="J526" s="16"/>
      <c r="K526" s="17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</row>
    <row r="527" spans="1:24" x14ac:dyDescent="0.25">
      <c r="A527" s="112"/>
      <c r="B527" s="16"/>
      <c r="C527" s="16"/>
      <c r="D527" s="16"/>
      <c r="E527" s="16"/>
      <c r="F527" s="16"/>
      <c r="G527" s="16"/>
      <c r="H527" s="17"/>
      <c r="I527" s="16"/>
      <c r="J527" s="16"/>
      <c r="K527" s="17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</row>
    <row r="528" spans="1:24" x14ac:dyDescent="0.25">
      <c r="A528" s="112"/>
      <c r="B528" s="16"/>
      <c r="C528" s="16"/>
      <c r="D528" s="16"/>
      <c r="E528" s="16"/>
      <c r="F528" s="16"/>
      <c r="G528" s="16"/>
      <c r="H528" s="17"/>
      <c r="I528" s="16"/>
      <c r="J528" s="16"/>
      <c r="K528" s="17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</row>
    <row r="529" spans="1:23" x14ac:dyDescent="0.25">
      <c r="A529" s="112"/>
      <c r="B529" s="16"/>
      <c r="C529" s="16"/>
      <c r="D529" s="16"/>
      <c r="E529" s="16"/>
      <c r="F529" s="16"/>
      <c r="G529" s="16"/>
      <c r="H529" s="17"/>
      <c r="I529" s="16"/>
      <c r="J529" s="16"/>
      <c r="K529" s="17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</row>
    <row r="530" spans="1:23" x14ac:dyDescent="0.25">
      <c r="A530" s="112"/>
      <c r="B530" s="16"/>
      <c r="C530" s="16"/>
      <c r="D530" s="16"/>
      <c r="E530" s="16"/>
      <c r="F530" s="16"/>
      <c r="G530" s="16"/>
      <c r="H530" s="17"/>
      <c r="I530" s="16"/>
      <c r="J530" s="16"/>
      <c r="K530" s="17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</row>
    <row r="531" spans="1:23" x14ac:dyDescent="0.25">
      <c r="A531" s="112"/>
      <c r="B531" s="16"/>
      <c r="C531" s="16"/>
      <c r="D531" s="16"/>
      <c r="E531" s="16"/>
      <c r="F531" s="16"/>
      <c r="G531" s="16"/>
      <c r="H531" s="17"/>
      <c r="I531" s="16"/>
      <c r="J531" s="16"/>
      <c r="K531" s="17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</row>
    <row r="532" spans="1:23" x14ac:dyDescent="0.25">
      <c r="A532" s="112"/>
      <c r="B532" s="16"/>
      <c r="C532" s="16"/>
      <c r="D532" s="16"/>
      <c r="E532" s="16"/>
      <c r="F532" s="16"/>
      <c r="G532" s="16"/>
      <c r="H532" s="17"/>
      <c r="I532" s="16"/>
      <c r="J532" s="16"/>
      <c r="K532" s="17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</row>
    <row r="533" spans="1:23" x14ac:dyDescent="0.25">
      <c r="A533" s="112"/>
      <c r="B533" s="16"/>
      <c r="C533" s="16"/>
      <c r="D533" s="16"/>
      <c r="E533" s="16"/>
      <c r="F533" s="16"/>
      <c r="G533" s="16"/>
      <c r="H533" s="17"/>
      <c r="I533" s="16"/>
      <c r="J533" s="16"/>
      <c r="K533" s="17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</row>
    <row r="534" spans="1:23" x14ac:dyDescent="0.25">
      <c r="A534" s="112"/>
      <c r="B534" s="16"/>
      <c r="C534" s="16"/>
      <c r="D534" s="16"/>
      <c r="E534" s="16"/>
      <c r="F534" s="16"/>
      <c r="G534" s="16"/>
      <c r="H534" s="17"/>
      <c r="I534" s="16"/>
      <c r="J534" s="16"/>
      <c r="K534" s="17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</row>
    <row r="535" spans="1:23" x14ac:dyDescent="0.25">
      <c r="A535" s="112"/>
      <c r="B535" s="16"/>
      <c r="C535" s="16"/>
      <c r="D535" s="16"/>
      <c r="E535" s="16"/>
      <c r="F535" s="16"/>
      <c r="G535" s="16"/>
      <c r="H535" s="17"/>
      <c r="I535" s="16"/>
      <c r="J535" s="16"/>
      <c r="K535" s="17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</row>
    <row r="536" spans="1:23" x14ac:dyDescent="0.25">
      <c r="A536" s="112"/>
      <c r="B536" s="16"/>
      <c r="C536" s="16"/>
      <c r="D536" s="16"/>
      <c r="E536" s="16"/>
      <c r="F536" s="16"/>
      <c r="G536" s="16"/>
      <c r="H536" s="17"/>
      <c r="I536" s="16"/>
      <c r="J536" s="16"/>
      <c r="K536" s="17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</row>
    <row r="537" spans="1:23" x14ac:dyDescent="0.25">
      <c r="A537" s="112"/>
      <c r="B537" s="16"/>
      <c r="C537" s="16"/>
      <c r="D537" s="16"/>
      <c r="E537" s="16"/>
      <c r="F537" s="16"/>
      <c r="G537" s="16"/>
      <c r="H537" s="17"/>
      <c r="I537" s="16"/>
      <c r="J537" s="16"/>
      <c r="K537" s="17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</row>
    <row r="538" spans="1:23" x14ac:dyDescent="0.25">
      <c r="A538" s="112"/>
      <c r="B538" s="16"/>
      <c r="C538" s="16"/>
      <c r="D538" s="16"/>
      <c r="E538" s="16"/>
      <c r="F538" s="16"/>
      <c r="G538" s="16"/>
      <c r="H538" s="17"/>
      <c r="I538" s="16"/>
      <c r="J538" s="16"/>
      <c r="K538" s="17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</row>
    <row r="539" spans="1:23" x14ac:dyDescent="0.25">
      <c r="A539" s="112"/>
      <c r="B539" s="16"/>
      <c r="C539" s="16"/>
      <c r="D539" s="16"/>
      <c r="E539" s="16"/>
      <c r="F539" s="16"/>
      <c r="G539" s="16"/>
      <c r="H539" s="17"/>
      <c r="I539" s="16"/>
      <c r="J539" s="16"/>
      <c r="K539" s="17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</row>
    <row r="540" spans="1:23" x14ac:dyDescent="0.25">
      <c r="A540" s="112"/>
      <c r="B540" s="16"/>
      <c r="C540" s="16"/>
      <c r="D540" s="16"/>
      <c r="E540" s="16"/>
      <c r="F540" s="16"/>
      <c r="G540" s="16"/>
      <c r="H540" s="17"/>
      <c r="I540" s="16"/>
      <c r="J540" s="16"/>
      <c r="K540" s="17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</row>
    <row r="541" spans="1:23" x14ac:dyDescent="0.25">
      <c r="A541" s="112"/>
      <c r="B541" s="16"/>
      <c r="C541" s="16"/>
      <c r="D541" s="16"/>
      <c r="E541" s="16"/>
      <c r="F541" s="16"/>
      <c r="G541" s="16"/>
      <c r="H541" s="17"/>
      <c r="I541" s="16"/>
      <c r="J541" s="16"/>
      <c r="K541" s="17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</row>
    <row r="542" spans="1:23" x14ac:dyDescent="0.25">
      <c r="A542" s="112"/>
      <c r="B542" s="16"/>
      <c r="C542" s="16"/>
      <c r="D542" s="16"/>
      <c r="E542" s="16"/>
      <c r="F542" s="16"/>
      <c r="G542" s="16"/>
      <c r="H542" s="17"/>
      <c r="I542" s="16"/>
      <c r="J542" s="16"/>
      <c r="K542" s="17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</row>
    <row r="543" spans="1:23" x14ac:dyDescent="0.25">
      <c r="A543" s="112"/>
      <c r="B543" s="16"/>
      <c r="C543" s="16"/>
      <c r="D543" s="16"/>
      <c r="E543" s="16"/>
      <c r="F543" s="16"/>
      <c r="G543" s="16"/>
      <c r="H543" s="17"/>
      <c r="I543" s="16"/>
      <c r="J543" s="16"/>
      <c r="K543" s="17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</row>
    <row r="544" spans="1:23" x14ac:dyDescent="0.25">
      <c r="A544" s="112"/>
      <c r="B544" s="16"/>
      <c r="C544" s="16"/>
      <c r="D544" s="16"/>
      <c r="E544" s="16"/>
      <c r="F544" s="16"/>
      <c r="G544" s="16"/>
      <c r="H544" s="17"/>
      <c r="I544" s="16"/>
      <c r="J544" s="16"/>
      <c r="K544" s="17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</row>
    <row r="545" spans="1:23" x14ac:dyDescent="0.25">
      <c r="A545" s="112"/>
      <c r="B545" s="16"/>
      <c r="C545" s="16"/>
      <c r="D545" s="16"/>
      <c r="E545" s="16"/>
      <c r="F545" s="16"/>
      <c r="G545" s="16"/>
      <c r="H545" s="17"/>
      <c r="I545" s="16"/>
      <c r="J545" s="16"/>
      <c r="K545" s="17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</row>
    <row r="546" spans="1:23" x14ac:dyDescent="0.25">
      <c r="A546" s="112"/>
      <c r="B546" s="16"/>
      <c r="C546" s="16"/>
      <c r="D546" s="16"/>
      <c r="E546" s="16"/>
      <c r="F546" s="16"/>
      <c r="G546" s="16"/>
      <c r="H546" s="17"/>
      <c r="I546" s="16"/>
      <c r="J546" s="16"/>
      <c r="K546" s="17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</row>
    <row r="547" spans="1:23" x14ac:dyDescent="0.25">
      <c r="A547" s="112"/>
      <c r="B547" s="16"/>
      <c r="C547" s="16"/>
      <c r="D547" s="16"/>
      <c r="E547" s="16"/>
      <c r="F547" s="16"/>
      <c r="G547" s="16"/>
      <c r="H547" s="17"/>
      <c r="I547" s="16"/>
      <c r="J547" s="16"/>
      <c r="K547" s="17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</row>
    <row r="548" spans="1:23" x14ac:dyDescent="0.25">
      <c r="A548" s="112"/>
      <c r="B548" s="16"/>
      <c r="C548" s="16"/>
      <c r="D548" s="16"/>
      <c r="E548" s="16"/>
      <c r="F548" s="16"/>
      <c r="G548" s="16"/>
      <c r="H548" s="17"/>
      <c r="I548" s="16"/>
      <c r="J548" s="16"/>
      <c r="K548" s="17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</row>
    <row r="549" spans="1:23" x14ac:dyDescent="0.25">
      <c r="A549" s="112"/>
      <c r="B549" s="16"/>
      <c r="C549" s="16"/>
      <c r="D549" s="16"/>
      <c r="E549" s="16"/>
      <c r="F549" s="16"/>
      <c r="G549" s="16"/>
      <c r="H549" s="17"/>
      <c r="I549" s="16"/>
      <c r="J549" s="16"/>
      <c r="K549" s="17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</row>
    <row r="550" spans="1:23" x14ac:dyDescent="0.25">
      <c r="A550" s="112"/>
      <c r="B550" s="16"/>
      <c r="C550" s="16"/>
      <c r="D550" s="16"/>
      <c r="E550" s="16"/>
      <c r="F550" s="16"/>
      <c r="G550" s="16"/>
      <c r="H550" s="17"/>
      <c r="I550" s="16"/>
      <c r="J550" s="16"/>
      <c r="K550" s="17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</row>
    <row r="551" spans="1:23" x14ac:dyDescent="0.25">
      <c r="A551" s="112"/>
      <c r="B551" s="16"/>
      <c r="C551" s="16"/>
      <c r="D551" s="16"/>
      <c r="E551" s="16"/>
      <c r="F551" s="16"/>
      <c r="G551" s="16"/>
      <c r="H551" s="17"/>
      <c r="I551" s="16"/>
      <c r="J551" s="16"/>
      <c r="K551" s="17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</row>
    <row r="552" spans="1:23" x14ac:dyDescent="0.25">
      <c r="A552" s="112"/>
      <c r="B552" s="16"/>
      <c r="C552" s="16"/>
      <c r="D552" s="16"/>
      <c r="E552" s="16"/>
      <c r="F552" s="16"/>
      <c r="G552" s="16"/>
      <c r="H552" s="17"/>
      <c r="I552" s="16"/>
      <c r="J552" s="16"/>
      <c r="K552" s="17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</row>
    <row r="553" spans="1:23" x14ac:dyDescent="0.25">
      <c r="A553" s="112"/>
      <c r="B553" s="16"/>
      <c r="C553" s="16"/>
      <c r="D553" s="16"/>
      <c r="E553" s="16"/>
      <c r="F553" s="16"/>
      <c r="G553" s="16"/>
      <c r="H553" s="17"/>
      <c r="I553" s="16"/>
      <c r="J553" s="16"/>
      <c r="K553" s="17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</row>
    <row r="554" spans="1:23" x14ac:dyDescent="0.25">
      <c r="A554" s="112"/>
      <c r="B554" s="16"/>
      <c r="C554" s="16"/>
      <c r="D554" s="16"/>
      <c r="E554" s="16"/>
      <c r="F554" s="16"/>
      <c r="G554" s="16"/>
      <c r="H554" s="17"/>
      <c r="I554" s="16"/>
      <c r="J554" s="16"/>
      <c r="K554" s="17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</row>
    <row r="555" spans="1:23" x14ac:dyDescent="0.25">
      <c r="A555" s="112"/>
      <c r="B555" s="16"/>
      <c r="C555" s="16"/>
      <c r="D555" s="16"/>
      <c r="E555" s="16"/>
      <c r="F555" s="16"/>
      <c r="G555" s="16"/>
      <c r="H555" s="17"/>
      <c r="I555" s="16"/>
      <c r="J555" s="16"/>
      <c r="K555" s="17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</row>
    <row r="556" spans="1:23" x14ac:dyDescent="0.25">
      <c r="A556" s="112"/>
      <c r="B556" s="16"/>
      <c r="C556" s="16"/>
      <c r="D556" s="16"/>
      <c r="E556" s="16"/>
      <c r="F556" s="16"/>
      <c r="G556" s="16"/>
      <c r="H556" s="17"/>
      <c r="I556" s="16"/>
      <c r="J556" s="16"/>
      <c r="K556" s="17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</row>
    <row r="557" spans="1:23" x14ac:dyDescent="0.25">
      <c r="A557" s="112"/>
      <c r="B557" s="16"/>
      <c r="C557" s="16"/>
      <c r="D557" s="16"/>
      <c r="E557" s="16"/>
      <c r="F557" s="16"/>
      <c r="G557" s="16"/>
      <c r="H557" s="17"/>
      <c r="I557" s="16"/>
      <c r="J557" s="16"/>
      <c r="K557" s="17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</row>
    <row r="558" spans="1:23" x14ac:dyDescent="0.25">
      <c r="A558" s="112"/>
      <c r="B558" s="16"/>
      <c r="C558" s="16"/>
      <c r="D558" s="16"/>
      <c r="E558" s="16"/>
      <c r="F558" s="16"/>
      <c r="G558" s="16"/>
      <c r="H558" s="17"/>
      <c r="I558" s="16"/>
      <c r="J558" s="16"/>
      <c r="K558" s="17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</row>
    <row r="559" spans="1:23" x14ac:dyDescent="0.25">
      <c r="A559" s="112"/>
      <c r="B559" s="16"/>
      <c r="C559" s="16"/>
      <c r="D559" s="16"/>
      <c r="E559" s="16"/>
      <c r="F559" s="16"/>
      <c r="G559" s="16"/>
      <c r="H559" s="17"/>
      <c r="I559" s="16"/>
      <c r="J559" s="16"/>
      <c r="K559" s="17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</row>
    <row r="560" spans="1:23" x14ac:dyDescent="0.25">
      <c r="A560" s="112"/>
      <c r="B560" s="16"/>
      <c r="C560" s="16"/>
      <c r="D560" s="16"/>
      <c r="E560" s="16"/>
      <c r="F560" s="16"/>
      <c r="G560" s="16"/>
      <c r="H560" s="17"/>
      <c r="I560" s="16"/>
      <c r="J560" s="16"/>
      <c r="K560" s="17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</row>
    <row r="561" spans="1:23" x14ac:dyDescent="0.25">
      <c r="A561" s="112"/>
      <c r="B561" s="16"/>
      <c r="C561" s="16"/>
      <c r="D561" s="16"/>
      <c r="E561" s="16"/>
      <c r="F561" s="16"/>
      <c r="G561" s="16"/>
      <c r="H561" s="17"/>
      <c r="I561" s="16"/>
      <c r="J561" s="16"/>
      <c r="K561" s="17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</row>
    <row r="562" spans="1:23" x14ac:dyDescent="0.25">
      <c r="A562" s="112"/>
      <c r="B562" s="16"/>
      <c r="C562" s="16"/>
      <c r="D562" s="16"/>
      <c r="E562" s="16"/>
      <c r="F562" s="16"/>
      <c r="G562" s="16"/>
      <c r="H562" s="17"/>
      <c r="I562" s="16"/>
      <c r="J562" s="16"/>
      <c r="K562" s="17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</row>
    <row r="563" spans="1:23" x14ac:dyDescent="0.25">
      <c r="A563" s="112"/>
      <c r="B563" s="16"/>
      <c r="C563" s="16"/>
      <c r="D563" s="16"/>
      <c r="E563" s="16"/>
      <c r="F563" s="16"/>
      <c r="G563" s="16"/>
      <c r="H563" s="17"/>
      <c r="I563" s="16"/>
      <c r="J563" s="16"/>
      <c r="K563" s="17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</row>
    <row r="564" spans="1:23" x14ac:dyDescent="0.25">
      <c r="A564" s="112"/>
      <c r="B564" s="16"/>
      <c r="C564" s="16"/>
      <c r="D564" s="16"/>
      <c r="E564" s="16"/>
      <c r="F564" s="16"/>
      <c r="G564" s="16"/>
      <c r="H564" s="17"/>
      <c r="I564" s="16"/>
      <c r="J564" s="16"/>
      <c r="K564" s="17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</row>
    <row r="565" spans="1:23" x14ac:dyDescent="0.25">
      <c r="A565" s="112"/>
      <c r="B565" s="16"/>
      <c r="C565" s="16"/>
      <c r="D565" s="16"/>
      <c r="E565" s="16"/>
      <c r="F565" s="16"/>
      <c r="G565" s="16"/>
      <c r="H565" s="17"/>
      <c r="I565" s="16"/>
      <c r="J565" s="16"/>
      <c r="K565" s="17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</row>
    <row r="566" spans="1:23" x14ac:dyDescent="0.25">
      <c r="A566" s="112"/>
      <c r="B566" s="16"/>
      <c r="C566" s="16"/>
      <c r="D566" s="16"/>
      <c r="E566" s="16"/>
      <c r="F566" s="16"/>
      <c r="G566" s="16"/>
      <c r="H566" s="17"/>
      <c r="I566" s="16"/>
      <c r="J566" s="16"/>
      <c r="K566" s="17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</row>
    <row r="567" spans="1:23" x14ac:dyDescent="0.25">
      <c r="A567" s="112"/>
      <c r="B567" s="16"/>
      <c r="C567" s="16"/>
      <c r="D567" s="16"/>
      <c r="E567" s="16"/>
      <c r="F567" s="16"/>
      <c r="G567" s="16"/>
      <c r="H567" s="17"/>
      <c r="I567" s="16"/>
      <c r="J567" s="16"/>
      <c r="K567" s="17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</row>
    <row r="568" spans="1:23" x14ac:dyDescent="0.25">
      <c r="A568" s="112"/>
      <c r="B568" s="16"/>
      <c r="C568" s="16"/>
      <c r="D568" s="16"/>
      <c r="E568" s="16"/>
      <c r="F568" s="16"/>
      <c r="G568" s="16"/>
      <c r="H568" s="17"/>
      <c r="I568" s="16"/>
      <c r="J568" s="16"/>
      <c r="K568" s="17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</row>
    <row r="569" spans="1:23" x14ac:dyDescent="0.25">
      <c r="A569" s="112"/>
      <c r="B569" s="16"/>
      <c r="C569" s="16"/>
      <c r="D569" s="16"/>
      <c r="E569" s="16"/>
      <c r="F569" s="16"/>
      <c r="G569" s="16"/>
      <c r="H569" s="17"/>
      <c r="I569" s="16"/>
      <c r="J569" s="16"/>
      <c r="K569" s="17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</row>
    <row r="570" spans="1:23" x14ac:dyDescent="0.25">
      <c r="A570" s="112"/>
      <c r="B570" s="16"/>
      <c r="C570" s="16"/>
      <c r="D570" s="16"/>
      <c r="E570" s="16"/>
      <c r="F570" s="16"/>
      <c r="G570" s="16"/>
      <c r="H570" s="17"/>
      <c r="I570" s="16"/>
      <c r="J570" s="16"/>
      <c r="K570" s="17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</row>
    <row r="571" spans="1:23" x14ac:dyDescent="0.25">
      <c r="A571" s="112"/>
      <c r="B571" s="16"/>
      <c r="C571" s="16"/>
      <c r="D571" s="16"/>
      <c r="E571" s="16"/>
      <c r="F571" s="16"/>
      <c r="G571" s="16"/>
      <c r="H571" s="17"/>
      <c r="I571" s="16"/>
      <c r="J571" s="16"/>
      <c r="K571" s="17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</row>
    <row r="572" spans="1:23" x14ac:dyDescent="0.25">
      <c r="A572" s="112"/>
      <c r="B572" s="16"/>
      <c r="C572" s="16"/>
      <c r="D572" s="16"/>
      <c r="E572" s="16"/>
      <c r="F572" s="16"/>
      <c r="G572" s="16"/>
      <c r="H572" s="17"/>
      <c r="I572" s="16"/>
      <c r="J572" s="16"/>
      <c r="K572" s="17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</row>
    <row r="573" spans="1:23" x14ac:dyDescent="0.25">
      <c r="A573" s="112"/>
      <c r="B573" s="16"/>
      <c r="C573" s="16"/>
      <c r="D573" s="16"/>
      <c r="E573" s="16"/>
      <c r="F573" s="16"/>
      <c r="G573" s="16"/>
      <c r="H573" s="17"/>
      <c r="I573" s="16"/>
      <c r="J573" s="16"/>
      <c r="K573" s="17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</row>
    <row r="574" spans="1:23" x14ac:dyDescent="0.25">
      <c r="A574" s="112"/>
      <c r="B574" s="16"/>
      <c r="C574" s="16"/>
      <c r="D574" s="16"/>
      <c r="E574" s="16"/>
      <c r="F574" s="16"/>
      <c r="G574" s="16"/>
      <c r="H574" s="17"/>
      <c r="I574" s="16"/>
      <c r="J574" s="16"/>
      <c r="K574" s="17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</row>
    <row r="575" spans="1:23" x14ac:dyDescent="0.25">
      <c r="A575" s="112"/>
      <c r="B575" s="16"/>
      <c r="C575" s="16"/>
      <c r="D575" s="16"/>
      <c r="E575" s="16"/>
      <c r="F575" s="16"/>
      <c r="G575" s="16"/>
      <c r="H575" s="17"/>
      <c r="I575" s="16"/>
      <c r="J575" s="16"/>
      <c r="K575" s="17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</row>
    <row r="576" spans="1:23" x14ac:dyDescent="0.25">
      <c r="A576" s="112"/>
      <c r="B576" s="16"/>
      <c r="C576" s="16"/>
      <c r="D576" s="16"/>
      <c r="E576" s="16"/>
      <c r="F576" s="16"/>
      <c r="G576" s="16"/>
      <c r="H576" s="17"/>
      <c r="I576" s="16"/>
      <c r="J576" s="16"/>
      <c r="K576" s="17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</row>
    <row r="577" spans="1:23" x14ac:dyDescent="0.25">
      <c r="A577" s="112"/>
      <c r="B577" s="16"/>
      <c r="C577" s="16"/>
      <c r="D577" s="16"/>
      <c r="E577" s="16"/>
      <c r="F577" s="16"/>
      <c r="G577" s="16"/>
      <c r="H577" s="17"/>
      <c r="I577" s="16"/>
      <c r="J577" s="16"/>
      <c r="K577" s="17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</row>
    <row r="578" spans="1:23" x14ac:dyDescent="0.25">
      <c r="A578" s="112"/>
      <c r="B578" s="16"/>
      <c r="C578" s="16"/>
      <c r="D578" s="16"/>
      <c r="E578" s="16"/>
      <c r="F578" s="16"/>
      <c r="G578" s="16"/>
      <c r="H578" s="17"/>
      <c r="I578" s="16"/>
      <c r="J578" s="16"/>
      <c r="K578" s="17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</row>
    <row r="579" spans="1:23" x14ac:dyDescent="0.25">
      <c r="A579" s="112"/>
      <c r="B579" s="16"/>
      <c r="C579" s="16"/>
      <c r="D579" s="16"/>
      <c r="E579" s="16"/>
      <c r="F579" s="16"/>
      <c r="G579" s="16"/>
      <c r="H579" s="17"/>
      <c r="I579" s="16"/>
      <c r="J579" s="16"/>
      <c r="K579" s="17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</row>
    <row r="580" spans="1:23" x14ac:dyDescent="0.25">
      <c r="A580" s="112"/>
      <c r="B580" s="16"/>
      <c r="C580" s="16"/>
      <c r="D580" s="16"/>
      <c r="E580" s="16"/>
      <c r="F580" s="16"/>
      <c r="G580" s="16"/>
      <c r="H580" s="17"/>
      <c r="I580" s="16"/>
      <c r="J580" s="16"/>
      <c r="K580" s="17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</row>
    <row r="581" spans="1:23" x14ac:dyDescent="0.25">
      <c r="A581" s="112"/>
      <c r="B581" s="16"/>
      <c r="C581" s="16"/>
      <c r="D581" s="16"/>
      <c r="E581" s="16"/>
      <c r="F581" s="16"/>
      <c r="G581" s="16"/>
      <c r="H581" s="17"/>
      <c r="I581" s="16"/>
      <c r="J581" s="16"/>
      <c r="K581" s="17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</row>
    <row r="582" spans="1:23" x14ac:dyDescent="0.25">
      <c r="A582" s="112"/>
      <c r="B582" s="16"/>
      <c r="C582" s="16"/>
      <c r="D582" s="16"/>
      <c r="E582" s="16"/>
      <c r="F582" s="16"/>
      <c r="G582" s="16"/>
      <c r="H582" s="17"/>
      <c r="I582" s="16"/>
      <c r="J582" s="16"/>
      <c r="K582" s="17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</row>
    <row r="583" spans="1:23" x14ac:dyDescent="0.25">
      <c r="A583" s="112"/>
      <c r="B583" s="16"/>
      <c r="C583" s="16"/>
      <c r="D583" s="16"/>
      <c r="E583" s="16"/>
      <c r="F583" s="16"/>
      <c r="G583" s="16"/>
      <c r="H583" s="17"/>
      <c r="I583" s="16"/>
      <c r="J583" s="16"/>
      <c r="K583" s="17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</row>
    <row r="584" spans="1:23" x14ac:dyDescent="0.25">
      <c r="A584" s="112"/>
      <c r="B584" s="16"/>
      <c r="C584" s="16"/>
      <c r="D584" s="16"/>
      <c r="E584" s="16"/>
      <c r="F584" s="16"/>
      <c r="G584" s="16"/>
      <c r="H584" s="17"/>
      <c r="I584" s="16"/>
      <c r="J584" s="16"/>
      <c r="K584" s="17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</row>
    <row r="585" spans="1:23" x14ac:dyDescent="0.25">
      <c r="A585" s="112"/>
      <c r="B585" s="16"/>
      <c r="C585" s="16"/>
      <c r="D585" s="16"/>
      <c r="E585" s="16"/>
      <c r="F585" s="16"/>
      <c r="G585" s="16"/>
      <c r="H585" s="17"/>
      <c r="I585" s="16"/>
      <c r="J585" s="16"/>
      <c r="K585" s="17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</row>
    <row r="586" spans="1:23" x14ac:dyDescent="0.25">
      <c r="A586" s="112"/>
      <c r="B586" s="16"/>
      <c r="C586" s="16"/>
      <c r="D586" s="16"/>
      <c r="E586" s="16"/>
      <c r="F586" s="16"/>
      <c r="G586" s="16"/>
      <c r="H586" s="17"/>
      <c r="I586" s="16"/>
      <c r="J586" s="16"/>
      <c r="K586" s="17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</row>
    <row r="587" spans="1:23" x14ac:dyDescent="0.25">
      <c r="A587" s="112"/>
      <c r="B587" s="16"/>
      <c r="C587" s="16"/>
      <c r="D587" s="16"/>
      <c r="E587" s="16"/>
      <c r="F587" s="16"/>
      <c r="G587" s="16"/>
      <c r="H587" s="17"/>
      <c r="I587" s="16"/>
      <c r="J587" s="16"/>
      <c r="K587" s="17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</row>
    <row r="588" spans="1:23" x14ac:dyDescent="0.25">
      <c r="A588" s="112"/>
      <c r="B588" s="16"/>
      <c r="C588" s="16"/>
      <c r="D588" s="16"/>
      <c r="E588" s="16"/>
      <c r="F588" s="16"/>
      <c r="G588" s="16"/>
      <c r="H588" s="17"/>
      <c r="I588" s="16"/>
      <c r="J588" s="16"/>
      <c r="K588" s="17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</row>
    <row r="589" spans="1:23" x14ac:dyDescent="0.25">
      <c r="A589" s="112"/>
      <c r="B589" s="16"/>
      <c r="C589" s="16"/>
      <c r="D589" s="16"/>
      <c r="E589" s="16"/>
      <c r="F589" s="16"/>
      <c r="G589" s="16"/>
      <c r="H589" s="17"/>
      <c r="I589" s="16"/>
      <c r="J589" s="16"/>
      <c r="K589" s="17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</row>
    <row r="590" spans="1:23" x14ac:dyDescent="0.25">
      <c r="A590" s="112"/>
      <c r="B590" s="16"/>
      <c r="C590" s="16"/>
      <c r="D590" s="16"/>
      <c r="E590" s="16"/>
      <c r="F590" s="16"/>
      <c r="G590" s="16"/>
      <c r="H590" s="17"/>
      <c r="I590" s="16"/>
      <c r="J590" s="16"/>
      <c r="K590" s="17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</row>
    <row r="591" spans="1:23" x14ac:dyDescent="0.25">
      <c r="A591" s="112"/>
      <c r="B591" s="16"/>
      <c r="C591" s="16"/>
      <c r="D591" s="16"/>
      <c r="E591" s="16"/>
      <c r="F591" s="16"/>
      <c r="G591" s="16"/>
      <c r="H591" s="17"/>
      <c r="I591" s="16"/>
      <c r="J591" s="16"/>
      <c r="K591" s="17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</row>
    <row r="592" spans="1:23" x14ac:dyDescent="0.25">
      <c r="A592" s="112"/>
      <c r="B592" s="16"/>
      <c r="C592" s="16"/>
      <c r="D592" s="16"/>
      <c r="E592" s="16"/>
      <c r="F592" s="16"/>
      <c r="G592" s="16"/>
      <c r="H592" s="17"/>
      <c r="I592" s="16"/>
      <c r="J592" s="16"/>
      <c r="K592" s="17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</row>
    <row r="593" spans="1:23" x14ac:dyDescent="0.25">
      <c r="A593" s="112"/>
      <c r="B593" s="16"/>
      <c r="C593" s="16"/>
      <c r="D593" s="16"/>
      <c r="E593" s="16"/>
      <c r="F593" s="16"/>
      <c r="G593" s="16"/>
      <c r="H593" s="17"/>
      <c r="I593" s="16"/>
      <c r="J593" s="16"/>
      <c r="K593" s="17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</row>
    <row r="594" spans="1:23" x14ac:dyDescent="0.25">
      <c r="A594" s="112"/>
      <c r="B594" s="16"/>
      <c r="C594" s="16"/>
      <c r="D594" s="16"/>
      <c r="E594" s="16"/>
      <c r="F594" s="16"/>
      <c r="G594" s="16"/>
      <c r="H594" s="17"/>
      <c r="I594" s="16"/>
      <c r="J594" s="16"/>
      <c r="K594" s="17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</row>
    <row r="595" spans="1:23" x14ac:dyDescent="0.25">
      <c r="A595" s="112"/>
      <c r="B595" s="16"/>
      <c r="C595" s="16"/>
      <c r="D595" s="16"/>
      <c r="E595" s="16"/>
      <c r="F595" s="16"/>
      <c r="G595" s="16"/>
      <c r="H595" s="17"/>
      <c r="I595" s="16"/>
      <c r="J595" s="16"/>
      <c r="K595" s="17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</row>
    <row r="596" spans="1:23" x14ac:dyDescent="0.25">
      <c r="A596" s="112"/>
      <c r="B596" s="16"/>
      <c r="C596" s="16"/>
      <c r="D596" s="16"/>
      <c r="E596" s="16"/>
      <c r="F596" s="16"/>
      <c r="G596" s="16"/>
      <c r="H596" s="17"/>
      <c r="I596" s="16"/>
      <c r="J596" s="16"/>
      <c r="K596" s="17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</row>
    <row r="597" spans="1:23" x14ac:dyDescent="0.25">
      <c r="A597" s="112"/>
      <c r="B597" s="16"/>
      <c r="C597" s="16"/>
      <c r="D597" s="16"/>
      <c r="E597" s="16"/>
      <c r="F597" s="16"/>
      <c r="G597" s="16"/>
      <c r="H597" s="17"/>
      <c r="I597" s="16"/>
      <c r="J597" s="16"/>
      <c r="K597" s="17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</row>
    <row r="598" spans="1:23" x14ac:dyDescent="0.25">
      <c r="A598" s="112"/>
      <c r="B598" s="16"/>
      <c r="C598" s="16"/>
      <c r="D598" s="16"/>
      <c r="E598" s="16"/>
      <c r="F598" s="16"/>
      <c r="G598" s="16"/>
      <c r="H598" s="17"/>
      <c r="I598" s="16"/>
      <c r="J598" s="16"/>
      <c r="K598" s="17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</row>
    <row r="599" spans="1:23" x14ac:dyDescent="0.25">
      <c r="A599" s="112"/>
      <c r="B599" s="16"/>
      <c r="C599" s="16"/>
      <c r="D599" s="16"/>
      <c r="E599" s="16"/>
      <c r="F599" s="16"/>
      <c r="G599" s="16"/>
      <c r="H599" s="17"/>
      <c r="I599" s="16"/>
      <c r="J599" s="16"/>
      <c r="K599" s="17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</row>
    <row r="600" spans="1:23" x14ac:dyDescent="0.25">
      <c r="A600" s="112"/>
      <c r="B600" s="16"/>
      <c r="C600" s="16"/>
      <c r="D600" s="16"/>
      <c r="E600" s="16"/>
      <c r="F600" s="16"/>
      <c r="G600" s="16"/>
      <c r="H600" s="17"/>
      <c r="I600" s="16"/>
      <c r="J600" s="16"/>
      <c r="K600" s="17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</row>
    <row r="601" spans="1:23" x14ac:dyDescent="0.25">
      <c r="A601" s="112"/>
      <c r="B601" s="16"/>
      <c r="C601" s="16"/>
      <c r="D601" s="16"/>
      <c r="E601" s="16"/>
      <c r="F601" s="16"/>
      <c r="G601" s="16"/>
      <c r="H601" s="17"/>
      <c r="I601" s="16"/>
      <c r="J601" s="16"/>
      <c r="K601" s="17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</row>
    <row r="602" spans="1:23" x14ac:dyDescent="0.25">
      <c r="A602" s="112"/>
      <c r="B602" s="16"/>
      <c r="C602" s="16"/>
      <c r="D602" s="16"/>
      <c r="E602" s="16"/>
      <c r="F602" s="16"/>
      <c r="G602" s="16"/>
      <c r="H602" s="17"/>
      <c r="I602" s="16"/>
      <c r="J602" s="16"/>
      <c r="K602" s="17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</row>
    <row r="603" spans="1:23" x14ac:dyDescent="0.25">
      <c r="A603" s="112"/>
      <c r="B603" s="16"/>
      <c r="C603" s="16"/>
      <c r="D603" s="16"/>
      <c r="E603" s="16"/>
      <c r="F603" s="16"/>
      <c r="G603" s="16"/>
      <c r="H603" s="17"/>
      <c r="I603" s="16"/>
      <c r="J603" s="16"/>
      <c r="K603" s="17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</row>
    <row r="604" spans="1:23" x14ac:dyDescent="0.25">
      <c r="A604" s="112"/>
      <c r="B604" s="16"/>
      <c r="C604" s="16"/>
      <c r="D604" s="16"/>
      <c r="E604" s="16"/>
      <c r="F604" s="16"/>
      <c r="G604" s="16"/>
      <c r="H604" s="17"/>
      <c r="I604" s="16"/>
      <c r="J604" s="16"/>
      <c r="K604" s="17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</row>
    <row r="605" spans="1:23" x14ac:dyDescent="0.25">
      <c r="A605" s="112"/>
      <c r="B605" s="16"/>
      <c r="C605" s="16"/>
      <c r="D605" s="16"/>
      <c r="E605" s="16"/>
      <c r="F605" s="16"/>
      <c r="G605" s="16"/>
      <c r="H605" s="17"/>
      <c r="I605" s="16"/>
      <c r="J605" s="16"/>
      <c r="K605" s="17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</row>
    <row r="606" spans="1:23" x14ac:dyDescent="0.25">
      <c r="A606" s="112"/>
      <c r="B606" s="16"/>
      <c r="C606" s="16"/>
      <c r="D606" s="16"/>
      <c r="E606" s="16"/>
      <c r="F606" s="16"/>
      <c r="G606" s="16"/>
      <c r="H606" s="17"/>
      <c r="I606" s="16"/>
      <c r="J606" s="16"/>
      <c r="K606" s="17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</row>
    <row r="607" spans="1:23" x14ac:dyDescent="0.25">
      <c r="A607" s="112"/>
      <c r="B607" s="16"/>
      <c r="C607" s="16"/>
      <c r="D607" s="16"/>
      <c r="E607" s="16"/>
      <c r="F607" s="16"/>
      <c r="G607" s="16"/>
      <c r="H607" s="17"/>
      <c r="I607" s="16"/>
      <c r="J607" s="16"/>
      <c r="K607" s="17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</row>
    <row r="608" spans="1:23" x14ac:dyDescent="0.25">
      <c r="A608" s="112"/>
      <c r="B608" s="16"/>
      <c r="C608" s="16"/>
      <c r="D608" s="16"/>
      <c r="E608" s="16"/>
      <c r="F608" s="16"/>
      <c r="G608" s="16"/>
      <c r="H608" s="17"/>
      <c r="I608" s="16"/>
      <c r="J608" s="16"/>
      <c r="K608" s="17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</row>
    <row r="609" spans="1:23" x14ac:dyDescent="0.25">
      <c r="A609" s="112"/>
      <c r="B609" s="16"/>
      <c r="C609" s="16"/>
      <c r="D609" s="16"/>
      <c r="E609" s="16"/>
      <c r="F609" s="16"/>
      <c r="G609" s="16"/>
      <c r="H609" s="17"/>
      <c r="I609" s="16"/>
      <c r="J609" s="16"/>
      <c r="K609" s="17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</row>
    <row r="610" spans="1:23" x14ac:dyDescent="0.25">
      <c r="A610" s="112"/>
      <c r="B610" s="16"/>
      <c r="C610" s="16"/>
      <c r="D610" s="16"/>
      <c r="E610" s="16"/>
      <c r="F610" s="16"/>
      <c r="G610" s="16"/>
      <c r="H610" s="17"/>
      <c r="I610" s="16"/>
      <c r="J610" s="16"/>
      <c r="K610" s="17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</row>
    <row r="611" spans="1:23" x14ac:dyDescent="0.25">
      <c r="A611" s="112"/>
      <c r="B611" s="16"/>
      <c r="C611" s="16"/>
      <c r="D611" s="16"/>
      <c r="E611" s="16"/>
      <c r="F611" s="16"/>
      <c r="G611" s="16"/>
      <c r="H611" s="17"/>
      <c r="I611" s="16"/>
      <c r="J611" s="16"/>
      <c r="K611" s="17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</row>
    <row r="612" spans="1:23" x14ac:dyDescent="0.25">
      <c r="A612" s="112"/>
      <c r="B612" s="16"/>
      <c r="C612" s="16"/>
      <c r="D612" s="16"/>
      <c r="E612" s="16"/>
      <c r="F612" s="16"/>
      <c r="G612" s="16"/>
      <c r="H612" s="17"/>
      <c r="I612" s="16"/>
      <c r="J612" s="16"/>
      <c r="K612" s="17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</row>
    <row r="613" spans="1:23" x14ac:dyDescent="0.25">
      <c r="A613" s="112"/>
      <c r="B613" s="16"/>
      <c r="C613" s="16"/>
      <c r="D613" s="16"/>
      <c r="E613" s="16"/>
      <c r="F613" s="16"/>
      <c r="G613" s="16"/>
      <c r="H613" s="17"/>
      <c r="I613" s="16"/>
      <c r="J613" s="16"/>
      <c r="K613" s="17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</row>
    <row r="614" spans="1:23" x14ac:dyDescent="0.25">
      <c r="A614" s="112"/>
      <c r="B614" s="16"/>
      <c r="C614" s="16"/>
      <c r="D614" s="16"/>
      <c r="E614" s="16"/>
      <c r="F614" s="16"/>
      <c r="G614" s="16"/>
      <c r="H614" s="17"/>
      <c r="I614" s="16"/>
      <c r="J614" s="16"/>
      <c r="K614" s="17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</row>
    <row r="615" spans="1:23" x14ac:dyDescent="0.25">
      <c r="A615" s="112"/>
      <c r="B615" s="16"/>
      <c r="C615" s="16"/>
      <c r="D615" s="16"/>
      <c r="E615" s="16"/>
      <c r="F615" s="16"/>
      <c r="G615" s="16"/>
      <c r="H615" s="17"/>
      <c r="I615" s="16"/>
      <c r="J615" s="16"/>
      <c r="K615" s="17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</row>
    <row r="616" spans="1:23" x14ac:dyDescent="0.25">
      <c r="A616" s="112"/>
      <c r="B616" s="16"/>
      <c r="C616" s="16"/>
      <c r="D616" s="16"/>
      <c r="E616" s="16"/>
      <c r="F616" s="16"/>
      <c r="G616" s="16"/>
      <c r="H616" s="17"/>
      <c r="I616" s="16"/>
      <c r="J616" s="16"/>
      <c r="K616" s="17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</row>
    <row r="617" spans="1:23" x14ac:dyDescent="0.25">
      <c r="A617" s="112"/>
      <c r="B617" s="16"/>
      <c r="C617" s="16"/>
      <c r="D617" s="16"/>
      <c r="E617" s="16"/>
      <c r="F617" s="16"/>
      <c r="G617" s="16"/>
      <c r="H617" s="17"/>
      <c r="I617" s="16"/>
      <c r="J617" s="16"/>
      <c r="K617" s="17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</row>
    <row r="618" spans="1:23" x14ac:dyDescent="0.25">
      <c r="A618" s="112"/>
      <c r="B618" s="16"/>
      <c r="C618" s="16"/>
      <c r="D618" s="16"/>
      <c r="E618" s="16"/>
      <c r="F618" s="16"/>
      <c r="G618" s="16"/>
      <c r="H618" s="17"/>
      <c r="I618" s="16"/>
      <c r="J618" s="16"/>
      <c r="K618" s="17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</row>
    <row r="619" spans="1:23" x14ac:dyDescent="0.25">
      <c r="A619" s="112"/>
      <c r="B619" s="16"/>
      <c r="C619" s="16"/>
      <c r="D619" s="16"/>
      <c r="E619" s="16"/>
      <c r="F619" s="16"/>
      <c r="G619" s="16"/>
      <c r="H619" s="17"/>
      <c r="I619" s="16"/>
      <c r="J619" s="16"/>
      <c r="K619" s="17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</row>
    <row r="620" spans="1:23" x14ac:dyDescent="0.25">
      <c r="A620" s="112"/>
      <c r="B620" s="16"/>
      <c r="C620" s="16"/>
      <c r="D620" s="16"/>
      <c r="E620" s="16"/>
      <c r="F620" s="16"/>
      <c r="G620" s="16"/>
      <c r="H620" s="17"/>
      <c r="I620" s="16"/>
      <c r="J620" s="16"/>
      <c r="K620" s="17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</row>
    <row r="621" spans="1:23" x14ac:dyDescent="0.25">
      <c r="A621" s="112"/>
      <c r="B621" s="16"/>
      <c r="C621" s="16"/>
      <c r="D621" s="16"/>
      <c r="E621" s="16"/>
      <c r="F621" s="16"/>
      <c r="G621" s="16"/>
      <c r="H621" s="17"/>
      <c r="I621" s="16"/>
      <c r="J621" s="16"/>
      <c r="K621" s="17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</row>
    <row r="622" spans="1:23" x14ac:dyDescent="0.25">
      <c r="A622" s="112"/>
      <c r="B622" s="16"/>
      <c r="C622" s="16"/>
      <c r="D622" s="16"/>
      <c r="E622" s="16"/>
      <c r="F622" s="16"/>
      <c r="G622" s="16"/>
      <c r="H622" s="17"/>
      <c r="I622" s="16"/>
      <c r="J622" s="16"/>
      <c r="K622" s="17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</row>
    <row r="623" spans="1:23" x14ac:dyDescent="0.25">
      <c r="A623" s="112"/>
      <c r="B623" s="16"/>
      <c r="C623" s="16"/>
      <c r="D623" s="16"/>
      <c r="E623" s="16"/>
      <c r="F623" s="16"/>
      <c r="G623" s="16"/>
      <c r="H623" s="17"/>
      <c r="I623" s="16"/>
      <c r="J623" s="16"/>
      <c r="K623" s="17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</row>
    <row r="624" spans="1:23" x14ac:dyDescent="0.25">
      <c r="A624" s="112"/>
      <c r="B624" s="16"/>
      <c r="C624" s="16"/>
      <c r="D624" s="16"/>
      <c r="E624" s="16"/>
      <c r="F624" s="16"/>
      <c r="G624" s="16"/>
      <c r="H624" s="17"/>
      <c r="I624" s="16"/>
      <c r="J624" s="16"/>
      <c r="K624" s="17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</row>
    <row r="625" spans="1:23" x14ac:dyDescent="0.25">
      <c r="A625" s="112"/>
      <c r="B625" s="16"/>
      <c r="C625" s="16"/>
      <c r="D625" s="16"/>
      <c r="E625" s="16"/>
      <c r="F625" s="16"/>
      <c r="G625" s="16"/>
      <c r="H625" s="17"/>
      <c r="I625" s="16"/>
      <c r="J625" s="16"/>
      <c r="K625" s="17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</row>
    <row r="626" spans="1:23" x14ac:dyDescent="0.25">
      <c r="A626" s="112"/>
      <c r="B626" s="16"/>
      <c r="C626" s="16"/>
      <c r="D626" s="16"/>
      <c r="E626" s="16"/>
      <c r="F626" s="16"/>
      <c r="G626" s="16"/>
      <c r="H626" s="17"/>
      <c r="I626" s="16"/>
      <c r="J626" s="16"/>
      <c r="K626" s="17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</row>
    <row r="627" spans="1:23" x14ac:dyDescent="0.25">
      <c r="A627" s="112"/>
      <c r="B627" s="16"/>
      <c r="C627" s="16"/>
      <c r="D627" s="16"/>
      <c r="E627" s="16"/>
      <c r="F627" s="16"/>
      <c r="G627" s="16"/>
      <c r="H627" s="17"/>
      <c r="I627" s="16"/>
      <c r="J627" s="16"/>
      <c r="K627" s="17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</row>
    <row r="628" spans="1:23" x14ac:dyDescent="0.25">
      <c r="A628" s="112"/>
      <c r="B628" s="16"/>
      <c r="C628" s="16"/>
      <c r="D628" s="16"/>
      <c r="E628" s="16"/>
      <c r="F628" s="16"/>
      <c r="G628" s="16"/>
      <c r="H628" s="17"/>
      <c r="I628" s="16"/>
      <c r="J628" s="16"/>
      <c r="K628" s="17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</row>
    <row r="629" spans="1:23" x14ac:dyDescent="0.25">
      <c r="A629" s="112"/>
      <c r="B629" s="16"/>
      <c r="C629" s="16"/>
      <c r="D629" s="16"/>
      <c r="E629" s="16"/>
      <c r="F629" s="16"/>
      <c r="G629" s="16"/>
      <c r="H629" s="17"/>
      <c r="I629" s="16"/>
      <c r="J629" s="16"/>
      <c r="K629" s="17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</row>
    <row r="630" spans="1:23" x14ac:dyDescent="0.25">
      <c r="A630" s="112"/>
      <c r="B630" s="16"/>
      <c r="C630" s="16"/>
      <c r="D630" s="16"/>
      <c r="E630" s="16"/>
      <c r="F630" s="16"/>
      <c r="G630" s="16"/>
      <c r="H630" s="17"/>
      <c r="I630" s="16"/>
      <c r="J630" s="16"/>
      <c r="K630" s="17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</row>
    <row r="631" spans="1:23" x14ac:dyDescent="0.25">
      <c r="A631" s="112"/>
      <c r="B631" s="16"/>
      <c r="C631" s="16"/>
      <c r="D631" s="16"/>
      <c r="E631" s="16"/>
      <c r="F631" s="16"/>
      <c r="G631" s="16"/>
      <c r="H631" s="17"/>
      <c r="I631" s="16"/>
      <c r="J631" s="16"/>
      <c r="K631" s="17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</row>
    <row r="632" spans="1:23" x14ac:dyDescent="0.25">
      <c r="A632" s="112"/>
      <c r="B632" s="16"/>
      <c r="C632" s="16"/>
      <c r="D632" s="16"/>
      <c r="E632" s="16"/>
      <c r="F632" s="16"/>
      <c r="G632" s="16"/>
      <c r="H632" s="17"/>
      <c r="I632" s="16"/>
      <c r="J632" s="16"/>
      <c r="K632" s="17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</row>
    <row r="633" spans="1:23" x14ac:dyDescent="0.25">
      <c r="A633" s="112"/>
      <c r="B633" s="16"/>
      <c r="C633" s="16"/>
      <c r="D633" s="16"/>
      <c r="E633" s="16"/>
      <c r="F633" s="16"/>
      <c r="G633" s="16"/>
      <c r="H633" s="17"/>
      <c r="I633" s="16"/>
      <c r="J633" s="16"/>
      <c r="K633" s="17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</row>
    <row r="634" spans="1:23" x14ac:dyDescent="0.25">
      <c r="A634" s="112"/>
      <c r="B634" s="16"/>
      <c r="C634" s="16"/>
      <c r="D634" s="16"/>
      <c r="E634" s="16"/>
      <c r="F634" s="16"/>
      <c r="G634" s="16"/>
      <c r="H634" s="17"/>
      <c r="I634" s="16"/>
      <c r="J634" s="16"/>
      <c r="K634" s="17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</row>
    <row r="635" spans="1:23" x14ac:dyDescent="0.25">
      <c r="A635" s="112"/>
      <c r="B635" s="16"/>
      <c r="C635" s="16"/>
      <c r="D635" s="16"/>
      <c r="E635" s="16"/>
      <c r="F635" s="16"/>
      <c r="G635" s="16"/>
      <c r="H635" s="17"/>
      <c r="I635" s="16"/>
      <c r="J635" s="16"/>
      <c r="K635" s="17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</row>
    <row r="636" spans="1:23" x14ac:dyDescent="0.25">
      <c r="A636" s="112"/>
      <c r="B636" s="16"/>
      <c r="C636" s="16"/>
      <c r="D636" s="16"/>
      <c r="E636" s="16"/>
      <c r="F636" s="16"/>
      <c r="G636" s="16"/>
      <c r="H636" s="17"/>
      <c r="I636" s="16"/>
      <c r="J636" s="16"/>
      <c r="K636" s="17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</row>
    <row r="637" spans="1:23" x14ac:dyDescent="0.25">
      <c r="A637" s="112"/>
      <c r="B637" s="16"/>
      <c r="C637" s="16"/>
      <c r="D637" s="16"/>
      <c r="E637" s="16"/>
      <c r="F637" s="16"/>
      <c r="G637" s="16"/>
      <c r="H637" s="17"/>
      <c r="I637" s="16"/>
      <c r="J637" s="16"/>
      <c r="K637" s="17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</row>
    <row r="638" spans="1:23" x14ac:dyDescent="0.25">
      <c r="A638" s="112"/>
      <c r="B638" s="16"/>
      <c r="C638" s="16"/>
      <c r="D638" s="16"/>
      <c r="E638" s="16"/>
      <c r="F638" s="16"/>
      <c r="G638" s="16"/>
      <c r="H638" s="17"/>
      <c r="I638" s="16"/>
      <c r="J638" s="16"/>
      <c r="K638" s="17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</row>
    <row r="639" spans="1:23" x14ac:dyDescent="0.25">
      <c r="A639" s="112"/>
      <c r="B639" s="16"/>
      <c r="C639" s="16"/>
      <c r="D639" s="16"/>
      <c r="E639" s="16"/>
      <c r="F639" s="16"/>
      <c r="G639" s="16"/>
      <c r="H639" s="17"/>
      <c r="I639" s="16"/>
      <c r="J639" s="16"/>
      <c r="K639" s="17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</row>
    <row r="640" spans="1:23" x14ac:dyDescent="0.25">
      <c r="A640" s="112"/>
      <c r="B640" s="16"/>
      <c r="C640" s="16"/>
      <c r="D640" s="16"/>
      <c r="E640" s="16"/>
      <c r="F640" s="16"/>
      <c r="G640" s="16"/>
      <c r="H640" s="17"/>
      <c r="I640" s="16"/>
      <c r="J640" s="16"/>
      <c r="K640" s="17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</row>
    <row r="641" spans="1:23" x14ac:dyDescent="0.25">
      <c r="A641" s="112"/>
      <c r="B641" s="16"/>
      <c r="C641" s="16"/>
      <c r="D641" s="16"/>
      <c r="E641" s="16"/>
      <c r="F641" s="16"/>
      <c r="G641" s="16"/>
      <c r="H641" s="17"/>
      <c r="I641" s="16"/>
      <c r="J641" s="16"/>
      <c r="K641" s="17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</row>
    <row r="642" spans="1:23" x14ac:dyDescent="0.25">
      <c r="A642" s="112"/>
      <c r="B642" s="16"/>
      <c r="C642" s="16"/>
      <c r="D642" s="16"/>
      <c r="E642" s="16"/>
      <c r="F642" s="16"/>
      <c r="G642" s="16"/>
      <c r="H642" s="17"/>
      <c r="I642" s="16"/>
      <c r="J642" s="16"/>
      <c r="K642" s="17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</row>
    <row r="643" spans="1:23" x14ac:dyDescent="0.25">
      <c r="A643" s="112"/>
      <c r="B643" s="16"/>
      <c r="C643" s="16"/>
      <c r="D643" s="16"/>
      <c r="E643" s="16"/>
      <c r="F643" s="16"/>
      <c r="G643" s="16"/>
      <c r="H643" s="17"/>
      <c r="I643" s="16"/>
      <c r="J643" s="16"/>
      <c r="K643" s="17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</row>
    <row r="644" spans="1:23" x14ac:dyDescent="0.25">
      <c r="A644" s="112"/>
      <c r="B644" s="16"/>
      <c r="C644" s="16"/>
      <c r="D644" s="16"/>
      <c r="E644" s="16"/>
      <c r="F644" s="16"/>
      <c r="G644" s="16"/>
      <c r="H644" s="17"/>
      <c r="I644" s="16"/>
      <c r="J644" s="16"/>
      <c r="K644" s="17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</row>
    <row r="645" spans="1:23" x14ac:dyDescent="0.25">
      <c r="A645" s="112"/>
      <c r="B645" s="16"/>
      <c r="C645" s="16"/>
      <c r="D645" s="16"/>
      <c r="E645" s="16"/>
      <c r="F645" s="16"/>
      <c r="G645" s="16"/>
      <c r="H645" s="17"/>
      <c r="I645" s="16"/>
      <c r="J645" s="16"/>
      <c r="K645" s="17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</row>
    <row r="646" spans="1:23" x14ac:dyDescent="0.25">
      <c r="A646" s="112"/>
      <c r="B646" s="16"/>
      <c r="C646" s="16"/>
      <c r="D646" s="16"/>
      <c r="E646" s="16"/>
      <c r="F646" s="16"/>
      <c r="G646" s="16"/>
      <c r="H646" s="17"/>
      <c r="I646" s="16"/>
      <c r="J646" s="16"/>
      <c r="K646" s="17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</row>
    <row r="647" spans="1:23" x14ac:dyDescent="0.25">
      <c r="A647" s="112"/>
      <c r="B647" s="16"/>
      <c r="C647" s="16"/>
      <c r="D647" s="16"/>
      <c r="E647" s="16"/>
      <c r="F647" s="16"/>
      <c r="G647" s="16"/>
      <c r="H647" s="17"/>
      <c r="I647" s="16"/>
      <c r="J647" s="16"/>
      <c r="K647" s="17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</row>
    <row r="648" spans="1:23" x14ac:dyDescent="0.25">
      <c r="A648" s="112"/>
      <c r="B648" s="16"/>
      <c r="C648" s="16"/>
      <c r="D648" s="16"/>
      <c r="E648" s="16"/>
      <c r="F648" s="16"/>
      <c r="G648" s="16"/>
      <c r="H648" s="17"/>
      <c r="I648" s="16"/>
      <c r="J648" s="16"/>
      <c r="K648" s="17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</row>
    <row r="649" spans="1:23" x14ac:dyDescent="0.25">
      <c r="A649" s="112"/>
      <c r="B649" s="16"/>
      <c r="C649" s="16"/>
      <c r="D649" s="16"/>
      <c r="E649" s="16"/>
      <c r="F649" s="16"/>
      <c r="G649" s="16"/>
      <c r="H649" s="17"/>
      <c r="I649" s="16"/>
      <c r="J649" s="16"/>
      <c r="K649" s="17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</row>
    <row r="650" spans="1:23" x14ac:dyDescent="0.25">
      <c r="A650" s="112"/>
      <c r="B650" s="16"/>
      <c r="C650" s="16"/>
      <c r="D650" s="16"/>
      <c r="E650" s="16"/>
      <c r="F650" s="16"/>
      <c r="G650" s="16"/>
      <c r="H650" s="17"/>
      <c r="I650" s="16"/>
      <c r="J650" s="16"/>
      <c r="K650" s="17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</row>
    <row r="651" spans="1:23" x14ac:dyDescent="0.25">
      <c r="A651" s="112"/>
      <c r="B651" s="16"/>
      <c r="C651" s="16"/>
      <c r="D651" s="16"/>
      <c r="E651" s="16"/>
      <c r="F651" s="16"/>
      <c r="G651" s="16"/>
      <c r="H651" s="17"/>
      <c r="I651" s="16"/>
      <c r="J651" s="16"/>
      <c r="K651" s="17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</row>
    <row r="652" spans="1:23" x14ac:dyDescent="0.25">
      <c r="A652" s="112"/>
      <c r="B652" s="16"/>
      <c r="C652" s="16"/>
      <c r="D652" s="16"/>
      <c r="E652" s="16"/>
      <c r="F652" s="16"/>
      <c r="G652" s="16"/>
      <c r="H652" s="17"/>
      <c r="I652" s="16"/>
      <c r="J652" s="16"/>
      <c r="K652" s="17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</row>
    <row r="653" spans="1:23" x14ac:dyDescent="0.25">
      <c r="A653" s="112"/>
      <c r="B653" s="16"/>
      <c r="C653" s="16"/>
      <c r="D653" s="16"/>
      <c r="E653" s="16"/>
      <c r="F653" s="16"/>
      <c r="G653" s="16"/>
      <c r="H653" s="17"/>
      <c r="I653" s="16"/>
      <c r="J653" s="16"/>
      <c r="K653" s="17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</row>
    <row r="654" spans="1:23" x14ac:dyDescent="0.25">
      <c r="A654" s="112"/>
      <c r="B654" s="16"/>
      <c r="C654" s="16"/>
      <c r="D654" s="16"/>
      <c r="E654" s="16"/>
      <c r="F654" s="16"/>
      <c r="G654" s="16"/>
      <c r="H654" s="17"/>
      <c r="I654" s="16"/>
      <c r="J654" s="16"/>
      <c r="K654" s="17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</row>
    <row r="655" spans="1:23" x14ac:dyDescent="0.25">
      <c r="A655" s="112"/>
      <c r="B655" s="16"/>
      <c r="C655" s="16"/>
      <c r="D655" s="16"/>
      <c r="E655" s="16"/>
      <c r="F655" s="16"/>
      <c r="G655" s="16"/>
      <c r="H655" s="17"/>
      <c r="I655" s="16"/>
      <c r="J655" s="16"/>
      <c r="K655" s="17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</row>
    <row r="656" spans="1:23" x14ac:dyDescent="0.25">
      <c r="A656" s="112"/>
      <c r="B656" s="16"/>
      <c r="C656" s="16"/>
      <c r="D656" s="16"/>
      <c r="E656" s="16"/>
      <c r="F656" s="16"/>
      <c r="G656" s="16"/>
      <c r="H656" s="17"/>
      <c r="I656" s="16"/>
      <c r="J656" s="16"/>
      <c r="K656" s="17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</row>
    <row r="657" spans="1:23" x14ac:dyDescent="0.25">
      <c r="A657" s="112"/>
      <c r="B657" s="16"/>
      <c r="C657" s="16"/>
      <c r="D657" s="16"/>
      <c r="E657" s="16"/>
      <c r="F657" s="16"/>
      <c r="G657" s="16"/>
      <c r="H657" s="17"/>
      <c r="I657" s="16"/>
      <c r="J657" s="16"/>
      <c r="K657" s="17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</row>
    <row r="658" spans="1:23" x14ac:dyDescent="0.25">
      <c r="A658" s="112"/>
      <c r="B658" s="16"/>
      <c r="C658" s="16"/>
      <c r="D658" s="16"/>
      <c r="E658" s="16"/>
      <c r="F658" s="16"/>
      <c r="G658" s="16"/>
      <c r="H658" s="17"/>
      <c r="I658" s="16"/>
      <c r="J658" s="16"/>
      <c r="K658" s="17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</row>
    <row r="659" spans="1:23" x14ac:dyDescent="0.25">
      <c r="A659" s="112"/>
      <c r="B659" s="16"/>
      <c r="C659" s="16"/>
      <c r="D659" s="16"/>
      <c r="E659" s="16"/>
      <c r="F659" s="16"/>
      <c r="G659" s="16"/>
      <c r="H659" s="17"/>
      <c r="I659" s="16"/>
      <c r="J659" s="16"/>
      <c r="K659" s="17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</row>
    <row r="660" spans="1:23" x14ac:dyDescent="0.25">
      <c r="A660" s="112"/>
      <c r="B660" s="16"/>
      <c r="C660" s="16"/>
      <c r="D660" s="16"/>
      <c r="E660" s="16"/>
      <c r="F660" s="16"/>
      <c r="G660" s="16"/>
      <c r="H660" s="17"/>
      <c r="I660" s="16"/>
      <c r="J660" s="16"/>
      <c r="K660" s="17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</row>
    <row r="661" spans="1:23" x14ac:dyDescent="0.25">
      <c r="A661" s="112"/>
      <c r="B661" s="16"/>
      <c r="C661" s="16"/>
      <c r="D661" s="16"/>
      <c r="E661" s="16"/>
      <c r="F661" s="16"/>
      <c r="G661" s="16"/>
      <c r="H661" s="17"/>
      <c r="I661" s="16"/>
      <c r="J661" s="16"/>
      <c r="K661" s="17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</row>
    <row r="662" spans="1:23" x14ac:dyDescent="0.25">
      <c r="A662" s="112"/>
      <c r="B662" s="16"/>
      <c r="C662" s="16"/>
      <c r="D662" s="16"/>
      <c r="E662" s="16"/>
      <c r="F662" s="16"/>
      <c r="G662" s="16"/>
      <c r="H662" s="17"/>
      <c r="I662" s="16"/>
      <c r="J662" s="16"/>
      <c r="K662" s="17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</row>
    <row r="663" spans="1:23" x14ac:dyDescent="0.25">
      <c r="A663" s="112"/>
      <c r="B663" s="16"/>
      <c r="C663" s="16"/>
      <c r="D663" s="16"/>
      <c r="E663" s="16"/>
      <c r="F663" s="16"/>
      <c r="G663" s="16"/>
      <c r="H663" s="17"/>
      <c r="I663" s="16"/>
      <c r="J663" s="16"/>
      <c r="K663" s="17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</row>
    <row r="664" spans="1:23" x14ac:dyDescent="0.25">
      <c r="A664" s="112"/>
      <c r="B664" s="16"/>
      <c r="C664" s="16"/>
      <c r="D664" s="16"/>
      <c r="E664" s="16"/>
      <c r="F664" s="16"/>
      <c r="G664" s="16"/>
      <c r="H664" s="17"/>
      <c r="I664" s="16"/>
      <c r="J664" s="16"/>
      <c r="K664" s="17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</row>
    <row r="665" spans="1:23" x14ac:dyDescent="0.25">
      <c r="A665" s="112"/>
      <c r="B665" s="16"/>
      <c r="C665" s="16"/>
      <c r="D665" s="16"/>
      <c r="E665" s="16"/>
      <c r="F665" s="16"/>
      <c r="G665" s="16"/>
      <c r="H665" s="17"/>
      <c r="I665" s="16"/>
      <c r="J665" s="16"/>
      <c r="K665" s="17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</row>
    <row r="666" spans="1:23" x14ac:dyDescent="0.25">
      <c r="A666" s="112"/>
      <c r="B666" s="16"/>
      <c r="C666" s="16"/>
      <c r="D666" s="16"/>
      <c r="E666" s="16"/>
      <c r="F666" s="16"/>
      <c r="G666" s="16"/>
      <c r="H666" s="17"/>
      <c r="I666" s="16"/>
      <c r="J666" s="16"/>
      <c r="K666" s="17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</row>
    <row r="667" spans="1:23" x14ac:dyDescent="0.25">
      <c r="A667" s="112"/>
      <c r="B667" s="16"/>
      <c r="C667" s="16"/>
      <c r="D667" s="16"/>
      <c r="E667" s="16"/>
      <c r="F667" s="16"/>
      <c r="G667" s="16"/>
      <c r="H667" s="17"/>
      <c r="I667" s="16"/>
      <c r="J667" s="16"/>
      <c r="K667" s="17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</row>
    <row r="668" spans="1:23" x14ac:dyDescent="0.25">
      <c r="A668" s="112"/>
      <c r="B668" s="16"/>
      <c r="C668" s="16"/>
      <c r="D668" s="16"/>
      <c r="E668" s="16"/>
      <c r="F668" s="16"/>
      <c r="G668" s="16"/>
      <c r="H668" s="17"/>
      <c r="I668" s="16"/>
      <c r="J668" s="16"/>
      <c r="K668" s="17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</row>
    <row r="669" spans="1:23" x14ac:dyDescent="0.25">
      <c r="A669" s="112"/>
      <c r="B669" s="16"/>
      <c r="C669" s="16"/>
      <c r="D669" s="16"/>
      <c r="E669" s="16"/>
      <c r="F669" s="16"/>
      <c r="G669" s="16"/>
      <c r="H669" s="17"/>
      <c r="I669" s="16"/>
      <c r="J669" s="16"/>
      <c r="K669" s="17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</row>
    <row r="670" spans="1:23" x14ac:dyDescent="0.25">
      <c r="A670" s="112"/>
      <c r="B670" s="16"/>
      <c r="C670" s="16"/>
      <c r="D670" s="16"/>
      <c r="E670" s="16"/>
      <c r="F670" s="16"/>
      <c r="G670" s="16"/>
      <c r="H670" s="17"/>
      <c r="I670" s="16"/>
      <c r="J670" s="16"/>
      <c r="K670" s="17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</row>
    <row r="671" spans="1:23" x14ac:dyDescent="0.25">
      <c r="A671" s="112"/>
      <c r="B671" s="16"/>
      <c r="C671" s="16"/>
      <c r="D671" s="16"/>
      <c r="E671" s="16"/>
      <c r="F671" s="16"/>
      <c r="G671" s="16"/>
      <c r="H671" s="17"/>
      <c r="I671" s="16"/>
      <c r="J671" s="16"/>
      <c r="K671" s="17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</row>
    <row r="672" spans="1:23" x14ac:dyDescent="0.25">
      <c r="A672" s="112"/>
      <c r="B672" s="16"/>
      <c r="C672" s="16"/>
      <c r="D672" s="16"/>
      <c r="E672" s="16"/>
      <c r="F672" s="16"/>
      <c r="G672" s="16"/>
      <c r="H672" s="17"/>
      <c r="I672" s="16"/>
      <c r="J672" s="16"/>
      <c r="K672" s="17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</row>
    <row r="673" spans="1:23" x14ac:dyDescent="0.25">
      <c r="A673" s="112"/>
      <c r="B673" s="16"/>
      <c r="C673" s="16"/>
      <c r="D673" s="16"/>
      <c r="E673" s="16"/>
      <c r="F673" s="16"/>
      <c r="G673" s="16"/>
      <c r="H673" s="17"/>
      <c r="I673" s="16"/>
      <c r="J673" s="16"/>
      <c r="K673" s="17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</row>
    <row r="674" spans="1:23" x14ac:dyDescent="0.25">
      <c r="A674" s="112"/>
      <c r="B674" s="16"/>
      <c r="C674" s="16"/>
      <c r="D674" s="16"/>
      <c r="E674" s="16"/>
      <c r="F674" s="16"/>
      <c r="G674" s="16"/>
      <c r="H674" s="17"/>
      <c r="I674" s="16"/>
      <c r="J674" s="16"/>
      <c r="K674" s="17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</row>
    <row r="675" spans="1:23" x14ac:dyDescent="0.25">
      <c r="A675" s="112"/>
      <c r="B675" s="16"/>
      <c r="C675" s="16"/>
      <c r="D675" s="16"/>
      <c r="E675" s="16"/>
      <c r="F675" s="16"/>
      <c r="G675" s="16"/>
      <c r="H675" s="17"/>
      <c r="I675" s="16"/>
      <c r="J675" s="16"/>
      <c r="K675" s="17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</row>
    <row r="676" spans="1:23" x14ac:dyDescent="0.25">
      <c r="A676" s="112"/>
      <c r="B676" s="16"/>
      <c r="C676" s="16"/>
      <c r="D676" s="16"/>
      <c r="E676" s="16"/>
      <c r="F676" s="16"/>
      <c r="G676" s="16"/>
      <c r="H676" s="17"/>
      <c r="I676" s="16"/>
      <c r="J676" s="16"/>
      <c r="K676" s="17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</row>
    <row r="677" spans="1:23" x14ac:dyDescent="0.25">
      <c r="A677" s="112"/>
      <c r="B677" s="16"/>
      <c r="C677" s="16"/>
      <c r="D677" s="16"/>
      <c r="E677" s="16"/>
      <c r="F677" s="16"/>
      <c r="G677" s="16"/>
      <c r="H677" s="17"/>
      <c r="I677" s="16"/>
      <c r="J677" s="16"/>
      <c r="K677" s="17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</row>
    <row r="678" spans="1:23" x14ac:dyDescent="0.25">
      <c r="A678" s="112"/>
      <c r="B678" s="16"/>
      <c r="C678" s="16"/>
      <c r="D678" s="16"/>
      <c r="E678" s="16"/>
      <c r="F678" s="16"/>
      <c r="G678" s="16"/>
      <c r="H678" s="17"/>
      <c r="I678" s="16"/>
      <c r="J678" s="16"/>
      <c r="K678" s="17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</row>
    <row r="679" spans="1:23" x14ac:dyDescent="0.25">
      <c r="A679" s="112"/>
      <c r="B679" s="16"/>
      <c r="C679" s="16"/>
      <c r="D679" s="16"/>
      <c r="E679" s="16"/>
      <c r="F679" s="16"/>
      <c r="G679" s="16"/>
      <c r="H679" s="17"/>
      <c r="I679" s="16"/>
      <c r="J679" s="16"/>
      <c r="K679" s="17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</row>
    <row r="680" spans="1:23" x14ac:dyDescent="0.25">
      <c r="A680" s="112"/>
      <c r="B680" s="16"/>
      <c r="C680" s="16"/>
      <c r="D680" s="16"/>
      <c r="E680" s="16"/>
      <c r="F680" s="16"/>
      <c r="G680" s="16"/>
      <c r="H680" s="17"/>
      <c r="I680" s="16"/>
      <c r="J680" s="16"/>
      <c r="K680" s="17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</row>
    <row r="681" spans="1:23" x14ac:dyDescent="0.25">
      <c r="A681" s="112"/>
      <c r="B681" s="16"/>
      <c r="C681" s="16"/>
      <c r="D681" s="16"/>
      <c r="E681" s="16"/>
      <c r="F681" s="16"/>
      <c r="G681" s="16"/>
      <c r="H681" s="17"/>
      <c r="I681" s="16"/>
      <c r="J681" s="16"/>
      <c r="K681" s="17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</row>
    <row r="682" spans="1:23" x14ac:dyDescent="0.25">
      <c r="A682" s="112"/>
      <c r="B682" s="16"/>
      <c r="C682" s="16"/>
      <c r="D682" s="16"/>
      <c r="E682" s="16"/>
      <c r="F682" s="16"/>
      <c r="G682" s="16"/>
      <c r="H682" s="17"/>
      <c r="I682" s="16"/>
      <c r="J682" s="16"/>
      <c r="K682" s="17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</row>
    <row r="683" spans="1:23" x14ac:dyDescent="0.25">
      <c r="A683" s="112"/>
      <c r="B683" s="16"/>
      <c r="C683" s="16"/>
      <c r="D683" s="16"/>
      <c r="E683" s="16"/>
      <c r="F683" s="16"/>
      <c r="G683" s="16"/>
      <c r="H683" s="17"/>
      <c r="I683" s="16"/>
      <c r="J683" s="16"/>
      <c r="K683" s="17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</row>
    <row r="684" spans="1:23" x14ac:dyDescent="0.25">
      <c r="A684" s="112"/>
      <c r="B684" s="16"/>
      <c r="C684" s="16"/>
      <c r="D684" s="16"/>
      <c r="E684" s="16"/>
      <c r="F684" s="16"/>
      <c r="G684" s="16"/>
      <c r="H684" s="17"/>
      <c r="I684" s="16"/>
      <c r="J684" s="16"/>
      <c r="K684" s="17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</row>
    <row r="685" spans="1:23" x14ac:dyDescent="0.25">
      <c r="A685" s="112"/>
      <c r="B685" s="16"/>
      <c r="C685" s="16"/>
      <c r="D685" s="16"/>
      <c r="E685" s="16"/>
      <c r="F685" s="16"/>
      <c r="G685" s="16"/>
      <c r="H685" s="17"/>
      <c r="I685" s="16"/>
      <c r="J685" s="16"/>
      <c r="K685" s="17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</row>
    <row r="686" spans="1:23" x14ac:dyDescent="0.25">
      <c r="A686" s="112"/>
      <c r="B686" s="16"/>
      <c r="C686" s="16"/>
      <c r="D686" s="16"/>
      <c r="E686" s="16"/>
      <c r="F686" s="16"/>
      <c r="G686" s="16"/>
      <c r="H686" s="17"/>
      <c r="I686" s="16"/>
      <c r="J686" s="16"/>
      <c r="K686" s="17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</row>
    <row r="687" spans="1:23" x14ac:dyDescent="0.25">
      <c r="A687" s="112"/>
      <c r="B687" s="16"/>
      <c r="C687" s="16"/>
      <c r="D687" s="16"/>
      <c r="E687" s="16"/>
      <c r="F687" s="16"/>
      <c r="G687" s="16"/>
      <c r="H687" s="17"/>
      <c r="I687" s="16"/>
      <c r="J687" s="16"/>
      <c r="K687" s="17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</row>
    <row r="688" spans="1:23" x14ac:dyDescent="0.25">
      <c r="A688" s="112"/>
      <c r="B688" s="16"/>
      <c r="C688" s="16"/>
      <c r="D688" s="16"/>
      <c r="E688" s="16"/>
      <c r="F688" s="16"/>
      <c r="G688" s="16"/>
      <c r="H688" s="17"/>
      <c r="I688" s="16"/>
      <c r="J688" s="16"/>
      <c r="K688" s="17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</row>
    <row r="689" spans="1:23" x14ac:dyDescent="0.25">
      <c r="A689" s="112"/>
      <c r="B689" s="16"/>
      <c r="C689" s="16"/>
      <c r="D689" s="16"/>
      <c r="E689" s="16"/>
      <c r="F689" s="16"/>
      <c r="G689" s="16"/>
      <c r="H689" s="17"/>
      <c r="I689" s="16"/>
      <c r="J689" s="16"/>
      <c r="K689" s="17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</row>
    <row r="690" spans="1:23" x14ac:dyDescent="0.25">
      <c r="A690" s="112"/>
      <c r="B690" s="16"/>
      <c r="C690" s="16"/>
      <c r="D690" s="16"/>
      <c r="E690" s="16"/>
      <c r="F690" s="16"/>
      <c r="G690" s="16"/>
      <c r="H690" s="17"/>
      <c r="I690" s="16"/>
      <c r="J690" s="16"/>
      <c r="K690" s="17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</row>
    <row r="691" spans="1:23" x14ac:dyDescent="0.25">
      <c r="A691" s="112"/>
      <c r="B691" s="16"/>
      <c r="C691" s="16"/>
      <c r="D691" s="16"/>
      <c r="E691" s="16"/>
      <c r="F691" s="16"/>
      <c r="G691" s="16"/>
      <c r="H691" s="17"/>
      <c r="I691" s="16"/>
      <c r="J691" s="16"/>
      <c r="K691" s="17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</row>
    <row r="692" spans="1:23" x14ac:dyDescent="0.25">
      <c r="A692" s="112"/>
      <c r="B692" s="16"/>
      <c r="C692" s="16"/>
      <c r="D692" s="16"/>
      <c r="E692" s="16"/>
      <c r="F692" s="16"/>
      <c r="G692" s="16"/>
      <c r="H692" s="17"/>
      <c r="I692" s="16"/>
      <c r="J692" s="16"/>
      <c r="K692" s="17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</row>
    <row r="693" spans="1:23" x14ac:dyDescent="0.25">
      <c r="A693" s="112"/>
      <c r="B693" s="16"/>
      <c r="C693" s="16"/>
      <c r="D693" s="16"/>
      <c r="E693" s="16"/>
      <c r="F693" s="16"/>
      <c r="G693" s="16"/>
      <c r="H693" s="17"/>
      <c r="I693" s="16"/>
      <c r="J693" s="16"/>
      <c r="K693" s="17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</row>
    <row r="694" spans="1:23" x14ac:dyDescent="0.25">
      <c r="A694" s="112"/>
      <c r="B694" s="16"/>
      <c r="C694" s="16"/>
      <c r="D694" s="16"/>
      <c r="E694" s="16"/>
      <c r="F694" s="16"/>
      <c r="G694" s="16"/>
      <c r="H694" s="17"/>
      <c r="I694" s="16"/>
      <c r="J694" s="16"/>
      <c r="K694" s="17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</row>
    <row r="695" spans="1:23" x14ac:dyDescent="0.25">
      <c r="A695" s="112"/>
      <c r="B695" s="16"/>
      <c r="C695" s="16"/>
      <c r="D695" s="16"/>
      <c r="E695" s="16"/>
      <c r="F695" s="16"/>
      <c r="G695" s="16"/>
      <c r="H695" s="17"/>
      <c r="I695" s="16"/>
      <c r="J695" s="16"/>
      <c r="K695" s="17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</row>
    <row r="696" spans="1:23" x14ac:dyDescent="0.25">
      <c r="A696" s="112"/>
      <c r="B696" s="16"/>
      <c r="C696" s="16"/>
      <c r="D696" s="16"/>
      <c r="E696" s="16"/>
      <c r="F696" s="16"/>
      <c r="G696" s="16"/>
      <c r="H696" s="17"/>
      <c r="I696" s="16"/>
      <c r="J696" s="16"/>
      <c r="K696" s="17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</row>
    <row r="697" spans="1:23" x14ac:dyDescent="0.25">
      <c r="A697" s="112"/>
      <c r="B697" s="16"/>
      <c r="C697" s="16"/>
      <c r="D697" s="16"/>
      <c r="E697" s="16"/>
      <c r="F697" s="16"/>
      <c r="G697" s="16"/>
      <c r="H697" s="17"/>
      <c r="I697" s="16"/>
      <c r="J697" s="16"/>
      <c r="K697" s="17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</row>
    <row r="698" spans="1:23" x14ac:dyDescent="0.25">
      <c r="A698" s="112"/>
      <c r="B698" s="16"/>
      <c r="C698" s="16"/>
      <c r="D698" s="16"/>
      <c r="E698" s="16"/>
      <c r="F698" s="16"/>
      <c r="G698" s="16"/>
      <c r="H698" s="17"/>
      <c r="I698" s="16"/>
      <c r="J698" s="16"/>
      <c r="K698" s="17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</row>
    <row r="699" spans="1:23" x14ac:dyDescent="0.25">
      <c r="A699" s="112"/>
      <c r="B699" s="16"/>
      <c r="C699" s="16"/>
      <c r="D699" s="16"/>
      <c r="E699" s="16"/>
      <c r="F699" s="16"/>
      <c r="G699" s="16"/>
      <c r="H699" s="17"/>
      <c r="I699" s="16"/>
      <c r="J699" s="16"/>
      <c r="K699" s="17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</row>
    <row r="700" spans="1:23" x14ac:dyDescent="0.25">
      <c r="A700" s="112"/>
      <c r="B700" s="16"/>
      <c r="C700" s="16"/>
      <c r="D700" s="16"/>
      <c r="E700" s="16"/>
      <c r="F700" s="16"/>
      <c r="G700" s="16"/>
      <c r="H700" s="17"/>
      <c r="I700" s="16"/>
      <c r="J700" s="16"/>
      <c r="K700" s="17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</row>
    <row r="701" spans="1:23" x14ac:dyDescent="0.25">
      <c r="A701" s="112"/>
      <c r="B701" s="16"/>
      <c r="C701" s="16"/>
      <c r="D701" s="16"/>
      <c r="E701" s="16"/>
      <c r="F701" s="16"/>
      <c r="G701" s="16"/>
      <c r="H701" s="17"/>
      <c r="I701" s="16"/>
      <c r="J701" s="16"/>
      <c r="K701" s="17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</row>
    <row r="702" spans="1:23" x14ac:dyDescent="0.25">
      <c r="A702" s="112"/>
      <c r="B702" s="16"/>
      <c r="C702" s="16"/>
      <c r="D702" s="16"/>
      <c r="E702" s="16"/>
      <c r="F702" s="16"/>
      <c r="G702" s="16"/>
      <c r="H702" s="17"/>
      <c r="I702" s="16"/>
      <c r="J702" s="16"/>
      <c r="K702" s="17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</row>
    <row r="703" spans="1:23" x14ac:dyDescent="0.25">
      <c r="A703" s="112"/>
      <c r="B703" s="16"/>
      <c r="C703" s="16"/>
      <c r="D703" s="16"/>
      <c r="E703" s="16"/>
      <c r="F703" s="16"/>
      <c r="G703" s="16"/>
      <c r="H703" s="17"/>
      <c r="I703" s="16"/>
      <c r="J703" s="16"/>
      <c r="K703" s="17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</row>
    <row r="704" spans="1:23" x14ac:dyDescent="0.25">
      <c r="A704" s="112"/>
      <c r="B704" s="16"/>
      <c r="C704" s="16"/>
      <c r="D704" s="16"/>
      <c r="E704" s="16"/>
      <c r="F704" s="16"/>
      <c r="G704" s="16"/>
      <c r="H704" s="17"/>
      <c r="I704" s="16"/>
      <c r="J704" s="16"/>
      <c r="K704" s="17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</row>
    <row r="705" spans="1:23" x14ac:dyDescent="0.25">
      <c r="A705" s="112"/>
      <c r="B705" s="16"/>
      <c r="C705" s="16"/>
      <c r="D705" s="16"/>
      <c r="E705" s="16"/>
      <c r="F705" s="16"/>
      <c r="G705" s="16"/>
      <c r="H705" s="17"/>
      <c r="I705" s="16"/>
      <c r="J705" s="16"/>
      <c r="K705" s="17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</row>
    <row r="706" spans="1:23" x14ac:dyDescent="0.25">
      <c r="A706" s="112"/>
      <c r="B706" s="16"/>
      <c r="C706" s="16"/>
      <c r="D706" s="16"/>
      <c r="E706" s="16"/>
      <c r="F706" s="16"/>
      <c r="G706" s="16"/>
      <c r="H706" s="17"/>
      <c r="I706" s="16"/>
      <c r="J706" s="16"/>
      <c r="K706" s="17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</row>
    <row r="707" spans="1:23" x14ac:dyDescent="0.25">
      <c r="A707" s="112"/>
      <c r="B707" s="16"/>
      <c r="C707" s="16"/>
      <c r="D707" s="16"/>
      <c r="E707" s="16"/>
      <c r="F707" s="16"/>
      <c r="G707" s="16"/>
      <c r="H707" s="17"/>
      <c r="I707" s="16"/>
      <c r="J707" s="16"/>
      <c r="K707" s="17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</row>
    <row r="708" spans="1:23" x14ac:dyDescent="0.25">
      <c r="A708" s="112"/>
      <c r="B708" s="16"/>
      <c r="C708" s="16"/>
      <c r="D708" s="16"/>
      <c r="E708" s="16"/>
      <c r="F708" s="16"/>
      <c r="G708" s="16"/>
      <c r="H708" s="17"/>
      <c r="I708" s="16"/>
      <c r="J708" s="16"/>
      <c r="K708" s="17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</row>
    <row r="709" spans="1:23" x14ac:dyDescent="0.25">
      <c r="A709" s="112"/>
      <c r="B709" s="16"/>
      <c r="C709" s="16"/>
      <c r="D709" s="16"/>
      <c r="E709" s="16"/>
      <c r="F709" s="16"/>
      <c r="G709" s="16"/>
      <c r="H709" s="17"/>
      <c r="I709" s="16"/>
      <c r="J709" s="16"/>
      <c r="K709" s="17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</row>
    <row r="710" spans="1:23" x14ac:dyDescent="0.25">
      <c r="A710" s="112"/>
      <c r="B710" s="16"/>
      <c r="C710" s="16"/>
      <c r="D710" s="16"/>
      <c r="E710" s="16"/>
      <c r="F710" s="16"/>
      <c r="G710" s="16"/>
      <c r="H710" s="17"/>
      <c r="I710" s="16"/>
      <c r="J710" s="16"/>
      <c r="K710" s="17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</row>
    <row r="711" spans="1:23" x14ac:dyDescent="0.25">
      <c r="A711" s="112"/>
      <c r="B711" s="16"/>
      <c r="C711" s="16"/>
      <c r="D711" s="16"/>
      <c r="E711" s="16"/>
      <c r="F711" s="16"/>
      <c r="G711" s="16"/>
      <c r="H711" s="17"/>
      <c r="I711" s="16"/>
      <c r="J711" s="16"/>
      <c r="K711" s="17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</row>
    <row r="712" spans="1:23" x14ac:dyDescent="0.25">
      <c r="A712" s="112"/>
      <c r="B712" s="16"/>
      <c r="C712" s="16"/>
      <c r="D712" s="16"/>
      <c r="E712" s="16"/>
      <c r="F712" s="16"/>
      <c r="G712" s="16"/>
      <c r="H712" s="17"/>
      <c r="I712" s="16"/>
      <c r="J712" s="16"/>
      <c r="K712" s="17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</row>
    <row r="713" spans="1:23" x14ac:dyDescent="0.25">
      <c r="A713" s="112"/>
      <c r="B713" s="16"/>
      <c r="C713" s="16"/>
      <c r="D713" s="16"/>
      <c r="E713" s="16"/>
      <c r="F713" s="16"/>
      <c r="G713" s="16"/>
      <c r="H713" s="17"/>
      <c r="I713" s="16"/>
      <c r="J713" s="16"/>
      <c r="K713" s="17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</row>
    <row r="714" spans="1:23" x14ac:dyDescent="0.25">
      <c r="A714" s="112"/>
      <c r="B714" s="16"/>
      <c r="C714" s="16"/>
      <c r="D714" s="16"/>
      <c r="E714" s="16"/>
      <c r="F714" s="16"/>
      <c r="G714" s="16"/>
      <c r="H714" s="17"/>
      <c r="I714" s="16"/>
      <c r="J714" s="16"/>
      <c r="K714" s="17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</row>
    <row r="715" spans="1:23" x14ac:dyDescent="0.25">
      <c r="A715" s="112"/>
      <c r="B715" s="16"/>
      <c r="C715" s="16"/>
      <c r="D715" s="16"/>
      <c r="E715" s="16"/>
      <c r="F715" s="16"/>
      <c r="G715" s="16"/>
      <c r="H715" s="17"/>
      <c r="I715" s="16"/>
      <c r="J715" s="16"/>
      <c r="K715" s="17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</row>
    <row r="716" spans="1:23" x14ac:dyDescent="0.25">
      <c r="A716" s="112"/>
      <c r="B716" s="16"/>
      <c r="C716" s="16"/>
      <c r="D716" s="16"/>
      <c r="E716" s="16"/>
      <c r="F716" s="16"/>
      <c r="G716" s="16"/>
      <c r="H716" s="17"/>
      <c r="I716" s="16"/>
      <c r="J716" s="16"/>
      <c r="K716" s="17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</row>
    <row r="717" spans="1:23" x14ac:dyDescent="0.25">
      <c r="A717" s="112"/>
      <c r="B717" s="16"/>
      <c r="C717" s="16"/>
      <c r="D717" s="16"/>
      <c r="E717" s="16"/>
      <c r="F717" s="16"/>
      <c r="G717" s="16"/>
      <c r="H717" s="17"/>
      <c r="I717" s="16"/>
      <c r="J717" s="16"/>
      <c r="K717" s="17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</row>
    <row r="718" spans="1:23" x14ac:dyDescent="0.25">
      <c r="A718" s="112"/>
      <c r="B718" s="16"/>
      <c r="C718" s="16"/>
      <c r="D718" s="16"/>
      <c r="E718" s="16"/>
      <c r="F718" s="16"/>
      <c r="G718" s="16"/>
      <c r="H718" s="17"/>
      <c r="I718" s="16"/>
      <c r="J718" s="16"/>
      <c r="K718" s="17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</row>
    <row r="719" spans="1:23" x14ac:dyDescent="0.25">
      <c r="A719" s="112"/>
      <c r="B719" s="16"/>
      <c r="C719" s="16"/>
      <c r="D719" s="16"/>
      <c r="E719" s="16"/>
      <c r="F719" s="16"/>
      <c r="G719" s="16"/>
      <c r="H719" s="17"/>
      <c r="I719" s="16"/>
      <c r="J719" s="16"/>
      <c r="K719" s="17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</row>
    <row r="720" spans="1:23" x14ac:dyDescent="0.25">
      <c r="A720" s="112"/>
      <c r="B720" s="16"/>
      <c r="C720" s="16"/>
      <c r="D720" s="16"/>
      <c r="E720" s="16"/>
      <c r="F720" s="16"/>
      <c r="G720" s="16"/>
      <c r="H720" s="17"/>
      <c r="I720" s="16"/>
      <c r="J720" s="16"/>
      <c r="K720" s="17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</row>
    <row r="721" spans="1:23" x14ac:dyDescent="0.25">
      <c r="A721" s="112"/>
      <c r="B721" s="16"/>
      <c r="C721" s="16"/>
      <c r="D721" s="16"/>
      <c r="E721" s="16"/>
      <c r="F721" s="16"/>
      <c r="G721" s="16"/>
      <c r="H721" s="17"/>
      <c r="I721" s="16"/>
      <c r="J721" s="16"/>
      <c r="K721" s="17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</row>
    <row r="722" spans="1:23" x14ac:dyDescent="0.25">
      <c r="A722" s="112"/>
      <c r="B722" s="16"/>
      <c r="C722" s="16"/>
      <c r="D722" s="16"/>
      <c r="E722" s="16"/>
      <c r="F722" s="16"/>
      <c r="G722" s="16"/>
      <c r="H722" s="17"/>
      <c r="I722" s="16"/>
      <c r="J722" s="16"/>
      <c r="K722" s="17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</row>
    <row r="723" spans="1:23" x14ac:dyDescent="0.25">
      <c r="A723" s="112"/>
      <c r="B723" s="16"/>
      <c r="C723" s="16"/>
      <c r="D723" s="16"/>
      <c r="E723" s="16"/>
      <c r="F723" s="16"/>
      <c r="G723" s="16"/>
      <c r="H723" s="17"/>
      <c r="I723" s="16"/>
      <c r="J723" s="16"/>
      <c r="K723" s="17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</row>
    <row r="724" spans="1:23" x14ac:dyDescent="0.25">
      <c r="A724" s="112"/>
      <c r="B724" s="16"/>
      <c r="C724" s="16"/>
      <c r="D724" s="16"/>
      <c r="E724" s="16"/>
      <c r="F724" s="16"/>
      <c r="G724" s="16"/>
      <c r="H724" s="17"/>
      <c r="I724" s="16"/>
      <c r="J724" s="16"/>
      <c r="K724" s="17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</row>
    <row r="725" spans="1:23" x14ac:dyDescent="0.25">
      <c r="A725" s="112"/>
      <c r="B725" s="16"/>
      <c r="C725" s="16"/>
      <c r="D725" s="16"/>
      <c r="E725" s="16"/>
      <c r="F725" s="16"/>
      <c r="G725" s="16"/>
      <c r="H725" s="17"/>
      <c r="I725" s="16"/>
      <c r="J725" s="16"/>
      <c r="K725" s="17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</row>
    <row r="726" spans="1:23" x14ac:dyDescent="0.25">
      <c r="A726" s="112"/>
      <c r="B726" s="16"/>
      <c r="C726" s="16"/>
      <c r="D726" s="16"/>
      <c r="E726" s="16"/>
      <c r="F726" s="16"/>
      <c r="G726" s="16"/>
      <c r="H726" s="17"/>
      <c r="I726" s="16"/>
      <c r="J726" s="16"/>
      <c r="K726" s="17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</row>
    <row r="727" spans="1:23" x14ac:dyDescent="0.25">
      <c r="A727" s="112"/>
      <c r="B727" s="16"/>
      <c r="C727" s="16"/>
      <c r="D727" s="16"/>
      <c r="E727" s="16"/>
      <c r="F727" s="16"/>
      <c r="G727" s="16"/>
      <c r="H727" s="17"/>
      <c r="I727" s="16"/>
      <c r="J727" s="16"/>
      <c r="K727" s="17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</row>
    <row r="728" spans="1:23" x14ac:dyDescent="0.25">
      <c r="A728" s="112"/>
      <c r="B728" s="16"/>
      <c r="C728" s="16"/>
      <c r="D728" s="16"/>
      <c r="E728" s="16"/>
      <c r="F728" s="16"/>
      <c r="G728" s="16"/>
      <c r="H728" s="17"/>
      <c r="I728" s="16"/>
      <c r="J728" s="16"/>
      <c r="K728" s="17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</row>
    <row r="729" spans="1:23" x14ac:dyDescent="0.25">
      <c r="A729" s="112"/>
      <c r="B729" s="16"/>
      <c r="C729" s="16"/>
      <c r="D729" s="16"/>
      <c r="E729" s="16"/>
      <c r="F729" s="16"/>
      <c r="G729" s="16"/>
      <c r="H729" s="17"/>
      <c r="I729" s="16"/>
      <c r="J729" s="16"/>
      <c r="K729" s="17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</row>
    <row r="730" spans="1:23" x14ac:dyDescent="0.25">
      <c r="A730" s="112"/>
      <c r="B730" s="16"/>
      <c r="C730" s="16"/>
      <c r="D730" s="16"/>
      <c r="E730" s="16"/>
      <c r="F730" s="16"/>
      <c r="G730" s="16"/>
      <c r="H730" s="17"/>
      <c r="I730" s="16"/>
      <c r="J730" s="16"/>
      <c r="K730" s="17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</row>
    <row r="731" spans="1:23" x14ac:dyDescent="0.25">
      <c r="A731" s="112"/>
      <c r="B731" s="16"/>
      <c r="C731" s="16"/>
      <c r="D731" s="16"/>
      <c r="E731" s="16"/>
      <c r="F731" s="16"/>
      <c r="G731" s="16"/>
      <c r="H731" s="17"/>
      <c r="I731" s="16"/>
      <c r="J731" s="16"/>
      <c r="K731" s="17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</row>
    <row r="732" spans="1:23" x14ac:dyDescent="0.25">
      <c r="A732" s="112"/>
      <c r="B732" s="16"/>
      <c r="C732" s="16"/>
      <c r="D732" s="16"/>
      <c r="E732" s="16"/>
      <c r="F732" s="16"/>
      <c r="G732" s="16"/>
      <c r="H732" s="17"/>
      <c r="I732" s="16"/>
      <c r="J732" s="16"/>
      <c r="K732" s="17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</row>
    <row r="733" spans="1:23" x14ac:dyDescent="0.25">
      <c r="A733" s="112"/>
      <c r="B733" s="16"/>
      <c r="C733" s="16"/>
      <c r="D733" s="16"/>
      <c r="E733" s="16"/>
      <c r="F733" s="16"/>
      <c r="G733" s="16"/>
      <c r="H733" s="17"/>
      <c r="I733" s="16"/>
      <c r="J733" s="16"/>
      <c r="K733" s="17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</row>
    <row r="734" spans="1:23" x14ac:dyDescent="0.25">
      <c r="A734" s="112"/>
      <c r="B734" s="16"/>
      <c r="C734" s="16"/>
      <c r="D734" s="16"/>
      <c r="E734" s="16"/>
      <c r="F734" s="16"/>
      <c r="G734" s="16"/>
      <c r="H734" s="17"/>
      <c r="I734" s="16"/>
      <c r="J734" s="16"/>
      <c r="K734" s="17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</row>
    <row r="735" spans="1:23" x14ac:dyDescent="0.25">
      <c r="A735" s="112"/>
      <c r="B735" s="16"/>
      <c r="C735" s="16"/>
      <c r="D735" s="16"/>
      <c r="E735" s="16"/>
      <c r="F735" s="16"/>
      <c r="G735" s="16"/>
      <c r="H735" s="17"/>
      <c r="I735" s="16"/>
      <c r="J735" s="16"/>
      <c r="K735" s="17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</row>
    <row r="736" spans="1:23" x14ac:dyDescent="0.25">
      <c r="A736" s="112"/>
      <c r="B736" s="16"/>
      <c r="C736" s="16"/>
      <c r="D736" s="16"/>
      <c r="E736" s="16"/>
      <c r="F736" s="16"/>
      <c r="G736" s="16"/>
      <c r="H736" s="17"/>
      <c r="I736" s="16"/>
      <c r="J736" s="16"/>
      <c r="K736" s="17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</row>
    <row r="737" spans="1:23" x14ac:dyDescent="0.25">
      <c r="A737" s="112"/>
      <c r="B737" s="16"/>
      <c r="C737" s="16"/>
      <c r="D737" s="16"/>
      <c r="E737" s="16"/>
      <c r="F737" s="16"/>
      <c r="G737" s="16"/>
      <c r="H737" s="17"/>
      <c r="I737" s="16"/>
      <c r="J737" s="16"/>
      <c r="K737" s="17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</row>
    <row r="738" spans="1:23" x14ac:dyDescent="0.25">
      <c r="A738" s="112"/>
      <c r="B738" s="16"/>
      <c r="C738" s="16"/>
      <c r="D738" s="16"/>
      <c r="E738" s="16"/>
      <c r="F738" s="16"/>
      <c r="G738" s="16"/>
      <c r="H738" s="17"/>
      <c r="I738" s="16"/>
      <c r="J738" s="16"/>
      <c r="K738" s="17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</row>
    <row r="739" spans="1:23" x14ac:dyDescent="0.25">
      <c r="A739" s="112"/>
      <c r="B739" s="16"/>
      <c r="C739" s="16"/>
      <c r="D739" s="16"/>
      <c r="E739" s="16"/>
      <c r="F739" s="16"/>
      <c r="G739" s="16"/>
      <c r="H739" s="17"/>
      <c r="I739" s="16"/>
      <c r="J739" s="16"/>
      <c r="K739" s="17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</row>
    <row r="740" spans="1:23" x14ac:dyDescent="0.25">
      <c r="A740" s="112"/>
      <c r="B740" s="16"/>
      <c r="C740" s="16"/>
      <c r="D740" s="16"/>
      <c r="E740" s="16"/>
      <c r="F740" s="16"/>
      <c r="G740" s="16"/>
      <c r="H740" s="17"/>
      <c r="I740" s="16"/>
      <c r="J740" s="16"/>
      <c r="K740" s="17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</row>
    <row r="741" spans="1:23" x14ac:dyDescent="0.25">
      <c r="A741" s="112"/>
      <c r="B741" s="16"/>
      <c r="C741" s="16"/>
      <c r="D741" s="16"/>
      <c r="E741" s="16"/>
      <c r="F741" s="16"/>
      <c r="G741" s="16"/>
      <c r="H741" s="17"/>
      <c r="I741" s="16"/>
      <c r="J741" s="16"/>
      <c r="K741" s="17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</row>
    <row r="742" spans="1:23" x14ac:dyDescent="0.25">
      <c r="A742" s="112"/>
      <c r="B742" s="16"/>
      <c r="C742" s="16"/>
      <c r="D742" s="16"/>
      <c r="E742" s="16"/>
      <c r="F742" s="16"/>
      <c r="G742" s="16"/>
      <c r="H742" s="17"/>
      <c r="I742" s="16"/>
      <c r="J742" s="16"/>
      <c r="K742" s="17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</row>
    <row r="743" spans="1:23" x14ac:dyDescent="0.25">
      <c r="A743" s="112"/>
      <c r="B743" s="16"/>
      <c r="C743" s="16"/>
      <c r="D743" s="16"/>
      <c r="E743" s="16"/>
      <c r="F743" s="16"/>
      <c r="G743" s="16"/>
      <c r="H743" s="17"/>
      <c r="I743" s="16"/>
      <c r="J743" s="16"/>
      <c r="K743" s="17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</row>
    <row r="744" spans="1:23" x14ac:dyDescent="0.25">
      <c r="A744" s="112"/>
      <c r="B744" s="16"/>
      <c r="C744" s="16"/>
      <c r="D744" s="16"/>
      <c r="E744" s="16"/>
      <c r="F744" s="16"/>
      <c r="G744" s="16"/>
      <c r="H744" s="17"/>
      <c r="I744" s="16"/>
      <c r="J744" s="16"/>
      <c r="K744" s="17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</row>
    <row r="745" spans="1:23" x14ac:dyDescent="0.25">
      <c r="A745" s="112"/>
      <c r="B745" s="16"/>
      <c r="C745" s="16"/>
      <c r="D745" s="16"/>
      <c r="E745" s="16"/>
      <c r="F745" s="16"/>
      <c r="G745" s="16"/>
      <c r="H745" s="17"/>
      <c r="I745" s="16"/>
      <c r="J745" s="16"/>
      <c r="K745" s="17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</row>
    <row r="746" spans="1:23" x14ac:dyDescent="0.25">
      <c r="A746" s="112"/>
      <c r="B746" s="16"/>
      <c r="C746" s="16"/>
      <c r="D746" s="16"/>
      <c r="E746" s="16"/>
      <c r="F746" s="16"/>
      <c r="G746" s="16"/>
      <c r="H746" s="17"/>
      <c r="I746" s="16"/>
      <c r="J746" s="16"/>
      <c r="K746" s="17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</row>
    <row r="747" spans="1:23" x14ac:dyDescent="0.25">
      <c r="A747" s="112"/>
      <c r="B747" s="16"/>
      <c r="C747" s="16"/>
      <c r="D747" s="16"/>
      <c r="E747" s="16"/>
      <c r="F747" s="16"/>
      <c r="G747" s="16"/>
      <c r="H747" s="17"/>
      <c r="I747" s="16"/>
      <c r="J747" s="16"/>
      <c r="K747" s="17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</row>
    <row r="748" spans="1:23" x14ac:dyDescent="0.25">
      <c r="A748" s="112"/>
      <c r="B748" s="16"/>
      <c r="C748" s="16"/>
      <c r="D748" s="16"/>
      <c r="E748" s="16"/>
      <c r="F748" s="16"/>
      <c r="G748" s="16"/>
      <c r="H748" s="17"/>
      <c r="I748" s="16"/>
      <c r="J748" s="16"/>
      <c r="K748" s="17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</row>
  </sheetData>
  <mergeCells count="246">
    <mergeCell ref="C254:E254"/>
    <mergeCell ref="C255:E255"/>
    <mergeCell ref="C256:E256"/>
    <mergeCell ref="D257:E257"/>
    <mergeCell ref="D258:E258"/>
    <mergeCell ref="D259:E259"/>
    <mergeCell ref="D248:E248"/>
    <mergeCell ref="D249:E249"/>
    <mergeCell ref="D250:E250"/>
    <mergeCell ref="D251:E251"/>
    <mergeCell ref="D252:E252"/>
    <mergeCell ref="D253:E253"/>
    <mergeCell ref="D266:E266"/>
    <mergeCell ref="C267:E267"/>
    <mergeCell ref="C268:E268"/>
    <mergeCell ref="C269:E269"/>
    <mergeCell ref="C270:E270"/>
    <mergeCell ref="C271:E271"/>
    <mergeCell ref="C260:E260"/>
    <mergeCell ref="D261:E261"/>
    <mergeCell ref="D262:E262"/>
    <mergeCell ref="D263:E263"/>
    <mergeCell ref="D264:E264"/>
    <mergeCell ref="D265:E265"/>
    <mergeCell ref="B284:E284"/>
    <mergeCell ref="C278:E278"/>
    <mergeCell ref="C279:E279"/>
    <mergeCell ref="C280:E280"/>
    <mergeCell ref="C281:E281"/>
    <mergeCell ref="C282:E282"/>
    <mergeCell ref="C283:E283"/>
    <mergeCell ref="C272:E272"/>
    <mergeCell ref="C273:E273"/>
    <mergeCell ref="D274:E274"/>
    <mergeCell ref="D275:E275"/>
    <mergeCell ref="C276:E276"/>
    <mergeCell ref="C277:E277"/>
    <mergeCell ref="C242:E242"/>
    <mergeCell ref="C243:E243"/>
    <mergeCell ref="D244:E244"/>
    <mergeCell ref="D245:E245"/>
    <mergeCell ref="D246:E246"/>
    <mergeCell ref="D247:E247"/>
    <mergeCell ref="D236:E236"/>
    <mergeCell ref="D237:E237"/>
    <mergeCell ref="D238:E238"/>
    <mergeCell ref="D239:E239"/>
    <mergeCell ref="D240:E240"/>
    <mergeCell ref="C241:E241"/>
    <mergeCell ref="D230:E230"/>
    <mergeCell ref="D231:E231"/>
    <mergeCell ref="D232:E232"/>
    <mergeCell ref="D233:E233"/>
    <mergeCell ref="D234:E234"/>
    <mergeCell ref="D235:E235"/>
    <mergeCell ref="D224:E224"/>
    <mergeCell ref="D225:E225"/>
    <mergeCell ref="C226:E226"/>
    <mergeCell ref="D227:E227"/>
    <mergeCell ref="D228:E228"/>
    <mergeCell ref="C229:E229"/>
    <mergeCell ref="D218:E218"/>
    <mergeCell ref="D219:E219"/>
    <mergeCell ref="D220:E220"/>
    <mergeCell ref="D221:E221"/>
    <mergeCell ref="D222:E222"/>
    <mergeCell ref="D223:E223"/>
    <mergeCell ref="D212:E212"/>
    <mergeCell ref="D213:E213"/>
    <mergeCell ref="D214:E214"/>
    <mergeCell ref="C215:E215"/>
    <mergeCell ref="D216:E216"/>
    <mergeCell ref="D217:E217"/>
    <mergeCell ref="D206:E206"/>
    <mergeCell ref="D207:E207"/>
    <mergeCell ref="D208:E208"/>
    <mergeCell ref="D209:E209"/>
    <mergeCell ref="D210:E210"/>
    <mergeCell ref="D211:E211"/>
    <mergeCell ref="D200:E200"/>
    <mergeCell ref="D201:E201"/>
    <mergeCell ref="D202:E202"/>
    <mergeCell ref="D203:E203"/>
    <mergeCell ref="C204:E204"/>
    <mergeCell ref="D205:E205"/>
    <mergeCell ref="D194:E194"/>
    <mergeCell ref="D195:E195"/>
    <mergeCell ref="D196:E196"/>
    <mergeCell ref="D197:E197"/>
    <mergeCell ref="D198:E198"/>
    <mergeCell ref="D199:E199"/>
    <mergeCell ref="C188:E188"/>
    <mergeCell ref="C189:E189"/>
    <mergeCell ref="C190:E190"/>
    <mergeCell ref="C191:E191"/>
    <mergeCell ref="C192:E192"/>
    <mergeCell ref="C193:E193"/>
    <mergeCell ref="C181:E181"/>
    <mergeCell ref="C183:E183"/>
    <mergeCell ref="C184:E184"/>
    <mergeCell ref="C185:E185"/>
    <mergeCell ref="C186:E186"/>
    <mergeCell ref="C187:E187"/>
    <mergeCell ref="C175:E175"/>
    <mergeCell ref="C176:E176"/>
    <mergeCell ref="C177:E177"/>
    <mergeCell ref="D178:E178"/>
    <mergeCell ref="D179:E179"/>
    <mergeCell ref="C180:E180"/>
    <mergeCell ref="D166:E166"/>
    <mergeCell ref="D167:E167"/>
    <mergeCell ref="D168:E168"/>
    <mergeCell ref="D169:E169"/>
    <mergeCell ref="D170:E170"/>
    <mergeCell ref="C171:E171"/>
    <mergeCell ref="C160:E160"/>
    <mergeCell ref="D161:E161"/>
    <mergeCell ref="D162:E162"/>
    <mergeCell ref="D163:E163"/>
    <mergeCell ref="D164:E164"/>
    <mergeCell ref="D165:E165"/>
    <mergeCell ref="D154:E154"/>
    <mergeCell ref="D155:E155"/>
    <mergeCell ref="D156:E156"/>
    <mergeCell ref="C157:E157"/>
    <mergeCell ref="C158:E158"/>
    <mergeCell ref="C159:E159"/>
    <mergeCell ref="D148:E148"/>
    <mergeCell ref="D149:E149"/>
    <mergeCell ref="D150:E150"/>
    <mergeCell ref="D151:E151"/>
    <mergeCell ref="D152:E152"/>
    <mergeCell ref="D153:E153"/>
    <mergeCell ref="C142:E142"/>
    <mergeCell ref="D143:E143"/>
    <mergeCell ref="D144:E144"/>
    <mergeCell ref="C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C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C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03:E103"/>
    <mergeCell ref="C104:E104"/>
    <mergeCell ref="C108:E108"/>
    <mergeCell ref="C109:E109"/>
    <mergeCell ref="D110:E110"/>
    <mergeCell ref="D111:E111"/>
    <mergeCell ref="D97:E97"/>
    <mergeCell ref="D98:E98"/>
    <mergeCell ref="D99:E99"/>
    <mergeCell ref="C100:E100"/>
    <mergeCell ref="C101:E101"/>
    <mergeCell ref="D102:E102"/>
    <mergeCell ref="C91:E91"/>
    <mergeCell ref="D92:E92"/>
    <mergeCell ref="D93:E93"/>
    <mergeCell ref="D94:E94"/>
    <mergeCell ref="C95:E95"/>
    <mergeCell ref="D96:E96"/>
    <mergeCell ref="C85:E85"/>
    <mergeCell ref="C86:E86"/>
    <mergeCell ref="C87:E87"/>
    <mergeCell ref="C88:E88"/>
    <mergeCell ref="C89:E89"/>
    <mergeCell ref="C90:E90"/>
    <mergeCell ref="C77:E77"/>
    <mergeCell ref="C80:E80"/>
    <mergeCell ref="C81:E81"/>
    <mergeCell ref="C82:E82"/>
    <mergeCell ref="C83:E83"/>
    <mergeCell ref="C84:E84"/>
    <mergeCell ref="C57:E57"/>
    <mergeCell ref="C65:E65"/>
    <mergeCell ref="C71:E71"/>
    <mergeCell ref="C72:E72"/>
    <mergeCell ref="C73:E73"/>
    <mergeCell ref="C76:E76"/>
    <mergeCell ref="C51:E51"/>
    <mergeCell ref="C52:E52"/>
    <mergeCell ref="C53:E53"/>
    <mergeCell ref="C54:E54"/>
    <mergeCell ref="D55:E55"/>
    <mergeCell ref="D56:E56"/>
    <mergeCell ref="C38:E38"/>
    <mergeCell ref="C39:E39"/>
    <mergeCell ref="C40:E40"/>
    <mergeCell ref="C45:E45"/>
    <mergeCell ref="C46:E46"/>
    <mergeCell ref="C47:E47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21:E21"/>
    <mergeCell ref="C22:E22"/>
    <mergeCell ref="C23:E23"/>
    <mergeCell ref="B2:E4"/>
    <mergeCell ref="F2:H2"/>
    <mergeCell ref="F3:F4"/>
    <mergeCell ref="G3:G4"/>
    <mergeCell ref="H3:H4"/>
    <mergeCell ref="C30:E30"/>
    <mergeCell ref="L2:S3"/>
    <mergeCell ref="T2:W3"/>
    <mergeCell ref="I2:K2"/>
    <mergeCell ref="I3:I4"/>
    <mergeCell ref="J3:J4"/>
    <mergeCell ref="K3:K4"/>
    <mergeCell ref="C5:E5"/>
    <mergeCell ref="C6:E6"/>
    <mergeCell ref="C20:E20"/>
  </mergeCells>
  <pageMargins left="0.25" right="0.25" top="0.75" bottom="0.75" header="0.3" footer="0.3"/>
  <pageSetup paperSize="8" scale="54" orientation="landscape" horizontalDpi="4294967293" r:id="rId1"/>
  <headerFooter>
    <oddHeader>&amp;C&amp;"Times New Roman,Félkövér"&amp;12 011130 Önkormányzatok és önkormányzati hivatalok jogalkotó és általános igazgatási tevékenysége Kiadások - 2019. év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735"/>
  <sheetViews>
    <sheetView view="pageLayout" topLeftCell="B1" zoomScale="73" zoomScaleNormal="76" zoomScaleSheetLayoutView="100" zoomScalePageLayoutView="73" workbookViewId="0">
      <selection activeCell="AA1" sqref="AA1:AA1048576"/>
    </sheetView>
  </sheetViews>
  <sheetFormatPr defaultColWidth="9.140625" defaultRowHeight="15" x14ac:dyDescent="0.25"/>
  <cols>
    <col min="1" max="1" width="7.85546875" style="110" hidden="1" customWidth="1"/>
    <col min="2" max="2" width="6.85546875" style="15" bestFit="1" customWidth="1"/>
    <col min="3" max="4" width="3.28515625" style="12" customWidth="1"/>
    <col min="5" max="5" width="48.85546875" style="12" customWidth="1"/>
    <col min="6" max="6" width="11" style="12" customWidth="1"/>
    <col min="7" max="7" width="9.7109375" style="12" customWidth="1"/>
    <col min="8" max="8" width="11.7109375" style="47" customWidth="1"/>
    <col min="9" max="9" width="12" style="12" customWidth="1"/>
    <col min="10" max="10" width="8.85546875" style="12" customWidth="1"/>
    <col min="11" max="11" width="13" style="47" customWidth="1"/>
    <col min="12" max="12" width="10.140625" style="12" bestFit="1" customWidth="1"/>
    <col min="13" max="13" width="11" style="12" customWidth="1"/>
    <col min="14" max="14" width="13" style="12" customWidth="1"/>
    <col min="15" max="24" width="10.140625" style="12" bestFit="1" customWidth="1"/>
    <col min="25" max="25" width="12.42578125" style="12" customWidth="1"/>
    <col min="26" max="26" width="11.28515625" style="12" bestFit="1" customWidth="1"/>
    <col min="27" max="27" width="11.5703125" style="16" hidden="1" customWidth="1"/>
    <col min="28" max="16384" width="9.140625" style="16"/>
  </cols>
  <sheetData>
    <row r="1" spans="1:27" ht="15.75" thickBot="1" x14ac:dyDescent="0.3">
      <c r="Z1" s="11" t="s">
        <v>826</v>
      </c>
    </row>
    <row r="2" spans="1:27" ht="29.25" customHeight="1" x14ac:dyDescent="0.25">
      <c r="B2" s="733" t="s">
        <v>0</v>
      </c>
      <c r="C2" s="734"/>
      <c r="D2" s="734"/>
      <c r="E2" s="734"/>
      <c r="F2" s="794" t="s">
        <v>1090</v>
      </c>
      <c r="G2" s="740"/>
      <c r="H2" s="795"/>
      <c r="I2" s="794" t="s">
        <v>1023</v>
      </c>
      <c r="J2" s="740"/>
      <c r="K2" s="795"/>
      <c r="L2" s="739" t="s">
        <v>1069</v>
      </c>
      <c r="M2" s="740"/>
      <c r="N2" s="740"/>
      <c r="O2" s="851" t="s">
        <v>1091</v>
      </c>
      <c r="P2" s="852"/>
      <c r="Q2" s="852"/>
      <c r="R2" s="852"/>
      <c r="S2" s="852"/>
      <c r="T2" s="852"/>
      <c r="U2" s="852"/>
      <c r="V2" s="853"/>
      <c r="W2" s="857" t="s">
        <v>1094</v>
      </c>
      <c r="X2" s="858"/>
      <c r="Y2" s="858"/>
      <c r="Z2" s="859"/>
    </row>
    <row r="3" spans="1:27" ht="22.5" customHeight="1" thickBot="1" x14ac:dyDescent="0.3">
      <c r="B3" s="735"/>
      <c r="C3" s="736"/>
      <c r="D3" s="736"/>
      <c r="E3" s="736"/>
      <c r="F3" s="796" t="s">
        <v>843</v>
      </c>
      <c r="G3" s="798" t="s">
        <v>844</v>
      </c>
      <c r="H3" s="800" t="s">
        <v>570</v>
      </c>
      <c r="I3" s="796" t="s">
        <v>843</v>
      </c>
      <c r="J3" s="798" t="s">
        <v>844</v>
      </c>
      <c r="K3" s="800" t="s">
        <v>570</v>
      </c>
      <c r="L3" s="845" t="s">
        <v>839</v>
      </c>
      <c r="M3" s="747" t="s">
        <v>841</v>
      </c>
      <c r="N3" s="847" t="s">
        <v>956</v>
      </c>
      <c r="O3" s="854"/>
      <c r="P3" s="855"/>
      <c r="Q3" s="855"/>
      <c r="R3" s="855"/>
      <c r="S3" s="855"/>
      <c r="T3" s="855"/>
      <c r="U3" s="855"/>
      <c r="V3" s="856"/>
      <c r="W3" s="860"/>
      <c r="X3" s="861"/>
      <c r="Y3" s="861"/>
      <c r="Z3" s="862"/>
    </row>
    <row r="4" spans="1:27" ht="38.25" customHeight="1" thickBot="1" x14ac:dyDescent="0.3">
      <c r="B4" s="737"/>
      <c r="C4" s="738"/>
      <c r="D4" s="738"/>
      <c r="E4" s="738"/>
      <c r="F4" s="797"/>
      <c r="G4" s="799"/>
      <c r="H4" s="801"/>
      <c r="I4" s="797"/>
      <c r="J4" s="799"/>
      <c r="K4" s="801"/>
      <c r="L4" s="846"/>
      <c r="M4" s="730"/>
      <c r="N4" s="848"/>
      <c r="O4" s="489" t="s">
        <v>591</v>
      </c>
      <c r="P4" s="490" t="s">
        <v>592</v>
      </c>
      <c r="Q4" s="491" t="s">
        <v>593</v>
      </c>
      <c r="R4" s="491" t="s">
        <v>594</v>
      </c>
      <c r="S4" s="490" t="s">
        <v>595</v>
      </c>
      <c r="T4" s="491" t="s">
        <v>596</v>
      </c>
      <c r="U4" s="491" t="s">
        <v>597</v>
      </c>
      <c r="V4" s="492" t="s">
        <v>598</v>
      </c>
      <c r="W4" s="493" t="s">
        <v>599</v>
      </c>
      <c r="X4" s="491" t="s">
        <v>600</v>
      </c>
      <c r="Y4" s="491" t="s">
        <v>601</v>
      </c>
      <c r="Z4" s="492" t="s">
        <v>602</v>
      </c>
    </row>
    <row r="5" spans="1:27" ht="15.75" thickBot="1" x14ac:dyDescent="0.3">
      <c r="B5" s="75" t="s">
        <v>118</v>
      </c>
      <c r="C5" s="835" t="s">
        <v>119</v>
      </c>
      <c r="D5" s="836"/>
      <c r="E5" s="836"/>
      <c r="F5" s="180">
        <f>F6+F20</f>
        <v>2024600</v>
      </c>
      <c r="G5" s="122">
        <f t="shared" ref="G5" si="0">G6+G20</f>
        <v>0</v>
      </c>
      <c r="H5" s="139">
        <f>SUM(F5:G5)</f>
        <v>2024600</v>
      </c>
      <c r="I5" s="180">
        <f>I6+I20</f>
        <v>2078854</v>
      </c>
      <c r="J5" s="122">
        <f t="shared" ref="J5" si="1">J6+J20</f>
        <v>0</v>
      </c>
      <c r="K5" s="139">
        <f>SUM(I5:J5)</f>
        <v>2078854</v>
      </c>
      <c r="L5" s="76">
        <f>L6+L20</f>
        <v>0</v>
      </c>
      <c r="M5" s="77">
        <f>M6+M20</f>
        <v>0</v>
      </c>
      <c r="N5" s="77">
        <f>N6+N20</f>
        <v>0</v>
      </c>
      <c r="O5" s="494">
        <f t="shared" ref="O5:Z5" si="2">SUM(O20+O6)</f>
        <v>116700</v>
      </c>
      <c r="P5" s="494">
        <f t="shared" si="2"/>
        <v>124550</v>
      </c>
      <c r="Q5" s="494">
        <f t="shared" si="2"/>
        <v>199550</v>
      </c>
      <c r="R5" s="494">
        <f t="shared" si="2"/>
        <v>174550</v>
      </c>
      <c r="S5" s="494">
        <f t="shared" si="2"/>
        <v>95625</v>
      </c>
      <c r="T5" s="494">
        <f t="shared" si="2"/>
        <v>124550</v>
      </c>
      <c r="U5" s="494">
        <f t="shared" si="2"/>
        <v>155690</v>
      </c>
      <c r="V5" s="494">
        <f t="shared" si="2"/>
        <v>197987</v>
      </c>
      <c r="W5" s="494">
        <f t="shared" si="2"/>
        <v>175801</v>
      </c>
      <c r="X5" s="494">
        <f t="shared" si="2"/>
        <v>254616</v>
      </c>
      <c r="Y5" s="494">
        <f t="shared" si="2"/>
        <v>229616</v>
      </c>
      <c r="Z5" s="494">
        <f t="shared" si="2"/>
        <v>229619</v>
      </c>
      <c r="AA5" s="150">
        <f>SUM(O5:Z5)</f>
        <v>2078854</v>
      </c>
    </row>
    <row r="6" spans="1:27" ht="15.75" thickBot="1" x14ac:dyDescent="0.3">
      <c r="B6" s="107" t="s">
        <v>607</v>
      </c>
      <c r="C6" s="760" t="s">
        <v>120</v>
      </c>
      <c r="D6" s="761"/>
      <c r="E6" s="761"/>
      <c r="F6" s="181">
        <f>F7+F8+F9+F10+F11+F12+F13+F14+F15+F16+F17+F18+F19</f>
        <v>1814600</v>
      </c>
      <c r="G6" s="123">
        <f t="shared" ref="G6" si="3">G7+G8+G9+G10+G11+G12+G13+G14+G15+G16+G17+G18+G19</f>
        <v>0</v>
      </c>
      <c r="H6" s="140">
        <f t="shared" ref="H6:H85" si="4">SUM(F6:G6)</f>
        <v>1814600</v>
      </c>
      <c r="I6" s="181">
        <f>I7+I8+I9+I10+I11+I12+I13+I14+I15+I16+I17+I18+I19</f>
        <v>1868854</v>
      </c>
      <c r="J6" s="123">
        <f t="shared" ref="J6" si="5">J7+J8+J9+J10+J11+J12+J13+J14+J15+J16+J17+J18+J19</f>
        <v>0</v>
      </c>
      <c r="K6" s="140">
        <f t="shared" ref="K6:K12" si="6">SUM(I6:J6)</f>
        <v>1868854</v>
      </c>
      <c r="L6" s="101">
        <f>L7+L8+L9+L10+L11+L12+L13+L14+L15+L16+L17+L18+L19</f>
        <v>0</v>
      </c>
      <c r="M6" s="102">
        <f>M7+M8+M9+M10+M11+M12+M13+M14+M15+M16+M17+M18+M19</f>
        <v>0</v>
      </c>
      <c r="N6" s="102">
        <f>N7+N8+N9+N10+N11+N12+N13+N14+N15+N16+N17+N18+N19</f>
        <v>0</v>
      </c>
      <c r="O6" s="494">
        <f t="shared" ref="O6:Z6" si="7">SUM(O7:O19)</f>
        <v>116700</v>
      </c>
      <c r="P6" s="494">
        <f t="shared" si="7"/>
        <v>124550</v>
      </c>
      <c r="Q6" s="494">
        <f t="shared" si="7"/>
        <v>199550</v>
      </c>
      <c r="R6" s="494">
        <f t="shared" si="7"/>
        <v>124550</v>
      </c>
      <c r="S6" s="494">
        <f t="shared" si="7"/>
        <v>95625</v>
      </c>
      <c r="T6" s="494">
        <f t="shared" si="7"/>
        <v>124550</v>
      </c>
      <c r="U6" s="494">
        <f t="shared" si="7"/>
        <v>124550</v>
      </c>
      <c r="V6" s="494">
        <f t="shared" si="7"/>
        <v>161987</v>
      </c>
      <c r="W6" s="494">
        <f t="shared" si="7"/>
        <v>170941</v>
      </c>
      <c r="X6" s="494">
        <f t="shared" si="7"/>
        <v>225283</v>
      </c>
      <c r="Y6" s="494">
        <f t="shared" si="7"/>
        <v>200283</v>
      </c>
      <c r="Z6" s="494">
        <f t="shared" si="7"/>
        <v>200285</v>
      </c>
      <c r="AA6" s="150">
        <f>SUM(O6:Z6)</f>
        <v>1868854</v>
      </c>
    </row>
    <row r="7" spans="1:27" s="166" customFormat="1" ht="15.75" thickBot="1" x14ac:dyDescent="0.3">
      <c r="A7" s="110" t="s">
        <v>121</v>
      </c>
      <c r="B7" s="151" t="s">
        <v>608</v>
      </c>
      <c r="C7" s="164"/>
      <c r="D7" s="197" t="s">
        <v>122</v>
      </c>
      <c r="E7" s="197"/>
      <c r="F7" s="200">
        <v>1338000</v>
      </c>
      <c r="G7" s="152"/>
      <c r="H7" s="153">
        <f t="shared" si="4"/>
        <v>1338000</v>
      </c>
      <c r="I7" s="200">
        <v>1430254</v>
      </c>
      <c r="J7" s="152"/>
      <c r="K7" s="153">
        <f t="shared" si="6"/>
        <v>1430254</v>
      </c>
      <c r="L7" s="161"/>
      <c r="M7" s="155"/>
      <c r="N7" s="155"/>
      <c r="O7" s="494">
        <v>103500</v>
      </c>
      <c r="P7" s="488">
        <v>111750</v>
      </c>
      <c r="Q7" s="495">
        <v>111750</v>
      </c>
      <c r="R7" s="495">
        <v>111750</v>
      </c>
      <c r="S7" s="488">
        <v>82825</v>
      </c>
      <c r="T7" s="495">
        <v>111750</v>
      </c>
      <c r="U7" s="495">
        <v>111750</v>
      </c>
      <c r="V7" s="496">
        <v>111750</v>
      </c>
      <c r="W7" s="497">
        <v>111750</v>
      </c>
      <c r="X7" s="495">
        <v>153893</v>
      </c>
      <c r="Y7" s="495">
        <v>153893</v>
      </c>
      <c r="Z7" s="496">
        <v>153893</v>
      </c>
      <c r="AA7" s="635">
        <f>SUM(O7:Z7)</f>
        <v>1430254</v>
      </c>
    </row>
    <row r="8" spans="1:27" s="166" customFormat="1" ht="15.75" thickBot="1" x14ac:dyDescent="0.3">
      <c r="A8" s="110" t="s">
        <v>123</v>
      </c>
      <c r="B8" s="151" t="s">
        <v>609</v>
      </c>
      <c r="C8" s="164"/>
      <c r="D8" s="197" t="s">
        <v>124</v>
      </c>
      <c r="E8" s="197"/>
      <c r="F8" s="200">
        <v>223000</v>
      </c>
      <c r="G8" s="152"/>
      <c r="H8" s="153">
        <f t="shared" si="4"/>
        <v>223000</v>
      </c>
      <c r="I8" s="200">
        <v>223000</v>
      </c>
      <c r="J8" s="152"/>
      <c r="K8" s="153">
        <f t="shared" si="6"/>
        <v>223000</v>
      </c>
      <c r="L8" s="161"/>
      <c r="M8" s="155"/>
      <c r="N8" s="155"/>
      <c r="O8" s="494">
        <v>0</v>
      </c>
      <c r="P8" s="488">
        <v>0</v>
      </c>
      <c r="Q8" s="495">
        <v>0</v>
      </c>
      <c r="R8" s="495">
        <v>0</v>
      </c>
      <c r="S8" s="488">
        <v>0</v>
      </c>
      <c r="T8" s="495">
        <v>0</v>
      </c>
      <c r="U8" s="495">
        <v>0</v>
      </c>
      <c r="V8" s="496">
        <v>37437</v>
      </c>
      <c r="W8" s="497">
        <v>46391</v>
      </c>
      <c r="X8" s="495">
        <v>46390</v>
      </c>
      <c r="Y8" s="495">
        <v>46390</v>
      </c>
      <c r="Z8" s="496">
        <v>46392</v>
      </c>
      <c r="AA8" s="635">
        <f>SUM(O8:Z8)</f>
        <v>223000</v>
      </c>
    </row>
    <row r="9" spans="1:27" s="166" customFormat="1" ht="15" hidden="1" customHeight="1" x14ac:dyDescent="0.25">
      <c r="A9" s="110" t="s">
        <v>125</v>
      </c>
      <c r="B9" s="151" t="s">
        <v>610</v>
      </c>
      <c r="C9" s="164"/>
      <c r="D9" s="197" t="s">
        <v>126</v>
      </c>
      <c r="E9" s="197"/>
      <c r="F9" s="200">
        <f t="shared" ref="F9:F18" si="8">SUM(O9:Z9)</f>
        <v>0</v>
      </c>
      <c r="G9" s="152"/>
      <c r="H9" s="153">
        <f t="shared" si="4"/>
        <v>0</v>
      </c>
      <c r="I9" s="200">
        <f t="shared" ref="I9:I12" si="9">SUM(R9:AC9)</f>
        <v>0</v>
      </c>
      <c r="J9" s="152"/>
      <c r="K9" s="153">
        <f t="shared" si="6"/>
        <v>0</v>
      </c>
      <c r="L9" s="161"/>
      <c r="M9" s="155"/>
      <c r="N9" s="155"/>
      <c r="O9" s="494"/>
      <c r="P9" s="488"/>
      <c r="Q9" s="495"/>
      <c r="R9" s="495"/>
      <c r="S9" s="488"/>
      <c r="T9" s="495"/>
      <c r="U9" s="495"/>
      <c r="V9" s="496"/>
      <c r="W9" s="497"/>
      <c r="X9" s="495"/>
      <c r="Y9" s="495"/>
      <c r="Z9" s="496"/>
      <c r="AA9" s="654"/>
    </row>
    <row r="10" spans="1:27" s="166" customFormat="1" ht="15" hidden="1" customHeight="1" x14ac:dyDescent="0.25">
      <c r="A10" s="110" t="s">
        <v>127</v>
      </c>
      <c r="B10" s="151" t="s">
        <v>611</v>
      </c>
      <c r="C10" s="164"/>
      <c r="D10" s="197" t="s">
        <v>351</v>
      </c>
      <c r="E10" s="197"/>
      <c r="F10" s="200">
        <f t="shared" si="8"/>
        <v>0</v>
      </c>
      <c r="G10" s="152"/>
      <c r="H10" s="153">
        <f t="shared" si="4"/>
        <v>0</v>
      </c>
      <c r="I10" s="200">
        <f t="shared" si="9"/>
        <v>0</v>
      </c>
      <c r="J10" s="152"/>
      <c r="K10" s="153">
        <f t="shared" si="6"/>
        <v>0</v>
      </c>
      <c r="L10" s="161"/>
      <c r="M10" s="155"/>
      <c r="N10" s="155">
        <f>H10</f>
        <v>0</v>
      </c>
      <c r="O10" s="494"/>
      <c r="P10" s="488"/>
      <c r="Q10" s="495"/>
      <c r="R10" s="495"/>
      <c r="S10" s="488"/>
      <c r="T10" s="495"/>
      <c r="U10" s="495"/>
      <c r="V10" s="496"/>
      <c r="W10" s="497"/>
      <c r="X10" s="495"/>
      <c r="Y10" s="495"/>
      <c r="Z10" s="496"/>
      <c r="AA10" s="654"/>
    </row>
    <row r="11" spans="1:27" s="166" customFormat="1" ht="15" hidden="1" customHeight="1" x14ac:dyDescent="0.25">
      <c r="A11" s="110" t="s">
        <v>128</v>
      </c>
      <c r="B11" s="151" t="s">
        <v>612</v>
      </c>
      <c r="C11" s="164"/>
      <c r="D11" s="197" t="s">
        <v>129</v>
      </c>
      <c r="E11" s="197"/>
      <c r="F11" s="200">
        <f t="shared" si="8"/>
        <v>0</v>
      </c>
      <c r="G11" s="152"/>
      <c r="H11" s="153">
        <f t="shared" si="4"/>
        <v>0</v>
      </c>
      <c r="I11" s="200">
        <f t="shared" si="9"/>
        <v>0</v>
      </c>
      <c r="J11" s="152"/>
      <c r="K11" s="153">
        <f t="shared" si="6"/>
        <v>0</v>
      </c>
      <c r="L11" s="161"/>
      <c r="M11" s="155"/>
      <c r="N11" s="155"/>
      <c r="O11" s="494"/>
      <c r="P11" s="488"/>
      <c r="Q11" s="495"/>
      <c r="R11" s="495"/>
      <c r="S11" s="488"/>
      <c r="T11" s="495"/>
      <c r="U11" s="495"/>
      <c r="V11" s="496"/>
      <c r="W11" s="497"/>
      <c r="X11" s="495"/>
      <c r="Y11" s="495"/>
      <c r="Z11" s="496"/>
      <c r="AA11" s="654"/>
    </row>
    <row r="12" spans="1:27" s="166" customFormat="1" ht="15" hidden="1" customHeight="1" x14ac:dyDescent="0.25">
      <c r="A12" s="110" t="s">
        <v>130</v>
      </c>
      <c r="B12" s="151" t="s">
        <v>613</v>
      </c>
      <c r="C12" s="164"/>
      <c r="D12" s="197" t="s">
        <v>131</v>
      </c>
      <c r="E12" s="197"/>
      <c r="F12" s="200">
        <f t="shared" si="8"/>
        <v>0</v>
      </c>
      <c r="G12" s="152"/>
      <c r="H12" s="153">
        <f t="shared" si="4"/>
        <v>0</v>
      </c>
      <c r="I12" s="200">
        <f t="shared" si="9"/>
        <v>0</v>
      </c>
      <c r="J12" s="152"/>
      <c r="K12" s="153">
        <f t="shared" si="6"/>
        <v>0</v>
      </c>
      <c r="L12" s="161"/>
      <c r="M12" s="155"/>
      <c r="N12" s="155"/>
      <c r="O12" s="494"/>
      <c r="P12" s="488"/>
      <c r="Q12" s="495"/>
      <c r="R12" s="495"/>
      <c r="S12" s="488"/>
      <c r="T12" s="495"/>
      <c r="U12" s="495"/>
      <c r="V12" s="496"/>
      <c r="W12" s="497"/>
      <c r="X12" s="495"/>
      <c r="Y12" s="495"/>
      <c r="Z12" s="496"/>
      <c r="AA12" s="654"/>
    </row>
    <row r="13" spans="1:27" s="166" customFormat="1" ht="15.75" thickBot="1" x14ac:dyDescent="0.3">
      <c r="A13" s="110" t="s">
        <v>132</v>
      </c>
      <c r="B13" s="151" t="s">
        <v>614</v>
      </c>
      <c r="C13" s="164"/>
      <c r="D13" s="197" t="s">
        <v>133</v>
      </c>
      <c r="E13" s="197"/>
      <c r="F13" s="200">
        <v>75000</v>
      </c>
      <c r="G13" s="152"/>
      <c r="H13" s="153">
        <f>SUM(F13:G13)</f>
        <v>75000</v>
      </c>
      <c r="I13" s="200">
        <v>75000</v>
      </c>
      <c r="J13" s="152"/>
      <c r="K13" s="153">
        <f>SUM(I13:J13)</f>
        <v>75000</v>
      </c>
      <c r="L13" s="161"/>
      <c r="M13" s="155"/>
      <c r="N13" s="155"/>
      <c r="O13" s="494">
        <v>0</v>
      </c>
      <c r="P13" s="488">
        <v>0</v>
      </c>
      <c r="Q13" s="495">
        <v>75000</v>
      </c>
      <c r="R13" s="495">
        <v>0</v>
      </c>
      <c r="S13" s="488">
        <v>0</v>
      </c>
      <c r="T13" s="495">
        <v>0</v>
      </c>
      <c r="U13" s="495">
        <v>0</v>
      </c>
      <c r="V13" s="496">
        <v>0</v>
      </c>
      <c r="W13" s="497">
        <v>0</v>
      </c>
      <c r="X13" s="495">
        <v>0</v>
      </c>
      <c r="Y13" s="495">
        <v>0</v>
      </c>
      <c r="Z13" s="496">
        <v>0</v>
      </c>
      <c r="AA13" s="635">
        <f>SUM(O13:Z13)</f>
        <v>75000</v>
      </c>
    </row>
    <row r="14" spans="1:27" s="166" customFormat="1" ht="15.75" thickBot="1" x14ac:dyDescent="0.3">
      <c r="A14" s="110" t="s">
        <v>134</v>
      </c>
      <c r="B14" s="151" t="s">
        <v>615</v>
      </c>
      <c r="C14" s="164"/>
      <c r="D14" s="197" t="s">
        <v>135</v>
      </c>
      <c r="E14" s="197"/>
      <c r="F14" s="200">
        <v>25000</v>
      </c>
      <c r="G14" s="152"/>
      <c r="H14" s="153">
        <f t="shared" si="4"/>
        <v>25000</v>
      </c>
      <c r="I14" s="200">
        <v>25000</v>
      </c>
      <c r="J14" s="152"/>
      <c r="K14" s="153">
        <f t="shared" ref="K14:K35" si="10">SUM(I14:J14)</f>
        <v>25000</v>
      </c>
      <c r="L14" s="161"/>
      <c r="M14" s="155"/>
      <c r="N14" s="155"/>
      <c r="O14" s="494">
        <v>0</v>
      </c>
      <c r="P14" s="488">
        <v>0</v>
      </c>
      <c r="Q14" s="495">
        <v>0</v>
      </c>
      <c r="R14" s="495">
        <v>0</v>
      </c>
      <c r="S14" s="488">
        <v>0</v>
      </c>
      <c r="T14" s="495">
        <v>0</v>
      </c>
      <c r="U14" s="495">
        <v>0</v>
      </c>
      <c r="V14" s="496">
        <v>0</v>
      </c>
      <c r="W14" s="497">
        <v>0</v>
      </c>
      <c r="X14" s="495">
        <v>25000</v>
      </c>
      <c r="Y14" s="495">
        <v>0</v>
      </c>
      <c r="Z14" s="496">
        <v>0</v>
      </c>
      <c r="AA14" s="635">
        <f>SUM(O14:Z14)</f>
        <v>25000</v>
      </c>
    </row>
    <row r="15" spans="1:27" s="166" customFormat="1" ht="15" hidden="1" customHeight="1" x14ac:dyDescent="0.25">
      <c r="A15" s="110" t="s">
        <v>136</v>
      </c>
      <c r="B15" s="151" t="s">
        <v>616</v>
      </c>
      <c r="C15" s="164"/>
      <c r="D15" s="197" t="s">
        <v>137</v>
      </c>
      <c r="E15" s="197"/>
      <c r="F15" s="200">
        <f t="shared" si="8"/>
        <v>0</v>
      </c>
      <c r="G15" s="152"/>
      <c r="H15" s="153">
        <f t="shared" si="4"/>
        <v>0</v>
      </c>
      <c r="I15" s="200">
        <f t="shared" ref="I15:I18" si="11">SUM(R15:AC15)</f>
        <v>0</v>
      </c>
      <c r="J15" s="152"/>
      <c r="K15" s="153">
        <f t="shared" si="10"/>
        <v>0</v>
      </c>
      <c r="L15" s="161"/>
      <c r="M15" s="155"/>
      <c r="N15" s="155"/>
      <c r="O15" s="494"/>
      <c r="P15" s="488"/>
      <c r="Q15" s="495"/>
      <c r="R15" s="495"/>
      <c r="S15" s="488"/>
      <c r="T15" s="495"/>
      <c r="U15" s="495"/>
      <c r="V15" s="496"/>
      <c r="W15" s="497"/>
      <c r="X15" s="495"/>
      <c r="Y15" s="495"/>
      <c r="Z15" s="496"/>
      <c r="AA15" s="654"/>
    </row>
    <row r="16" spans="1:27" s="166" customFormat="1" ht="15" hidden="1" customHeight="1" x14ac:dyDescent="0.25">
      <c r="A16" s="110" t="s">
        <v>138</v>
      </c>
      <c r="B16" s="151" t="s">
        <v>617</v>
      </c>
      <c r="C16" s="164"/>
      <c r="D16" s="197" t="s">
        <v>139</v>
      </c>
      <c r="E16" s="197"/>
      <c r="F16" s="200">
        <f t="shared" si="8"/>
        <v>0</v>
      </c>
      <c r="G16" s="152"/>
      <c r="H16" s="153">
        <f t="shared" si="4"/>
        <v>0</v>
      </c>
      <c r="I16" s="200">
        <f t="shared" si="11"/>
        <v>0</v>
      </c>
      <c r="J16" s="152"/>
      <c r="K16" s="153">
        <f t="shared" si="10"/>
        <v>0</v>
      </c>
      <c r="L16" s="161"/>
      <c r="M16" s="155"/>
      <c r="N16" s="155"/>
      <c r="O16" s="494"/>
      <c r="P16" s="488"/>
      <c r="Q16" s="495"/>
      <c r="R16" s="495"/>
      <c r="S16" s="488"/>
      <c r="T16" s="495"/>
      <c r="U16" s="495"/>
      <c r="V16" s="496"/>
      <c r="W16" s="497"/>
      <c r="X16" s="495"/>
      <c r="Y16" s="495"/>
      <c r="Z16" s="496"/>
      <c r="AA16" s="654"/>
    </row>
    <row r="17" spans="1:27" s="166" customFormat="1" ht="15" hidden="1" customHeight="1" x14ac:dyDescent="0.25">
      <c r="A17" s="110" t="s">
        <v>140</v>
      </c>
      <c r="B17" s="151" t="s">
        <v>618</v>
      </c>
      <c r="C17" s="164"/>
      <c r="D17" s="197" t="s">
        <v>141</v>
      </c>
      <c r="E17" s="197"/>
      <c r="F17" s="200">
        <f t="shared" si="8"/>
        <v>0</v>
      </c>
      <c r="G17" s="152"/>
      <c r="H17" s="153">
        <f t="shared" si="4"/>
        <v>0</v>
      </c>
      <c r="I17" s="200">
        <f t="shared" si="11"/>
        <v>0</v>
      </c>
      <c r="J17" s="152"/>
      <c r="K17" s="153">
        <f t="shared" si="10"/>
        <v>0</v>
      </c>
      <c r="L17" s="161"/>
      <c r="M17" s="155"/>
      <c r="N17" s="155"/>
      <c r="O17" s="494"/>
      <c r="P17" s="488"/>
      <c r="Q17" s="495"/>
      <c r="R17" s="495"/>
      <c r="S17" s="488"/>
      <c r="T17" s="495"/>
      <c r="U17" s="495"/>
      <c r="V17" s="496"/>
      <c r="W17" s="497"/>
      <c r="X17" s="495"/>
      <c r="Y17" s="495"/>
      <c r="Z17" s="496"/>
      <c r="AA17" s="654"/>
    </row>
    <row r="18" spans="1:27" s="166" customFormat="1" ht="15" hidden="1" customHeight="1" x14ac:dyDescent="0.25">
      <c r="A18" s="110" t="s">
        <v>142</v>
      </c>
      <c r="B18" s="151" t="s">
        <v>619</v>
      </c>
      <c r="C18" s="164"/>
      <c r="D18" s="197" t="s">
        <v>143</v>
      </c>
      <c r="E18" s="197"/>
      <c r="F18" s="200">
        <f t="shared" si="8"/>
        <v>0</v>
      </c>
      <c r="G18" s="152"/>
      <c r="H18" s="153">
        <f t="shared" si="4"/>
        <v>0</v>
      </c>
      <c r="I18" s="200">
        <f t="shared" si="11"/>
        <v>0</v>
      </c>
      <c r="J18" s="152"/>
      <c r="K18" s="153">
        <f t="shared" si="10"/>
        <v>0</v>
      </c>
      <c r="L18" s="161"/>
      <c r="M18" s="155"/>
      <c r="N18" s="155"/>
      <c r="O18" s="494"/>
      <c r="P18" s="488"/>
      <c r="Q18" s="495"/>
      <c r="R18" s="495"/>
      <c r="S18" s="488"/>
      <c r="T18" s="495"/>
      <c r="U18" s="495"/>
      <c r="V18" s="496"/>
      <c r="W18" s="497"/>
      <c r="X18" s="495"/>
      <c r="Y18" s="495"/>
      <c r="Z18" s="496"/>
      <c r="AA18" s="654"/>
    </row>
    <row r="19" spans="1:27" s="166" customFormat="1" ht="15.75" thickBot="1" x14ac:dyDescent="0.3">
      <c r="A19" s="110" t="s">
        <v>144</v>
      </c>
      <c r="B19" s="151" t="s">
        <v>620</v>
      </c>
      <c r="C19" s="164"/>
      <c r="D19" s="197" t="s">
        <v>145</v>
      </c>
      <c r="E19" s="197"/>
      <c r="F19" s="200">
        <v>153600</v>
      </c>
      <c r="G19" s="152"/>
      <c r="H19" s="574">
        <v>153600</v>
      </c>
      <c r="I19" s="625">
        <v>115600</v>
      </c>
      <c r="J19" s="152"/>
      <c r="K19" s="153">
        <f t="shared" si="10"/>
        <v>115600</v>
      </c>
      <c r="L19" s="161"/>
      <c r="M19" s="155"/>
      <c r="N19" s="155"/>
      <c r="O19" s="494">
        <v>13200</v>
      </c>
      <c r="P19" s="488">
        <v>12800</v>
      </c>
      <c r="Q19" s="495">
        <v>12800</v>
      </c>
      <c r="R19" s="495">
        <v>12800</v>
      </c>
      <c r="S19" s="488">
        <v>12800</v>
      </c>
      <c r="T19" s="495">
        <v>12800</v>
      </c>
      <c r="U19" s="495">
        <v>12800</v>
      </c>
      <c r="V19" s="496">
        <v>12800</v>
      </c>
      <c r="W19" s="497">
        <v>12800</v>
      </c>
      <c r="X19" s="495">
        <v>0</v>
      </c>
      <c r="Y19" s="495">
        <v>0</v>
      </c>
      <c r="Z19" s="496">
        <v>0</v>
      </c>
      <c r="AA19" s="635">
        <f>SUM(O19:Z19)</f>
        <v>115600</v>
      </c>
    </row>
    <row r="20" spans="1:27" ht="15.75" thickBot="1" x14ac:dyDescent="0.3">
      <c r="B20" s="82" t="s">
        <v>621</v>
      </c>
      <c r="C20" s="762" t="s">
        <v>146</v>
      </c>
      <c r="D20" s="763"/>
      <c r="E20" s="763"/>
      <c r="F20" s="183">
        <f>F21+F22+F23</f>
        <v>210000</v>
      </c>
      <c r="G20" s="125">
        <f t="shared" ref="G20" si="12">G21+G22+G23</f>
        <v>0</v>
      </c>
      <c r="H20" s="141">
        <f t="shared" si="4"/>
        <v>210000</v>
      </c>
      <c r="I20" s="183">
        <f>I21+I22+I23</f>
        <v>210000</v>
      </c>
      <c r="J20" s="125">
        <f t="shared" ref="J20" si="13">J21+J22+J23</f>
        <v>0</v>
      </c>
      <c r="K20" s="141">
        <f t="shared" si="10"/>
        <v>210000</v>
      </c>
      <c r="L20" s="83">
        <f>L21+L22+L23</f>
        <v>0</v>
      </c>
      <c r="M20" s="84">
        <f>M21+M22+M23</f>
        <v>0</v>
      </c>
      <c r="N20" s="84">
        <f>N21+N22+N23</f>
        <v>0</v>
      </c>
      <c r="O20" s="494">
        <f t="shared" ref="O20:Z20" si="14">SUM(O22)</f>
        <v>0</v>
      </c>
      <c r="P20" s="494">
        <f t="shared" si="14"/>
        <v>0</v>
      </c>
      <c r="Q20" s="494">
        <f t="shared" si="14"/>
        <v>0</v>
      </c>
      <c r="R20" s="494">
        <f t="shared" si="14"/>
        <v>50000</v>
      </c>
      <c r="S20" s="494">
        <f t="shared" si="14"/>
        <v>0</v>
      </c>
      <c r="T20" s="494">
        <f t="shared" si="14"/>
        <v>0</v>
      </c>
      <c r="U20" s="494">
        <f t="shared" si="14"/>
        <v>31140</v>
      </c>
      <c r="V20" s="494">
        <f t="shared" si="14"/>
        <v>36000</v>
      </c>
      <c r="W20" s="494">
        <f t="shared" si="14"/>
        <v>4860</v>
      </c>
      <c r="X20" s="494">
        <f t="shared" si="14"/>
        <v>29333</v>
      </c>
      <c r="Y20" s="494">
        <f t="shared" si="14"/>
        <v>29333</v>
      </c>
      <c r="Z20" s="494">
        <f t="shared" si="14"/>
        <v>29334</v>
      </c>
      <c r="AA20" s="566">
        <f>SUM(O20:Z20)</f>
        <v>210000</v>
      </c>
    </row>
    <row r="21" spans="1:27" s="39" customFormat="1" ht="15" hidden="1" customHeight="1" x14ac:dyDescent="0.25">
      <c r="A21" s="110" t="s">
        <v>147</v>
      </c>
      <c r="B21" s="49" t="s">
        <v>622</v>
      </c>
      <c r="C21" s="785" t="s">
        <v>148</v>
      </c>
      <c r="D21" s="786"/>
      <c r="E21" s="786"/>
      <c r="F21" s="189">
        <f>SUM(O21:Z21)</f>
        <v>0</v>
      </c>
      <c r="G21" s="131"/>
      <c r="H21" s="143">
        <f t="shared" si="4"/>
        <v>0</v>
      </c>
      <c r="I21" s="189">
        <f>SUM(R21:AC21)</f>
        <v>0</v>
      </c>
      <c r="J21" s="131"/>
      <c r="K21" s="143">
        <f t="shared" si="10"/>
        <v>0</v>
      </c>
      <c r="L21" s="68"/>
      <c r="M21" s="13"/>
      <c r="N21" s="13"/>
      <c r="O21" s="494">
        <f t="shared" ref="O21:O41" si="15">SUM(AA21*0.083)</f>
        <v>0</v>
      </c>
      <c r="P21" s="488"/>
      <c r="Q21" s="495"/>
      <c r="R21" s="495"/>
      <c r="S21" s="488"/>
      <c r="T21" s="495"/>
      <c r="U21" s="495"/>
      <c r="V21" s="496"/>
      <c r="W21" s="497"/>
      <c r="X21" s="495"/>
      <c r="Y21" s="495"/>
      <c r="Z21" s="496"/>
      <c r="AA21" s="655"/>
    </row>
    <row r="22" spans="1:27" s="39" customFormat="1" ht="28.5" customHeight="1" thickBot="1" x14ac:dyDescent="0.3">
      <c r="A22" s="110" t="s">
        <v>149</v>
      </c>
      <c r="B22" s="49" t="s">
        <v>623</v>
      </c>
      <c r="C22" s="787" t="s">
        <v>861</v>
      </c>
      <c r="D22" s="788"/>
      <c r="E22" s="788"/>
      <c r="F22" s="189">
        <v>210000</v>
      </c>
      <c r="G22" s="131"/>
      <c r="H22" s="143">
        <f t="shared" si="4"/>
        <v>210000</v>
      </c>
      <c r="I22" s="189">
        <v>210000</v>
      </c>
      <c r="J22" s="131"/>
      <c r="K22" s="143">
        <f t="shared" si="10"/>
        <v>210000</v>
      </c>
      <c r="L22" s="68"/>
      <c r="M22" s="13"/>
      <c r="N22" s="13"/>
      <c r="O22" s="494">
        <v>0</v>
      </c>
      <c r="P22" s="488">
        <v>0</v>
      </c>
      <c r="Q22" s="495">
        <v>0</v>
      </c>
      <c r="R22" s="495">
        <v>50000</v>
      </c>
      <c r="S22" s="488">
        <v>0</v>
      </c>
      <c r="T22" s="495">
        <v>0</v>
      </c>
      <c r="U22" s="495">
        <v>31140</v>
      </c>
      <c r="V22" s="496">
        <v>36000</v>
      </c>
      <c r="W22" s="497">
        <v>4860</v>
      </c>
      <c r="X22" s="495">
        <v>29333</v>
      </c>
      <c r="Y22" s="495">
        <v>29333</v>
      </c>
      <c r="Z22" s="496">
        <v>29334</v>
      </c>
      <c r="AA22" s="636">
        <f>SUM(O22:Z22)</f>
        <v>210000</v>
      </c>
    </row>
    <row r="23" spans="1:27" s="39" customFormat="1" ht="15.75" hidden="1" customHeight="1" thickBot="1" x14ac:dyDescent="0.3">
      <c r="A23" s="110" t="s">
        <v>150</v>
      </c>
      <c r="B23" s="158" t="s">
        <v>624</v>
      </c>
      <c r="C23" s="827" t="s">
        <v>151</v>
      </c>
      <c r="D23" s="828"/>
      <c r="E23" s="828"/>
      <c r="F23" s="201">
        <f>SUM(O23:Z23)</f>
        <v>0</v>
      </c>
      <c r="G23" s="159"/>
      <c r="H23" s="143">
        <f t="shared" si="4"/>
        <v>0</v>
      </c>
      <c r="I23" s="201">
        <f>SUM(R23:AC23)</f>
        <v>0</v>
      </c>
      <c r="J23" s="159"/>
      <c r="K23" s="143">
        <f t="shared" si="10"/>
        <v>0</v>
      </c>
      <c r="L23" s="68"/>
      <c r="M23" s="13"/>
      <c r="N23" s="13"/>
      <c r="O23" s="494">
        <f t="shared" si="15"/>
        <v>0</v>
      </c>
      <c r="P23" s="488">
        <f t="shared" ref="P23:P41" si="16">SUM(AA23*0.083)</f>
        <v>0</v>
      </c>
      <c r="Q23" s="495">
        <f t="shared" ref="Q23:Q41" si="17">SUM(AA23*0.083)</f>
        <v>0</v>
      </c>
      <c r="R23" s="495">
        <f t="shared" ref="R23:R41" si="18">SUM(AA23*0.083)</f>
        <v>0</v>
      </c>
      <c r="S23" s="488">
        <f t="shared" ref="S23:S41" si="19">SUM(AA23*0.083)</f>
        <v>0</v>
      </c>
      <c r="T23" s="495">
        <f t="shared" ref="T23:T41" si="20">SUM(AA23*0.083)</f>
        <v>0</v>
      </c>
      <c r="U23" s="495">
        <f t="shared" ref="U23:U41" si="21">SUM(AA23*0.083)</f>
        <v>0</v>
      </c>
      <c r="V23" s="496">
        <f t="shared" ref="V23:V41" si="22">SUM(AA23*0.083)</f>
        <v>0</v>
      </c>
      <c r="W23" s="497">
        <f t="shared" ref="W23:W41" si="23">SUM(AA23*0.083)</f>
        <v>0</v>
      </c>
      <c r="X23" s="495">
        <f t="shared" ref="X23:X41" si="24">SUM(AA23*0.083)</f>
        <v>0</v>
      </c>
      <c r="Y23" s="495">
        <f t="shared" ref="Y23:Y41" si="25">SUM(AA23*0.085)</f>
        <v>0</v>
      </c>
      <c r="Z23" s="496">
        <f t="shared" ref="Z23:Z41" si="26">SUM(AA23*0.085)</f>
        <v>0</v>
      </c>
      <c r="AA23" s="655">
        <v>0</v>
      </c>
    </row>
    <row r="24" spans="1:27" ht="15.75" thickBot="1" x14ac:dyDescent="0.3">
      <c r="A24" s="110" t="s">
        <v>950</v>
      </c>
      <c r="B24" s="75" t="s">
        <v>152</v>
      </c>
      <c r="C24" s="758" t="s">
        <v>801</v>
      </c>
      <c r="D24" s="758"/>
      <c r="E24" s="759"/>
      <c r="F24" s="185">
        <f>F25+F26+F27+F28+F29+F30+F31</f>
        <v>390297</v>
      </c>
      <c r="G24" s="127">
        <f t="shared" ref="G24" si="27">G25+G26+G27+G28+G29+G30+G31</f>
        <v>0</v>
      </c>
      <c r="H24" s="139">
        <f t="shared" si="4"/>
        <v>390297</v>
      </c>
      <c r="I24" s="185">
        <f>I25+I26+I27+I28+I29+I30+I31</f>
        <v>386547</v>
      </c>
      <c r="J24" s="127">
        <f t="shared" ref="J24" si="28">J25+J26+J27+J28+J29+J30+J31</f>
        <v>0</v>
      </c>
      <c r="K24" s="139">
        <f t="shared" si="10"/>
        <v>386547</v>
      </c>
      <c r="L24" s="76">
        <f>L25+L26+L27+L28+L29+L30+L31</f>
        <v>0</v>
      </c>
      <c r="M24" s="77">
        <f>M25+M26+M27+M28+M29+M30+M31</f>
        <v>0</v>
      </c>
      <c r="N24" s="77">
        <f>N25+N26+N27+N28+N29+N30+N31</f>
        <v>0</v>
      </c>
      <c r="O24" s="494">
        <f t="shared" ref="O24:Z24" si="29">SUM(O25:O31)</f>
        <v>22757</v>
      </c>
      <c r="P24" s="494">
        <f t="shared" si="29"/>
        <v>24287</v>
      </c>
      <c r="Q24" s="494">
        <f t="shared" si="29"/>
        <v>24287</v>
      </c>
      <c r="R24" s="494">
        <f t="shared" si="29"/>
        <v>58937</v>
      </c>
      <c r="S24" s="494">
        <f t="shared" si="29"/>
        <v>24287</v>
      </c>
      <c r="T24" s="494">
        <f t="shared" si="29"/>
        <v>24287</v>
      </c>
      <c r="U24" s="494">
        <f t="shared" si="29"/>
        <v>24287</v>
      </c>
      <c r="V24" s="494">
        <f t="shared" si="29"/>
        <v>47022</v>
      </c>
      <c r="W24" s="494">
        <f t="shared" si="29"/>
        <v>27466</v>
      </c>
      <c r="X24" s="494">
        <f t="shared" si="29"/>
        <v>36310</v>
      </c>
      <c r="Y24" s="494">
        <f t="shared" si="29"/>
        <v>36310</v>
      </c>
      <c r="Z24" s="494">
        <f t="shared" si="29"/>
        <v>36310</v>
      </c>
      <c r="AA24" s="566">
        <f>SUM(O24:Z24)</f>
        <v>386547</v>
      </c>
    </row>
    <row r="25" spans="1:27" ht="15.75" thickBot="1" x14ac:dyDescent="0.3">
      <c r="B25" s="54"/>
      <c r="C25" s="821" t="s">
        <v>154</v>
      </c>
      <c r="D25" s="822"/>
      <c r="E25" s="822"/>
      <c r="F25" s="186">
        <v>375297</v>
      </c>
      <c r="G25" s="128"/>
      <c r="H25" s="142">
        <f t="shared" si="4"/>
        <v>375297</v>
      </c>
      <c r="I25" s="186">
        <v>375297</v>
      </c>
      <c r="J25" s="128"/>
      <c r="K25" s="142">
        <f t="shared" si="10"/>
        <v>375297</v>
      </c>
      <c r="L25" s="66"/>
      <c r="M25" s="1"/>
      <c r="N25" s="72"/>
      <c r="O25" s="494">
        <v>22757</v>
      </c>
      <c r="P25" s="488">
        <v>24287</v>
      </c>
      <c r="Q25" s="495">
        <v>24287</v>
      </c>
      <c r="R25" s="495">
        <v>47687</v>
      </c>
      <c r="S25" s="488">
        <v>24287</v>
      </c>
      <c r="T25" s="495">
        <v>24287</v>
      </c>
      <c r="U25" s="495">
        <v>24287</v>
      </c>
      <c r="V25" s="496">
        <v>47022</v>
      </c>
      <c r="W25" s="497">
        <v>27466</v>
      </c>
      <c r="X25" s="495">
        <v>36310</v>
      </c>
      <c r="Y25" s="495">
        <v>36310</v>
      </c>
      <c r="Z25" s="496">
        <v>36310</v>
      </c>
      <c r="AA25" s="566">
        <f>SUM(O25:Z25)</f>
        <v>375297</v>
      </c>
    </row>
    <row r="26" spans="1:27" ht="15" hidden="1" customHeight="1" x14ac:dyDescent="0.25">
      <c r="B26" s="55"/>
      <c r="C26" s="823" t="s">
        <v>155</v>
      </c>
      <c r="D26" s="824"/>
      <c r="E26" s="824"/>
      <c r="F26" s="187">
        <f t="shared" ref="F26:F30" si="30">SUM(O26:Z26)</f>
        <v>0</v>
      </c>
      <c r="G26" s="129"/>
      <c r="H26" s="142">
        <f t="shared" si="4"/>
        <v>0</v>
      </c>
      <c r="I26" s="187">
        <f t="shared" ref="I26:I27" si="31">SUM(R26:AC26)</f>
        <v>0</v>
      </c>
      <c r="J26" s="129"/>
      <c r="K26" s="142">
        <f t="shared" si="10"/>
        <v>0</v>
      </c>
      <c r="L26" s="66"/>
      <c r="M26" s="1"/>
      <c r="N26" s="1"/>
      <c r="O26" s="494"/>
      <c r="P26" s="488"/>
      <c r="Q26" s="495"/>
      <c r="R26" s="495"/>
      <c r="S26" s="488"/>
      <c r="T26" s="495"/>
      <c r="U26" s="495"/>
      <c r="V26" s="496"/>
      <c r="W26" s="497"/>
      <c r="X26" s="495"/>
      <c r="Y26" s="495"/>
      <c r="Z26" s="496"/>
      <c r="AA26" s="567"/>
    </row>
    <row r="27" spans="1:27" ht="15" hidden="1" customHeight="1" x14ac:dyDescent="0.25">
      <c r="B27" s="55"/>
      <c r="C27" s="823" t="s">
        <v>156</v>
      </c>
      <c r="D27" s="824"/>
      <c r="E27" s="824"/>
      <c r="F27" s="187">
        <f t="shared" si="30"/>
        <v>0</v>
      </c>
      <c r="G27" s="129"/>
      <c r="H27" s="142">
        <f t="shared" si="4"/>
        <v>0</v>
      </c>
      <c r="I27" s="187">
        <f t="shared" si="31"/>
        <v>0</v>
      </c>
      <c r="J27" s="129"/>
      <c r="K27" s="142">
        <f t="shared" si="10"/>
        <v>0</v>
      </c>
      <c r="L27" s="66"/>
      <c r="M27" s="1"/>
      <c r="N27" s="1"/>
      <c r="O27" s="494"/>
      <c r="P27" s="488"/>
      <c r="Q27" s="495"/>
      <c r="R27" s="495"/>
      <c r="S27" s="488"/>
      <c r="T27" s="495"/>
      <c r="U27" s="495"/>
      <c r="V27" s="496"/>
      <c r="W27" s="497"/>
      <c r="X27" s="495"/>
      <c r="Y27" s="495"/>
      <c r="Z27" s="496"/>
      <c r="AA27" s="567"/>
    </row>
    <row r="28" spans="1:27" ht="15.75" thickBot="1" x14ac:dyDescent="0.3">
      <c r="B28" s="55"/>
      <c r="C28" s="823" t="s">
        <v>157</v>
      </c>
      <c r="D28" s="824"/>
      <c r="E28" s="824"/>
      <c r="F28" s="187">
        <v>0</v>
      </c>
      <c r="G28" s="129"/>
      <c r="H28" s="142">
        <f t="shared" si="4"/>
        <v>0</v>
      </c>
      <c r="I28" s="187">
        <v>0</v>
      </c>
      <c r="J28" s="129"/>
      <c r="K28" s="142">
        <f t="shared" si="10"/>
        <v>0</v>
      </c>
      <c r="L28" s="66"/>
      <c r="M28" s="1"/>
      <c r="N28" s="1"/>
      <c r="O28" s="494">
        <v>0</v>
      </c>
      <c r="P28" s="488">
        <v>0</v>
      </c>
      <c r="Q28" s="495">
        <v>0</v>
      </c>
      <c r="R28" s="495">
        <v>0</v>
      </c>
      <c r="S28" s="488"/>
      <c r="T28" s="495">
        <v>0</v>
      </c>
      <c r="U28" s="495">
        <v>0</v>
      </c>
      <c r="V28" s="496">
        <v>0</v>
      </c>
      <c r="W28" s="497">
        <v>0</v>
      </c>
      <c r="X28" s="495">
        <v>0</v>
      </c>
      <c r="Y28" s="495">
        <v>0</v>
      </c>
      <c r="Z28" s="496">
        <v>0</v>
      </c>
      <c r="AA28" s="566">
        <f>SUM(O28:Z28)</f>
        <v>0</v>
      </c>
    </row>
    <row r="29" spans="1:27" ht="15" hidden="1" customHeight="1" x14ac:dyDescent="0.25">
      <c r="B29" s="55"/>
      <c r="C29" s="823" t="s">
        <v>158</v>
      </c>
      <c r="D29" s="824"/>
      <c r="E29" s="824"/>
      <c r="F29" s="187">
        <f t="shared" si="30"/>
        <v>0</v>
      </c>
      <c r="G29" s="129"/>
      <c r="H29" s="142">
        <f t="shared" si="4"/>
        <v>0</v>
      </c>
      <c r="I29" s="187">
        <f t="shared" ref="I29:I30" si="32">SUM(R29:AC29)</f>
        <v>0</v>
      </c>
      <c r="J29" s="129"/>
      <c r="K29" s="142">
        <f t="shared" si="10"/>
        <v>0</v>
      </c>
      <c r="L29" s="66"/>
      <c r="M29" s="1"/>
      <c r="N29" s="1"/>
      <c r="O29" s="494"/>
      <c r="P29" s="488"/>
      <c r="Q29" s="495"/>
      <c r="R29" s="495"/>
      <c r="S29" s="488"/>
      <c r="T29" s="495"/>
      <c r="U29" s="495"/>
      <c r="V29" s="496"/>
      <c r="W29" s="497"/>
      <c r="X29" s="495"/>
      <c r="Y29" s="495"/>
      <c r="Z29" s="496"/>
      <c r="AA29" s="567"/>
    </row>
    <row r="30" spans="1:27" ht="15" hidden="1" customHeight="1" x14ac:dyDescent="0.25">
      <c r="B30" s="55"/>
      <c r="C30" s="823" t="s">
        <v>159</v>
      </c>
      <c r="D30" s="824"/>
      <c r="E30" s="824"/>
      <c r="F30" s="187">
        <f t="shared" si="30"/>
        <v>0</v>
      </c>
      <c r="G30" s="129"/>
      <c r="H30" s="142">
        <f t="shared" si="4"/>
        <v>0</v>
      </c>
      <c r="I30" s="187">
        <f t="shared" si="32"/>
        <v>0</v>
      </c>
      <c r="J30" s="129"/>
      <c r="K30" s="142">
        <f t="shared" si="10"/>
        <v>0</v>
      </c>
      <c r="L30" s="66"/>
      <c r="M30" s="1"/>
      <c r="N30" s="1"/>
      <c r="O30" s="494"/>
      <c r="P30" s="488"/>
      <c r="Q30" s="495"/>
      <c r="R30" s="495"/>
      <c r="S30" s="488"/>
      <c r="T30" s="495"/>
      <c r="U30" s="495"/>
      <c r="V30" s="496"/>
      <c r="W30" s="497"/>
      <c r="X30" s="495"/>
      <c r="Y30" s="495"/>
      <c r="Z30" s="496"/>
      <c r="AA30" s="567"/>
    </row>
    <row r="31" spans="1:27" ht="15.75" thickBot="1" x14ac:dyDescent="0.3">
      <c r="B31" s="56"/>
      <c r="C31" s="825" t="s">
        <v>160</v>
      </c>
      <c r="D31" s="826"/>
      <c r="E31" s="826"/>
      <c r="F31" s="188">
        <v>15000</v>
      </c>
      <c r="G31" s="130"/>
      <c r="H31" s="142">
        <f t="shared" si="4"/>
        <v>15000</v>
      </c>
      <c r="I31" s="188">
        <v>11250</v>
      </c>
      <c r="J31" s="130"/>
      <c r="K31" s="142">
        <f t="shared" si="10"/>
        <v>11250</v>
      </c>
      <c r="L31" s="66"/>
      <c r="M31" s="1"/>
      <c r="N31" s="1"/>
      <c r="O31" s="494">
        <v>0</v>
      </c>
      <c r="P31" s="488">
        <v>0</v>
      </c>
      <c r="Q31" s="495">
        <v>0</v>
      </c>
      <c r="R31" s="495">
        <v>11250</v>
      </c>
      <c r="S31" s="488">
        <v>0</v>
      </c>
      <c r="T31" s="495">
        <v>0</v>
      </c>
      <c r="U31" s="495">
        <v>0</v>
      </c>
      <c r="V31" s="496">
        <v>0</v>
      </c>
      <c r="W31" s="497">
        <v>0</v>
      </c>
      <c r="X31" s="495">
        <v>0</v>
      </c>
      <c r="Y31" s="495">
        <v>0</v>
      </c>
      <c r="Z31" s="496">
        <v>0</v>
      </c>
      <c r="AA31" s="566">
        <f>SUM(O31:Z31)</f>
        <v>11250</v>
      </c>
    </row>
    <row r="32" spans="1:27" ht="15.75" thickBot="1" x14ac:dyDescent="0.3">
      <c r="B32" s="75" t="s">
        <v>161</v>
      </c>
      <c r="C32" s="759" t="s">
        <v>162</v>
      </c>
      <c r="D32" s="769"/>
      <c r="E32" s="769"/>
      <c r="F32" s="185">
        <f>F33+F39+F42+F61+F64</f>
        <v>2922524</v>
      </c>
      <c r="G32" s="127">
        <f t="shared" ref="G32" si="33">G33+G39+G42+G61+G64</f>
        <v>0</v>
      </c>
      <c r="H32" s="139">
        <f t="shared" si="4"/>
        <v>2922524</v>
      </c>
      <c r="I32" s="185">
        <f>I33+I39+I42+I61+I64</f>
        <v>2798363</v>
      </c>
      <c r="J32" s="127">
        <f t="shared" ref="J32" si="34">J33+J39+J42+J61+J64</f>
        <v>0</v>
      </c>
      <c r="K32" s="139">
        <f t="shared" si="10"/>
        <v>2798363</v>
      </c>
      <c r="L32" s="76">
        <f>L33+L39+L42+L61+L64</f>
        <v>0</v>
      </c>
      <c r="M32" s="77">
        <f>M33+M39+M42+M61+M64</f>
        <v>0</v>
      </c>
      <c r="N32" s="77">
        <f>N33+N39+N42+N61+N64</f>
        <v>0</v>
      </c>
      <c r="O32" s="494">
        <f t="shared" ref="O32:Z32" si="35">SUM(O33+O42+O64)</f>
        <v>78539</v>
      </c>
      <c r="P32" s="494">
        <f t="shared" si="35"/>
        <v>45428</v>
      </c>
      <c r="Q32" s="494">
        <f t="shared" si="35"/>
        <v>105867</v>
      </c>
      <c r="R32" s="494">
        <f t="shared" si="35"/>
        <v>129080</v>
      </c>
      <c r="S32" s="494">
        <f t="shared" si="35"/>
        <v>136092</v>
      </c>
      <c r="T32" s="494">
        <f t="shared" si="35"/>
        <v>288070</v>
      </c>
      <c r="U32" s="494">
        <f t="shared" si="35"/>
        <v>178598</v>
      </c>
      <c r="V32" s="494">
        <f t="shared" si="35"/>
        <v>109470</v>
      </c>
      <c r="W32" s="494">
        <f t="shared" si="35"/>
        <v>435790</v>
      </c>
      <c r="X32" s="494">
        <f t="shared" si="35"/>
        <v>471276</v>
      </c>
      <c r="Y32" s="494">
        <f t="shared" si="35"/>
        <v>361111</v>
      </c>
      <c r="Z32" s="494">
        <f t="shared" si="35"/>
        <v>459042</v>
      </c>
      <c r="AA32" s="566">
        <f>SUM(O32:Z32)</f>
        <v>2798363</v>
      </c>
    </row>
    <row r="33" spans="1:27" ht="15.75" thickBot="1" x14ac:dyDescent="0.3">
      <c r="B33" s="107" t="s">
        <v>625</v>
      </c>
      <c r="C33" s="760" t="s">
        <v>163</v>
      </c>
      <c r="D33" s="761"/>
      <c r="E33" s="761"/>
      <c r="F33" s="181">
        <f>F34+F35+F38</f>
        <v>400000</v>
      </c>
      <c r="G33" s="123">
        <f t="shared" ref="G33" si="36">G34+G35+G38</f>
        <v>0</v>
      </c>
      <c r="H33" s="140">
        <f t="shared" si="4"/>
        <v>400000</v>
      </c>
      <c r="I33" s="181">
        <f>I34+I35+I38</f>
        <v>259795</v>
      </c>
      <c r="J33" s="123">
        <f t="shared" ref="J33" si="37">J34+J35+J38</f>
        <v>0</v>
      </c>
      <c r="K33" s="140">
        <f t="shared" si="10"/>
        <v>259795</v>
      </c>
      <c r="L33" s="101">
        <f>L34+L35+L38</f>
        <v>0</v>
      </c>
      <c r="M33" s="102">
        <f>M34+M35+M38</f>
        <v>0</v>
      </c>
      <c r="N33" s="102">
        <f>N34+N35+N38</f>
        <v>0</v>
      </c>
      <c r="O33" s="494">
        <f t="shared" ref="O33:Z33" si="38">SUM(O34:O35)</f>
        <v>0</v>
      </c>
      <c r="P33" s="494">
        <f t="shared" si="38"/>
        <v>0</v>
      </c>
      <c r="Q33" s="494">
        <f t="shared" si="38"/>
        <v>11118</v>
      </c>
      <c r="R33" s="494">
        <f t="shared" si="38"/>
        <v>39286</v>
      </c>
      <c r="S33" s="494">
        <f t="shared" si="38"/>
        <v>30252</v>
      </c>
      <c r="T33" s="494">
        <f t="shared" si="38"/>
        <v>27900</v>
      </c>
      <c r="U33" s="494">
        <f t="shared" si="38"/>
        <v>29039</v>
      </c>
      <c r="V33" s="494">
        <f t="shared" si="38"/>
        <v>7870</v>
      </c>
      <c r="W33" s="494">
        <f t="shared" si="38"/>
        <v>7874</v>
      </c>
      <c r="X33" s="494">
        <f t="shared" si="38"/>
        <v>35485</v>
      </c>
      <c r="Y33" s="494">
        <f t="shared" si="38"/>
        <v>35485</v>
      </c>
      <c r="Z33" s="494">
        <f t="shared" si="38"/>
        <v>35486</v>
      </c>
      <c r="AA33" s="566">
        <f>SUM(O33:Z33)</f>
        <v>259795</v>
      </c>
    </row>
    <row r="34" spans="1:27" s="39" customFormat="1" ht="15" hidden="1" customHeight="1" thickBot="1" x14ac:dyDescent="0.3">
      <c r="A34" s="110" t="s">
        <v>164</v>
      </c>
      <c r="B34" s="49" t="s">
        <v>626</v>
      </c>
      <c r="C34" s="785" t="s">
        <v>165</v>
      </c>
      <c r="D34" s="786"/>
      <c r="E34" s="786"/>
      <c r="F34" s="189">
        <f>SUM(O34:Z34)</f>
        <v>0</v>
      </c>
      <c r="G34" s="131"/>
      <c r="H34" s="143">
        <f t="shared" si="4"/>
        <v>0</v>
      </c>
      <c r="I34" s="189">
        <f>SUM(R34:AC34)</f>
        <v>0</v>
      </c>
      <c r="J34" s="131"/>
      <c r="K34" s="143">
        <f t="shared" si="10"/>
        <v>0</v>
      </c>
      <c r="L34" s="68"/>
      <c r="M34" s="13"/>
      <c r="N34" s="13"/>
      <c r="O34" s="494"/>
      <c r="P34" s="488"/>
      <c r="Q34" s="495"/>
      <c r="R34" s="495"/>
      <c r="S34" s="488"/>
      <c r="T34" s="495"/>
      <c r="U34" s="495"/>
      <c r="V34" s="496"/>
      <c r="W34" s="497"/>
      <c r="X34" s="495"/>
      <c r="Y34" s="495"/>
      <c r="Z34" s="496"/>
      <c r="AA34" s="655"/>
    </row>
    <row r="35" spans="1:27" s="39" customFormat="1" ht="15.75" thickBot="1" x14ac:dyDescent="0.3">
      <c r="A35" s="110" t="s">
        <v>166</v>
      </c>
      <c r="B35" s="49" t="s">
        <v>627</v>
      </c>
      <c r="C35" s="785" t="s">
        <v>167</v>
      </c>
      <c r="D35" s="786"/>
      <c r="E35" s="786"/>
      <c r="F35" s="189">
        <f>SUM(F36:F37)</f>
        <v>400000</v>
      </c>
      <c r="G35" s="131">
        <f>SUM(G36:G37)</f>
        <v>0</v>
      </c>
      <c r="H35" s="143">
        <f t="shared" si="4"/>
        <v>400000</v>
      </c>
      <c r="I35" s="189">
        <f>SUM(I36:I37)</f>
        <v>259795</v>
      </c>
      <c r="J35" s="131">
        <f>SUM(J36:J37)</f>
        <v>0</v>
      </c>
      <c r="K35" s="143">
        <f t="shared" si="10"/>
        <v>259795</v>
      </c>
      <c r="L35" s="68">
        <f>SUM(L36:L37)</f>
        <v>0</v>
      </c>
      <c r="M35" s="13">
        <f t="shared" ref="M35" si="39">SUM(M36:M37)</f>
        <v>0</v>
      </c>
      <c r="N35" s="13">
        <f t="shared" ref="N35:Z35" si="40">SUM(N36:N37)</f>
        <v>0</v>
      </c>
      <c r="O35" s="494">
        <f t="shared" si="40"/>
        <v>0</v>
      </c>
      <c r="P35" s="494">
        <f t="shared" si="40"/>
        <v>0</v>
      </c>
      <c r="Q35" s="494">
        <f t="shared" si="40"/>
        <v>11118</v>
      </c>
      <c r="R35" s="494">
        <f t="shared" si="40"/>
        <v>39286</v>
      </c>
      <c r="S35" s="494">
        <f t="shared" si="40"/>
        <v>30252</v>
      </c>
      <c r="T35" s="494">
        <f t="shared" si="40"/>
        <v>27900</v>
      </c>
      <c r="U35" s="494">
        <f t="shared" si="40"/>
        <v>29039</v>
      </c>
      <c r="V35" s="494">
        <f t="shared" si="40"/>
        <v>7870</v>
      </c>
      <c r="W35" s="494">
        <f t="shared" si="40"/>
        <v>7874</v>
      </c>
      <c r="X35" s="494">
        <f t="shared" si="40"/>
        <v>35485</v>
      </c>
      <c r="Y35" s="494">
        <f t="shared" si="40"/>
        <v>35485</v>
      </c>
      <c r="Z35" s="494">
        <f t="shared" si="40"/>
        <v>35486</v>
      </c>
      <c r="AA35" s="636">
        <f>SUM(O35:Z35)</f>
        <v>259795</v>
      </c>
    </row>
    <row r="36" spans="1:27" ht="15.75" thickBot="1" x14ac:dyDescent="0.3">
      <c r="B36" s="50"/>
      <c r="C36" s="224"/>
      <c r="D36" s="175" t="s">
        <v>839</v>
      </c>
      <c r="E36" s="175"/>
      <c r="F36" s="182">
        <f>SUM(O36:Z36)</f>
        <v>0</v>
      </c>
      <c r="G36" s="124"/>
      <c r="H36" s="142">
        <f>SUM(F36:G36)</f>
        <v>0</v>
      </c>
      <c r="I36" s="182">
        <f>SUM(R36:AC36)</f>
        <v>0</v>
      </c>
      <c r="J36" s="124"/>
      <c r="K36" s="142">
        <f>SUM(I36:J36)</f>
        <v>0</v>
      </c>
      <c r="L36" s="66"/>
      <c r="M36" s="1"/>
      <c r="N36" s="1"/>
      <c r="O36" s="494">
        <v>0</v>
      </c>
      <c r="P36" s="488">
        <v>0</v>
      </c>
      <c r="Q36" s="495">
        <v>0</v>
      </c>
      <c r="R36" s="495">
        <v>0</v>
      </c>
      <c r="S36" s="488">
        <v>0</v>
      </c>
      <c r="T36" s="495">
        <v>0</v>
      </c>
      <c r="U36" s="495">
        <v>0</v>
      </c>
      <c r="V36" s="496">
        <v>0</v>
      </c>
      <c r="W36" s="497">
        <v>0</v>
      </c>
      <c r="X36" s="495">
        <v>0</v>
      </c>
      <c r="Y36" s="495">
        <v>0</v>
      </c>
      <c r="Z36" s="496">
        <v>0</v>
      </c>
      <c r="AA36" s="566">
        <f>SUM(O36:Z36)</f>
        <v>0</v>
      </c>
    </row>
    <row r="37" spans="1:27" ht="15.75" thickBot="1" x14ac:dyDescent="0.3">
      <c r="B37" s="50"/>
      <c r="C37" s="224"/>
      <c r="D37" s="175" t="s">
        <v>976</v>
      </c>
      <c r="E37" s="175"/>
      <c r="F37" s="182">
        <v>400000</v>
      </c>
      <c r="G37" s="124"/>
      <c r="H37" s="142">
        <f>SUM(F37:G37)</f>
        <v>400000</v>
      </c>
      <c r="I37" s="182">
        <v>259795</v>
      </c>
      <c r="J37" s="124"/>
      <c r="K37" s="142">
        <f>SUM(I37:J37)</f>
        <v>259795</v>
      </c>
      <c r="L37" s="66"/>
      <c r="M37" s="1"/>
      <c r="N37" s="1"/>
      <c r="O37" s="494">
        <v>0</v>
      </c>
      <c r="P37" s="488">
        <v>0</v>
      </c>
      <c r="Q37" s="495">
        <v>11118</v>
      </c>
      <c r="R37" s="495">
        <v>39286</v>
      </c>
      <c r="S37" s="488">
        <v>30252</v>
      </c>
      <c r="T37" s="495">
        <v>27900</v>
      </c>
      <c r="U37" s="495">
        <v>29039</v>
      </c>
      <c r="V37" s="496">
        <v>7870</v>
      </c>
      <c r="W37" s="497">
        <v>7874</v>
      </c>
      <c r="X37" s="495">
        <v>35485</v>
      </c>
      <c r="Y37" s="495">
        <v>35485</v>
      </c>
      <c r="Z37" s="496">
        <v>35486</v>
      </c>
      <c r="AA37" s="566">
        <f>SUM(O37:Z37)</f>
        <v>259795</v>
      </c>
    </row>
    <row r="38" spans="1:27" s="39" customFormat="1" ht="15" hidden="1" customHeight="1" x14ac:dyDescent="0.25">
      <c r="A38" s="110" t="s">
        <v>168</v>
      </c>
      <c r="B38" s="49" t="s">
        <v>628</v>
      </c>
      <c r="C38" s="785" t="s">
        <v>169</v>
      </c>
      <c r="D38" s="786"/>
      <c r="E38" s="786"/>
      <c r="F38" s="189">
        <f>SUM(O38:Z38)</f>
        <v>0</v>
      </c>
      <c r="G38" s="131"/>
      <c r="H38" s="143">
        <f t="shared" si="4"/>
        <v>0</v>
      </c>
      <c r="I38" s="189">
        <f>SUM(R38:AC38)</f>
        <v>0</v>
      </c>
      <c r="J38" s="131"/>
      <c r="K38" s="143">
        <f t="shared" ref="K38:K43" si="41">SUM(I38:J38)</f>
        <v>0</v>
      </c>
      <c r="L38" s="68"/>
      <c r="M38" s="13"/>
      <c r="N38" s="13"/>
      <c r="O38" s="494">
        <f t="shared" si="15"/>
        <v>0</v>
      </c>
      <c r="P38" s="488">
        <f t="shared" si="16"/>
        <v>0</v>
      </c>
      <c r="Q38" s="495">
        <f t="shared" si="17"/>
        <v>0</v>
      </c>
      <c r="R38" s="495">
        <f t="shared" si="18"/>
        <v>0</v>
      </c>
      <c r="S38" s="488">
        <f t="shared" si="19"/>
        <v>0</v>
      </c>
      <c r="T38" s="495">
        <f t="shared" si="20"/>
        <v>0</v>
      </c>
      <c r="U38" s="495">
        <f t="shared" si="21"/>
        <v>0</v>
      </c>
      <c r="V38" s="496">
        <f t="shared" si="22"/>
        <v>0</v>
      </c>
      <c r="W38" s="497">
        <f t="shared" si="23"/>
        <v>0</v>
      </c>
      <c r="X38" s="495">
        <f t="shared" si="24"/>
        <v>0</v>
      </c>
      <c r="Y38" s="495">
        <f t="shared" si="25"/>
        <v>0</v>
      </c>
      <c r="Z38" s="496">
        <f t="shared" si="26"/>
        <v>0</v>
      </c>
      <c r="AA38" s="655"/>
    </row>
    <row r="39" spans="1:27" ht="15" hidden="1" customHeight="1" x14ac:dyDescent="0.25">
      <c r="B39" s="82" t="s">
        <v>629</v>
      </c>
      <c r="C39" s="762" t="s">
        <v>170</v>
      </c>
      <c r="D39" s="763"/>
      <c r="E39" s="763"/>
      <c r="F39" s="183">
        <f>F40+F41</f>
        <v>0</v>
      </c>
      <c r="G39" s="125">
        <f t="shared" ref="G39" si="42">G40+G41</f>
        <v>0</v>
      </c>
      <c r="H39" s="141">
        <f t="shared" si="4"/>
        <v>0</v>
      </c>
      <c r="I39" s="183">
        <f>I40+I41</f>
        <v>0</v>
      </c>
      <c r="J39" s="125">
        <f t="shared" ref="J39" si="43">J40+J41</f>
        <v>0</v>
      </c>
      <c r="K39" s="141">
        <f t="shared" si="41"/>
        <v>0</v>
      </c>
      <c r="L39" s="83">
        <f>L40+L41</f>
        <v>0</v>
      </c>
      <c r="M39" s="84">
        <f>M40+M41</f>
        <v>0</v>
      </c>
      <c r="N39" s="84">
        <f>N40+N41</f>
        <v>0</v>
      </c>
      <c r="O39" s="494">
        <f t="shared" si="15"/>
        <v>0</v>
      </c>
      <c r="P39" s="488">
        <f t="shared" si="16"/>
        <v>0</v>
      </c>
      <c r="Q39" s="495">
        <f t="shared" si="17"/>
        <v>0</v>
      </c>
      <c r="R39" s="495">
        <f t="shared" si="18"/>
        <v>0</v>
      </c>
      <c r="S39" s="488">
        <f t="shared" si="19"/>
        <v>0</v>
      </c>
      <c r="T39" s="495">
        <f t="shared" si="20"/>
        <v>0</v>
      </c>
      <c r="U39" s="495">
        <f t="shared" si="21"/>
        <v>0</v>
      </c>
      <c r="V39" s="496">
        <f t="shared" si="22"/>
        <v>0</v>
      </c>
      <c r="W39" s="497">
        <f t="shared" si="23"/>
        <v>0</v>
      </c>
      <c r="X39" s="495">
        <f t="shared" si="24"/>
        <v>0</v>
      </c>
      <c r="Y39" s="495">
        <f t="shared" si="25"/>
        <v>0</v>
      </c>
      <c r="Z39" s="496">
        <f t="shared" si="26"/>
        <v>0</v>
      </c>
      <c r="AA39" s="567"/>
    </row>
    <row r="40" spans="1:27" s="39" customFormat="1" ht="15" hidden="1" customHeight="1" x14ac:dyDescent="0.25">
      <c r="A40" s="110" t="s">
        <v>171</v>
      </c>
      <c r="B40" s="49" t="s">
        <v>630</v>
      </c>
      <c r="C40" s="785" t="s">
        <v>172</v>
      </c>
      <c r="D40" s="786"/>
      <c r="E40" s="786"/>
      <c r="F40" s="189">
        <f>SUM(O40:Z40)</f>
        <v>0</v>
      </c>
      <c r="G40" s="131"/>
      <c r="H40" s="143">
        <f t="shared" si="4"/>
        <v>0</v>
      </c>
      <c r="I40" s="189">
        <f>SUM(R40:AC40)</f>
        <v>0</v>
      </c>
      <c r="J40" s="131"/>
      <c r="K40" s="143">
        <f t="shared" si="41"/>
        <v>0</v>
      </c>
      <c r="L40" s="68"/>
      <c r="M40" s="13"/>
      <c r="N40" s="13"/>
      <c r="O40" s="494">
        <f t="shared" si="15"/>
        <v>0</v>
      </c>
      <c r="P40" s="488">
        <f t="shared" si="16"/>
        <v>0</v>
      </c>
      <c r="Q40" s="495">
        <f t="shared" si="17"/>
        <v>0</v>
      </c>
      <c r="R40" s="495">
        <f t="shared" si="18"/>
        <v>0</v>
      </c>
      <c r="S40" s="488">
        <f t="shared" si="19"/>
        <v>0</v>
      </c>
      <c r="T40" s="495">
        <f t="shared" si="20"/>
        <v>0</v>
      </c>
      <c r="U40" s="495">
        <f t="shared" si="21"/>
        <v>0</v>
      </c>
      <c r="V40" s="496">
        <f t="shared" si="22"/>
        <v>0</v>
      </c>
      <c r="W40" s="497">
        <f t="shared" si="23"/>
        <v>0</v>
      </c>
      <c r="X40" s="495">
        <f t="shared" si="24"/>
        <v>0</v>
      </c>
      <c r="Y40" s="495">
        <f t="shared" si="25"/>
        <v>0</v>
      </c>
      <c r="Z40" s="496">
        <f t="shared" si="26"/>
        <v>0</v>
      </c>
      <c r="AA40" s="655"/>
    </row>
    <row r="41" spans="1:27" s="39" customFormat="1" ht="15" hidden="1" customHeight="1" x14ac:dyDescent="0.25">
      <c r="A41" s="110" t="s">
        <v>173</v>
      </c>
      <c r="B41" s="49" t="s">
        <v>631</v>
      </c>
      <c r="C41" s="785" t="s">
        <v>174</v>
      </c>
      <c r="D41" s="786"/>
      <c r="E41" s="786"/>
      <c r="F41" s="189">
        <f>SUM(O41:Z41)</f>
        <v>0</v>
      </c>
      <c r="G41" s="131"/>
      <c r="H41" s="143">
        <f t="shared" si="4"/>
        <v>0</v>
      </c>
      <c r="I41" s="189">
        <f>SUM(R41:AC41)</f>
        <v>0</v>
      </c>
      <c r="J41" s="131"/>
      <c r="K41" s="143">
        <f t="shared" si="41"/>
        <v>0</v>
      </c>
      <c r="L41" s="68"/>
      <c r="M41" s="13"/>
      <c r="N41" s="13"/>
      <c r="O41" s="494">
        <f t="shared" si="15"/>
        <v>0</v>
      </c>
      <c r="P41" s="488">
        <f t="shared" si="16"/>
        <v>0</v>
      </c>
      <c r="Q41" s="495">
        <f t="shared" si="17"/>
        <v>0</v>
      </c>
      <c r="R41" s="495">
        <f t="shared" si="18"/>
        <v>0</v>
      </c>
      <c r="S41" s="488">
        <f t="shared" si="19"/>
        <v>0</v>
      </c>
      <c r="T41" s="495">
        <f t="shared" si="20"/>
        <v>0</v>
      </c>
      <c r="U41" s="495">
        <f t="shared" si="21"/>
        <v>0</v>
      </c>
      <c r="V41" s="496">
        <f t="shared" si="22"/>
        <v>0</v>
      </c>
      <c r="W41" s="497">
        <f t="shared" si="23"/>
        <v>0</v>
      </c>
      <c r="X41" s="495">
        <f t="shared" si="24"/>
        <v>0</v>
      </c>
      <c r="Y41" s="495">
        <f t="shared" si="25"/>
        <v>0</v>
      </c>
      <c r="Z41" s="496">
        <f t="shared" si="26"/>
        <v>0</v>
      </c>
      <c r="AA41" s="655"/>
    </row>
    <row r="42" spans="1:27" ht="15.75" thickBot="1" x14ac:dyDescent="0.3">
      <c r="B42" s="82" t="s">
        <v>632</v>
      </c>
      <c r="C42" s="762" t="s">
        <v>175</v>
      </c>
      <c r="D42" s="763"/>
      <c r="E42" s="763"/>
      <c r="F42" s="183">
        <f>F43+F48+F49+F50+F53+F56+F57</f>
        <v>1901200</v>
      </c>
      <c r="G42" s="125">
        <f t="shared" ref="G42" si="44">G43+G48+G49+G50+G53+G56+G57</f>
        <v>0</v>
      </c>
      <c r="H42" s="141">
        <f t="shared" si="4"/>
        <v>1901200</v>
      </c>
      <c r="I42" s="183">
        <f>I43+I48+I49+I50+I53+I56+I57</f>
        <v>1917244</v>
      </c>
      <c r="J42" s="125">
        <f t="shared" ref="J42" si="45">J43+J48+J49+J50+J53+J56+J57</f>
        <v>0</v>
      </c>
      <c r="K42" s="141">
        <f t="shared" si="41"/>
        <v>1917244</v>
      </c>
      <c r="L42" s="83">
        <f>L43+L48+L49+L50+L53+L56+L57</f>
        <v>0</v>
      </c>
      <c r="M42" s="84">
        <f>M43+M48+M49+M50+M53+M56+M57</f>
        <v>0</v>
      </c>
      <c r="N42" s="84">
        <f>N43+N48+N49+N50+N53+N56+N57</f>
        <v>0</v>
      </c>
      <c r="O42" s="494">
        <f t="shared" ref="O42:Z42" si="46">SUM(O57+O50+O49+O43)</f>
        <v>67074</v>
      </c>
      <c r="P42" s="494">
        <f t="shared" si="46"/>
        <v>35792</v>
      </c>
      <c r="Q42" s="494">
        <f t="shared" si="46"/>
        <v>74026</v>
      </c>
      <c r="R42" s="494">
        <f t="shared" si="46"/>
        <v>62411</v>
      </c>
      <c r="S42" s="494">
        <f t="shared" si="46"/>
        <v>77616</v>
      </c>
      <c r="T42" s="494">
        <f t="shared" si="46"/>
        <v>200034</v>
      </c>
      <c r="U42" s="494">
        <f t="shared" si="46"/>
        <v>112117</v>
      </c>
      <c r="V42" s="494">
        <f t="shared" si="46"/>
        <v>72651</v>
      </c>
      <c r="W42" s="494">
        <f t="shared" si="46"/>
        <v>328575</v>
      </c>
      <c r="X42" s="494">
        <f t="shared" si="46"/>
        <v>336448</v>
      </c>
      <c r="Y42" s="494">
        <f t="shared" si="46"/>
        <v>226285</v>
      </c>
      <c r="Z42" s="494">
        <f t="shared" si="46"/>
        <v>324215</v>
      </c>
      <c r="AA42" s="566">
        <f>SUM(O42:Z42)</f>
        <v>1917244</v>
      </c>
    </row>
    <row r="43" spans="1:27" s="39" customFormat="1" ht="15.75" thickBot="1" x14ac:dyDescent="0.3">
      <c r="A43" s="110" t="s">
        <v>176</v>
      </c>
      <c r="B43" s="49" t="s">
        <v>633</v>
      </c>
      <c r="C43" s="785" t="s">
        <v>177</v>
      </c>
      <c r="D43" s="786"/>
      <c r="E43" s="786"/>
      <c r="F43" s="189">
        <f>SUM(F44:F47)</f>
        <v>962200</v>
      </c>
      <c r="G43" s="131">
        <f>SUM(G44:G47)</f>
        <v>0</v>
      </c>
      <c r="H43" s="143">
        <f t="shared" si="4"/>
        <v>962200</v>
      </c>
      <c r="I43" s="189">
        <f>SUM(I44:I47)</f>
        <v>962200</v>
      </c>
      <c r="J43" s="131">
        <f>SUM(J44:J47)</f>
        <v>0</v>
      </c>
      <c r="K43" s="143">
        <f t="shared" si="41"/>
        <v>962200</v>
      </c>
      <c r="L43" s="68">
        <f t="shared" ref="L43:N43" si="47">SUM(L44:L47)</f>
        <v>0</v>
      </c>
      <c r="M43" s="13">
        <f t="shared" si="47"/>
        <v>0</v>
      </c>
      <c r="N43" s="13">
        <f t="shared" si="47"/>
        <v>0</v>
      </c>
      <c r="O43" s="494">
        <f t="shared" ref="O43:Z43" si="48">SUM(O44:O47)</f>
        <v>32503</v>
      </c>
      <c r="P43" s="494">
        <f t="shared" si="48"/>
        <v>4206</v>
      </c>
      <c r="Q43" s="494">
        <f t="shared" si="48"/>
        <v>39859</v>
      </c>
      <c r="R43" s="494">
        <f t="shared" si="48"/>
        <v>37411</v>
      </c>
      <c r="S43" s="494">
        <f t="shared" si="48"/>
        <v>40549</v>
      </c>
      <c r="T43" s="494">
        <f t="shared" si="48"/>
        <v>161616</v>
      </c>
      <c r="U43" s="494">
        <f t="shared" si="48"/>
        <v>37335</v>
      </c>
      <c r="V43" s="494">
        <f t="shared" si="48"/>
        <v>35246</v>
      </c>
      <c r="W43" s="494">
        <f t="shared" si="48"/>
        <v>141647</v>
      </c>
      <c r="X43" s="494">
        <f t="shared" si="48"/>
        <v>144713</v>
      </c>
      <c r="Y43" s="494">
        <f t="shared" si="48"/>
        <v>142401</v>
      </c>
      <c r="Z43" s="494">
        <f t="shared" si="48"/>
        <v>144714</v>
      </c>
      <c r="AA43" s="636">
        <f t="shared" ref="AA43:AA47" si="49">SUM(O43:Z43)</f>
        <v>962200</v>
      </c>
    </row>
    <row r="44" spans="1:27" ht="15.75" thickBot="1" x14ac:dyDescent="0.3">
      <c r="B44" s="50"/>
      <c r="C44" s="224"/>
      <c r="D44" s="175" t="s">
        <v>985</v>
      </c>
      <c r="E44" s="175"/>
      <c r="F44" s="182">
        <v>2200</v>
      </c>
      <c r="G44" s="124"/>
      <c r="H44" s="142">
        <f>SUM(F44:G44)</f>
        <v>2200</v>
      </c>
      <c r="I44" s="182">
        <v>2200</v>
      </c>
      <c r="J44" s="124"/>
      <c r="K44" s="142">
        <f>SUM(I44:J44)</f>
        <v>2200</v>
      </c>
      <c r="L44" s="66"/>
      <c r="M44" s="1"/>
      <c r="N44" s="1"/>
      <c r="O44" s="494">
        <v>121</v>
      </c>
      <c r="P44" s="488">
        <v>0</v>
      </c>
      <c r="Q44" s="495">
        <v>121</v>
      </c>
      <c r="R44" s="495">
        <v>121</v>
      </c>
      <c r="S44" s="488">
        <v>0</v>
      </c>
      <c r="T44" s="495">
        <v>214</v>
      </c>
      <c r="U44" s="495">
        <v>121</v>
      </c>
      <c r="V44" s="496">
        <v>161</v>
      </c>
      <c r="W44" s="497">
        <v>335</v>
      </c>
      <c r="X44" s="495">
        <v>336</v>
      </c>
      <c r="Y44" s="495">
        <v>335</v>
      </c>
      <c r="Z44" s="496">
        <v>335</v>
      </c>
      <c r="AA44" s="566">
        <f t="shared" si="49"/>
        <v>2200</v>
      </c>
    </row>
    <row r="45" spans="1:27" ht="15.75" thickBot="1" x14ac:dyDescent="0.3">
      <c r="B45" s="50"/>
      <c r="C45" s="224"/>
      <c r="D45" s="175" t="s">
        <v>986</v>
      </c>
      <c r="E45" s="175"/>
      <c r="F45" s="182">
        <v>950000</v>
      </c>
      <c r="G45" s="124"/>
      <c r="H45" s="142">
        <f>SUM(F45:G45)</f>
        <v>950000</v>
      </c>
      <c r="I45" s="182">
        <v>950000</v>
      </c>
      <c r="J45" s="124"/>
      <c r="K45" s="142">
        <f>SUM(I45:J45)</f>
        <v>950000</v>
      </c>
      <c r="L45" s="66"/>
      <c r="M45" s="1"/>
      <c r="N45" s="1"/>
      <c r="O45" s="494">
        <v>32382</v>
      </c>
      <c r="P45" s="488">
        <v>4206</v>
      </c>
      <c r="Q45" s="495">
        <v>39738</v>
      </c>
      <c r="R45" s="495">
        <v>34175</v>
      </c>
      <c r="S45" s="488">
        <v>40549</v>
      </c>
      <c r="T45" s="495">
        <v>161402</v>
      </c>
      <c r="U45" s="495">
        <v>37214</v>
      </c>
      <c r="V45" s="496">
        <v>35085</v>
      </c>
      <c r="W45" s="497">
        <v>141312</v>
      </c>
      <c r="X45" s="495">
        <v>141312</v>
      </c>
      <c r="Y45" s="495">
        <v>141312</v>
      </c>
      <c r="Z45" s="496">
        <v>141313</v>
      </c>
      <c r="AA45" s="566">
        <f t="shared" si="49"/>
        <v>950000</v>
      </c>
    </row>
    <row r="46" spans="1:27" ht="15.75" thickBot="1" x14ac:dyDescent="0.3">
      <c r="B46" s="50"/>
      <c r="C46" s="224"/>
      <c r="D46" s="175" t="s">
        <v>987</v>
      </c>
      <c r="E46" s="175"/>
      <c r="F46" s="182">
        <v>2000</v>
      </c>
      <c r="G46" s="124"/>
      <c r="H46" s="142">
        <f>SUM(F46:G46)</f>
        <v>2000</v>
      </c>
      <c r="I46" s="182">
        <v>2000</v>
      </c>
      <c r="J46" s="124"/>
      <c r="K46" s="142">
        <f>SUM(I46:J46)</f>
        <v>2000</v>
      </c>
      <c r="L46" s="66"/>
      <c r="M46" s="1"/>
      <c r="N46" s="1"/>
      <c r="O46" s="494">
        <v>0</v>
      </c>
      <c r="P46" s="488">
        <v>0</v>
      </c>
      <c r="Q46" s="495">
        <v>0</v>
      </c>
      <c r="R46" s="495">
        <v>1246</v>
      </c>
      <c r="S46" s="488">
        <v>0</v>
      </c>
      <c r="T46" s="495">
        <v>0</v>
      </c>
      <c r="U46" s="495">
        <v>0</v>
      </c>
      <c r="V46" s="496">
        <v>0</v>
      </c>
      <c r="W46" s="497">
        <v>0</v>
      </c>
      <c r="X46" s="495">
        <v>0</v>
      </c>
      <c r="Y46" s="495">
        <v>754</v>
      </c>
      <c r="Z46" s="496">
        <v>0</v>
      </c>
      <c r="AA46" s="566">
        <f t="shared" si="49"/>
        <v>2000</v>
      </c>
    </row>
    <row r="47" spans="1:27" ht="15.75" thickBot="1" x14ac:dyDescent="0.3">
      <c r="B47" s="50"/>
      <c r="C47" s="224"/>
      <c r="D47" s="175" t="s">
        <v>988</v>
      </c>
      <c r="E47" s="175"/>
      <c r="F47" s="182">
        <v>8000</v>
      </c>
      <c r="G47" s="124"/>
      <c r="H47" s="142">
        <f>SUM(F47:G47)</f>
        <v>8000</v>
      </c>
      <c r="I47" s="182">
        <v>8000</v>
      </c>
      <c r="J47" s="124"/>
      <c r="K47" s="142">
        <f>SUM(I47:J47)</f>
        <v>8000</v>
      </c>
      <c r="L47" s="66"/>
      <c r="M47" s="1"/>
      <c r="N47" s="1"/>
      <c r="O47" s="494">
        <v>0</v>
      </c>
      <c r="P47" s="488">
        <v>0</v>
      </c>
      <c r="Q47" s="495">
        <v>0</v>
      </c>
      <c r="R47" s="495">
        <v>1869</v>
      </c>
      <c r="S47" s="488">
        <v>0</v>
      </c>
      <c r="T47" s="495">
        <v>0</v>
      </c>
      <c r="U47" s="495">
        <v>0</v>
      </c>
      <c r="V47" s="496">
        <v>0</v>
      </c>
      <c r="W47" s="497">
        <v>0</v>
      </c>
      <c r="X47" s="495">
        <v>3065</v>
      </c>
      <c r="Y47" s="495">
        <v>0</v>
      </c>
      <c r="Z47" s="496">
        <v>3066</v>
      </c>
      <c r="AA47" s="566">
        <f t="shared" si="49"/>
        <v>8000</v>
      </c>
    </row>
    <row r="48" spans="1:27" s="39" customFormat="1" ht="15" hidden="1" customHeight="1" thickBot="1" x14ac:dyDescent="0.3">
      <c r="A48" s="110" t="s">
        <v>178</v>
      </c>
      <c r="B48" s="49" t="s">
        <v>634</v>
      </c>
      <c r="C48" s="785" t="s">
        <v>179</v>
      </c>
      <c r="D48" s="786"/>
      <c r="E48" s="786"/>
      <c r="F48" s="189">
        <f t="shared" ref="F48" si="50">SUM(O48:Z48)</f>
        <v>0</v>
      </c>
      <c r="G48" s="131"/>
      <c r="H48" s="143">
        <f t="shared" si="4"/>
        <v>0</v>
      </c>
      <c r="I48" s="189">
        <f t="shared" ref="I48" si="51">SUM(R48:AC48)</f>
        <v>0</v>
      </c>
      <c r="J48" s="131"/>
      <c r="K48" s="143">
        <f t="shared" ref="K48:K50" si="52">SUM(I48:J48)</f>
        <v>0</v>
      </c>
      <c r="L48" s="68"/>
      <c r="M48" s="13"/>
      <c r="N48" s="13"/>
      <c r="O48" s="494"/>
      <c r="P48" s="488"/>
      <c r="Q48" s="495"/>
      <c r="R48" s="495"/>
      <c r="S48" s="488"/>
      <c r="T48" s="495"/>
      <c r="U48" s="495"/>
      <c r="V48" s="496"/>
      <c r="W48" s="497"/>
      <c r="X48" s="495"/>
      <c r="Y48" s="495"/>
      <c r="Z48" s="496"/>
      <c r="AA48" s="655"/>
    </row>
    <row r="49" spans="1:27" s="39" customFormat="1" ht="15.75" thickBot="1" x14ac:dyDescent="0.3">
      <c r="A49" s="110" t="s">
        <v>180</v>
      </c>
      <c r="B49" s="49" t="s">
        <v>635</v>
      </c>
      <c r="C49" s="785" t="s">
        <v>181</v>
      </c>
      <c r="D49" s="786"/>
      <c r="E49" s="786"/>
      <c r="F49" s="189">
        <v>300000</v>
      </c>
      <c r="G49" s="131"/>
      <c r="H49" s="143">
        <f t="shared" si="4"/>
        <v>300000</v>
      </c>
      <c r="I49" s="189">
        <v>300000</v>
      </c>
      <c r="J49" s="131"/>
      <c r="K49" s="143">
        <f t="shared" si="52"/>
        <v>300000</v>
      </c>
      <c r="L49" s="68"/>
      <c r="M49" s="13"/>
      <c r="N49" s="13"/>
      <c r="O49" s="494">
        <v>34571</v>
      </c>
      <c r="P49" s="488">
        <v>22000</v>
      </c>
      <c r="Q49" s="495">
        <v>24357</v>
      </c>
      <c r="R49" s="495">
        <v>25000</v>
      </c>
      <c r="S49" s="488">
        <v>25000</v>
      </c>
      <c r="T49" s="495">
        <v>25000</v>
      </c>
      <c r="U49" s="495">
        <v>33929</v>
      </c>
      <c r="V49" s="496">
        <v>25000</v>
      </c>
      <c r="W49" s="497">
        <v>25000</v>
      </c>
      <c r="X49" s="495">
        <v>25000</v>
      </c>
      <c r="Y49" s="495">
        <v>17571</v>
      </c>
      <c r="Z49" s="496">
        <v>17572</v>
      </c>
      <c r="AA49" s="636">
        <f>SUM(O49:Z49)</f>
        <v>300000</v>
      </c>
    </row>
    <row r="50" spans="1:27" s="39" customFormat="1" ht="15.75" thickBot="1" x14ac:dyDescent="0.3">
      <c r="A50" s="110" t="s">
        <v>182</v>
      </c>
      <c r="B50" s="49" t="s">
        <v>636</v>
      </c>
      <c r="C50" s="785" t="s">
        <v>183</v>
      </c>
      <c r="D50" s="786"/>
      <c r="E50" s="786"/>
      <c r="F50" s="189">
        <f>SUM(F51:F52)</f>
        <v>620000</v>
      </c>
      <c r="G50" s="131">
        <f>SUM(G51:G52)</f>
        <v>0</v>
      </c>
      <c r="H50" s="143">
        <f t="shared" si="4"/>
        <v>620000</v>
      </c>
      <c r="I50" s="189">
        <f>SUM(I51:I52)</f>
        <v>620000</v>
      </c>
      <c r="J50" s="131">
        <f>SUM(J51:J52)</f>
        <v>0</v>
      </c>
      <c r="K50" s="143">
        <f t="shared" si="52"/>
        <v>620000</v>
      </c>
      <c r="L50" s="68">
        <f t="shared" ref="L50:N50" si="53">SUM(L51:L52)</f>
        <v>0</v>
      </c>
      <c r="M50" s="13">
        <f t="shared" si="53"/>
        <v>0</v>
      </c>
      <c r="N50" s="13">
        <f t="shared" si="53"/>
        <v>0</v>
      </c>
      <c r="O50" s="494">
        <f t="shared" ref="O50:Z50" si="54">SUM(O51:O52)</f>
        <v>0</v>
      </c>
      <c r="P50" s="494">
        <f t="shared" si="54"/>
        <v>9586</v>
      </c>
      <c r="Q50" s="494">
        <f t="shared" si="54"/>
        <v>0</v>
      </c>
      <c r="R50" s="494">
        <f t="shared" si="54"/>
        <v>0</v>
      </c>
      <c r="S50" s="494">
        <f t="shared" si="54"/>
        <v>12067</v>
      </c>
      <c r="T50" s="494">
        <f t="shared" si="54"/>
        <v>13418</v>
      </c>
      <c r="U50" s="494">
        <f t="shared" si="54"/>
        <v>24809</v>
      </c>
      <c r="V50" s="494">
        <f t="shared" si="54"/>
        <v>12405</v>
      </c>
      <c r="W50" s="494">
        <f t="shared" si="54"/>
        <v>161928</v>
      </c>
      <c r="X50" s="494">
        <f t="shared" si="54"/>
        <v>161929</v>
      </c>
      <c r="Y50" s="494">
        <f t="shared" si="54"/>
        <v>61929</v>
      </c>
      <c r="Z50" s="494">
        <f t="shared" si="54"/>
        <v>161929</v>
      </c>
      <c r="AA50" s="636">
        <f>SUM(O50:Z50)</f>
        <v>620000</v>
      </c>
    </row>
    <row r="51" spans="1:27" ht="15.75" thickBot="1" x14ac:dyDescent="0.3">
      <c r="B51" s="50"/>
      <c r="C51" s="224"/>
      <c r="D51" s="175" t="s">
        <v>841</v>
      </c>
      <c r="E51" s="175"/>
      <c r="F51" s="182">
        <v>320000</v>
      </c>
      <c r="G51" s="124"/>
      <c r="H51" s="142">
        <f>SUM(F51:G51)</f>
        <v>320000</v>
      </c>
      <c r="I51" s="182">
        <v>320000</v>
      </c>
      <c r="J51" s="124"/>
      <c r="K51" s="142">
        <f>SUM(I51:J51)</f>
        <v>320000</v>
      </c>
      <c r="L51" s="66"/>
      <c r="M51" s="1"/>
      <c r="N51" s="1"/>
      <c r="O51" s="494">
        <v>0</v>
      </c>
      <c r="P51" s="488">
        <v>9586</v>
      </c>
      <c r="Q51" s="495">
        <v>0</v>
      </c>
      <c r="R51" s="495">
        <v>0</v>
      </c>
      <c r="S51" s="488">
        <v>12067</v>
      </c>
      <c r="T51" s="495">
        <v>13418</v>
      </c>
      <c r="U51" s="495">
        <v>24809</v>
      </c>
      <c r="V51" s="496">
        <v>12405</v>
      </c>
      <c r="W51" s="497">
        <v>61928</v>
      </c>
      <c r="X51" s="495">
        <v>61929</v>
      </c>
      <c r="Y51" s="495">
        <v>61929</v>
      </c>
      <c r="Z51" s="496">
        <v>61929</v>
      </c>
      <c r="AA51" s="566">
        <f>SUM(O51:Z51)</f>
        <v>320000</v>
      </c>
    </row>
    <row r="52" spans="1:27" ht="15.75" thickBot="1" x14ac:dyDescent="0.3">
      <c r="B52" s="50"/>
      <c r="C52" s="224"/>
      <c r="D52" s="175" t="s">
        <v>976</v>
      </c>
      <c r="E52" s="175"/>
      <c r="F52" s="182">
        <v>300000</v>
      </c>
      <c r="G52" s="124"/>
      <c r="H52" s="142">
        <f>SUM(F52:G52)</f>
        <v>300000</v>
      </c>
      <c r="I52" s="182">
        <v>300000</v>
      </c>
      <c r="J52" s="124"/>
      <c r="K52" s="142">
        <f>SUM(I52:J52)</f>
        <v>300000</v>
      </c>
      <c r="L52" s="66"/>
      <c r="M52" s="1"/>
      <c r="N52" s="1"/>
      <c r="O52" s="494">
        <v>0</v>
      </c>
      <c r="P52" s="488">
        <v>0</v>
      </c>
      <c r="Q52" s="495">
        <v>0</v>
      </c>
      <c r="R52" s="495">
        <v>0</v>
      </c>
      <c r="S52" s="488">
        <v>0</v>
      </c>
      <c r="T52" s="495">
        <v>0</v>
      </c>
      <c r="U52" s="495">
        <v>0</v>
      </c>
      <c r="V52" s="496">
        <v>0</v>
      </c>
      <c r="W52" s="497">
        <v>100000</v>
      </c>
      <c r="X52" s="495">
        <v>100000</v>
      </c>
      <c r="Y52" s="495">
        <v>0</v>
      </c>
      <c r="Z52" s="496">
        <v>100000</v>
      </c>
      <c r="AA52" s="566">
        <f>SUM(O52:Z52)</f>
        <v>300000</v>
      </c>
    </row>
    <row r="53" spans="1:27" s="17" customFormat="1" ht="15" hidden="1" customHeight="1" thickBot="1" x14ac:dyDescent="0.3">
      <c r="A53" s="110" t="s">
        <v>184</v>
      </c>
      <c r="B53" s="49" t="s">
        <v>637</v>
      </c>
      <c r="C53" s="785" t="s">
        <v>185</v>
      </c>
      <c r="D53" s="786"/>
      <c r="E53" s="786"/>
      <c r="F53" s="189">
        <f>F54+F55</f>
        <v>0</v>
      </c>
      <c r="G53" s="131">
        <f t="shared" ref="G53" si="55">G54+G55</f>
        <v>0</v>
      </c>
      <c r="H53" s="143">
        <f t="shared" si="4"/>
        <v>0</v>
      </c>
      <c r="I53" s="189">
        <f>I54+I55</f>
        <v>0</v>
      </c>
      <c r="J53" s="131">
        <f t="shared" ref="J53" si="56">J54+J55</f>
        <v>0</v>
      </c>
      <c r="K53" s="143">
        <f t="shared" ref="K53:K57" si="57">SUM(I53:J53)</f>
        <v>0</v>
      </c>
      <c r="L53" s="68">
        <f>L54+L55</f>
        <v>0</v>
      </c>
      <c r="M53" s="13">
        <f>M54+M55</f>
        <v>0</v>
      </c>
      <c r="N53" s="13">
        <f>N54+N55</f>
        <v>0</v>
      </c>
      <c r="O53" s="494"/>
      <c r="P53" s="488"/>
      <c r="Q53" s="495"/>
      <c r="R53" s="495"/>
      <c r="S53" s="488"/>
      <c r="T53" s="495"/>
      <c r="U53" s="495"/>
      <c r="V53" s="496"/>
      <c r="W53" s="497"/>
      <c r="X53" s="495"/>
      <c r="Y53" s="495"/>
      <c r="Z53" s="496"/>
      <c r="AA53" s="594"/>
    </row>
    <row r="54" spans="1:27" ht="15" hidden="1" customHeight="1" thickBot="1" x14ac:dyDescent="0.3">
      <c r="B54" s="50"/>
      <c r="C54" s="44"/>
      <c r="D54" s="748" t="s">
        <v>186</v>
      </c>
      <c r="E54" s="748"/>
      <c r="F54" s="182">
        <f>SUM(O54:Z54)</f>
        <v>0</v>
      </c>
      <c r="G54" s="124"/>
      <c r="H54" s="142">
        <f t="shared" si="4"/>
        <v>0</v>
      </c>
      <c r="I54" s="182">
        <f>SUM(R54:AC54)</f>
        <v>0</v>
      </c>
      <c r="J54" s="124"/>
      <c r="K54" s="142">
        <f t="shared" si="57"/>
        <v>0</v>
      </c>
      <c r="L54" s="66"/>
      <c r="M54" s="1"/>
      <c r="N54" s="1"/>
      <c r="O54" s="494"/>
      <c r="P54" s="488"/>
      <c r="Q54" s="495"/>
      <c r="R54" s="495"/>
      <c r="S54" s="488"/>
      <c r="T54" s="495"/>
      <c r="U54" s="495"/>
      <c r="V54" s="496"/>
      <c r="W54" s="497"/>
      <c r="X54" s="495"/>
      <c r="Y54" s="495"/>
      <c r="Z54" s="496"/>
      <c r="AA54" s="567"/>
    </row>
    <row r="55" spans="1:27" ht="15" hidden="1" customHeight="1" thickBot="1" x14ac:dyDescent="0.3">
      <c r="B55" s="50"/>
      <c r="C55" s="44"/>
      <c r="D55" s="748" t="s">
        <v>187</v>
      </c>
      <c r="E55" s="748"/>
      <c r="F55" s="182">
        <f>SUM(O55:Z55)</f>
        <v>0</v>
      </c>
      <c r="G55" s="124"/>
      <c r="H55" s="142">
        <f t="shared" si="4"/>
        <v>0</v>
      </c>
      <c r="I55" s="182">
        <f>SUM(R55:AC55)</f>
        <v>0</v>
      </c>
      <c r="J55" s="124"/>
      <c r="K55" s="142">
        <f t="shared" si="57"/>
        <v>0</v>
      </c>
      <c r="L55" s="66"/>
      <c r="M55" s="1"/>
      <c r="N55" s="1"/>
      <c r="O55" s="494"/>
      <c r="P55" s="488"/>
      <c r="Q55" s="495"/>
      <c r="R55" s="495"/>
      <c r="S55" s="488"/>
      <c r="T55" s="495"/>
      <c r="U55" s="495"/>
      <c r="V55" s="496"/>
      <c r="W55" s="497"/>
      <c r="X55" s="495"/>
      <c r="Y55" s="495"/>
      <c r="Z55" s="496"/>
      <c r="AA55" s="567"/>
    </row>
    <row r="56" spans="1:27" s="39" customFormat="1" ht="15" hidden="1" customHeight="1" thickBot="1" x14ac:dyDescent="0.3">
      <c r="A56" s="110" t="s">
        <v>188</v>
      </c>
      <c r="B56" s="49" t="s">
        <v>638</v>
      </c>
      <c r="C56" s="789" t="s">
        <v>189</v>
      </c>
      <c r="D56" s="790"/>
      <c r="E56" s="790"/>
      <c r="F56" s="189">
        <f>SUM(O56:Z56)</f>
        <v>0</v>
      </c>
      <c r="G56" s="131"/>
      <c r="H56" s="143">
        <f t="shared" si="4"/>
        <v>0</v>
      </c>
      <c r="I56" s="189">
        <f>SUM(R56:AC56)</f>
        <v>0</v>
      </c>
      <c r="J56" s="131"/>
      <c r="K56" s="143">
        <f t="shared" si="57"/>
        <v>0</v>
      </c>
      <c r="L56" s="68"/>
      <c r="M56" s="13"/>
      <c r="N56" s="13"/>
      <c r="O56" s="494"/>
      <c r="P56" s="488"/>
      <c r="Q56" s="495"/>
      <c r="R56" s="495"/>
      <c r="S56" s="488"/>
      <c r="T56" s="495"/>
      <c r="U56" s="495"/>
      <c r="V56" s="496"/>
      <c r="W56" s="497"/>
      <c r="X56" s="495"/>
      <c r="Y56" s="495"/>
      <c r="Z56" s="496"/>
      <c r="AA56" s="655"/>
    </row>
    <row r="57" spans="1:27" s="39" customFormat="1" ht="15.75" thickBot="1" x14ac:dyDescent="0.3">
      <c r="A57" s="110" t="s">
        <v>190</v>
      </c>
      <c r="B57" s="49" t="s">
        <v>639</v>
      </c>
      <c r="C57" s="789" t="s">
        <v>191</v>
      </c>
      <c r="D57" s="790"/>
      <c r="E57" s="790"/>
      <c r="F57" s="189">
        <f>SUM(F58:F59)</f>
        <v>19000</v>
      </c>
      <c r="G57" s="131">
        <f>SUM(G58:G59)</f>
        <v>0</v>
      </c>
      <c r="H57" s="143">
        <f t="shared" si="4"/>
        <v>19000</v>
      </c>
      <c r="I57" s="189">
        <f>SUM(I58:I60)</f>
        <v>35044</v>
      </c>
      <c r="J57" s="131">
        <f>SUM(J58:J59)</f>
        <v>0</v>
      </c>
      <c r="K57" s="143">
        <f t="shared" si="57"/>
        <v>35044</v>
      </c>
      <c r="L57" s="68">
        <f t="shared" ref="L57:N57" si="58">SUM(L58:L59)</f>
        <v>0</v>
      </c>
      <c r="M57" s="13">
        <f t="shared" si="58"/>
        <v>0</v>
      </c>
      <c r="N57" s="13">
        <f t="shared" si="58"/>
        <v>0</v>
      </c>
      <c r="O57" s="494">
        <f t="shared" ref="O57:Z57" si="59">SUM(O58:O60)</f>
        <v>0</v>
      </c>
      <c r="P57" s="494">
        <f t="shared" si="59"/>
        <v>0</v>
      </c>
      <c r="Q57" s="494">
        <f t="shared" si="59"/>
        <v>9810</v>
      </c>
      <c r="R57" s="494">
        <f t="shared" si="59"/>
        <v>0</v>
      </c>
      <c r="S57" s="494">
        <f t="shared" si="59"/>
        <v>0</v>
      </c>
      <c r="T57" s="494">
        <f t="shared" si="59"/>
        <v>0</v>
      </c>
      <c r="U57" s="494">
        <f t="shared" si="59"/>
        <v>16044</v>
      </c>
      <c r="V57" s="494">
        <f t="shared" si="59"/>
        <v>0</v>
      </c>
      <c r="W57" s="494">
        <f t="shared" si="59"/>
        <v>0</v>
      </c>
      <c r="X57" s="494">
        <f t="shared" si="59"/>
        <v>4806</v>
      </c>
      <c r="Y57" s="494">
        <f t="shared" si="59"/>
        <v>4384</v>
      </c>
      <c r="Z57" s="494">
        <f t="shared" si="59"/>
        <v>0</v>
      </c>
      <c r="AA57" s="636">
        <f>SUM(O57:Z57)</f>
        <v>35044</v>
      </c>
    </row>
    <row r="58" spans="1:27" ht="15.75" thickBot="1" x14ac:dyDescent="0.3">
      <c r="B58" s="50"/>
      <c r="C58" s="44"/>
      <c r="D58" s="175" t="s">
        <v>839</v>
      </c>
      <c r="E58" s="147"/>
      <c r="F58" s="182">
        <v>9000</v>
      </c>
      <c r="G58" s="124"/>
      <c r="H58" s="142">
        <f>SUM(F58:G58)</f>
        <v>9000</v>
      </c>
      <c r="I58" s="182">
        <v>9000</v>
      </c>
      <c r="J58" s="124"/>
      <c r="K58" s="142">
        <f>SUM(I58:J58)</f>
        <v>9000</v>
      </c>
      <c r="L58" s="66"/>
      <c r="M58" s="1"/>
      <c r="N58" s="1"/>
      <c r="O58" s="494">
        <v>0</v>
      </c>
      <c r="P58" s="488">
        <v>0</v>
      </c>
      <c r="Q58" s="495">
        <v>4616</v>
      </c>
      <c r="R58" s="495">
        <v>0</v>
      </c>
      <c r="S58" s="488">
        <v>0</v>
      </c>
      <c r="T58" s="495">
        <v>0</v>
      </c>
      <c r="U58" s="495">
        <v>0</v>
      </c>
      <c r="V58" s="496">
        <v>0</v>
      </c>
      <c r="W58" s="497"/>
      <c r="X58" s="495"/>
      <c r="Y58" s="495">
        <v>4384</v>
      </c>
      <c r="Z58" s="496"/>
      <c r="AA58" s="566">
        <f>SUM(O58:Z58)</f>
        <v>9000</v>
      </c>
    </row>
    <row r="59" spans="1:27" ht="15.75" thickBot="1" x14ac:dyDescent="0.3">
      <c r="B59" s="50"/>
      <c r="C59" s="44"/>
      <c r="D59" s="175" t="s">
        <v>976</v>
      </c>
      <c r="E59" s="147"/>
      <c r="F59" s="182">
        <v>10000</v>
      </c>
      <c r="G59" s="124"/>
      <c r="H59" s="142">
        <f>SUM(F59:G59)</f>
        <v>10000</v>
      </c>
      <c r="I59" s="182">
        <v>10000</v>
      </c>
      <c r="J59" s="124"/>
      <c r="K59" s="142">
        <f>SUM(I59:J59)</f>
        <v>10000</v>
      </c>
      <c r="L59" s="66"/>
      <c r="M59" s="1"/>
      <c r="N59" s="1"/>
      <c r="O59" s="494">
        <v>0</v>
      </c>
      <c r="P59" s="488">
        <v>0</v>
      </c>
      <c r="Q59" s="495">
        <v>5194</v>
      </c>
      <c r="R59" s="495">
        <v>0</v>
      </c>
      <c r="S59" s="488">
        <v>0</v>
      </c>
      <c r="T59" s="495">
        <v>0</v>
      </c>
      <c r="U59" s="495">
        <v>0</v>
      </c>
      <c r="V59" s="496">
        <v>0</v>
      </c>
      <c r="W59" s="497">
        <v>0</v>
      </c>
      <c r="X59" s="495">
        <v>4806</v>
      </c>
      <c r="Y59" s="495"/>
      <c r="Z59" s="496"/>
      <c r="AA59" s="566">
        <f>SUM(O59:Z59)</f>
        <v>10000</v>
      </c>
    </row>
    <row r="60" spans="1:27" ht="15.75" thickBot="1" x14ac:dyDescent="0.3">
      <c r="B60" s="50"/>
      <c r="C60" s="44"/>
      <c r="D60" s="175" t="s">
        <v>1104</v>
      </c>
      <c r="E60" s="572"/>
      <c r="F60" s="182">
        <v>0</v>
      </c>
      <c r="G60" s="124"/>
      <c r="H60" s="142">
        <v>0</v>
      </c>
      <c r="I60" s="576">
        <v>16044</v>
      </c>
      <c r="J60" s="124"/>
      <c r="K60" s="498">
        <v>16044</v>
      </c>
      <c r="L60" s="66"/>
      <c r="M60" s="1"/>
      <c r="N60" s="1"/>
      <c r="O60" s="494">
        <v>0</v>
      </c>
      <c r="P60" s="488">
        <v>0</v>
      </c>
      <c r="Q60" s="495">
        <v>0</v>
      </c>
      <c r="R60" s="495">
        <v>0</v>
      </c>
      <c r="S60" s="488">
        <v>0</v>
      </c>
      <c r="T60" s="495">
        <v>0</v>
      </c>
      <c r="U60" s="495">
        <v>16044</v>
      </c>
      <c r="V60" s="496">
        <v>0</v>
      </c>
      <c r="W60" s="497">
        <v>0</v>
      </c>
      <c r="X60" s="495">
        <v>0</v>
      </c>
      <c r="Y60" s="495">
        <v>0</v>
      </c>
      <c r="Z60" s="496">
        <v>0</v>
      </c>
      <c r="AA60" s="566">
        <f>SUM(O60:Z60)</f>
        <v>16044</v>
      </c>
    </row>
    <row r="61" spans="1:27" ht="15" hidden="1" customHeight="1" thickBot="1" x14ac:dyDescent="0.3">
      <c r="B61" s="82" t="s">
        <v>640</v>
      </c>
      <c r="C61" s="767" t="s">
        <v>192</v>
      </c>
      <c r="D61" s="768"/>
      <c r="E61" s="768"/>
      <c r="F61" s="183">
        <f>F62+F63</f>
        <v>0</v>
      </c>
      <c r="G61" s="125">
        <f t="shared" ref="G61" si="60">G62+G63</f>
        <v>0</v>
      </c>
      <c r="H61" s="141">
        <f t="shared" si="4"/>
        <v>0</v>
      </c>
      <c r="I61" s="183">
        <f>I62+I63</f>
        <v>0</v>
      </c>
      <c r="J61" s="125">
        <f t="shared" ref="J61" si="61">J62+J63</f>
        <v>0</v>
      </c>
      <c r="K61" s="141">
        <f t="shared" ref="K61:K64" si="62">SUM(I61:J61)</f>
        <v>0</v>
      </c>
      <c r="L61" s="83">
        <f>L62+L63</f>
        <v>0</v>
      </c>
      <c r="M61" s="84">
        <f>M62+M63</f>
        <v>0</v>
      </c>
      <c r="N61" s="84">
        <f>N62+N63</f>
        <v>0</v>
      </c>
      <c r="O61" s="494"/>
      <c r="P61" s="488"/>
      <c r="Q61" s="495"/>
      <c r="R61" s="495"/>
      <c r="S61" s="488"/>
      <c r="T61" s="495"/>
      <c r="U61" s="495"/>
      <c r="V61" s="496"/>
      <c r="W61" s="497"/>
      <c r="X61" s="495"/>
      <c r="Y61" s="495"/>
      <c r="Z61" s="496"/>
      <c r="AA61" s="567"/>
    </row>
    <row r="62" spans="1:27" s="39" customFormat="1" ht="15" hidden="1" customHeight="1" thickBot="1" x14ac:dyDescent="0.3">
      <c r="A62" s="110" t="s">
        <v>193</v>
      </c>
      <c r="B62" s="49" t="s">
        <v>641</v>
      </c>
      <c r="C62" s="789" t="s">
        <v>194</v>
      </c>
      <c r="D62" s="790"/>
      <c r="E62" s="790"/>
      <c r="F62" s="189">
        <f>SUM(O62:Z62)</f>
        <v>0</v>
      </c>
      <c r="G62" s="131"/>
      <c r="H62" s="143">
        <f t="shared" si="4"/>
        <v>0</v>
      </c>
      <c r="I62" s="189">
        <f>SUM(R62:AC62)</f>
        <v>0</v>
      </c>
      <c r="J62" s="131"/>
      <c r="K62" s="143">
        <f t="shared" si="62"/>
        <v>0</v>
      </c>
      <c r="L62" s="68"/>
      <c r="M62" s="13"/>
      <c r="N62" s="13"/>
      <c r="O62" s="494"/>
      <c r="P62" s="488"/>
      <c r="Q62" s="495"/>
      <c r="R62" s="495"/>
      <c r="S62" s="488"/>
      <c r="T62" s="495"/>
      <c r="U62" s="495"/>
      <c r="V62" s="496"/>
      <c r="W62" s="497"/>
      <c r="X62" s="495"/>
      <c r="Y62" s="495"/>
      <c r="Z62" s="496"/>
      <c r="AA62" s="655"/>
    </row>
    <row r="63" spans="1:27" s="39" customFormat="1" ht="15" hidden="1" customHeight="1" thickBot="1" x14ac:dyDescent="0.3">
      <c r="A63" s="110" t="s">
        <v>195</v>
      </c>
      <c r="B63" s="49" t="s">
        <v>642</v>
      </c>
      <c r="C63" s="789" t="s">
        <v>196</v>
      </c>
      <c r="D63" s="790"/>
      <c r="E63" s="790"/>
      <c r="F63" s="189">
        <f>SUM(O63:Z63)</f>
        <v>0</v>
      </c>
      <c r="G63" s="131"/>
      <c r="H63" s="143">
        <f t="shared" si="4"/>
        <v>0</v>
      </c>
      <c r="I63" s="189">
        <f>SUM(R63:AC63)</f>
        <v>0</v>
      </c>
      <c r="J63" s="131"/>
      <c r="K63" s="143">
        <f t="shared" si="62"/>
        <v>0</v>
      </c>
      <c r="L63" s="68"/>
      <c r="M63" s="13"/>
      <c r="N63" s="13"/>
      <c r="O63" s="494"/>
      <c r="P63" s="488"/>
      <c r="Q63" s="495"/>
      <c r="R63" s="495"/>
      <c r="S63" s="488"/>
      <c r="T63" s="495"/>
      <c r="U63" s="495"/>
      <c r="V63" s="496"/>
      <c r="W63" s="497"/>
      <c r="X63" s="495"/>
      <c r="Y63" s="495"/>
      <c r="Z63" s="496"/>
      <c r="AA63" s="655"/>
    </row>
    <row r="64" spans="1:27" ht="15.75" thickBot="1" x14ac:dyDescent="0.3">
      <c r="B64" s="82" t="s">
        <v>643</v>
      </c>
      <c r="C64" s="767" t="s">
        <v>197</v>
      </c>
      <c r="D64" s="768"/>
      <c r="E64" s="768"/>
      <c r="F64" s="183">
        <f>F65+F69+F70+F71+F72</f>
        <v>621324</v>
      </c>
      <c r="G64" s="125">
        <f t="shared" ref="G64" si="63">G65+G69+G70+G71+G72</f>
        <v>0</v>
      </c>
      <c r="H64" s="141">
        <f t="shared" si="4"/>
        <v>621324</v>
      </c>
      <c r="I64" s="183">
        <f>I65+I69+I70+I71+I72</f>
        <v>621324</v>
      </c>
      <c r="J64" s="125">
        <f t="shared" ref="J64" si="64">J65+J69+J70+J71+J72</f>
        <v>0</v>
      </c>
      <c r="K64" s="141">
        <f t="shared" si="62"/>
        <v>621324</v>
      </c>
      <c r="L64" s="83">
        <f>L65+L69+L70+L71+L72</f>
        <v>0</v>
      </c>
      <c r="M64" s="84">
        <f>M65+M69+M70+M71+M72</f>
        <v>0</v>
      </c>
      <c r="N64" s="84">
        <f>N65+N69+N70+N71+N72</f>
        <v>0</v>
      </c>
      <c r="O64" s="494">
        <f t="shared" ref="O64:Z64" si="65">SUM(O72+O65)</f>
        <v>11465</v>
      </c>
      <c r="P64" s="494">
        <f t="shared" si="65"/>
        <v>9636</v>
      </c>
      <c r="Q64" s="494">
        <f t="shared" si="65"/>
        <v>20723</v>
      </c>
      <c r="R64" s="494">
        <f t="shared" si="65"/>
        <v>27383</v>
      </c>
      <c r="S64" s="494">
        <f t="shared" si="65"/>
        <v>28224</v>
      </c>
      <c r="T64" s="494">
        <f t="shared" si="65"/>
        <v>60136</v>
      </c>
      <c r="U64" s="494">
        <f t="shared" si="65"/>
        <v>37442</v>
      </c>
      <c r="V64" s="494">
        <f t="shared" si="65"/>
        <v>28949</v>
      </c>
      <c r="W64" s="494">
        <f t="shared" si="65"/>
        <v>99341</v>
      </c>
      <c r="X64" s="494">
        <f t="shared" si="65"/>
        <v>99343</v>
      </c>
      <c r="Y64" s="494">
        <f t="shared" si="65"/>
        <v>99341</v>
      </c>
      <c r="Z64" s="494">
        <f t="shared" si="65"/>
        <v>99341</v>
      </c>
      <c r="AA64" s="566">
        <f>SUM(O64:Z64)</f>
        <v>621324</v>
      </c>
    </row>
    <row r="65" spans="1:27" s="39" customFormat="1" ht="15.75" thickBot="1" x14ac:dyDescent="0.3">
      <c r="A65" s="110" t="s">
        <v>198</v>
      </c>
      <c r="B65" s="49" t="s">
        <v>644</v>
      </c>
      <c r="C65" s="789" t="s">
        <v>862</v>
      </c>
      <c r="D65" s="790"/>
      <c r="E65" s="790"/>
      <c r="F65" s="189">
        <f>SUM(F66:F68)</f>
        <v>621324</v>
      </c>
      <c r="G65" s="131">
        <f>SUM(G66:G68)</f>
        <v>0</v>
      </c>
      <c r="H65" s="143">
        <f t="shared" si="4"/>
        <v>621324</v>
      </c>
      <c r="I65" s="189">
        <f>SUM(I66:I68)</f>
        <v>621324</v>
      </c>
      <c r="J65" s="131">
        <f>SUM(J66:J68)</f>
        <v>0</v>
      </c>
      <c r="K65" s="143">
        <f>SUM(K66:K68)</f>
        <v>621324</v>
      </c>
      <c r="L65" s="68">
        <f t="shared" ref="L65:N65" si="66">SUM(L66:L68)</f>
        <v>0</v>
      </c>
      <c r="M65" s="13">
        <f t="shared" si="66"/>
        <v>0</v>
      </c>
      <c r="N65" s="13">
        <f t="shared" si="66"/>
        <v>0</v>
      </c>
      <c r="O65" s="494">
        <f t="shared" ref="O65:Z65" si="67">SUM(O66:O68)</f>
        <v>11465</v>
      </c>
      <c r="P65" s="494">
        <f t="shared" si="67"/>
        <v>9636</v>
      </c>
      <c r="Q65" s="494">
        <f t="shared" si="67"/>
        <v>20723</v>
      </c>
      <c r="R65" s="494">
        <f t="shared" si="67"/>
        <v>27383</v>
      </c>
      <c r="S65" s="494">
        <f t="shared" si="67"/>
        <v>28224</v>
      </c>
      <c r="T65" s="494">
        <f t="shared" si="67"/>
        <v>60136</v>
      </c>
      <c r="U65" s="494">
        <f t="shared" si="67"/>
        <v>37442</v>
      </c>
      <c r="V65" s="494">
        <f t="shared" si="67"/>
        <v>28949</v>
      </c>
      <c r="W65" s="494">
        <f t="shared" si="67"/>
        <v>99341</v>
      </c>
      <c r="X65" s="494">
        <f t="shared" si="67"/>
        <v>99343</v>
      </c>
      <c r="Y65" s="494">
        <f t="shared" si="67"/>
        <v>99341</v>
      </c>
      <c r="Z65" s="494">
        <f t="shared" si="67"/>
        <v>99341</v>
      </c>
      <c r="AA65" s="636">
        <f>SUM(O65:Z65)</f>
        <v>621324</v>
      </c>
    </row>
    <row r="66" spans="1:27" ht="15.75" thickBot="1" x14ac:dyDescent="0.3">
      <c r="B66" s="50"/>
      <c r="C66" s="44"/>
      <c r="D66" s="147" t="s">
        <v>839</v>
      </c>
      <c r="E66" s="147"/>
      <c r="F66" s="182">
        <v>80000</v>
      </c>
      <c r="G66" s="124"/>
      <c r="H66" s="142">
        <f>SUM(F66:G66)</f>
        <v>80000</v>
      </c>
      <c r="I66" s="182">
        <v>80000</v>
      </c>
      <c r="J66" s="124"/>
      <c r="K66" s="142">
        <f>SUM(I66:J66)</f>
        <v>80000</v>
      </c>
      <c r="L66" s="66"/>
      <c r="M66" s="1"/>
      <c r="N66" s="1"/>
      <c r="O66" s="494">
        <v>3427</v>
      </c>
      <c r="P66" s="488">
        <v>5940</v>
      </c>
      <c r="Q66" s="495">
        <v>6609</v>
      </c>
      <c r="R66" s="495">
        <v>8274</v>
      </c>
      <c r="S66" s="488">
        <v>6750</v>
      </c>
      <c r="T66" s="495">
        <v>6807</v>
      </c>
      <c r="U66" s="495">
        <v>9194</v>
      </c>
      <c r="V66" s="496">
        <v>6794</v>
      </c>
      <c r="W66" s="497">
        <v>6551</v>
      </c>
      <c r="X66" s="495">
        <v>6552</v>
      </c>
      <c r="Y66" s="495">
        <v>6551</v>
      </c>
      <c r="Z66" s="496">
        <v>6551</v>
      </c>
      <c r="AA66" s="566">
        <f>SUM(O66:Z66)</f>
        <v>80000</v>
      </c>
    </row>
    <row r="67" spans="1:27" ht="15.75" thickBot="1" x14ac:dyDescent="0.3">
      <c r="B67" s="50"/>
      <c r="C67" s="44"/>
      <c r="D67" s="147" t="s">
        <v>841</v>
      </c>
      <c r="E67" s="147"/>
      <c r="F67" s="182">
        <v>241324</v>
      </c>
      <c r="G67" s="124"/>
      <c r="H67" s="142">
        <f>SUM(F67:G67)</f>
        <v>241324</v>
      </c>
      <c r="I67" s="182">
        <v>241324</v>
      </c>
      <c r="J67" s="124"/>
      <c r="K67" s="142">
        <f>SUM(I67:J67)</f>
        <v>241324</v>
      </c>
      <c r="L67" s="66"/>
      <c r="M67" s="1"/>
      <c r="N67" s="1"/>
      <c r="O67" s="494">
        <v>8038</v>
      </c>
      <c r="P67" s="488">
        <v>3696</v>
      </c>
      <c r="Q67" s="495">
        <v>11112</v>
      </c>
      <c r="R67" s="495">
        <v>8167</v>
      </c>
      <c r="S67" s="488">
        <v>13306</v>
      </c>
      <c r="T67" s="495">
        <v>45797</v>
      </c>
      <c r="U67" s="495">
        <v>16077</v>
      </c>
      <c r="V67" s="496">
        <v>12220</v>
      </c>
      <c r="W67" s="497">
        <v>30727</v>
      </c>
      <c r="X67" s="495">
        <v>30728</v>
      </c>
      <c r="Y67" s="495">
        <v>30728</v>
      </c>
      <c r="Z67" s="496">
        <v>30728</v>
      </c>
      <c r="AA67" s="566">
        <f>SUM(O67:Z67)</f>
        <v>241324</v>
      </c>
    </row>
    <row r="68" spans="1:27" ht="15.75" thickBot="1" x14ac:dyDescent="0.3">
      <c r="B68" s="50"/>
      <c r="C68" s="44"/>
      <c r="D68" s="147" t="s">
        <v>976</v>
      </c>
      <c r="E68" s="147"/>
      <c r="F68" s="182">
        <v>300000</v>
      </c>
      <c r="G68" s="124"/>
      <c r="H68" s="142">
        <f>SUM(F68:G68)</f>
        <v>300000</v>
      </c>
      <c r="I68" s="182">
        <v>300000</v>
      </c>
      <c r="J68" s="124"/>
      <c r="K68" s="142">
        <f>SUM(I68:J68)</f>
        <v>300000</v>
      </c>
      <c r="L68" s="66"/>
      <c r="M68" s="1"/>
      <c r="N68" s="1"/>
      <c r="O68" s="494">
        <v>0</v>
      </c>
      <c r="P68" s="488">
        <v>0</v>
      </c>
      <c r="Q68" s="495">
        <v>3002</v>
      </c>
      <c r="R68" s="495">
        <v>10942</v>
      </c>
      <c r="S68" s="488">
        <v>8168</v>
      </c>
      <c r="T68" s="495">
        <v>7532</v>
      </c>
      <c r="U68" s="495">
        <v>12171</v>
      </c>
      <c r="V68" s="496">
        <v>9935</v>
      </c>
      <c r="W68" s="497">
        <v>62063</v>
      </c>
      <c r="X68" s="495">
        <v>62063</v>
      </c>
      <c r="Y68" s="495">
        <v>62062</v>
      </c>
      <c r="Z68" s="496">
        <v>62062</v>
      </c>
      <c r="AA68" s="566">
        <f>SUM(O68:Z68)</f>
        <v>300000</v>
      </c>
    </row>
    <row r="69" spans="1:27" s="39" customFormat="1" ht="15" hidden="1" customHeight="1" x14ac:dyDescent="0.25">
      <c r="A69" s="110" t="s">
        <v>199</v>
      </c>
      <c r="B69" s="49" t="s">
        <v>645</v>
      </c>
      <c r="C69" s="789" t="s">
        <v>200</v>
      </c>
      <c r="D69" s="790"/>
      <c r="E69" s="790"/>
      <c r="F69" s="189">
        <f t="shared" ref="F69:F72" si="68">SUM(O69:Z69)</f>
        <v>0</v>
      </c>
      <c r="G69" s="131"/>
      <c r="H69" s="143">
        <f t="shared" si="4"/>
        <v>0</v>
      </c>
      <c r="I69" s="189">
        <f t="shared" ref="I69:I72" si="69">SUM(R69:AC69)</f>
        <v>0</v>
      </c>
      <c r="J69" s="131"/>
      <c r="K69" s="143">
        <f t="shared" ref="K69:K147" si="70">SUM(I69:J69)</f>
        <v>0</v>
      </c>
      <c r="L69" s="68"/>
      <c r="M69" s="13"/>
      <c r="N69" s="13"/>
      <c r="O69" s="494"/>
      <c r="P69" s="488"/>
      <c r="Q69" s="495"/>
      <c r="R69" s="495"/>
      <c r="S69" s="488"/>
      <c r="T69" s="495"/>
      <c r="U69" s="495"/>
      <c r="V69" s="496"/>
      <c r="W69" s="497"/>
      <c r="X69" s="495"/>
      <c r="Y69" s="495"/>
      <c r="Z69" s="496"/>
      <c r="AA69" s="655"/>
    </row>
    <row r="70" spans="1:27" s="39" customFormat="1" ht="15" hidden="1" customHeight="1" x14ac:dyDescent="0.25">
      <c r="A70" s="110" t="s">
        <v>201</v>
      </c>
      <c r="B70" s="49" t="s">
        <v>646</v>
      </c>
      <c r="C70" s="789" t="s">
        <v>202</v>
      </c>
      <c r="D70" s="790"/>
      <c r="E70" s="790"/>
      <c r="F70" s="189">
        <f t="shared" si="68"/>
        <v>0</v>
      </c>
      <c r="G70" s="131"/>
      <c r="H70" s="143">
        <f t="shared" si="4"/>
        <v>0</v>
      </c>
      <c r="I70" s="189">
        <f t="shared" si="69"/>
        <v>0</v>
      </c>
      <c r="J70" s="131"/>
      <c r="K70" s="143">
        <f t="shared" si="70"/>
        <v>0</v>
      </c>
      <c r="L70" s="68"/>
      <c r="M70" s="13"/>
      <c r="N70" s="13"/>
      <c r="O70" s="494"/>
      <c r="P70" s="488"/>
      <c r="Q70" s="495"/>
      <c r="R70" s="495"/>
      <c r="S70" s="488"/>
      <c r="T70" s="495"/>
      <c r="U70" s="495"/>
      <c r="V70" s="496"/>
      <c r="W70" s="497"/>
      <c r="X70" s="495"/>
      <c r="Y70" s="495"/>
      <c r="Z70" s="496"/>
      <c r="AA70" s="655"/>
    </row>
    <row r="71" spans="1:27" s="39" customFormat="1" ht="15" hidden="1" customHeight="1" x14ac:dyDescent="0.25">
      <c r="A71" s="110" t="s">
        <v>203</v>
      </c>
      <c r="B71" s="49" t="s">
        <v>647</v>
      </c>
      <c r="C71" s="789" t="s">
        <v>204</v>
      </c>
      <c r="D71" s="790"/>
      <c r="E71" s="790"/>
      <c r="F71" s="189">
        <f t="shared" si="68"/>
        <v>0</v>
      </c>
      <c r="G71" s="131"/>
      <c r="H71" s="143">
        <f t="shared" si="4"/>
        <v>0</v>
      </c>
      <c r="I71" s="189">
        <f t="shared" si="69"/>
        <v>0</v>
      </c>
      <c r="J71" s="131"/>
      <c r="K71" s="143">
        <f t="shared" si="70"/>
        <v>0</v>
      </c>
      <c r="L71" s="68"/>
      <c r="M71" s="13"/>
      <c r="N71" s="13"/>
      <c r="O71" s="494"/>
      <c r="P71" s="488"/>
      <c r="Q71" s="495"/>
      <c r="R71" s="495"/>
      <c r="S71" s="488"/>
      <c r="T71" s="495"/>
      <c r="U71" s="495"/>
      <c r="V71" s="496"/>
      <c r="W71" s="497"/>
      <c r="X71" s="495"/>
      <c r="Y71" s="495"/>
      <c r="Z71" s="496"/>
      <c r="AA71" s="655"/>
    </row>
    <row r="72" spans="1:27" s="39" customFormat="1" ht="15.75" thickBot="1" x14ac:dyDescent="0.3">
      <c r="A72" s="110" t="s">
        <v>205</v>
      </c>
      <c r="B72" s="82" t="s">
        <v>648</v>
      </c>
      <c r="C72" s="767" t="s">
        <v>206</v>
      </c>
      <c r="D72" s="768"/>
      <c r="E72" s="768"/>
      <c r="F72" s="183">
        <f t="shared" si="68"/>
        <v>0</v>
      </c>
      <c r="G72" s="125"/>
      <c r="H72" s="141">
        <f t="shared" si="4"/>
        <v>0</v>
      </c>
      <c r="I72" s="183">
        <f t="shared" si="69"/>
        <v>0</v>
      </c>
      <c r="J72" s="125"/>
      <c r="K72" s="141">
        <f t="shared" si="70"/>
        <v>0</v>
      </c>
      <c r="L72" s="83"/>
      <c r="M72" s="84">
        <f>M73</f>
        <v>0</v>
      </c>
      <c r="N72" s="84">
        <f>N74</f>
        <v>0</v>
      </c>
      <c r="O72" s="494"/>
      <c r="P72" s="488"/>
      <c r="Q72" s="495"/>
      <c r="R72" s="495"/>
      <c r="S72" s="488"/>
      <c r="T72" s="495"/>
      <c r="U72" s="495"/>
      <c r="V72" s="496"/>
      <c r="W72" s="497"/>
      <c r="X72" s="495"/>
      <c r="Y72" s="495"/>
      <c r="Z72" s="496"/>
      <c r="AA72" s="655"/>
    </row>
    <row r="73" spans="1:27" s="39" customFormat="1" ht="15.75" hidden="1" thickBot="1" x14ac:dyDescent="0.3">
      <c r="A73" s="110"/>
      <c r="B73" s="370"/>
      <c r="C73" s="377"/>
      <c r="D73" s="147" t="s">
        <v>841</v>
      </c>
      <c r="E73" s="147"/>
      <c r="F73" s="371">
        <f>SUM(O73:Z73)</f>
        <v>0</v>
      </c>
      <c r="G73" s="372"/>
      <c r="H73" s="373">
        <f t="shared" si="4"/>
        <v>0</v>
      </c>
      <c r="I73" s="371">
        <f>SUM(R73:AC73)</f>
        <v>0</v>
      </c>
      <c r="J73" s="372"/>
      <c r="K73" s="373">
        <f t="shared" si="70"/>
        <v>0</v>
      </c>
      <c r="L73" s="300"/>
      <c r="M73" s="374"/>
      <c r="N73" s="375"/>
      <c r="O73" s="494"/>
      <c r="P73" s="488"/>
      <c r="Q73" s="495"/>
      <c r="R73" s="495"/>
      <c r="S73" s="488"/>
      <c r="T73" s="495"/>
      <c r="U73" s="495"/>
      <c r="V73" s="496"/>
      <c r="W73" s="497"/>
      <c r="X73" s="495"/>
      <c r="Y73" s="495"/>
      <c r="Z73" s="496"/>
    </row>
    <row r="74" spans="1:27" s="39" customFormat="1" ht="15.75" hidden="1" thickBot="1" x14ac:dyDescent="0.3">
      <c r="A74" s="110"/>
      <c r="B74" s="364"/>
      <c r="C74" s="378"/>
      <c r="D74" s="243" t="s">
        <v>976</v>
      </c>
      <c r="E74" s="376"/>
      <c r="F74" s="366">
        <f>SUM(O74:Z74)</f>
        <v>0</v>
      </c>
      <c r="G74" s="368"/>
      <c r="H74" s="369">
        <f t="shared" si="4"/>
        <v>0</v>
      </c>
      <c r="I74" s="366">
        <f>SUM(R74:AC74)</f>
        <v>0</v>
      </c>
      <c r="J74" s="368"/>
      <c r="K74" s="369">
        <f t="shared" si="70"/>
        <v>0</v>
      </c>
      <c r="L74" s="362"/>
      <c r="M74" s="365"/>
      <c r="N74" s="367"/>
      <c r="O74" s="494">
        <f t="shared" ref="O74:O134" si="71">SUM(AA74*0.083)</f>
        <v>0</v>
      </c>
      <c r="P74" s="488">
        <f t="shared" ref="P74:P134" si="72">SUM(AA74*0.083)</f>
        <v>0</v>
      </c>
      <c r="Q74" s="495">
        <f t="shared" ref="Q74:Q134" si="73">SUM(AA74*0.083)</f>
        <v>0</v>
      </c>
      <c r="R74" s="495">
        <f t="shared" ref="R74:R134" si="74">SUM(AA74*0.083)</f>
        <v>0</v>
      </c>
      <c r="S74" s="488">
        <f t="shared" ref="S74:S134" si="75">SUM(AA74*0.083)</f>
        <v>0</v>
      </c>
      <c r="T74" s="495">
        <f t="shared" ref="T74:T134" si="76">SUM(AA74*0.083)</f>
        <v>0</v>
      </c>
      <c r="U74" s="495">
        <f t="shared" ref="U74:U134" si="77">SUM(AA74*0.083)</f>
        <v>0</v>
      </c>
      <c r="V74" s="496">
        <f t="shared" ref="V74:V134" si="78">SUM(AA74*0.083)</f>
        <v>0</v>
      </c>
      <c r="W74" s="497">
        <f t="shared" ref="W74:W134" si="79">SUM(AA74*0.083)</f>
        <v>0</v>
      </c>
      <c r="X74" s="495">
        <f t="shared" ref="X74:X134" si="80">SUM(AA74*0.083)</f>
        <v>0</v>
      </c>
      <c r="Y74" s="495">
        <f t="shared" ref="Y74:Y134" si="81">SUM(AA74*0.085)</f>
        <v>0</v>
      </c>
      <c r="Z74" s="496">
        <f t="shared" ref="Z74:Z134" si="82">SUM(AA74*0.085)</f>
        <v>0</v>
      </c>
    </row>
    <row r="75" spans="1:27" ht="15.75" thickBot="1" x14ac:dyDescent="0.3">
      <c r="B75" s="363" t="s">
        <v>207</v>
      </c>
      <c r="C75" s="849" t="s">
        <v>208</v>
      </c>
      <c r="D75" s="850"/>
      <c r="E75" s="850"/>
      <c r="F75" s="274">
        <f>F76+F77+F78+F79+F80+F81+F82+F86</f>
        <v>0</v>
      </c>
      <c r="G75" s="275">
        <f t="shared" ref="G75" si="83">G76+G77+G78+G79+G80+G81+G82+G86</f>
        <v>0</v>
      </c>
      <c r="H75" s="276">
        <f t="shared" si="4"/>
        <v>0</v>
      </c>
      <c r="I75" s="274">
        <f>I76+I77+I78+I79+I80+I81+I82+I86</f>
        <v>0</v>
      </c>
      <c r="J75" s="275">
        <f t="shared" ref="J75" si="84">J76+J77+J78+J79+J80+J81+J82+J86</f>
        <v>0</v>
      </c>
      <c r="K75" s="276">
        <f t="shared" si="70"/>
        <v>0</v>
      </c>
      <c r="L75" s="277">
        <f>L76+L77+L78+L79+L80+L81+L82+L86</f>
        <v>0</v>
      </c>
      <c r="M75" s="272">
        <f>M76+M77+M78+M79+M80+M81+M82+M86</f>
        <v>0</v>
      </c>
      <c r="N75" s="272">
        <f>N76+N77+N78+N79+N80+N81+N82+N86</f>
        <v>0</v>
      </c>
      <c r="O75" s="494">
        <f t="shared" si="71"/>
        <v>0</v>
      </c>
      <c r="P75" s="488">
        <f t="shared" si="72"/>
        <v>0</v>
      </c>
      <c r="Q75" s="495">
        <f t="shared" si="73"/>
        <v>0</v>
      </c>
      <c r="R75" s="495">
        <f t="shared" si="74"/>
        <v>0</v>
      </c>
      <c r="S75" s="488">
        <f t="shared" si="75"/>
        <v>0</v>
      </c>
      <c r="T75" s="495">
        <f t="shared" si="76"/>
        <v>0</v>
      </c>
      <c r="U75" s="495">
        <f t="shared" si="77"/>
        <v>0</v>
      </c>
      <c r="V75" s="496">
        <f t="shared" si="78"/>
        <v>0</v>
      </c>
      <c r="W75" s="497">
        <f t="shared" si="79"/>
        <v>0</v>
      </c>
      <c r="X75" s="495">
        <f t="shared" si="80"/>
        <v>0</v>
      </c>
      <c r="Y75" s="495">
        <f t="shared" si="81"/>
        <v>0</v>
      </c>
      <c r="Z75" s="496">
        <f t="shared" si="82"/>
        <v>0</v>
      </c>
    </row>
    <row r="76" spans="1:27" s="17" customFormat="1" ht="15" hidden="1" customHeight="1" x14ac:dyDescent="0.25">
      <c r="A76" s="110" t="s">
        <v>863</v>
      </c>
      <c r="B76" s="100" t="s">
        <v>864</v>
      </c>
      <c r="C76" s="791" t="s">
        <v>865</v>
      </c>
      <c r="D76" s="792"/>
      <c r="E76" s="792"/>
      <c r="F76" s="181">
        <f t="shared" ref="F76:F81" si="85">SUM(O76:Z76)</f>
        <v>0</v>
      </c>
      <c r="G76" s="123"/>
      <c r="H76" s="141">
        <f t="shared" si="4"/>
        <v>0</v>
      </c>
      <c r="I76" s="181">
        <f t="shared" ref="I76:I81" si="86">SUM(R76:AC76)</f>
        <v>0</v>
      </c>
      <c r="J76" s="123"/>
      <c r="K76" s="141">
        <f t="shared" si="70"/>
        <v>0</v>
      </c>
      <c r="L76" s="83"/>
      <c r="M76" s="84"/>
      <c r="N76" s="84"/>
      <c r="O76" s="494">
        <f t="shared" si="71"/>
        <v>0</v>
      </c>
      <c r="P76" s="488">
        <f t="shared" si="72"/>
        <v>0</v>
      </c>
      <c r="Q76" s="495">
        <f t="shared" si="73"/>
        <v>0</v>
      </c>
      <c r="R76" s="495">
        <f t="shared" si="74"/>
        <v>0</v>
      </c>
      <c r="S76" s="488">
        <f t="shared" si="75"/>
        <v>0</v>
      </c>
      <c r="T76" s="495">
        <f t="shared" si="76"/>
        <v>0</v>
      </c>
      <c r="U76" s="495">
        <f t="shared" si="77"/>
        <v>0</v>
      </c>
      <c r="V76" s="496">
        <f t="shared" si="78"/>
        <v>0</v>
      </c>
      <c r="W76" s="497">
        <f t="shared" si="79"/>
        <v>0</v>
      </c>
      <c r="X76" s="495">
        <f t="shared" si="80"/>
        <v>0</v>
      </c>
      <c r="Y76" s="495">
        <f t="shared" si="81"/>
        <v>0</v>
      </c>
      <c r="Z76" s="496">
        <f t="shared" si="82"/>
        <v>0</v>
      </c>
    </row>
    <row r="77" spans="1:27" s="17" customFormat="1" ht="15" hidden="1" customHeight="1" x14ac:dyDescent="0.25">
      <c r="A77" s="110" t="s">
        <v>209</v>
      </c>
      <c r="B77" s="100" t="s">
        <v>649</v>
      </c>
      <c r="C77" s="791" t="s">
        <v>210</v>
      </c>
      <c r="D77" s="792"/>
      <c r="E77" s="792"/>
      <c r="F77" s="181">
        <f t="shared" si="85"/>
        <v>0</v>
      </c>
      <c r="G77" s="123"/>
      <c r="H77" s="141">
        <f t="shared" si="4"/>
        <v>0</v>
      </c>
      <c r="I77" s="181">
        <f t="shared" si="86"/>
        <v>0</v>
      </c>
      <c r="J77" s="123"/>
      <c r="K77" s="141">
        <f t="shared" si="70"/>
        <v>0</v>
      </c>
      <c r="L77" s="83"/>
      <c r="M77" s="84"/>
      <c r="N77" s="84"/>
      <c r="O77" s="494">
        <f t="shared" si="71"/>
        <v>0</v>
      </c>
      <c r="P77" s="488">
        <f t="shared" si="72"/>
        <v>0</v>
      </c>
      <c r="Q77" s="495">
        <f t="shared" si="73"/>
        <v>0</v>
      </c>
      <c r="R77" s="495">
        <f t="shared" si="74"/>
        <v>0</v>
      </c>
      <c r="S77" s="488">
        <f t="shared" si="75"/>
        <v>0</v>
      </c>
      <c r="T77" s="495">
        <f t="shared" si="76"/>
        <v>0</v>
      </c>
      <c r="U77" s="495">
        <f t="shared" si="77"/>
        <v>0</v>
      </c>
      <c r="V77" s="496">
        <f t="shared" si="78"/>
        <v>0</v>
      </c>
      <c r="W77" s="497">
        <f t="shared" si="79"/>
        <v>0</v>
      </c>
      <c r="X77" s="495">
        <f t="shared" si="80"/>
        <v>0</v>
      </c>
      <c r="Y77" s="495">
        <f t="shared" si="81"/>
        <v>0</v>
      </c>
      <c r="Z77" s="496">
        <f t="shared" si="82"/>
        <v>0</v>
      </c>
    </row>
    <row r="78" spans="1:27" s="17" customFormat="1" ht="15" hidden="1" customHeight="1" x14ac:dyDescent="0.25">
      <c r="A78" s="110" t="s">
        <v>211</v>
      </c>
      <c r="B78" s="82" t="s">
        <v>650</v>
      </c>
      <c r="C78" s="767" t="s">
        <v>352</v>
      </c>
      <c r="D78" s="768"/>
      <c r="E78" s="768"/>
      <c r="F78" s="183">
        <f t="shared" si="85"/>
        <v>0</v>
      </c>
      <c r="G78" s="125"/>
      <c r="H78" s="141">
        <f t="shared" si="4"/>
        <v>0</v>
      </c>
      <c r="I78" s="183">
        <f t="shared" si="86"/>
        <v>0</v>
      </c>
      <c r="J78" s="125"/>
      <c r="K78" s="141">
        <f t="shared" si="70"/>
        <v>0</v>
      </c>
      <c r="L78" s="83"/>
      <c r="M78" s="84"/>
      <c r="N78" s="84"/>
      <c r="O78" s="494">
        <f t="shared" si="71"/>
        <v>0</v>
      </c>
      <c r="P78" s="488">
        <f t="shared" si="72"/>
        <v>0</v>
      </c>
      <c r="Q78" s="495">
        <f t="shared" si="73"/>
        <v>0</v>
      </c>
      <c r="R78" s="495">
        <f t="shared" si="74"/>
        <v>0</v>
      </c>
      <c r="S78" s="488">
        <f t="shared" si="75"/>
        <v>0</v>
      </c>
      <c r="T78" s="495">
        <f t="shared" si="76"/>
        <v>0</v>
      </c>
      <c r="U78" s="495">
        <f t="shared" si="77"/>
        <v>0</v>
      </c>
      <c r="V78" s="496">
        <f t="shared" si="78"/>
        <v>0</v>
      </c>
      <c r="W78" s="497">
        <f t="shared" si="79"/>
        <v>0</v>
      </c>
      <c r="X78" s="495">
        <f t="shared" si="80"/>
        <v>0</v>
      </c>
      <c r="Y78" s="495">
        <f t="shared" si="81"/>
        <v>0</v>
      </c>
      <c r="Z78" s="496">
        <f t="shared" si="82"/>
        <v>0</v>
      </c>
    </row>
    <row r="79" spans="1:27" s="17" customFormat="1" ht="15" hidden="1" customHeight="1" x14ac:dyDescent="0.25">
      <c r="A79" s="110" t="s">
        <v>212</v>
      </c>
      <c r="B79" s="100" t="s">
        <v>651</v>
      </c>
      <c r="C79" s="767" t="s">
        <v>866</v>
      </c>
      <c r="D79" s="768"/>
      <c r="E79" s="768"/>
      <c r="F79" s="183">
        <f t="shared" si="85"/>
        <v>0</v>
      </c>
      <c r="G79" s="125"/>
      <c r="H79" s="141">
        <f t="shared" si="4"/>
        <v>0</v>
      </c>
      <c r="I79" s="183">
        <f t="shared" si="86"/>
        <v>0</v>
      </c>
      <c r="J79" s="125"/>
      <c r="K79" s="141">
        <f t="shared" si="70"/>
        <v>0</v>
      </c>
      <c r="L79" s="83"/>
      <c r="M79" s="84"/>
      <c r="N79" s="84"/>
      <c r="O79" s="494">
        <f t="shared" si="71"/>
        <v>0</v>
      </c>
      <c r="P79" s="488">
        <f t="shared" si="72"/>
        <v>0</v>
      </c>
      <c r="Q79" s="495">
        <f t="shared" si="73"/>
        <v>0</v>
      </c>
      <c r="R79" s="495">
        <f t="shared" si="74"/>
        <v>0</v>
      </c>
      <c r="S79" s="488">
        <f t="shared" si="75"/>
        <v>0</v>
      </c>
      <c r="T79" s="495">
        <f t="shared" si="76"/>
        <v>0</v>
      </c>
      <c r="U79" s="495">
        <f t="shared" si="77"/>
        <v>0</v>
      </c>
      <c r="V79" s="496">
        <f t="shared" si="78"/>
        <v>0</v>
      </c>
      <c r="W79" s="497">
        <f t="shared" si="79"/>
        <v>0</v>
      </c>
      <c r="X79" s="495">
        <f t="shared" si="80"/>
        <v>0</v>
      </c>
      <c r="Y79" s="495">
        <f t="shared" si="81"/>
        <v>0</v>
      </c>
      <c r="Z79" s="496">
        <f t="shared" si="82"/>
        <v>0</v>
      </c>
    </row>
    <row r="80" spans="1:27" s="17" customFormat="1" ht="15" hidden="1" customHeight="1" x14ac:dyDescent="0.25">
      <c r="A80" s="110" t="s">
        <v>213</v>
      </c>
      <c r="B80" s="82" t="s">
        <v>652</v>
      </c>
      <c r="C80" s="767" t="s">
        <v>867</v>
      </c>
      <c r="D80" s="768"/>
      <c r="E80" s="768"/>
      <c r="F80" s="183">
        <f t="shared" si="85"/>
        <v>0</v>
      </c>
      <c r="G80" s="125"/>
      <c r="H80" s="141">
        <f t="shared" si="4"/>
        <v>0</v>
      </c>
      <c r="I80" s="183">
        <f t="shared" si="86"/>
        <v>0</v>
      </c>
      <c r="J80" s="125"/>
      <c r="K80" s="141">
        <f t="shared" si="70"/>
        <v>0</v>
      </c>
      <c r="L80" s="83"/>
      <c r="M80" s="84"/>
      <c r="N80" s="84"/>
      <c r="O80" s="494">
        <f t="shared" si="71"/>
        <v>0</v>
      </c>
      <c r="P80" s="488">
        <f t="shared" si="72"/>
        <v>0</v>
      </c>
      <c r="Q80" s="495">
        <f t="shared" si="73"/>
        <v>0</v>
      </c>
      <c r="R80" s="495">
        <f t="shared" si="74"/>
        <v>0</v>
      </c>
      <c r="S80" s="488">
        <f t="shared" si="75"/>
        <v>0</v>
      </c>
      <c r="T80" s="495">
        <f t="shared" si="76"/>
        <v>0</v>
      </c>
      <c r="U80" s="495">
        <f t="shared" si="77"/>
        <v>0</v>
      </c>
      <c r="V80" s="496">
        <f t="shared" si="78"/>
        <v>0</v>
      </c>
      <c r="W80" s="497">
        <f t="shared" si="79"/>
        <v>0</v>
      </c>
      <c r="X80" s="495">
        <f t="shared" si="80"/>
        <v>0</v>
      </c>
      <c r="Y80" s="495">
        <f t="shared" si="81"/>
        <v>0</v>
      </c>
      <c r="Z80" s="496">
        <f t="shared" si="82"/>
        <v>0</v>
      </c>
    </row>
    <row r="81" spans="1:27" s="17" customFormat="1" ht="15" hidden="1" customHeight="1" x14ac:dyDescent="0.25">
      <c r="A81" s="110" t="s">
        <v>214</v>
      </c>
      <c r="B81" s="100" t="s">
        <v>653</v>
      </c>
      <c r="C81" s="767" t="s">
        <v>215</v>
      </c>
      <c r="D81" s="768"/>
      <c r="E81" s="768"/>
      <c r="F81" s="183">
        <f t="shared" si="85"/>
        <v>0</v>
      </c>
      <c r="G81" s="125"/>
      <c r="H81" s="141">
        <f t="shared" si="4"/>
        <v>0</v>
      </c>
      <c r="I81" s="183">
        <f t="shared" si="86"/>
        <v>0</v>
      </c>
      <c r="J81" s="125"/>
      <c r="K81" s="141">
        <f t="shared" si="70"/>
        <v>0</v>
      </c>
      <c r="L81" s="83"/>
      <c r="M81" s="84"/>
      <c r="N81" s="84"/>
      <c r="O81" s="494">
        <f t="shared" si="71"/>
        <v>0</v>
      </c>
      <c r="P81" s="488">
        <f t="shared" si="72"/>
        <v>0</v>
      </c>
      <c r="Q81" s="495">
        <f t="shared" si="73"/>
        <v>0</v>
      </c>
      <c r="R81" s="495">
        <f t="shared" si="74"/>
        <v>0</v>
      </c>
      <c r="S81" s="488">
        <f t="shared" si="75"/>
        <v>0</v>
      </c>
      <c r="T81" s="495">
        <f t="shared" si="76"/>
        <v>0</v>
      </c>
      <c r="U81" s="495">
        <f t="shared" si="77"/>
        <v>0</v>
      </c>
      <c r="V81" s="496">
        <f t="shared" si="78"/>
        <v>0</v>
      </c>
      <c r="W81" s="497">
        <f t="shared" si="79"/>
        <v>0</v>
      </c>
      <c r="X81" s="495">
        <f t="shared" si="80"/>
        <v>0</v>
      </c>
      <c r="Y81" s="495">
        <f t="shared" si="81"/>
        <v>0</v>
      </c>
      <c r="Z81" s="496">
        <f t="shared" si="82"/>
        <v>0</v>
      </c>
    </row>
    <row r="82" spans="1:27" s="17" customFormat="1" ht="15" hidden="1" customHeight="1" x14ac:dyDescent="0.25">
      <c r="A82" s="110" t="s">
        <v>216</v>
      </c>
      <c r="B82" s="82" t="s">
        <v>654</v>
      </c>
      <c r="C82" s="767" t="s">
        <v>217</v>
      </c>
      <c r="D82" s="768"/>
      <c r="E82" s="768"/>
      <c r="F82" s="183">
        <f>F83+F84+F85</f>
        <v>0</v>
      </c>
      <c r="G82" s="125">
        <f t="shared" ref="G82" si="87">G83+G84+G85</f>
        <v>0</v>
      </c>
      <c r="H82" s="141">
        <f t="shared" si="4"/>
        <v>0</v>
      </c>
      <c r="I82" s="183">
        <f>I83+I84+I85</f>
        <v>0</v>
      </c>
      <c r="J82" s="125">
        <f t="shared" ref="J82" si="88">J83+J84+J85</f>
        <v>0</v>
      </c>
      <c r="K82" s="141">
        <f t="shared" si="70"/>
        <v>0</v>
      </c>
      <c r="L82" s="83">
        <f>L83+L84+L85</f>
        <v>0</v>
      </c>
      <c r="M82" s="84">
        <f>M83+M84+M85</f>
        <v>0</v>
      </c>
      <c r="N82" s="84">
        <f>N83+N84+N85</f>
        <v>0</v>
      </c>
      <c r="O82" s="494">
        <f t="shared" si="71"/>
        <v>0</v>
      </c>
      <c r="P82" s="488">
        <f t="shared" si="72"/>
        <v>0</v>
      </c>
      <c r="Q82" s="495">
        <f t="shared" si="73"/>
        <v>0</v>
      </c>
      <c r="R82" s="495">
        <f t="shared" si="74"/>
        <v>0</v>
      </c>
      <c r="S82" s="488">
        <f t="shared" si="75"/>
        <v>0</v>
      </c>
      <c r="T82" s="495">
        <f t="shared" si="76"/>
        <v>0</v>
      </c>
      <c r="U82" s="495">
        <f t="shared" si="77"/>
        <v>0</v>
      </c>
      <c r="V82" s="496">
        <f t="shared" si="78"/>
        <v>0</v>
      </c>
      <c r="W82" s="497">
        <f t="shared" si="79"/>
        <v>0</v>
      </c>
      <c r="X82" s="495">
        <f t="shared" si="80"/>
        <v>0</v>
      </c>
      <c r="Y82" s="495">
        <f t="shared" si="81"/>
        <v>0</v>
      </c>
      <c r="Z82" s="496">
        <f t="shared" si="82"/>
        <v>0</v>
      </c>
    </row>
    <row r="83" spans="1:27" ht="15" hidden="1" customHeight="1" x14ac:dyDescent="0.25">
      <c r="B83" s="50"/>
      <c r="C83" s="2"/>
      <c r="D83" s="748" t="s">
        <v>343</v>
      </c>
      <c r="E83" s="748"/>
      <c r="F83" s="182">
        <f>SUM(O83:Z83)</f>
        <v>0</v>
      </c>
      <c r="G83" s="124"/>
      <c r="H83" s="142">
        <f t="shared" si="4"/>
        <v>0</v>
      </c>
      <c r="I83" s="182">
        <f>SUM(R83:AC83)</f>
        <v>0</v>
      </c>
      <c r="J83" s="124"/>
      <c r="K83" s="142">
        <f t="shared" si="70"/>
        <v>0</v>
      </c>
      <c r="L83" s="66"/>
      <c r="M83" s="1"/>
      <c r="N83" s="1"/>
      <c r="O83" s="494">
        <f t="shared" si="71"/>
        <v>0</v>
      </c>
      <c r="P83" s="488">
        <f t="shared" si="72"/>
        <v>0</v>
      </c>
      <c r="Q83" s="495">
        <f t="shared" si="73"/>
        <v>0</v>
      </c>
      <c r="R83" s="495">
        <f t="shared" si="74"/>
        <v>0</v>
      </c>
      <c r="S83" s="488">
        <f t="shared" si="75"/>
        <v>0</v>
      </c>
      <c r="T83" s="495">
        <f t="shared" si="76"/>
        <v>0</v>
      </c>
      <c r="U83" s="495">
        <f t="shared" si="77"/>
        <v>0</v>
      </c>
      <c r="V83" s="496">
        <f t="shared" si="78"/>
        <v>0</v>
      </c>
      <c r="W83" s="497">
        <f t="shared" si="79"/>
        <v>0</v>
      </c>
      <c r="X83" s="495">
        <f t="shared" si="80"/>
        <v>0</v>
      </c>
      <c r="Y83" s="495">
        <f t="shared" si="81"/>
        <v>0</v>
      </c>
      <c r="Z83" s="496">
        <f t="shared" si="82"/>
        <v>0</v>
      </c>
      <c r="AA83" s="20"/>
    </row>
    <row r="84" spans="1:27" ht="15" hidden="1" customHeight="1" x14ac:dyDescent="0.25">
      <c r="B84" s="50"/>
      <c r="C84" s="2"/>
      <c r="D84" s="748" t="s">
        <v>344</v>
      </c>
      <c r="E84" s="748"/>
      <c r="F84" s="182">
        <f>SUM(O84:Z84)</f>
        <v>0</v>
      </c>
      <c r="G84" s="124"/>
      <c r="H84" s="142">
        <f t="shared" si="4"/>
        <v>0</v>
      </c>
      <c r="I84" s="182">
        <f>SUM(R84:AC84)</f>
        <v>0</v>
      </c>
      <c r="J84" s="124"/>
      <c r="K84" s="142">
        <f t="shared" si="70"/>
        <v>0</v>
      </c>
      <c r="L84" s="66"/>
      <c r="M84" s="1"/>
      <c r="N84" s="1"/>
      <c r="O84" s="494">
        <f t="shared" si="71"/>
        <v>0</v>
      </c>
      <c r="P84" s="488">
        <f t="shared" si="72"/>
        <v>0</v>
      </c>
      <c r="Q84" s="495">
        <f t="shared" si="73"/>
        <v>0</v>
      </c>
      <c r="R84" s="495">
        <f t="shared" si="74"/>
        <v>0</v>
      </c>
      <c r="S84" s="488">
        <f t="shared" si="75"/>
        <v>0</v>
      </c>
      <c r="T84" s="495">
        <f t="shared" si="76"/>
        <v>0</v>
      </c>
      <c r="U84" s="495">
        <f t="shared" si="77"/>
        <v>0</v>
      </c>
      <c r="V84" s="496">
        <f t="shared" si="78"/>
        <v>0</v>
      </c>
      <c r="W84" s="497">
        <f t="shared" si="79"/>
        <v>0</v>
      </c>
      <c r="X84" s="495">
        <f t="shared" si="80"/>
        <v>0</v>
      </c>
      <c r="Y84" s="495">
        <f t="shared" si="81"/>
        <v>0</v>
      </c>
      <c r="Z84" s="496">
        <f t="shared" si="82"/>
        <v>0</v>
      </c>
    </row>
    <row r="85" spans="1:27" ht="15" hidden="1" customHeight="1" x14ac:dyDescent="0.25">
      <c r="B85" s="50"/>
      <c r="C85" s="2"/>
      <c r="D85" s="748" t="s">
        <v>345</v>
      </c>
      <c r="E85" s="748"/>
      <c r="F85" s="182">
        <f>SUM(O85:Z85)</f>
        <v>0</v>
      </c>
      <c r="G85" s="124"/>
      <c r="H85" s="142">
        <f t="shared" si="4"/>
        <v>0</v>
      </c>
      <c r="I85" s="182">
        <f>SUM(R85:AC85)</f>
        <v>0</v>
      </c>
      <c r="J85" s="124"/>
      <c r="K85" s="142">
        <f t="shared" si="70"/>
        <v>0</v>
      </c>
      <c r="L85" s="66"/>
      <c r="M85" s="1"/>
      <c r="N85" s="1"/>
      <c r="O85" s="494">
        <f t="shared" si="71"/>
        <v>0</v>
      </c>
      <c r="P85" s="488">
        <f t="shared" si="72"/>
        <v>0</v>
      </c>
      <c r="Q85" s="495">
        <f t="shared" si="73"/>
        <v>0</v>
      </c>
      <c r="R85" s="495">
        <f t="shared" si="74"/>
        <v>0</v>
      </c>
      <c r="S85" s="488">
        <f t="shared" si="75"/>
        <v>0</v>
      </c>
      <c r="T85" s="495">
        <f t="shared" si="76"/>
        <v>0</v>
      </c>
      <c r="U85" s="495">
        <f t="shared" si="77"/>
        <v>0</v>
      </c>
      <c r="V85" s="496">
        <f t="shared" si="78"/>
        <v>0</v>
      </c>
      <c r="W85" s="497">
        <f t="shared" si="79"/>
        <v>0</v>
      </c>
      <c r="X85" s="495">
        <f t="shared" si="80"/>
        <v>0</v>
      </c>
      <c r="Y85" s="495">
        <f t="shared" si="81"/>
        <v>0</v>
      </c>
      <c r="Z85" s="496">
        <f t="shared" si="82"/>
        <v>0</v>
      </c>
    </row>
    <row r="86" spans="1:27" s="17" customFormat="1" ht="15" hidden="1" customHeight="1" x14ac:dyDescent="0.25">
      <c r="A86" s="110" t="s">
        <v>218</v>
      </c>
      <c r="B86" s="82" t="s">
        <v>655</v>
      </c>
      <c r="C86" s="767" t="s">
        <v>219</v>
      </c>
      <c r="D86" s="768"/>
      <c r="E86" s="768"/>
      <c r="F86" s="183">
        <f>F87+F88+F89+F90</f>
        <v>0</v>
      </c>
      <c r="G86" s="125">
        <f t="shared" ref="G86" si="89">G87+G88+G89+G90</f>
        <v>0</v>
      </c>
      <c r="H86" s="141">
        <f t="shared" ref="H86:H149" si="90">SUM(F86:G86)</f>
        <v>0</v>
      </c>
      <c r="I86" s="183">
        <f>I87+I88+I89+I90</f>
        <v>0</v>
      </c>
      <c r="J86" s="125">
        <f t="shared" ref="J86" si="91">J87+J88+J89+J90</f>
        <v>0</v>
      </c>
      <c r="K86" s="141">
        <f t="shared" si="70"/>
        <v>0</v>
      </c>
      <c r="L86" s="83">
        <f>L87+L88+L89+L90</f>
        <v>0</v>
      </c>
      <c r="M86" s="84">
        <f>M87+M88+M89+M90</f>
        <v>0</v>
      </c>
      <c r="N86" s="84">
        <f>N87+N88+N89+N90</f>
        <v>0</v>
      </c>
      <c r="O86" s="494">
        <f t="shared" si="71"/>
        <v>0</v>
      </c>
      <c r="P86" s="488">
        <f t="shared" si="72"/>
        <v>0</v>
      </c>
      <c r="Q86" s="495">
        <f t="shared" si="73"/>
        <v>0</v>
      </c>
      <c r="R86" s="495">
        <f t="shared" si="74"/>
        <v>0</v>
      </c>
      <c r="S86" s="488">
        <f t="shared" si="75"/>
        <v>0</v>
      </c>
      <c r="T86" s="495">
        <f t="shared" si="76"/>
        <v>0</v>
      </c>
      <c r="U86" s="495">
        <f t="shared" si="77"/>
        <v>0</v>
      </c>
      <c r="V86" s="496">
        <f t="shared" si="78"/>
        <v>0</v>
      </c>
      <c r="W86" s="497">
        <f t="shared" si="79"/>
        <v>0</v>
      </c>
      <c r="X86" s="495">
        <f t="shared" si="80"/>
        <v>0</v>
      </c>
      <c r="Y86" s="495">
        <f t="shared" si="81"/>
        <v>0</v>
      </c>
      <c r="Z86" s="496">
        <f t="shared" si="82"/>
        <v>0</v>
      </c>
    </row>
    <row r="87" spans="1:27" ht="15" hidden="1" customHeight="1" x14ac:dyDescent="0.25">
      <c r="B87" s="50"/>
      <c r="C87" s="2"/>
      <c r="D87" s="748" t="s">
        <v>834</v>
      </c>
      <c r="E87" s="748"/>
      <c r="F87" s="182">
        <f>SUM(O87:Z87)</f>
        <v>0</v>
      </c>
      <c r="G87" s="124"/>
      <c r="H87" s="142">
        <f t="shared" si="90"/>
        <v>0</v>
      </c>
      <c r="I87" s="182">
        <f>SUM(R87:AC87)</f>
        <v>0</v>
      </c>
      <c r="J87" s="124"/>
      <c r="K87" s="142">
        <f t="shared" si="70"/>
        <v>0</v>
      </c>
      <c r="L87" s="66"/>
      <c r="M87" s="1"/>
      <c r="N87" s="1"/>
      <c r="O87" s="494">
        <f t="shared" si="71"/>
        <v>0</v>
      </c>
      <c r="P87" s="488">
        <f t="shared" si="72"/>
        <v>0</v>
      </c>
      <c r="Q87" s="495">
        <f t="shared" si="73"/>
        <v>0</v>
      </c>
      <c r="R87" s="495">
        <f t="shared" si="74"/>
        <v>0</v>
      </c>
      <c r="S87" s="488">
        <f t="shared" si="75"/>
        <v>0</v>
      </c>
      <c r="T87" s="495">
        <f t="shared" si="76"/>
        <v>0</v>
      </c>
      <c r="U87" s="495">
        <f t="shared" si="77"/>
        <v>0</v>
      </c>
      <c r="V87" s="496">
        <f t="shared" si="78"/>
        <v>0</v>
      </c>
      <c r="W87" s="497">
        <f t="shared" si="79"/>
        <v>0</v>
      </c>
      <c r="X87" s="495">
        <f t="shared" si="80"/>
        <v>0</v>
      </c>
      <c r="Y87" s="495">
        <f t="shared" si="81"/>
        <v>0</v>
      </c>
      <c r="Z87" s="496">
        <f t="shared" si="82"/>
        <v>0</v>
      </c>
    </row>
    <row r="88" spans="1:27" ht="15" hidden="1" customHeight="1" x14ac:dyDescent="0.25">
      <c r="B88" s="50"/>
      <c r="C88" s="2"/>
      <c r="D88" s="748" t="s">
        <v>346</v>
      </c>
      <c r="E88" s="748"/>
      <c r="F88" s="182">
        <f>SUM(O88:Z88)</f>
        <v>0</v>
      </c>
      <c r="G88" s="124"/>
      <c r="H88" s="142">
        <f t="shared" si="90"/>
        <v>0</v>
      </c>
      <c r="I88" s="182">
        <f>SUM(R88:AC88)</f>
        <v>0</v>
      </c>
      <c r="J88" s="124"/>
      <c r="K88" s="142">
        <f t="shared" si="70"/>
        <v>0</v>
      </c>
      <c r="L88" s="66"/>
      <c r="M88" s="1"/>
      <c r="N88" s="1"/>
      <c r="O88" s="494">
        <f t="shared" si="71"/>
        <v>0</v>
      </c>
      <c r="P88" s="488">
        <f t="shared" si="72"/>
        <v>0</v>
      </c>
      <c r="Q88" s="495">
        <f t="shared" si="73"/>
        <v>0</v>
      </c>
      <c r="R88" s="495">
        <f t="shared" si="74"/>
        <v>0</v>
      </c>
      <c r="S88" s="488">
        <f t="shared" si="75"/>
        <v>0</v>
      </c>
      <c r="T88" s="495">
        <f t="shared" si="76"/>
        <v>0</v>
      </c>
      <c r="U88" s="495">
        <f t="shared" si="77"/>
        <v>0</v>
      </c>
      <c r="V88" s="496">
        <f t="shared" si="78"/>
        <v>0</v>
      </c>
      <c r="W88" s="497">
        <f t="shared" si="79"/>
        <v>0</v>
      </c>
      <c r="X88" s="495">
        <f t="shared" si="80"/>
        <v>0</v>
      </c>
      <c r="Y88" s="495">
        <f t="shared" si="81"/>
        <v>0</v>
      </c>
      <c r="Z88" s="496">
        <f t="shared" si="82"/>
        <v>0</v>
      </c>
    </row>
    <row r="89" spans="1:27" ht="15" hidden="1" customHeight="1" x14ac:dyDescent="0.25">
      <c r="B89" s="50"/>
      <c r="C89" s="2"/>
      <c r="D89" s="748" t="s">
        <v>835</v>
      </c>
      <c r="E89" s="748"/>
      <c r="F89" s="182">
        <f>SUM(O89:Z89)</f>
        <v>0</v>
      </c>
      <c r="G89" s="124"/>
      <c r="H89" s="142">
        <f t="shared" si="90"/>
        <v>0</v>
      </c>
      <c r="I89" s="182">
        <f>SUM(R89:AC89)</f>
        <v>0</v>
      </c>
      <c r="J89" s="124"/>
      <c r="K89" s="142">
        <f t="shared" si="70"/>
        <v>0</v>
      </c>
      <c r="L89" s="66"/>
      <c r="M89" s="1"/>
      <c r="N89" s="1"/>
      <c r="O89" s="494">
        <f t="shared" si="71"/>
        <v>0</v>
      </c>
      <c r="P89" s="488">
        <f t="shared" si="72"/>
        <v>0</v>
      </c>
      <c r="Q89" s="495">
        <f t="shared" si="73"/>
        <v>0</v>
      </c>
      <c r="R89" s="495">
        <f t="shared" si="74"/>
        <v>0</v>
      </c>
      <c r="S89" s="488">
        <f t="shared" si="75"/>
        <v>0</v>
      </c>
      <c r="T89" s="495">
        <f t="shared" si="76"/>
        <v>0</v>
      </c>
      <c r="U89" s="495">
        <f t="shared" si="77"/>
        <v>0</v>
      </c>
      <c r="V89" s="496">
        <f t="shared" si="78"/>
        <v>0</v>
      </c>
      <c r="W89" s="497">
        <f t="shared" si="79"/>
        <v>0</v>
      </c>
      <c r="X89" s="495">
        <f t="shared" si="80"/>
        <v>0</v>
      </c>
      <c r="Y89" s="495">
        <f t="shared" si="81"/>
        <v>0</v>
      </c>
      <c r="Z89" s="496">
        <f t="shared" si="82"/>
        <v>0</v>
      </c>
    </row>
    <row r="90" spans="1:27" ht="15.75" hidden="1" customHeight="1" thickBot="1" x14ac:dyDescent="0.3">
      <c r="B90" s="50"/>
      <c r="C90" s="2"/>
      <c r="D90" s="748" t="s">
        <v>833</v>
      </c>
      <c r="E90" s="748"/>
      <c r="F90" s="182">
        <f>SUM(O90:Z90)</f>
        <v>0</v>
      </c>
      <c r="G90" s="124"/>
      <c r="H90" s="142">
        <f t="shared" si="90"/>
        <v>0</v>
      </c>
      <c r="I90" s="182">
        <f>SUM(R90:AC90)</f>
        <v>0</v>
      </c>
      <c r="J90" s="124"/>
      <c r="K90" s="142">
        <f t="shared" si="70"/>
        <v>0</v>
      </c>
      <c r="L90" s="66"/>
      <c r="M90" s="1"/>
      <c r="N90" s="1"/>
      <c r="O90" s="494">
        <f t="shared" si="71"/>
        <v>0</v>
      </c>
      <c r="P90" s="488">
        <f t="shared" si="72"/>
        <v>0</v>
      </c>
      <c r="Q90" s="495">
        <f t="shared" si="73"/>
        <v>0</v>
      </c>
      <c r="R90" s="495">
        <f t="shared" si="74"/>
        <v>0</v>
      </c>
      <c r="S90" s="488">
        <f t="shared" si="75"/>
        <v>0</v>
      </c>
      <c r="T90" s="495">
        <f t="shared" si="76"/>
        <v>0</v>
      </c>
      <c r="U90" s="495">
        <f t="shared" si="77"/>
        <v>0</v>
      </c>
      <c r="V90" s="496">
        <f t="shared" si="78"/>
        <v>0</v>
      </c>
      <c r="W90" s="497">
        <f t="shared" si="79"/>
        <v>0</v>
      </c>
      <c r="X90" s="495">
        <f t="shared" si="80"/>
        <v>0</v>
      </c>
      <c r="Y90" s="495">
        <f t="shared" si="81"/>
        <v>0</v>
      </c>
      <c r="Z90" s="496">
        <f t="shared" si="82"/>
        <v>0</v>
      </c>
    </row>
    <row r="91" spans="1:27" ht="15.75" thickBot="1" x14ac:dyDescent="0.3">
      <c r="B91" s="89" t="s">
        <v>220</v>
      </c>
      <c r="C91" s="771" t="s">
        <v>221</v>
      </c>
      <c r="D91" s="772"/>
      <c r="E91" s="772"/>
      <c r="F91" s="185">
        <f>F92+F95+F99+F100+F111+F122+F133+F136+F148+F149+F150+F151+F162</f>
        <v>0</v>
      </c>
      <c r="G91" s="127">
        <f t="shared" ref="G91" si="92">G92+G95+G99+G100+G111+G122+G133+G136+G148+G149+G150+G151+G162</f>
        <v>0</v>
      </c>
      <c r="H91" s="139">
        <f t="shared" si="90"/>
        <v>0</v>
      </c>
      <c r="I91" s="185">
        <f>I92+I95+I99+I100+I111+I122+I133+I136+I148+I149+I150+I151+I162</f>
        <v>0</v>
      </c>
      <c r="J91" s="127">
        <f t="shared" ref="J91" si="93">J92+J95+J99+J100+J111+J122+J133+J136+J148+J149+J150+J151+J162</f>
        <v>0</v>
      </c>
      <c r="K91" s="139">
        <f t="shared" si="70"/>
        <v>0</v>
      </c>
      <c r="L91" s="76">
        <f>L92+L95+L99+L100+L111+L122+L133+L136+L148+L149+L150+L151+L162</f>
        <v>0</v>
      </c>
      <c r="M91" s="77">
        <f>M92+M95+M99+M100+M111+M122+M133+M136+M148+M149+M150+M151+M162</f>
        <v>0</v>
      </c>
      <c r="N91" s="77">
        <f>N92+N95+N99+N100+N111+N122+N133+N136+N148+N149+N150+N151+N162</f>
        <v>0</v>
      </c>
      <c r="O91" s="494">
        <f t="shared" si="71"/>
        <v>0</v>
      </c>
      <c r="P91" s="488">
        <f t="shared" si="72"/>
        <v>0</v>
      </c>
      <c r="Q91" s="495">
        <f t="shared" si="73"/>
        <v>0</v>
      </c>
      <c r="R91" s="495">
        <f t="shared" si="74"/>
        <v>0</v>
      </c>
      <c r="S91" s="488">
        <f t="shared" si="75"/>
        <v>0</v>
      </c>
      <c r="T91" s="495">
        <f t="shared" si="76"/>
        <v>0</v>
      </c>
      <c r="U91" s="495">
        <f t="shared" si="77"/>
        <v>0</v>
      </c>
      <c r="V91" s="496">
        <f t="shared" si="78"/>
        <v>0</v>
      </c>
      <c r="W91" s="497">
        <f t="shared" si="79"/>
        <v>0</v>
      </c>
      <c r="X91" s="495">
        <f t="shared" si="80"/>
        <v>0</v>
      </c>
      <c r="Y91" s="495">
        <f t="shared" si="81"/>
        <v>0</v>
      </c>
      <c r="Z91" s="496">
        <f t="shared" si="82"/>
        <v>0</v>
      </c>
    </row>
    <row r="92" spans="1:27" s="39" customFormat="1" ht="15" hidden="1" customHeight="1" x14ac:dyDescent="0.25">
      <c r="A92" s="110" t="s">
        <v>222</v>
      </c>
      <c r="B92" s="108" t="s">
        <v>656</v>
      </c>
      <c r="C92" s="773" t="s">
        <v>223</v>
      </c>
      <c r="D92" s="774"/>
      <c r="E92" s="774"/>
      <c r="F92" s="190">
        <f>F93+F94</f>
        <v>0</v>
      </c>
      <c r="G92" s="132">
        <f t="shared" ref="G92" si="94">G93+G94</f>
        <v>0</v>
      </c>
      <c r="H92" s="144">
        <f t="shared" si="90"/>
        <v>0</v>
      </c>
      <c r="I92" s="190">
        <f>I93+I94</f>
        <v>0</v>
      </c>
      <c r="J92" s="132">
        <f t="shared" ref="J92" si="95">J93+J94</f>
        <v>0</v>
      </c>
      <c r="K92" s="144">
        <f t="shared" si="70"/>
        <v>0</v>
      </c>
      <c r="L92" s="146">
        <f>L93+L94</f>
        <v>0</v>
      </c>
      <c r="M92" s="116">
        <f>M93+M94</f>
        <v>0</v>
      </c>
      <c r="N92" s="116">
        <f>N93+N94</f>
        <v>0</v>
      </c>
      <c r="O92" s="494">
        <f t="shared" si="71"/>
        <v>0</v>
      </c>
      <c r="P92" s="488">
        <f t="shared" si="72"/>
        <v>0</v>
      </c>
      <c r="Q92" s="495">
        <f t="shared" si="73"/>
        <v>0</v>
      </c>
      <c r="R92" s="495">
        <f t="shared" si="74"/>
        <v>0</v>
      </c>
      <c r="S92" s="488">
        <f t="shared" si="75"/>
        <v>0</v>
      </c>
      <c r="T92" s="495">
        <f t="shared" si="76"/>
        <v>0</v>
      </c>
      <c r="U92" s="495">
        <f t="shared" si="77"/>
        <v>0</v>
      </c>
      <c r="V92" s="496">
        <f t="shared" si="78"/>
        <v>0</v>
      </c>
      <c r="W92" s="497">
        <f t="shared" si="79"/>
        <v>0</v>
      </c>
      <c r="X92" s="495">
        <f t="shared" si="80"/>
        <v>0</v>
      </c>
      <c r="Y92" s="495">
        <f t="shared" si="81"/>
        <v>0</v>
      </c>
      <c r="Z92" s="496">
        <f t="shared" si="82"/>
        <v>0</v>
      </c>
    </row>
    <row r="93" spans="1:27" ht="15" hidden="1" customHeight="1" x14ac:dyDescent="0.25">
      <c r="B93" s="50"/>
      <c r="C93" s="2"/>
      <c r="D93" s="748" t="s">
        <v>347</v>
      </c>
      <c r="E93" s="748"/>
      <c r="F93" s="182">
        <f>SUM(O93:Z93)</f>
        <v>0</v>
      </c>
      <c r="G93" s="124"/>
      <c r="H93" s="142">
        <f t="shared" si="90"/>
        <v>0</v>
      </c>
      <c r="I93" s="182">
        <f>SUM(R93:AC93)</f>
        <v>0</v>
      </c>
      <c r="J93" s="124"/>
      <c r="K93" s="142">
        <f t="shared" si="70"/>
        <v>0</v>
      </c>
      <c r="L93" s="66"/>
      <c r="M93" s="1"/>
      <c r="N93" s="1"/>
      <c r="O93" s="494">
        <f t="shared" si="71"/>
        <v>0</v>
      </c>
      <c r="P93" s="488">
        <f t="shared" si="72"/>
        <v>0</v>
      </c>
      <c r="Q93" s="495">
        <f t="shared" si="73"/>
        <v>0</v>
      </c>
      <c r="R93" s="495">
        <f t="shared" si="74"/>
        <v>0</v>
      </c>
      <c r="S93" s="488">
        <f t="shared" si="75"/>
        <v>0</v>
      </c>
      <c r="T93" s="495">
        <f t="shared" si="76"/>
        <v>0</v>
      </c>
      <c r="U93" s="495">
        <f t="shared" si="77"/>
        <v>0</v>
      </c>
      <c r="V93" s="496">
        <f t="shared" si="78"/>
        <v>0</v>
      </c>
      <c r="W93" s="497">
        <f t="shared" si="79"/>
        <v>0</v>
      </c>
      <c r="X93" s="495">
        <f t="shared" si="80"/>
        <v>0</v>
      </c>
      <c r="Y93" s="495">
        <f t="shared" si="81"/>
        <v>0</v>
      </c>
      <c r="Z93" s="496">
        <f t="shared" si="82"/>
        <v>0</v>
      </c>
    </row>
    <row r="94" spans="1:27" ht="15" hidden="1" customHeight="1" x14ac:dyDescent="0.25">
      <c r="B94" s="50"/>
      <c r="C94" s="2"/>
      <c r="D94" s="748" t="s">
        <v>348</v>
      </c>
      <c r="E94" s="748"/>
      <c r="F94" s="182">
        <f>SUM(O94:Z94)</f>
        <v>0</v>
      </c>
      <c r="G94" s="124"/>
      <c r="H94" s="142">
        <f t="shared" si="90"/>
        <v>0</v>
      </c>
      <c r="I94" s="182">
        <f>SUM(R94:AC94)</f>
        <v>0</v>
      </c>
      <c r="J94" s="124"/>
      <c r="K94" s="142">
        <f t="shared" si="70"/>
        <v>0</v>
      </c>
      <c r="L94" s="66"/>
      <c r="M94" s="1"/>
      <c r="N94" s="1"/>
      <c r="O94" s="494">
        <f t="shared" si="71"/>
        <v>0</v>
      </c>
      <c r="P94" s="488">
        <f t="shared" si="72"/>
        <v>0</v>
      </c>
      <c r="Q94" s="495">
        <f t="shared" si="73"/>
        <v>0</v>
      </c>
      <c r="R94" s="495">
        <f t="shared" si="74"/>
        <v>0</v>
      </c>
      <c r="S94" s="488">
        <f t="shared" si="75"/>
        <v>0</v>
      </c>
      <c r="T94" s="495">
        <f t="shared" si="76"/>
        <v>0</v>
      </c>
      <c r="U94" s="495">
        <f t="shared" si="77"/>
        <v>0</v>
      </c>
      <c r="V94" s="496">
        <f t="shared" si="78"/>
        <v>0</v>
      </c>
      <c r="W94" s="497">
        <f t="shared" si="79"/>
        <v>0</v>
      </c>
      <c r="X94" s="495">
        <f t="shared" si="80"/>
        <v>0</v>
      </c>
      <c r="Y94" s="495">
        <f t="shared" si="81"/>
        <v>0</v>
      </c>
      <c r="Z94" s="496">
        <f t="shared" si="82"/>
        <v>0</v>
      </c>
    </row>
    <row r="95" spans="1:27" ht="15" hidden="1" customHeight="1" x14ac:dyDescent="0.25">
      <c r="B95" s="108" t="s">
        <v>836</v>
      </c>
      <c r="C95" s="773" t="s">
        <v>837</v>
      </c>
      <c r="D95" s="774"/>
      <c r="E95" s="774"/>
      <c r="F95" s="190">
        <f>F96+F97+F98</f>
        <v>0</v>
      </c>
      <c r="G95" s="132">
        <f t="shared" ref="G95" si="96">G96+G97+G98</f>
        <v>0</v>
      </c>
      <c r="H95" s="144">
        <f t="shared" si="90"/>
        <v>0</v>
      </c>
      <c r="I95" s="190">
        <f>I96+I97+I98</f>
        <v>0</v>
      </c>
      <c r="J95" s="132">
        <f t="shared" ref="J95" si="97">J96+J97+J98</f>
        <v>0</v>
      </c>
      <c r="K95" s="144">
        <f t="shared" si="70"/>
        <v>0</v>
      </c>
      <c r="L95" s="146">
        <f>L96+L97+L98</f>
        <v>0</v>
      </c>
      <c r="M95" s="116">
        <f>M96+M97+M98</f>
        <v>0</v>
      </c>
      <c r="N95" s="116">
        <f>N96+N97+N98</f>
        <v>0</v>
      </c>
      <c r="O95" s="494">
        <f t="shared" si="71"/>
        <v>0</v>
      </c>
      <c r="P95" s="488">
        <f t="shared" si="72"/>
        <v>0</v>
      </c>
      <c r="Q95" s="495">
        <f t="shared" si="73"/>
        <v>0</v>
      </c>
      <c r="R95" s="495">
        <f t="shared" si="74"/>
        <v>0</v>
      </c>
      <c r="S95" s="488">
        <f t="shared" si="75"/>
        <v>0</v>
      </c>
      <c r="T95" s="495">
        <f t="shared" si="76"/>
        <v>0</v>
      </c>
      <c r="U95" s="495">
        <f t="shared" si="77"/>
        <v>0</v>
      </c>
      <c r="V95" s="496">
        <f t="shared" si="78"/>
        <v>0</v>
      </c>
      <c r="W95" s="497">
        <f t="shared" si="79"/>
        <v>0</v>
      </c>
      <c r="X95" s="495">
        <f t="shared" si="80"/>
        <v>0</v>
      </c>
      <c r="Y95" s="495">
        <f t="shared" si="81"/>
        <v>0</v>
      </c>
      <c r="Z95" s="496">
        <f t="shared" si="82"/>
        <v>0</v>
      </c>
    </row>
    <row r="96" spans="1:27" s="166" customFormat="1" ht="15" hidden="1" customHeight="1" x14ac:dyDescent="0.25">
      <c r="A96" s="110" t="s">
        <v>868</v>
      </c>
      <c r="B96" s="151" t="s">
        <v>869</v>
      </c>
      <c r="C96" s="164"/>
      <c r="D96" s="197" t="s">
        <v>955</v>
      </c>
      <c r="E96" s="197"/>
      <c r="F96" s="200">
        <f>SUM(O96:Z96)</f>
        <v>0</v>
      </c>
      <c r="G96" s="152"/>
      <c r="H96" s="153">
        <f t="shared" si="90"/>
        <v>0</v>
      </c>
      <c r="I96" s="200">
        <f>SUM(R96:AC96)</f>
        <v>0</v>
      </c>
      <c r="J96" s="152"/>
      <c r="K96" s="153">
        <f t="shared" si="70"/>
        <v>0</v>
      </c>
      <c r="L96" s="161"/>
      <c r="M96" s="155"/>
      <c r="N96" s="155"/>
      <c r="O96" s="494">
        <f t="shared" si="71"/>
        <v>0</v>
      </c>
      <c r="P96" s="488">
        <f t="shared" si="72"/>
        <v>0</v>
      </c>
      <c r="Q96" s="495">
        <f t="shared" si="73"/>
        <v>0</v>
      </c>
      <c r="R96" s="495">
        <f t="shared" si="74"/>
        <v>0</v>
      </c>
      <c r="S96" s="488">
        <f t="shared" si="75"/>
        <v>0</v>
      </c>
      <c r="T96" s="495">
        <f t="shared" si="76"/>
        <v>0</v>
      </c>
      <c r="U96" s="495">
        <f t="shared" si="77"/>
        <v>0</v>
      </c>
      <c r="V96" s="496">
        <f t="shared" si="78"/>
        <v>0</v>
      </c>
      <c r="W96" s="497">
        <f t="shared" si="79"/>
        <v>0</v>
      </c>
      <c r="X96" s="495">
        <f t="shared" si="80"/>
        <v>0</v>
      </c>
      <c r="Y96" s="495">
        <f t="shared" si="81"/>
        <v>0</v>
      </c>
      <c r="Z96" s="496">
        <f t="shared" si="82"/>
        <v>0</v>
      </c>
    </row>
    <row r="97" spans="1:26" s="166" customFormat="1" ht="15" hidden="1" customHeight="1" x14ac:dyDescent="0.25">
      <c r="A97" s="110" t="s">
        <v>224</v>
      </c>
      <c r="B97" s="151" t="s">
        <v>657</v>
      </c>
      <c r="C97" s="164"/>
      <c r="D97" s="197" t="s">
        <v>225</v>
      </c>
      <c r="E97" s="197"/>
      <c r="F97" s="200">
        <f>SUM(O97:Z97)</f>
        <v>0</v>
      </c>
      <c r="G97" s="152"/>
      <c r="H97" s="153">
        <f t="shared" si="90"/>
        <v>0</v>
      </c>
      <c r="I97" s="200">
        <f>SUM(R97:AC97)</f>
        <v>0</v>
      </c>
      <c r="J97" s="152"/>
      <c r="K97" s="153">
        <f t="shared" si="70"/>
        <v>0</v>
      </c>
      <c r="L97" s="161"/>
      <c r="M97" s="155"/>
      <c r="N97" s="155"/>
      <c r="O97" s="494">
        <f t="shared" si="71"/>
        <v>0</v>
      </c>
      <c r="P97" s="488">
        <f t="shared" si="72"/>
        <v>0</v>
      </c>
      <c r="Q97" s="495">
        <f t="shared" si="73"/>
        <v>0</v>
      </c>
      <c r="R97" s="495">
        <f t="shared" si="74"/>
        <v>0</v>
      </c>
      <c r="S97" s="488">
        <f t="shared" si="75"/>
        <v>0</v>
      </c>
      <c r="T97" s="495">
        <f t="shared" si="76"/>
        <v>0</v>
      </c>
      <c r="U97" s="495">
        <f t="shared" si="77"/>
        <v>0</v>
      </c>
      <c r="V97" s="496">
        <f t="shared" si="78"/>
        <v>0</v>
      </c>
      <c r="W97" s="497">
        <f t="shared" si="79"/>
        <v>0</v>
      </c>
      <c r="X97" s="495">
        <f t="shared" si="80"/>
        <v>0</v>
      </c>
      <c r="Y97" s="495">
        <f t="shared" si="81"/>
        <v>0</v>
      </c>
      <c r="Z97" s="496">
        <f t="shared" si="82"/>
        <v>0</v>
      </c>
    </row>
    <row r="98" spans="1:26" s="166" customFormat="1" ht="15" hidden="1" customHeight="1" x14ac:dyDescent="0.25">
      <c r="A98" s="110" t="s">
        <v>226</v>
      </c>
      <c r="B98" s="151" t="s">
        <v>658</v>
      </c>
      <c r="C98" s="164"/>
      <c r="D98" s="197" t="s">
        <v>227</v>
      </c>
      <c r="E98" s="197"/>
      <c r="F98" s="200">
        <f>SUM(O98:Z98)</f>
        <v>0</v>
      </c>
      <c r="G98" s="152"/>
      <c r="H98" s="153">
        <f t="shared" si="90"/>
        <v>0</v>
      </c>
      <c r="I98" s="200">
        <f>SUM(R98:AC98)</f>
        <v>0</v>
      </c>
      <c r="J98" s="152"/>
      <c r="K98" s="153">
        <f t="shared" si="70"/>
        <v>0</v>
      </c>
      <c r="L98" s="161"/>
      <c r="M98" s="155"/>
      <c r="N98" s="155"/>
      <c r="O98" s="494">
        <f t="shared" si="71"/>
        <v>0</v>
      </c>
      <c r="P98" s="488">
        <f t="shared" si="72"/>
        <v>0</v>
      </c>
      <c r="Q98" s="495">
        <f t="shared" si="73"/>
        <v>0</v>
      </c>
      <c r="R98" s="495">
        <f t="shared" si="74"/>
        <v>0</v>
      </c>
      <c r="S98" s="488">
        <f t="shared" si="75"/>
        <v>0</v>
      </c>
      <c r="T98" s="495">
        <f t="shared" si="76"/>
        <v>0</v>
      </c>
      <c r="U98" s="495">
        <f t="shared" si="77"/>
        <v>0</v>
      </c>
      <c r="V98" s="496">
        <f t="shared" si="78"/>
        <v>0</v>
      </c>
      <c r="W98" s="497">
        <f t="shared" si="79"/>
        <v>0</v>
      </c>
      <c r="X98" s="495">
        <f t="shared" si="80"/>
        <v>0</v>
      </c>
      <c r="Y98" s="495">
        <f t="shared" si="81"/>
        <v>0</v>
      </c>
      <c r="Z98" s="496">
        <f t="shared" si="82"/>
        <v>0</v>
      </c>
    </row>
    <row r="99" spans="1:26" s="39" customFormat="1" ht="27.75" hidden="1" customHeight="1" x14ac:dyDescent="0.25">
      <c r="A99" s="110" t="s">
        <v>228</v>
      </c>
      <c r="B99" s="93" t="s">
        <v>659</v>
      </c>
      <c r="C99" s="819" t="s">
        <v>353</v>
      </c>
      <c r="D99" s="820"/>
      <c r="E99" s="820"/>
      <c r="F99" s="191">
        <f>SUM(O99:Z99)</f>
        <v>0</v>
      </c>
      <c r="G99" s="133"/>
      <c r="H99" s="145">
        <f t="shared" si="90"/>
        <v>0</v>
      </c>
      <c r="I99" s="191">
        <f>SUM(R99:AC99)</f>
        <v>0</v>
      </c>
      <c r="J99" s="133"/>
      <c r="K99" s="145">
        <f t="shared" si="70"/>
        <v>0</v>
      </c>
      <c r="L99" s="94"/>
      <c r="M99" s="95"/>
      <c r="N99" s="95"/>
      <c r="O99" s="494">
        <f t="shared" si="71"/>
        <v>0</v>
      </c>
      <c r="P99" s="488">
        <f t="shared" si="72"/>
        <v>0</v>
      </c>
      <c r="Q99" s="495">
        <f t="shared" si="73"/>
        <v>0</v>
      </c>
      <c r="R99" s="495">
        <f t="shared" si="74"/>
        <v>0</v>
      </c>
      <c r="S99" s="488">
        <f t="shared" si="75"/>
        <v>0</v>
      </c>
      <c r="T99" s="495">
        <f t="shared" si="76"/>
        <v>0</v>
      </c>
      <c r="U99" s="495">
        <f t="shared" si="77"/>
        <v>0</v>
      </c>
      <c r="V99" s="496">
        <f t="shared" si="78"/>
        <v>0</v>
      </c>
      <c r="W99" s="497">
        <f t="shared" si="79"/>
        <v>0</v>
      </c>
      <c r="X99" s="495">
        <f t="shared" si="80"/>
        <v>0</v>
      </c>
      <c r="Y99" s="495">
        <f t="shared" si="81"/>
        <v>0</v>
      </c>
      <c r="Z99" s="496">
        <f t="shared" si="82"/>
        <v>0</v>
      </c>
    </row>
    <row r="100" spans="1:26" s="39" customFormat="1" ht="15" hidden="1" customHeight="1" x14ac:dyDescent="0.25">
      <c r="A100" s="110" t="s">
        <v>229</v>
      </c>
      <c r="B100" s="93" t="s">
        <v>660</v>
      </c>
      <c r="C100" s="819" t="s">
        <v>802</v>
      </c>
      <c r="D100" s="820"/>
      <c r="E100" s="820"/>
      <c r="F100" s="191">
        <f>F101+F102+F103+F104+F105+F106+F107+F108+F109+F110</f>
        <v>0</v>
      </c>
      <c r="G100" s="133">
        <f t="shared" ref="G100" si="98">G101+G102+G103+G104+G105+G106+G107+G108+G109+G110</f>
        <v>0</v>
      </c>
      <c r="H100" s="145">
        <f t="shared" si="90"/>
        <v>0</v>
      </c>
      <c r="I100" s="191">
        <f>I101+I102+I103+I104+I105+I106+I107+I108+I109+I110</f>
        <v>0</v>
      </c>
      <c r="J100" s="133">
        <f t="shared" ref="J100" si="99">J101+J102+J103+J104+J105+J106+J107+J108+J109+J110</f>
        <v>0</v>
      </c>
      <c r="K100" s="145">
        <f t="shared" si="70"/>
        <v>0</v>
      </c>
      <c r="L100" s="94">
        <f>L101+L102+L103+L104+L105+L106+L107+L108+L109+L110</f>
        <v>0</v>
      </c>
      <c r="M100" s="95">
        <f>M101+M102+M103+M104+M105+M106+M107+M108+M109+M110</f>
        <v>0</v>
      </c>
      <c r="N100" s="95">
        <f>N101+N102+N103+N104+N105+N106+N107+N108+N109+N110</f>
        <v>0</v>
      </c>
      <c r="O100" s="494">
        <f t="shared" si="71"/>
        <v>0</v>
      </c>
      <c r="P100" s="488">
        <f t="shared" si="72"/>
        <v>0</v>
      </c>
      <c r="Q100" s="495">
        <f t="shared" si="73"/>
        <v>0</v>
      </c>
      <c r="R100" s="495">
        <f t="shared" si="74"/>
        <v>0</v>
      </c>
      <c r="S100" s="488">
        <f t="shared" si="75"/>
        <v>0</v>
      </c>
      <c r="T100" s="495">
        <f t="shared" si="76"/>
        <v>0</v>
      </c>
      <c r="U100" s="495">
        <f t="shared" si="77"/>
        <v>0</v>
      </c>
      <c r="V100" s="496">
        <f t="shared" si="78"/>
        <v>0</v>
      </c>
      <c r="W100" s="497">
        <f t="shared" si="79"/>
        <v>0</v>
      </c>
      <c r="X100" s="495">
        <f t="shared" si="80"/>
        <v>0</v>
      </c>
      <c r="Y100" s="495">
        <f t="shared" si="81"/>
        <v>0</v>
      </c>
      <c r="Z100" s="496">
        <f t="shared" si="82"/>
        <v>0</v>
      </c>
    </row>
    <row r="101" spans="1:26" ht="15" hidden="1" customHeight="1" x14ac:dyDescent="0.25">
      <c r="B101" s="50"/>
      <c r="C101" s="2"/>
      <c r="D101" s="748" t="s">
        <v>370</v>
      </c>
      <c r="E101" s="748"/>
      <c r="F101" s="182">
        <f t="shared" ref="F101:F110" si="100">SUM(O101:Z101)</f>
        <v>0</v>
      </c>
      <c r="G101" s="124"/>
      <c r="H101" s="142">
        <f t="shared" si="90"/>
        <v>0</v>
      </c>
      <c r="I101" s="182">
        <f t="shared" ref="I101:I110" si="101">SUM(R101:AC101)</f>
        <v>0</v>
      </c>
      <c r="J101" s="124"/>
      <c r="K101" s="142">
        <f t="shared" si="70"/>
        <v>0</v>
      </c>
      <c r="L101" s="66"/>
      <c r="M101" s="1"/>
      <c r="N101" s="1"/>
      <c r="O101" s="494">
        <f t="shared" si="71"/>
        <v>0</v>
      </c>
      <c r="P101" s="488">
        <f t="shared" si="72"/>
        <v>0</v>
      </c>
      <c r="Q101" s="495">
        <f t="shared" si="73"/>
        <v>0</v>
      </c>
      <c r="R101" s="495">
        <f t="shared" si="74"/>
        <v>0</v>
      </c>
      <c r="S101" s="488">
        <f t="shared" si="75"/>
        <v>0</v>
      </c>
      <c r="T101" s="495">
        <f t="shared" si="76"/>
        <v>0</v>
      </c>
      <c r="U101" s="495">
        <f t="shared" si="77"/>
        <v>0</v>
      </c>
      <c r="V101" s="496">
        <f t="shared" si="78"/>
        <v>0</v>
      </c>
      <c r="W101" s="497">
        <f t="shared" si="79"/>
        <v>0</v>
      </c>
      <c r="X101" s="495">
        <f t="shared" si="80"/>
        <v>0</v>
      </c>
      <c r="Y101" s="495">
        <f t="shared" si="81"/>
        <v>0</v>
      </c>
      <c r="Z101" s="496">
        <f t="shared" si="82"/>
        <v>0</v>
      </c>
    </row>
    <row r="102" spans="1:26" ht="15" hidden="1" customHeight="1" x14ac:dyDescent="0.25">
      <c r="B102" s="50"/>
      <c r="C102" s="2"/>
      <c r="D102" s="748" t="s">
        <v>505</v>
      </c>
      <c r="E102" s="748"/>
      <c r="F102" s="182">
        <f t="shared" si="100"/>
        <v>0</v>
      </c>
      <c r="G102" s="124"/>
      <c r="H102" s="142">
        <f t="shared" si="90"/>
        <v>0</v>
      </c>
      <c r="I102" s="182">
        <f t="shared" si="101"/>
        <v>0</v>
      </c>
      <c r="J102" s="124"/>
      <c r="K102" s="142">
        <f t="shared" si="70"/>
        <v>0</v>
      </c>
      <c r="L102" s="66"/>
      <c r="M102" s="1"/>
      <c r="N102" s="1"/>
      <c r="O102" s="494">
        <f t="shared" si="71"/>
        <v>0</v>
      </c>
      <c r="P102" s="488">
        <f t="shared" si="72"/>
        <v>0</v>
      </c>
      <c r="Q102" s="495">
        <f t="shared" si="73"/>
        <v>0</v>
      </c>
      <c r="R102" s="495">
        <f t="shared" si="74"/>
        <v>0</v>
      </c>
      <c r="S102" s="488">
        <f t="shared" si="75"/>
        <v>0</v>
      </c>
      <c r="T102" s="495">
        <f t="shared" si="76"/>
        <v>0</v>
      </c>
      <c r="U102" s="495">
        <f t="shared" si="77"/>
        <v>0</v>
      </c>
      <c r="V102" s="496">
        <f t="shared" si="78"/>
        <v>0</v>
      </c>
      <c r="W102" s="497">
        <f t="shared" si="79"/>
        <v>0</v>
      </c>
      <c r="X102" s="495">
        <f t="shared" si="80"/>
        <v>0</v>
      </c>
      <c r="Y102" s="495">
        <f t="shared" si="81"/>
        <v>0</v>
      </c>
      <c r="Z102" s="496">
        <f t="shared" si="82"/>
        <v>0</v>
      </c>
    </row>
    <row r="103" spans="1:26" ht="15" hidden="1" customHeight="1" x14ac:dyDescent="0.25">
      <c r="B103" s="50"/>
      <c r="C103" s="2"/>
      <c r="D103" s="748" t="s">
        <v>506</v>
      </c>
      <c r="E103" s="748"/>
      <c r="F103" s="182">
        <f t="shared" si="100"/>
        <v>0</v>
      </c>
      <c r="G103" s="124"/>
      <c r="H103" s="142">
        <f t="shared" si="90"/>
        <v>0</v>
      </c>
      <c r="I103" s="182">
        <f t="shared" si="101"/>
        <v>0</v>
      </c>
      <c r="J103" s="124"/>
      <c r="K103" s="142">
        <f t="shared" si="70"/>
        <v>0</v>
      </c>
      <c r="L103" s="66"/>
      <c r="M103" s="1"/>
      <c r="N103" s="1"/>
      <c r="O103" s="494">
        <f t="shared" si="71"/>
        <v>0</v>
      </c>
      <c r="P103" s="488">
        <f t="shared" si="72"/>
        <v>0</v>
      </c>
      <c r="Q103" s="495">
        <f t="shared" si="73"/>
        <v>0</v>
      </c>
      <c r="R103" s="495">
        <f t="shared" si="74"/>
        <v>0</v>
      </c>
      <c r="S103" s="488">
        <f t="shared" si="75"/>
        <v>0</v>
      </c>
      <c r="T103" s="495">
        <f t="shared" si="76"/>
        <v>0</v>
      </c>
      <c r="U103" s="495">
        <f t="shared" si="77"/>
        <v>0</v>
      </c>
      <c r="V103" s="496">
        <f t="shared" si="78"/>
        <v>0</v>
      </c>
      <c r="W103" s="497">
        <f t="shared" si="79"/>
        <v>0</v>
      </c>
      <c r="X103" s="495">
        <f t="shared" si="80"/>
        <v>0</v>
      </c>
      <c r="Y103" s="495">
        <f t="shared" si="81"/>
        <v>0</v>
      </c>
      <c r="Z103" s="496">
        <f t="shared" si="82"/>
        <v>0</v>
      </c>
    </row>
    <row r="104" spans="1:26" ht="15" hidden="1" customHeight="1" x14ac:dyDescent="0.25">
      <c r="B104" s="50"/>
      <c r="C104" s="2"/>
      <c r="D104" s="748" t="s">
        <v>507</v>
      </c>
      <c r="E104" s="748"/>
      <c r="F104" s="182">
        <f t="shared" si="100"/>
        <v>0</v>
      </c>
      <c r="G104" s="124"/>
      <c r="H104" s="142">
        <f t="shared" si="90"/>
        <v>0</v>
      </c>
      <c r="I104" s="182">
        <f t="shared" si="101"/>
        <v>0</v>
      </c>
      <c r="J104" s="124"/>
      <c r="K104" s="142">
        <f t="shared" si="70"/>
        <v>0</v>
      </c>
      <c r="L104" s="66"/>
      <c r="M104" s="1"/>
      <c r="N104" s="1"/>
      <c r="O104" s="494">
        <f t="shared" si="71"/>
        <v>0</v>
      </c>
      <c r="P104" s="488">
        <f t="shared" si="72"/>
        <v>0</v>
      </c>
      <c r="Q104" s="495">
        <f t="shared" si="73"/>
        <v>0</v>
      </c>
      <c r="R104" s="495">
        <f t="shared" si="74"/>
        <v>0</v>
      </c>
      <c r="S104" s="488">
        <f t="shared" si="75"/>
        <v>0</v>
      </c>
      <c r="T104" s="495">
        <f t="shared" si="76"/>
        <v>0</v>
      </c>
      <c r="U104" s="495">
        <f t="shared" si="77"/>
        <v>0</v>
      </c>
      <c r="V104" s="496">
        <f t="shared" si="78"/>
        <v>0</v>
      </c>
      <c r="W104" s="497">
        <f t="shared" si="79"/>
        <v>0</v>
      </c>
      <c r="X104" s="495">
        <f t="shared" si="80"/>
        <v>0</v>
      </c>
      <c r="Y104" s="495">
        <f t="shared" si="81"/>
        <v>0</v>
      </c>
      <c r="Z104" s="496">
        <f t="shared" si="82"/>
        <v>0</v>
      </c>
    </row>
    <row r="105" spans="1:26" ht="15" hidden="1" customHeight="1" x14ac:dyDescent="0.25">
      <c r="B105" s="50"/>
      <c r="C105" s="2"/>
      <c r="D105" s="748" t="s">
        <v>508</v>
      </c>
      <c r="E105" s="748"/>
      <c r="F105" s="182">
        <f t="shared" si="100"/>
        <v>0</v>
      </c>
      <c r="G105" s="124"/>
      <c r="H105" s="142">
        <f t="shared" si="90"/>
        <v>0</v>
      </c>
      <c r="I105" s="182">
        <f t="shared" si="101"/>
        <v>0</v>
      </c>
      <c r="J105" s="124"/>
      <c r="K105" s="142">
        <f t="shared" si="70"/>
        <v>0</v>
      </c>
      <c r="L105" s="66"/>
      <c r="M105" s="1"/>
      <c r="N105" s="1"/>
      <c r="O105" s="494">
        <f t="shared" si="71"/>
        <v>0</v>
      </c>
      <c r="P105" s="488">
        <f t="shared" si="72"/>
        <v>0</v>
      </c>
      <c r="Q105" s="495">
        <f t="shared" si="73"/>
        <v>0</v>
      </c>
      <c r="R105" s="495">
        <f t="shared" si="74"/>
        <v>0</v>
      </c>
      <c r="S105" s="488">
        <f t="shared" si="75"/>
        <v>0</v>
      </c>
      <c r="T105" s="495">
        <f t="shared" si="76"/>
        <v>0</v>
      </c>
      <c r="U105" s="495">
        <f t="shared" si="77"/>
        <v>0</v>
      </c>
      <c r="V105" s="496">
        <f t="shared" si="78"/>
        <v>0</v>
      </c>
      <c r="W105" s="497">
        <f t="shared" si="79"/>
        <v>0</v>
      </c>
      <c r="X105" s="495">
        <f t="shared" si="80"/>
        <v>0</v>
      </c>
      <c r="Y105" s="495">
        <f t="shared" si="81"/>
        <v>0</v>
      </c>
      <c r="Z105" s="496">
        <f t="shared" si="82"/>
        <v>0</v>
      </c>
    </row>
    <row r="106" spans="1:26" ht="15" hidden="1" customHeight="1" x14ac:dyDescent="0.25">
      <c r="B106" s="50"/>
      <c r="C106" s="2"/>
      <c r="D106" s="748" t="s">
        <v>509</v>
      </c>
      <c r="E106" s="748"/>
      <c r="F106" s="182">
        <f t="shared" si="100"/>
        <v>0</v>
      </c>
      <c r="G106" s="124"/>
      <c r="H106" s="142">
        <f t="shared" si="90"/>
        <v>0</v>
      </c>
      <c r="I106" s="182">
        <f t="shared" si="101"/>
        <v>0</v>
      </c>
      <c r="J106" s="124"/>
      <c r="K106" s="142">
        <f t="shared" si="70"/>
        <v>0</v>
      </c>
      <c r="L106" s="66"/>
      <c r="M106" s="1"/>
      <c r="N106" s="1"/>
      <c r="O106" s="494">
        <f t="shared" si="71"/>
        <v>0</v>
      </c>
      <c r="P106" s="488">
        <f t="shared" si="72"/>
        <v>0</v>
      </c>
      <c r="Q106" s="495">
        <f t="shared" si="73"/>
        <v>0</v>
      </c>
      <c r="R106" s="495">
        <f t="shared" si="74"/>
        <v>0</v>
      </c>
      <c r="S106" s="488">
        <f t="shared" si="75"/>
        <v>0</v>
      </c>
      <c r="T106" s="495">
        <f t="shared" si="76"/>
        <v>0</v>
      </c>
      <c r="U106" s="495">
        <f t="shared" si="77"/>
        <v>0</v>
      </c>
      <c r="V106" s="496">
        <f t="shared" si="78"/>
        <v>0</v>
      </c>
      <c r="W106" s="497">
        <f t="shared" si="79"/>
        <v>0</v>
      </c>
      <c r="X106" s="495">
        <f t="shared" si="80"/>
        <v>0</v>
      </c>
      <c r="Y106" s="495">
        <f t="shared" si="81"/>
        <v>0</v>
      </c>
      <c r="Z106" s="496">
        <f t="shared" si="82"/>
        <v>0</v>
      </c>
    </row>
    <row r="107" spans="1:26" ht="25.5" hidden="1" customHeight="1" x14ac:dyDescent="0.25">
      <c r="B107" s="50"/>
      <c r="C107" s="2"/>
      <c r="D107" s="749" t="s">
        <v>510</v>
      </c>
      <c r="E107" s="749"/>
      <c r="F107" s="192">
        <f t="shared" si="100"/>
        <v>0</v>
      </c>
      <c r="G107" s="134"/>
      <c r="H107" s="142">
        <f t="shared" si="90"/>
        <v>0</v>
      </c>
      <c r="I107" s="192">
        <f t="shared" si="101"/>
        <v>0</v>
      </c>
      <c r="J107" s="134"/>
      <c r="K107" s="142">
        <f t="shared" si="70"/>
        <v>0</v>
      </c>
      <c r="L107" s="66"/>
      <c r="M107" s="1"/>
      <c r="N107" s="1"/>
      <c r="O107" s="494">
        <f t="shared" si="71"/>
        <v>0</v>
      </c>
      <c r="P107" s="488">
        <f t="shared" si="72"/>
        <v>0</v>
      </c>
      <c r="Q107" s="495">
        <f t="shared" si="73"/>
        <v>0</v>
      </c>
      <c r="R107" s="495">
        <f t="shared" si="74"/>
        <v>0</v>
      </c>
      <c r="S107" s="488">
        <f t="shared" si="75"/>
        <v>0</v>
      </c>
      <c r="T107" s="495">
        <f t="shared" si="76"/>
        <v>0</v>
      </c>
      <c r="U107" s="495">
        <f t="shared" si="77"/>
        <v>0</v>
      </c>
      <c r="V107" s="496">
        <f t="shared" si="78"/>
        <v>0</v>
      </c>
      <c r="W107" s="497">
        <f t="shared" si="79"/>
        <v>0</v>
      </c>
      <c r="X107" s="495">
        <f t="shared" si="80"/>
        <v>0</v>
      </c>
      <c r="Y107" s="495">
        <f t="shared" si="81"/>
        <v>0</v>
      </c>
      <c r="Z107" s="496">
        <f t="shared" si="82"/>
        <v>0</v>
      </c>
    </row>
    <row r="108" spans="1:26" ht="15" hidden="1" customHeight="1" x14ac:dyDescent="0.25">
      <c r="B108" s="50"/>
      <c r="C108" s="2"/>
      <c r="D108" s="748" t="s">
        <v>803</v>
      </c>
      <c r="E108" s="748"/>
      <c r="F108" s="182">
        <f t="shared" si="100"/>
        <v>0</v>
      </c>
      <c r="G108" s="124"/>
      <c r="H108" s="142">
        <f t="shared" si="90"/>
        <v>0</v>
      </c>
      <c r="I108" s="182">
        <f t="shared" si="101"/>
        <v>0</v>
      </c>
      <c r="J108" s="124"/>
      <c r="K108" s="142">
        <f t="shared" si="70"/>
        <v>0</v>
      </c>
      <c r="L108" s="66"/>
      <c r="M108" s="1"/>
      <c r="N108" s="1"/>
      <c r="O108" s="494">
        <f t="shared" si="71"/>
        <v>0</v>
      </c>
      <c r="P108" s="488">
        <f t="shared" si="72"/>
        <v>0</v>
      </c>
      <c r="Q108" s="495">
        <f t="shared" si="73"/>
        <v>0</v>
      </c>
      <c r="R108" s="495">
        <f t="shared" si="74"/>
        <v>0</v>
      </c>
      <c r="S108" s="488">
        <f t="shared" si="75"/>
        <v>0</v>
      </c>
      <c r="T108" s="495">
        <f t="shared" si="76"/>
        <v>0</v>
      </c>
      <c r="U108" s="495">
        <f t="shared" si="77"/>
        <v>0</v>
      </c>
      <c r="V108" s="496">
        <f t="shared" si="78"/>
        <v>0</v>
      </c>
      <c r="W108" s="497">
        <f t="shared" si="79"/>
        <v>0</v>
      </c>
      <c r="X108" s="495">
        <f t="shared" si="80"/>
        <v>0</v>
      </c>
      <c r="Y108" s="495">
        <f t="shared" si="81"/>
        <v>0</v>
      </c>
      <c r="Z108" s="496">
        <f t="shared" si="82"/>
        <v>0</v>
      </c>
    </row>
    <row r="109" spans="1:26" ht="25.5" hidden="1" customHeight="1" x14ac:dyDescent="0.25">
      <c r="B109" s="50"/>
      <c r="C109" s="2"/>
      <c r="D109" s="749" t="s">
        <v>511</v>
      </c>
      <c r="E109" s="749"/>
      <c r="F109" s="192">
        <f t="shared" si="100"/>
        <v>0</v>
      </c>
      <c r="G109" s="134"/>
      <c r="H109" s="142">
        <f t="shared" si="90"/>
        <v>0</v>
      </c>
      <c r="I109" s="192">
        <f t="shared" si="101"/>
        <v>0</v>
      </c>
      <c r="J109" s="134"/>
      <c r="K109" s="142">
        <f t="shared" si="70"/>
        <v>0</v>
      </c>
      <c r="L109" s="66"/>
      <c r="M109" s="1"/>
      <c r="N109" s="1"/>
      <c r="O109" s="494">
        <f t="shared" si="71"/>
        <v>0</v>
      </c>
      <c r="P109" s="488">
        <f t="shared" si="72"/>
        <v>0</v>
      </c>
      <c r="Q109" s="495">
        <f t="shared" si="73"/>
        <v>0</v>
      </c>
      <c r="R109" s="495">
        <f t="shared" si="74"/>
        <v>0</v>
      </c>
      <c r="S109" s="488">
        <f t="shared" si="75"/>
        <v>0</v>
      </c>
      <c r="T109" s="495">
        <f t="shared" si="76"/>
        <v>0</v>
      </c>
      <c r="U109" s="495">
        <f t="shared" si="77"/>
        <v>0</v>
      </c>
      <c r="V109" s="496">
        <f t="shared" si="78"/>
        <v>0</v>
      </c>
      <c r="W109" s="497">
        <f t="shared" si="79"/>
        <v>0</v>
      </c>
      <c r="X109" s="495">
        <f t="shared" si="80"/>
        <v>0</v>
      </c>
      <c r="Y109" s="495">
        <f t="shared" si="81"/>
        <v>0</v>
      </c>
      <c r="Z109" s="496">
        <f t="shared" si="82"/>
        <v>0</v>
      </c>
    </row>
    <row r="110" spans="1:26" ht="25.5" hidden="1" customHeight="1" x14ac:dyDescent="0.25">
      <c r="B110" s="50"/>
      <c r="C110" s="2"/>
      <c r="D110" s="749" t="s">
        <v>512</v>
      </c>
      <c r="E110" s="749"/>
      <c r="F110" s="192">
        <f t="shared" si="100"/>
        <v>0</v>
      </c>
      <c r="G110" s="134"/>
      <c r="H110" s="142">
        <f t="shared" si="90"/>
        <v>0</v>
      </c>
      <c r="I110" s="192">
        <f t="shared" si="101"/>
        <v>0</v>
      </c>
      <c r="J110" s="134"/>
      <c r="K110" s="142">
        <f t="shared" si="70"/>
        <v>0</v>
      </c>
      <c r="L110" s="66"/>
      <c r="M110" s="1"/>
      <c r="N110" s="1"/>
      <c r="O110" s="494">
        <f t="shared" si="71"/>
        <v>0</v>
      </c>
      <c r="P110" s="488">
        <f t="shared" si="72"/>
        <v>0</v>
      </c>
      <c r="Q110" s="495">
        <f t="shared" si="73"/>
        <v>0</v>
      </c>
      <c r="R110" s="495">
        <f t="shared" si="74"/>
        <v>0</v>
      </c>
      <c r="S110" s="488">
        <f t="shared" si="75"/>
        <v>0</v>
      </c>
      <c r="T110" s="495">
        <f t="shared" si="76"/>
        <v>0</v>
      </c>
      <c r="U110" s="495">
        <f t="shared" si="77"/>
        <v>0</v>
      </c>
      <c r="V110" s="496">
        <f t="shared" si="78"/>
        <v>0</v>
      </c>
      <c r="W110" s="497">
        <f t="shared" si="79"/>
        <v>0</v>
      </c>
      <c r="X110" s="495">
        <f t="shared" si="80"/>
        <v>0</v>
      </c>
      <c r="Y110" s="495">
        <f t="shared" si="81"/>
        <v>0</v>
      </c>
      <c r="Z110" s="496">
        <f t="shared" si="82"/>
        <v>0</v>
      </c>
    </row>
    <row r="111" spans="1:26" s="39" customFormat="1" ht="15" hidden="1" customHeight="1" x14ac:dyDescent="0.25">
      <c r="A111" s="110" t="s">
        <v>230</v>
      </c>
      <c r="B111" s="93" t="s">
        <v>661</v>
      </c>
      <c r="C111" s="819" t="s">
        <v>804</v>
      </c>
      <c r="D111" s="820"/>
      <c r="E111" s="820"/>
      <c r="F111" s="191">
        <f>F112+F113+F114+F115+F116+F117+F118+F119+F120+F121</f>
        <v>0</v>
      </c>
      <c r="G111" s="133">
        <f t="shared" ref="G111" si="102">G112+G113+G114+G115+G116+G117+G118+G119+G120+G121</f>
        <v>0</v>
      </c>
      <c r="H111" s="145">
        <f t="shared" si="90"/>
        <v>0</v>
      </c>
      <c r="I111" s="191">
        <f>I112+I113+I114+I115+I116+I117+I118+I119+I120+I121</f>
        <v>0</v>
      </c>
      <c r="J111" s="133">
        <f t="shared" ref="J111" si="103">J112+J113+J114+J115+J116+J117+J118+J119+J120+J121</f>
        <v>0</v>
      </c>
      <c r="K111" s="145">
        <f t="shared" si="70"/>
        <v>0</v>
      </c>
      <c r="L111" s="94">
        <f>L112+L113+L114+L115+L116+L117+L118+L119+L120+L121</f>
        <v>0</v>
      </c>
      <c r="M111" s="95">
        <f>M112+M113+M114+M115+M116+M117+M118+M119+M120+M121</f>
        <v>0</v>
      </c>
      <c r="N111" s="95">
        <f>N112+N113+N114+N115+N116+N117+N118+N119+N120+N121</f>
        <v>0</v>
      </c>
      <c r="O111" s="494">
        <f t="shared" si="71"/>
        <v>0</v>
      </c>
      <c r="P111" s="488">
        <f t="shared" si="72"/>
        <v>0</v>
      </c>
      <c r="Q111" s="495">
        <f t="shared" si="73"/>
        <v>0</v>
      </c>
      <c r="R111" s="495">
        <f t="shared" si="74"/>
        <v>0</v>
      </c>
      <c r="S111" s="488">
        <f t="shared" si="75"/>
        <v>0</v>
      </c>
      <c r="T111" s="495">
        <f t="shared" si="76"/>
        <v>0</v>
      </c>
      <c r="U111" s="495">
        <f t="shared" si="77"/>
        <v>0</v>
      </c>
      <c r="V111" s="496">
        <f t="shared" si="78"/>
        <v>0</v>
      </c>
      <c r="W111" s="497">
        <f t="shared" si="79"/>
        <v>0</v>
      </c>
      <c r="X111" s="495">
        <f t="shared" si="80"/>
        <v>0</v>
      </c>
      <c r="Y111" s="495">
        <f t="shared" si="81"/>
        <v>0</v>
      </c>
      <c r="Z111" s="496">
        <f t="shared" si="82"/>
        <v>0</v>
      </c>
    </row>
    <row r="112" spans="1:26" ht="15" hidden="1" customHeight="1" x14ac:dyDescent="0.25">
      <c r="B112" s="50"/>
      <c r="C112" s="2"/>
      <c r="D112" s="748" t="s">
        <v>369</v>
      </c>
      <c r="E112" s="748"/>
      <c r="F112" s="182">
        <f t="shared" ref="F112:F121" si="104">SUM(O112:Z112)</f>
        <v>0</v>
      </c>
      <c r="G112" s="124"/>
      <c r="H112" s="142">
        <f t="shared" si="90"/>
        <v>0</v>
      </c>
      <c r="I112" s="182">
        <f t="shared" ref="I112:I121" si="105">SUM(R112:AC112)</f>
        <v>0</v>
      </c>
      <c r="J112" s="124"/>
      <c r="K112" s="142">
        <f t="shared" si="70"/>
        <v>0</v>
      </c>
      <c r="L112" s="66"/>
      <c r="M112" s="1"/>
      <c r="N112" s="1"/>
      <c r="O112" s="494">
        <f t="shared" si="71"/>
        <v>0</v>
      </c>
      <c r="P112" s="488">
        <f t="shared" si="72"/>
        <v>0</v>
      </c>
      <c r="Q112" s="495">
        <f t="shared" si="73"/>
        <v>0</v>
      </c>
      <c r="R112" s="495">
        <f t="shared" si="74"/>
        <v>0</v>
      </c>
      <c r="S112" s="488">
        <f t="shared" si="75"/>
        <v>0</v>
      </c>
      <c r="T112" s="495">
        <f t="shared" si="76"/>
        <v>0</v>
      </c>
      <c r="U112" s="495">
        <f t="shared" si="77"/>
        <v>0</v>
      </c>
      <c r="V112" s="496">
        <f t="shared" si="78"/>
        <v>0</v>
      </c>
      <c r="W112" s="497">
        <f t="shared" si="79"/>
        <v>0</v>
      </c>
      <c r="X112" s="495">
        <f t="shared" si="80"/>
        <v>0</v>
      </c>
      <c r="Y112" s="495">
        <f t="shared" si="81"/>
        <v>0</v>
      </c>
      <c r="Z112" s="496">
        <f t="shared" si="82"/>
        <v>0</v>
      </c>
    </row>
    <row r="113" spans="1:26" ht="15" hidden="1" customHeight="1" x14ac:dyDescent="0.25">
      <c r="B113" s="50"/>
      <c r="C113" s="2"/>
      <c r="D113" s="748" t="s">
        <v>513</v>
      </c>
      <c r="E113" s="748"/>
      <c r="F113" s="182">
        <f t="shared" si="104"/>
        <v>0</v>
      </c>
      <c r="G113" s="124"/>
      <c r="H113" s="142">
        <f t="shared" si="90"/>
        <v>0</v>
      </c>
      <c r="I113" s="182">
        <f t="shared" si="105"/>
        <v>0</v>
      </c>
      <c r="J113" s="124"/>
      <c r="K113" s="142">
        <f t="shared" si="70"/>
        <v>0</v>
      </c>
      <c r="L113" s="66"/>
      <c r="M113" s="1"/>
      <c r="N113" s="1"/>
      <c r="O113" s="494">
        <f t="shared" si="71"/>
        <v>0</v>
      </c>
      <c r="P113" s="488">
        <f t="shared" si="72"/>
        <v>0</v>
      </c>
      <c r="Q113" s="495">
        <f t="shared" si="73"/>
        <v>0</v>
      </c>
      <c r="R113" s="495">
        <f t="shared" si="74"/>
        <v>0</v>
      </c>
      <c r="S113" s="488">
        <f t="shared" si="75"/>
        <v>0</v>
      </c>
      <c r="T113" s="495">
        <f t="shared" si="76"/>
        <v>0</v>
      </c>
      <c r="U113" s="495">
        <f t="shared" si="77"/>
        <v>0</v>
      </c>
      <c r="V113" s="496">
        <f t="shared" si="78"/>
        <v>0</v>
      </c>
      <c r="W113" s="497">
        <f t="shared" si="79"/>
        <v>0</v>
      </c>
      <c r="X113" s="495">
        <f t="shared" si="80"/>
        <v>0</v>
      </c>
      <c r="Y113" s="495">
        <f t="shared" si="81"/>
        <v>0</v>
      </c>
      <c r="Z113" s="496">
        <f t="shared" si="82"/>
        <v>0</v>
      </c>
    </row>
    <row r="114" spans="1:26" ht="15" hidden="1" customHeight="1" x14ac:dyDescent="0.25">
      <c r="B114" s="50"/>
      <c r="C114" s="2"/>
      <c r="D114" s="748" t="s">
        <v>515</v>
      </c>
      <c r="E114" s="748"/>
      <c r="F114" s="182">
        <f t="shared" si="104"/>
        <v>0</v>
      </c>
      <c r="G114" s="124"/>
      <c r="H114" s="142">
        <f t="shared" si="90"/>
        <v>0</v>
      </c>
      <c r="I114" s="182">
        <f t="shared" si="105"/>
        <v>0</v>
      </c>
      <c r="J114" s="124"/>
      <c r="K114" s="142">
        <f t="shared" si="70"/>
        <v>0</v>
      </c>
      <c r="L114" s="66"/>
      <c r="M114" s="1"/>
      <c r="N114" s="1"/>
      <c r="O114" s="494">
        <f t="shared" si="71"/>
        <v>0</v>
      </c>
      <c r="P114" s="488">
        <f t="shared" si="72"/>
        <v>0</v>
      </c>
      <c r="Q114" s="495">
        <f t="shared" si="73"/>
        <v>0</v>
      </c>
      <c r="R114" s="495">
        <f t="shared" si="74"/>
        <v>0</v>
      </c>
      <c r="S114" s="488">
        <f t="shared" si="75"/>
        <v>0</v>
      </c>
      <c r="T114" s="495">
        <f t="shared" si="76"/>
        <v>0</v>
      </c>
      <c r="U114" s="495">
        <f t="shared" si="77"/>
        <v>0</v>
      </c>
      <c r="V114" s="496">
        <f t="shared" si="78"/>
        <v>0</v>
      </c>
      <c r="W114" s="497">
        <f t="shared" si="79"/>
        <v>0</v>
      </c>
      <c r="X114" s="495">
        <f t="shared" si="80"/>
        <v>0</v>
      </c>
      <c r="Y114" s="495">
        <f t="shared" si="81"/>
        <v>0</v>
      </c>
      <c r="Z114" s="496">
        <f t="shared" si="82"/>
        <v>0</v>
      </c>
    </row>
    <row r="115" spans="1:26" ht="15" hidden="1" customHeight="1" x14ac:dyDescent="0.25">
      <c r="B115" s="50"/>
      <c r="C115" s="2"/>
      <c r="D115" s="748" t="s">
        <v>806</v>
      </c>
      <c r="E115" s="748"/>
      <c r="F115" s="182">
        <f t="shared" si="104"/>
        <v>0</v>
      </c>
      <c r="G115" s="124"/>
      <c r="H115" s="142">
        <f t="shared" si="90"/>
        <v>0</v>
      </c>
      <c r="I115" s="182">
        <f t="shared" si="105"/>
        <v>0</v>
      </c>
      <c r="J115" s="124"/>
      <c r="K115" s="142">
        <f t="shared" si="70"/>
        <v>0</v>
      </c>
      <c r="L115" s="66"/>
      <c r="M115" s="1"/>
      <c r="N115" s="1"/>
      <c r="O115" s="494">
        <f t="shared" si="71"/>
        <v>0</v>
      </c>
      <c r="P115" s="488">
        <f t="shared" si="72"/>
        <v>0</v>
      </c>
      <c r="Q115" s="495">
        <f t="shared" si="73"/>
        <v>0</v>
      </c>
      <c r="R115" s="495">
        <f t="shared" si="74"/>
        <v>0</v>
      </c>
      <c r="S115" s="488">
        <f t="shared" si="75"/>
        <v>0</v>
      </c>
      <c r="T115" s="495">
        <f t="shared" si="76"/>
        <v>0</v>
      </c>
      <c r="U115" s="495">
        <f t="shared" si="77"/>
        <v>0</v>
      </c>
      <c r="V115" s="496">
        <f t="shared" si="78"/>
        <v>0</v>
      </c>
      <c r="W115" s="497">
        <f t="shared" si="79"/>
        <v>0</v>
      </c>
      <c r="X115" s="495">
        <f t="shared" si="80"/>
        <v>0</v>
      </c>
      <c r="Y115" s="495">
        <f t="shared" si="81"/>
        <v>0</v>
      </c>
      <c r="Z115" s="496">
        <f t="shared" si="82"/>
        <v>0</v>
      </c>
    </row>
    <row r="116" spans="1:26" ht="15" hidden="1" customHeight="1" x14ac:dyDescent="0.25">
      <c r="B116" s="50"/>
      <c r="C116" s="2"/>
      <c r="D116" s="748" t="s">
        <v>520</v>
      </c>
      <c r="E116" s="748"/>
      <c r="F116" s="182">
        <f t="shared" si="104"/>
        <v>0</v>
      </c>
      <c r="G116" s="124"/>
      <c r="H116" s="142">
        <f t="shared" si="90"/>
        <v>0</v>
      </c>
      <c r="I116" s="182">
        <f t="shared" si="105"/>
        <v>0</v>
      </c>
      <c r="J116" s="124"/>
      <c r="K116" s="142">
        <f t="shared" si="70"/>
        <v>0</v>
      </c>
      <c r="L116" s="66"/>
      <c r="M116" s="1"/>
      <c r="N116" s="1"/>
      <c r="O116" s="494">
        <f t="shared" si="71"/>
        <v>0</v>
      </c>
      <c r="P116" s="488">
        <f t="shared" si="72"/>
        <v>0</v>
      </c>
      <c r="Q116" s="495">
        <f t="shared" si="73"/>
        <v>0</v>
      </c>
      <c r="R116" s="495">
        <f t="shared" si="74"/>
        <v>0</v>
      </c>
      <c r="S116" s="488">
        <f t="shared" si="75"/>
        <v>0</v>
      </c>
      <c r="T116" s="495">
        <f t="shared" si="76"/>
        <v>0</v>
      </c>
      <c r="U116" s="495">
        <f t="shared" si="77"/>
        <v>0</v>
      </c>
      <c r="V116" s="496">
        <f t="shared" si="78"/>
        <v>0</v>
      </c>
      <c r="W116" s="497">
        <f t="shared" si="79"/>
        <v>0</v>
      </c>
      <c r="X116" s="495">
        <f t="shared" si="80"/>
        <v>0</v>
      </c>
      <c r="Y116" s="495">
        <f t="shared" si="81"/>
        <v>0</v>
      </c>
      <c r="Z116" s="496">
        <f t="shared" si="82"/>
        <v>0</v>
      </c>
    </row>
    <row r="117" spans="1:26" ht="15" hidden="1" customHeight="1" x14ac:dyDescent="0.25">
      <c r="B117" s="50"/>
      <c r="C117" s="2"/>
      <c r="D117" s="748" t="s">
        <v>518</v>
      </c>
      <c r="E117" s="748"/>
      <c r="F117" s="182">
        <f t="shared" si="104"/>
        <v>0</v>
      </c>
      <c r="G117" s="124"/>
      <c r="H117" s="142">
        <f t="shared" si="90"/>
        <v>0</v>
      </c>
      <c r="I117" s="182">
        <f t="shared" si="105"/>
        <v>0</v>
      </c>
      <c r="J117" s="124"/>
      <c r="K117" s="142">
        <f t="shared" si="70"/>
        <v>0</v>
      </c>
      <c r="L117" s="66"/>
      <c r="M117" s="1"/>
      <c r="N117" s="1"/>
      <c r="O117" s="494">
        <f t="shared" si="71"/>
        <v>0</v>
      </c>
      <c r="P117" s="488">
        <f t="shared" si="72"/>
        <v>0</v>
      </c>
      <c r="Q117" s="495">
        <f t="shared" si="73"/>
        <v>0</v>
      </c>
      <c r="R117" s="495">
        <f t="shared" si="74"/>
        <v>0</v>
      </c>
      <c r="S117" s="488">
        <f t="shared" si="75"/>
        <v>0</v>
      </c>
      <c r="T117" s="495">
        <f t="shared" si="76"/>
        <v>0</v>
      </c>
      <c r="U117" s="495">
        <f t="shared" si="77"/>
        <v>0</v>
      </c>
      <c r="V117" s="496">
        <f t="shared" si="78"/>
        <v>0</v>
      </c>
      <c r="W117" s="497">
        <f t="shared" si="79"/>
        <v>0</v>
      </c>
      <c r="X117" s="495">
        <f t="shared" si="80"/>
        <v>0</v>
      </c>
      <c r="Y117" s="495">
        <f t="shared" si="81"/>
        <v>0</v>
      </c>
      <c r="Z117" s="496">
        <f t="shared" si="82"/>
        <v>0</v>
      </c>
    </row>
    <row r="118" spans="1:26" ht="25.5" hidden="1" customHeight="1" x14ac:dyDescent="0.25">
      <c r="B118" s="50"/>
      <c r="C118" s="2"/>
      <c r="D118" s="749" t="s">
        <v>522</v>
      </c>
      <c r="E118" s="749"/>
      <c r="F118" s="192">
        <f t="shared" si="104"/>
        <v>0</v>
      </c>
      <c r="G118" s="134"/>
      <c r="H118" s="142">
        <f t="shared" si="90"/>
        <v>0</v>
      </c>
      <c r="I118" s="192">
        <f t="shared" si="105"/>
        <v>0</v>
      </c>
      <c r="J118" s="134"/>
      <c r="K118" s="142">
        <f t="shared" si="70"/>
        <v>0</v>
      </c>
      <c r="L118" s="66"/>
      <c r="M118" s="1"/>
      <c r="N118" s="1"/>
      <c r="O118" s="494">
        <f t="shared" si="71"/>
        <v>0</v>
      </c>
      <c r="P118" s="488">
        <f t="shared" si="72"/>
        <v>0</v>
      </c>
      <c r="Q118" s="495">
        <f t="shared" si="73"/>
        <v>0</v>
      </c>
      <c r="R118" s="495">
        <f t="shared" si="74"/>
        <v>0</v>
      </c>
      <c r="S118" s="488">
        <f t="shared" si="75"/>
        <v>0</v>
      </c>
      <c r="T118" s="495">
        <f t="shared" si="76"/>
        <v>0</v>
      </c>
      <c r="U118" s="495">
        <f t="shared" si="77"/>
        <v>0</v>
      </c>
      <c r="V118" s="496">
        <f t="shared" si="78"/>
        <v>0</v>
      </c>
      <c r="W118" s="497">
        <f t="shared" si="79"/>
        <v>0</v>
      </c>
      <c r="X118" s="495">
        <f t="shared" si="80"/>
        <v>0</v>
      </c>
      <c r="Y118" s="495">
        <f t="shared" si="81"/>
        <v>0</v>
      </c>
      <c r="Z118" s="496">
        <f t="shared" si="82"/>
        <v>0</v>
      </c>
    </row>
    <row r="119" spans="1:26" ht="15" hidden="1" customHeight="1" x14ac:dyDescent="0.25">
      <c r="B119" s="50"/>
      <c r="C119" s="2"/>
      <c r="D119" s="748" t="s">
        <v>805</v>
      </c>
      <c r="E119" s="748"/>
      <c r="F119" s="182">
        <f t="shared" si="104"/>
        <v>0</v>
      </c>
      <c r="G119" s="124"/>
      <c r="H119" s="142">
        <f t="shared" si="90"/>
        <v>0</v>
      </c>
      <c r="I119" s="182">
        <f t="shared" si="105"/>
        <v>0</v>
      </c>
      <c r="J119" s="124"/>
      <c r="K119" s="142">
        <f t="shared" si="70"/>
        <v>0</v>
      </c>
      <c r="L119" s="66"/>
      <c r="M119" s="1"/>
      <c r="N119" s="1"/>
      <c r="O119" s="494">
        <f t="shared" si="71"/>
        <v>0</v>
      </c>
      <c r="P119" s="488">
        <f t="shared" si="72"/>
        <v>0</v>
      </c>
      <c r="Q119" s="495">
        <f t="shared" si="73"/>
        <v>0</v>
      </c>
      <c r="R119" s="495">
        <f t="shared" si="74"/>
        <v>0</v>
      </c>
      <c r="S119" s="488">
        <f t="shared" si="75"/>
        <v>0</v>
      </c>
      <c r="T119" s="495">
        <f t="shared" si="76"/>
        <v>0</v>
      </c>
      <c r="U119" s="495">
        <f t="shared" si="77"/>
        <v>0</v>
      </c>
      <c r="V119" s="496">
        <f t="shared" si="78"/>
        <v>0</v>
      </c>
      <c r="W119" s="497">
        <f t="shared" si="79"/>
        <v>0</v>
      </c>
      <c r="X119" s="495">
        <f t="shared" si="80"/>
        <v>0</v>
      </c>
      <c r="Y119" s="495">
        <f t="shared" si="81"/>
        <v>0</v>
      </c>
      <c r="Z119" s="496">
        <f t="shared" si="82"/>
        <v>0</v>
      </c>
    </row>
    <row r="120" spans="1:26" ht="25.5" hidden="1" customHeight="1" x14ac:dyDescent="0.25">
      <c r="B120" s="50"/>
      <c r="C120" s="2"/>
      <c r="D120" s="749" t="s">
        <v>525</v>
      </c>
      <c r="E120" s="749"/>
      <c r="F120" s="192">
        <f t="shared" si="104"/>
        <v>0</v>
      </c>
      <c r="G120" s="134"/>
      <c r="H120" s="142">
        <f t="shared" si="90"/>
        <v>0</v>
      </c>
      <c r="I120" s="192">
        <f t="shared" si="105"/>
        <v>0</v>
      </c>
      <c r="J120" s="134"/>
      <c r="K120" s="142">
        <f t="shared" si="70"/>
        <v>0</v>
      </c>
      <c r="L120" s="66"/>
      <c r="M120" s="1"/>
      <c r="N120" s="1"/>
      <c r="O120" s="494">
        <f t="shared" si="71"/>
        <v>0</v>
      </c>
      <c r="P120" s="488">
        <f t="shared" si="72"/>
        <v>0</v>
      </c>
      <c r="Q120" s="495">
        <f t="shared" si="73"/>
        <v>0</v>
      </c>
      <c r="R120" s="495">
        <f t="shared" si="74"/>
        <v>0</v>
      </c>
      <c r="S120" s="488">
        <f t="shared" si="75"/>
        <v>0</v>
      </c>
      <c r="T120" s="495">
        <f t="shared" si="76"/>
        <v>0</v>
      </c>
      <c r="U120" s="495">
        <f t="shared" si="77"/>
        <v>0</v>
      </c>
      <c r="V120" s="496">
        <f t="shared" si="78"/>
        <v>0</v>
      </c>
      <c r="W120" s="497">
        <f t="shared" si="79"/>
        <v>0</v>
      </c>
      <c r="X120" s="495">
        <f t="shared" si="80"/>
        <v>0</v>
      </c>
      <c r="Y120" s="495">
        <f t="shared" si="81"/>
        <v>0</v>
      </c>
      <c r="Z120" s="496">
        <f t="shared" si="82"/>
        <v>0</v>
      </c>
    </row>
    <row r="121" spans="1:26" ht="25.5" hidden="1" customHeight="1" x14ac:dyDescent="0.25">
      <c r="B121" s="50"/>
      <c r="C121" s="2"/>
      <c r="D121" s="749" t="s">
        <v>527</v>
      </c>
      <c r="E121" s="749"/>
      <c r="F121" s="192">
        <f t="shared" si="104"/>
        <v>0</v>
      </c>
      <c r="G121" s="134"/>
      <c r="H121" s="142">
        <f t="shared" si="90"/>
        <v>0</v>
      </c>
      <c r="I121" s="192">
        <f t="shared" si="105"/>
        <v>0</v>
      </c>
      <c r="J121" s="134"/>
      <c r="K121" s="142">
        <f t="shared" si="70"/>
        <v>0</v>
      </c>
      <c r="L121" s="66"/>
      <c r="M121" s="1"/>
      <c r="N121" s="1"/>
      <c r="O121" s="494">
        <f t="shared" si="71"/>
        <v>0</v>
      </c>
      <c r="P121" s="488">
        <f t="shared" si="72"/>
        <v>0</v>
      </c>
      <c r="Q121" s="495">
        <f t="shared" si="73"/>
        <v>0</v>
      </c>
      <c r="R121" s="495">
        <f t="shared" si="74"/>
        <v>0</v>
      </c>
      <c r="S121" s="488">
        <f t="shared" si="75"/>
        <v>0</v>
      </c>
      <c r="T121" s="495">
        <f t="shared" si="76"/>
        <v>0</v>
      </c>
      <c r="U121" s="495">
        <f t="shared" si="77"/>
        <v>0</v>
      </c>
      <c r="V121" s="496">
        <f t="shared" si="78"/>
        <v>0</v>
      </c>
      <c r="W121" s="497">
        <f t="shared" si="79"/>
        <v>0</v>
      </c>
      <c r="X121" s="495">
        <f t="shared" si="80"/>
        <v>0</v>
      </c>
      <c r="Y121" s="495">
        <f t="shared" si="81"/>
        <v>0</v>
      </c>
      <c r="Z121" s="496">
        <f t="shared" si="82"/>
        <v>0</v>
      </c>
    </row>
    <row r="122" spans="1:26" s="39" customFormat="1" ht="15" hidden="1" customHeight="1" x14ac:dyDescent="0.25">
      <c r="A122" s="110" t="s">
        <v>231</v>
      </c>
      <c r="B122" s="93" t="s">
        <v>662</v>
      </c>
      <c r="C122" s="775" t="s">
        <v>232</v>
      </c>
      <c r="D122" s="776"/>
      <c r="E122" s="776"/>
      <c r="F122" s="193">
        <f>F123+F124+F125+F126+F127+F128+F129+F130+F131+F132</f>
        <v>0</v>
      </c>
      <c r="G122" s="135">
        <f t="shared" ref="G122" si="106">G123+G124+G125+G126+G127+G128+G129+G130+G131+G132</f>
        <v>0</v>
      </c>
      <c r="H122" s="145">
        <f t="shared" si="90"/>
        <v>0</v>
      </c>
      <c r="I122" s="193">
        <f>I123+I124+I125+I126+I127+I128+I129+I130+I131+I132</f>
        <v>0</v>
      </c>
      <c r="J122" s="135">
        <f t="shared" ref="J122" si="107">J123+J124+J125+J126+J127+J128+J129+J130+J131+J132</f>
        <v>0</v>
      </c>
      <c r="K122" s="145">
        <f t="shared" si="70"/>
        <v>0</v>
      </c>
      <c r="L122" s="94">
        <f>L123+L124+L125+L126+L127+L128+L129+L130+L131+L132</f>
        <v>0</v>
      </c>
      <c r="M122" s="95">
        <f>M123+M124+M125+M126+M127+M128+M129+M130+M131+M132</f>
        <v>0</v>
      </c>
      <c r="N122" s="95">
        <f>N123+N124+N125+N126+N127+N128+N129+N130+N131+N132</f>
        <v>0</v>
      </c>
      <c r="O122" s="494">
        <f t="shared" si="71"/>
        <v>0</v>
      </c>
      <c r="P122" s="488">
        <f t="shared" si="72"/>
        <v>0</v>
      </c>
      <c r="Q122" s="495">
        <f t="shared" si="73"/>
        <v>0</v>
      </c>
      <c r="R122" s="495">
        <f t="shared" si="74"/>
        <v>0</v>
      </c>
      <c r="S122" s="488">
        <f t="shared" si="75"/>
        <v>0</v>
      </c>
      <c r="T122" s="495">
        <f t="shared" si="76"/>
        <v>0</v>
      </c>
      <c r="U122" s="495">
        <f t="shared" si="77"/>
        <v>0</v>
      </c>
      <c r="V122" s="496">
        <f t="shared" si="78"/>
        <v>0</v>
      </c>
      <c r="W122" s="497">
        <f t="shared" si="79"/>
        <v>0</v>
      </c>
      <c r="X122" s="495">
        <f t="shared" si="80"/>
        <v>0</v>
      </c>
      <c r="Y122" s="495">
        <f t="shared" si="81"/>
        <v>0</v>
      </c>
      <c r="Z122" s="496">
        <f t="shared" si="82"/>
        <v>0</v>
      </c>
    </row>
    <row r="123" spans="1:26" ht="15" hidden="1" customHeight="1" x14ac:dyDescent="0.25">
      <c r="B123" s="50"/>
      <c r="C123" s="2"/>
      <c r="D123" s="748" t="s">
        <v>368</v>
      </c>
      <c r="E123" s="748"/>
      <c r="F123" s="182">
        <f t="shared" ref="F123:F132" si="108">SUM(O123:Z123)</f>
        <v>0</v>
      </c>
      <c r="G123" s="124"/>
      <c r="H123" s="142">
        <f t="shared" si="90"/>
        <v>0</v>
      </c>
      <c r="I123" s="182">
        <f t="shared" ref="I123:I132" si="109">SUM(R123:AC123)</f>
        <v>0</v>
      </c>
      <c r="J123" s="124"/>
      <c r="K123" s="142">
        <f t="shared" si="70"/>
        <v>0</v>
      </c>
      <c r="L123" s="66"/>
      <c r="M123" s="1"/>
      <c r="N123" s="1"/>
      <c r="O123" s="494">
        <f t="shared" si="71"/>
        <v>0</v>
      </c>
      <c r="P123" s="488">
        <f t="shared" si="72"/>
        <v>0</v>
      </c>
      <c r="Q123" s="495">
        <f t="shared" si="73"/>
        <v>0</v>
      </c>
      <c r="R123" s="495">
        <f t="shared" si="74"/>
        <v>0</v>
      </c>
      <c r="S123" s="488">
        <f t="shared" si="75"/>
        <v>0</v>
      </c>
      <c r="T123" s="495">
        <f t="shared" si="76"/>
        <v>0</v>
      </c>
      <c r="U123" s="495">
        <f t="shared" si="77"/>
        <v>0</v>
      </c>
      <c r="V123" s="496">
        <f t="shared" si="78"/>
        <v>0</v>
      </c>
      <c r="W123" s="497">
        <f t="shared" si="79"/>
        <v>0</v>
      </c>
      <c r="X123" s="495">
        <f t="shared" si="80"/>
        <v>0</v>
      </c>
      <c r="Y123" s="495">
        <f t="shared" si="81"/>
        <v>0</v>
      </c>
      <c r="Z123" s="496">
        <f t="shared" si="82"/>
        <v>0</v>
      </c>
    </row>
    <row r="124" spans="1:26" ht="15" hidden="1" customHeight="1" x14ac:dyDescent="0.25">
      <c r="B124" s="50"/>
      <c r="C124" s="2"/>
      <c r="D124" s="748" t="s">
        <v>514</v>
      </c>
      <c r="E124" s="748"/>
      <c r="F124" s="182">
        <f t="shared" si="108"/>
        <v>0</v>
      </c>
      <c r="G124" s="124"/>
      <c r="H124" s="142">
        <f t="shared" si="90"/>
        <v>0</v>
      </c>
      <c r="I124" s="182">
        <f t="shared" si="109"/>
        <v>0</v>
      </c>
      <c r="J124" s="124"/>
      <c r="K124" s="142">
        <f t="shared" si="70"/>
        <v>0</v>
      </c>
      <c r="L124" s="66"/>
      <c r="M124" s="1"/>
      <c r="N124" s="1"/>
      <c r="O124" s="494">
        <f t="shared" si="71"/>
        <v>0</v>
      </c>
      <c r="P124" s="488">
        <f t="shared" si="72"/>
        <v>0</v>
      </c>
      <c r="Q124" s="495">
        <f t="shared" si="73"/>
        <v>0</v>
      </c>
      <c r="R124" s="495">
        <f t="shared" si="74"/>
        <v>0</v>
      </c>
      <c r="S124" s="488">
        <f t="shared" si="75"/>
        <v>0</v>
      </c>
      <c r="T124" s="495">
        <f t="shared" si="76"/>
        <v>0</v>
      </c>
      <c r="U124" s="495">
        <f t="shared" si="77"/>
        <v>0</v>
      </c>
      <c r="V124" s="496">
        <f t="shared" si="78"/>
        <v>0</v>
      </c>
      <c r="W124" s="497">
        <f t="shared" si="79"/>
        <v>0</v>
      </c>
      <c r="X124" s="495">
        <f t="shared" si="80"/>
        <v>0</v>
      </c>
      <c r="Y124" s="495">
        <f t="shared" si="81"/>
        <v>0</v>
      </c>
      <c r="Z124" s="496">
        <f t="shared" si="82"/>
        <v>0</v>
      </c>
    </row>
    <row r="125" spans="1:26" ht="15" hidden="1" customHeight="1" x14ac:dyDescent="0.25">
      <c r="B125" s="50"/>
      <c r="C125" s="2"/>
      <c r="D125" s="748" t="s">
        <v>516</v>
      </c>
      <c r="E125" s="748"/>
      <c r="F125" s="182">
        <f t="shared" si="108"/>
        <v>0</v>
      </c>
      <c r="G125" s="124"/>
      <c r="H125" s="142">
        <f t="shared" si="90"/>
        <v>0</v>
      </c>
      <c r="I125" s="182">
        <f t="shared" si="109"/>
        <v>0</v>
      </c>
      <c r="J125" s="124"/>
      <c r="K125" s="142">
        <f t="shared" si="70"/>
        <v>0</v>
      </c>
      <c r="L125" s="66"/>
      <c r="M125" s="1"/>
      <c r="N125" s="1"/>
      <c r="O125" s="494">
        <f t="shared" si="71"/>
        <v>0</v>
      </c>
      <c r="P125" s="488">
        <f t="shared" si="72"/>
        <v>0</v>
      </c>
      <c r="Q125" s="495">
        <f t="shared" si="73"/>
        <v>0</v>
      </c>
      <c r="R125" s="495">
        <f t="shared" si="74"/>
        <v>0</v>
      </c>
      <c r="S125" s="488">
        <f t="shared" si="75"/>
        <v>0</v>
      </c>
      <c r="T125" s="495">
        <f t="shared" si="76"/>
        <v>0</v>
      </c>
      <c r="U125" s="495">
        <f t="shared" si="77"/>
        <v>0</v>
      </c>
      <c r="V125" s="496">
        <f t="shared" si="78"/>
        <v>0</v>
      </c>
      <c r="W125" s="497">
        <f t="shared" si="79"/>
        <v>0</v>
      </c>
      <c r="X125" s="495">
        <f t="shared" si="80"/>
        <v>0</v>
      </c>
      <c r="Y125" s="495">
        <f t="shared" si="81"/>
        <v>0</v>
      </c>
      <c r="Z125" s="496">
        <f t="shared" si="82"/>
        <v>0</v>
      </c>
    </row>
    <row r="126" spans="1:26" ht="15" hidden="1" customHeight="1" x14ac:dyDescent="0.25">
      <c r="B126" s="50"/>
      <c r="C126" s="2"/>
      <c r="D126" s="748" t="s">
        <v>517</v>
      </c>
      <c r="E126" s="748"/>
      <c r="F126" s="182">
        <f t="shared" si="108"/>
        <v>0</v>
      </c>
      <c r="G126" s="124"/>
      <c r="H126" s="142">
        <f t="shared" si="90"/>
        <v>0</v>
      </c>
      <c r="I126" s="182">
        <f t="shared" si="109"/>
        <v>0</v>
      </c>
      <c r="J126" s="124"/>
      <c r="K126" s="142">
        <f t="shared" si="70"/>
        <v>0</v>
      </c>
      <c r="L126" s="66"/>
      <c r="M126" s="1"/>
      <c r="N126" s="1"/>
      <c r="O126" s="494">
        <f t="shared" si="71"/>
        <v>0</v>
      </c>
      <c r="P126" s="488">
        <f t="shared" si="72"/>
        <v>0</v>
      </c>
      <c r="Q126" s="495">
        <f t="shared" si="73"/>
        <v>0</v>
      </c>
      <c r="R126" s="495">
        <f t="shared" si="74"/>
        <v>0</v>
      </c>
      <c r="S126" s="488">
        <f t="shared" si="75"/>
        <v>0</v>
      </c>
      <c r="T126" s="495">
        <f t="shared" si="76"/>
        <v>0</v>
      </c>
      <c r="U126" s="495">
        <f t="shared" si="77"/>
        <v>0</v>
      </c>
      <c r="V126" s="496">
        <f t="shared" si="78"/>
        <v>0</v>
      </c>
      <c r="W126" s="497">
        <f t="shared" si="79"/>
        <v>0</v>
      </c>
      <c r="X126" s="495">
        <f t="shared" si="80"/>
        <v>0</v>
      </c>
      <c r="Y126" s="495">
        <f t="shared" si="81"/>
        <v>0</v>
      </c>
      <c r="Z126" s="496">
        <f t="shared" si="82"/>
        <v>0</v>
      </c>
    </row>
    <row r="127" spans="1:26" ht="15" hidden="1" customHeight="1" x14ac:dyDescent="0.25">
      <c r="B127" s="50"/>
      <c r="C127" s="2"/>
      <c r="D127" s="748" t="s">
        <v>521</v>
      </c>
      <c r="E127" s="748"/>
      <c r="F127" s="182">
        <f t="shared" si="108"/>
        <v>0</v>
      </c>
      <c r="G127" s="124"/>
      <c r="H127" s="142">
        <f t="shared" si="90"/>
        <v>0</v>
      </c>
      <c r="I127" s="182">
        <f t="shared" si="109"/>
        <v>0</v>
      </c>
      <c r="J127" s="124"/>
      <c r="K127" s="142">
        <f t="shared" si="70"/>
        <v>0</v>
      </c>
      <c r="L127" s="66"/>
      <c r="M127" s="1"/>
      <c r="N127" s="1"/>
      <c r="O127" s="494">
        <f t="shared" si="71"/>
        <v>0</v>
      </c>
      <c r="P127" s="488">
        <f t="shared" si="72"/>
        <v>0</v>
      </c>
      <c r="Q127" s="495">
        <f t="shared" si="73"/>
        <v>0</v>
      </c>
      <c r="R127" s="495">
        <f t="shared" si="74"/>
        <v>0</v>
      </c>
      <c r="S127" s="488">
        <f t="shared" si="75"/>
        <v>0</v>
      </c>
      <c r="T127" s="495">
        <f t="shared" si="76"/>
        <v>0</v>
      </c>
      <c r="U127" s="495">
        <f t="shared" si="77"/>
        <v>0</v>
      </c>
      <c r="V127" s="496">
        <f t="shared" si="78"/>
        <v>0</v>
      </c>
      <c r="W127" s="497">
        <f t="shared" si="79"/>
        <v>0</v>
      </c>
      <c r="X127" s="495">
        <f t="shared" si="80"/>
        <v>0</v>
      </c>
      <c r="Y127" s="495">
        <f t="shared" si="81"/>
        <v>0</v>
      </c>
      <c r="Z127" s="496">
        <f t="shared" si="82"/>
        <v>0</v>
      </c>
    </row>
    <row r="128" spans="1:26" ht="15" hidden="1" customHeight="1" x14ac:dyDescent="0.25">
      <c r="B128" s="50"/>
      <c r="C128" s="2"/>
      <c r="D128" s="748" t="s">
        <v>519</v>
      </c>
      <c r="E128" s="748"/>
      <c r="F128" s="182">
        <f t="shared" si="108"/>
        <v>0</v>
      </c>
      <c r="G128" s="124"/>
      <c r="H128" s="142">
        <f t="shared" si="90"/>
        <v>0</v>
      </c>
      <c r="I128" s="182">
        <f t="shared" si="109"/>
        <v>0</v>
      </c>
      <c r="J128" s="124"/>
      <c r="K128" s="142">
        <f t="shared" si="70"/>
        <v>0</v>
      </c>
      <c r="L128" s="66"/>
      <c r="M128" s="1"/>
      <c r="N128" s="1"/>
      <c r="O128" s="494">
        <f t="shared" si="71"/>
        <v>0</v>
      </c>
      <c r="P128" s="488">
        <f t="shared" si="72"/>
        <v>0</v>
      </c>
      <c r="Q128" s="495">
        <f t="shared" si="73"/>
        <v>0</v>
      </c>
      <c r="R128" s="495">
        <f t="shared" si="74"/>
        <v>0</v>
      </c>
      <c r="S128" s="488">
        <f t="shared" si="75"/>
        <v>0</v>
      </c>
      <c r="T128" s="495">
        <f t="shared" si="76"/>
        <v>0</v>
      </c>
      <c r="U128" s="495">
        <f t="shared" si="77"/>
        <v>0</v>
      </c>
      <c r="V128" s="496">
        <f t="shared" si="78"/>
        <v>0</v>
      </c>
      <c r="W128" s="497">
        <f t="shared" si="79"/>
        <v>0</v>
      </c>
      <c r="X128" s="495">
        <f t="shared" si="80"/>
        <v>0</v>
      </c>
      <c r="Y128" s="495">
        <f t="shared" si="81"/>
        <v>0</v>
      </c>
      <c r="Z128" s="496">
        <f t="shared" si="82"/>
        <v>0</v>
      </c>
    </row>
    <row r="129" spans="1:26" ht="25.5" hidden="1" customHeight="1" x14ac:dyDescent="0.25">
      <c r="B129" s="50"/>
      <c r="C129" s="2"/>
      <c r="D129" s="749" t="s">
        <v>523</v>
      </c>
      <c r="E129" s="749"/>
      <c r="F129" s="192">
        <f t="shared" si="108"/>
        <v>0</v>
      </c>
      <c r="G129" s="134"/>
      <c r="H129" s="142">
        <f t="shared" si="90"/>
        <v>0</v>
      </c>
      <c r="I129" s="192">
        <f t="shared" si="109"/>
        <v>0</v>
      </c>
      <c r="J129" s="134"/>
      <c r="K129" s="142">
        <f t="shared" si="70"/>
        <v>0</v>
      </c>
      <c r="L129" s="66"/>
      <c r="M129" s="1"/>
      <c r="N129" s="1"/>
      <c r="O129" s="494">
        <f t="shared" si="71"/>
        <v>0</v>
      </c>
      <c r="P129" s="488">
        <f t="shared" si="72"/>
        <v>0</v>
      </c>
      <c r="Q129" s="495">
        <f t="shared" si="73"/>
        <v>0</v>
      </c>
      <c r="R129" s="495">
        <f t="shared" si="74"/>
        <v>0</v>
      </c>
      <c r="S129" s="488">
        <f t="shared" si="75"/>
        <v>0</v>
      </c>
      <c r="T129" s="495">
        <f t="shared" si="76"/>
        <v>0</v>
      </c>
      <c r="U129" s="495">
        <f t="shared" si="77"/>
        <v>0</v>
      </c>
      <c r="V129" s="496">
        <f t="shared" si="78"/>
        <v>0</v>
      </c>
      <c r="W129" s="497">
        <f t="shared" si="79"/>
        <v>0</v>
      </c>
      <c r="X129" s="495">
        <f t="shared" si="80"/>
        <v>0</v>
      </c>
      <c r="Y129" s="495">
        <f t="shared" si="81"/>
        <v>0</v>
      </c>
      <c r="Z129" s="496">
        <f t="shared" si="82"/>
        <v>0</v>
      </c>
    </row>
    <row r="130" spans="1:26" ht="15" hidden="1" customHeight="1" x14ac:dyDescent="0.25">
      <c r="B130" s="50"/>
      <c r="C130" s="2"/>
      <c r="D130" s="748" t="s">
        <v>524</v>
      </c>
      <c r="E130" s="748"/>
      <c r="F130" s="182">
        <f t="shared" si="108"/>
        <v>0</v>
      </c>
      <c r="G130" s="124"/>
      <c r="H130" s="142">
        <f t="shared" si="90"/>
        <v>0</v>
      </c>
      <c r="I130" s="182">
        <f t="shared" si="109"/>
        <v>0</v>
      </c>
      <c r="J130" s="124"/>
      <c r="K130" s="142">
        <f t="shared" si="70"/>
        <v>0</v>
      </c>
      <c r="L130" s="66"/>
      <c r="M130" s="1"/>
      <c r="N130" s="1"/>
      <c r="O130" s="494">
        <f t="shared" si="71"/>
        <v>0</v>
      </c>
      <c r="P130" s="488">
        <f t="shared" si="72"/>
        <v>0</v>
      </c>
      <c r="Q130" s="495">
        <f t="shared" si="73"/>
        <v>0</v>
      </c>
      <c r="R130" s="495">
        <f t="shared" si="74"/>
        <v>0</v>
      </c>
      <c r="S130" s="488">
        <f t="shared" si="75"/>
        <v>0</v>
      </c>
      <c r="T130" s="495">
        <f t="shared" si="76"/>
        <v>0</v>
      </c>
      <c r="U130" s="495">
        <f t="shared" si="77"/>
        <v>0</v>
      </c>
      <c r="V130" s="496">
        <f t="shared" si="78"/>
        <v>0</v>
      </c>
      <c r="W130" s="497">
        <f t="shared" si="79"/>
        <v>0</v>
      </c>
      <c r="X130" s="495">
        <f t="shared" si="80"/>
        <v>0</v>
      </c>
      <c r="Y130" s="495">
        <f t="shared" si="81"/>
        <v>0</v>
      </c>
      <c r="Z130" s="496">
        <f t="shared" si="82"/>
        <v>0</v>
      </c>
    </row>
    <row r="131" spans="1:26" ht="25.5" hidden="1" customHeight="1" x14ac:dyDescent="0.25">
      <c r="B131" s="50"/>
      <c r="C131" s="2"/>
      <c r="D131" s="749" t="s">
        <v>526</v>
      </c>
      <c r="E131" s="749"/>
      <c r="F131" s="192">
        <f t="shared" si="108"/>
        <v>0</v>
      </c>
      <c r="G131" s="134"/>
      <c r="H131" s="142">
        <f t="shared" si="90"/>
        <v>0</v>
      </c>
      <c r="I131" s="192">
        <f t="shared" si="109"/>
        <v>0</v>
      </c>
      <c r="J131" s="134"/>
      <c r="K131" s="142">
        <f t="shared" si="70"/>
        <v>0</v>
      </c>
      <c r="L131" s="66"/>
      <c r="M131" s="1"/>
      <c r="N131" s="1"/>
      <c r="O131" s="494">
        <f t="shared" si="71"/>
        <v>0</v>
      </c>
      <c r="P131" s="488">
        <f t="shared" si="72"/>
        <v>0</v>
      </c>
      <c r="Q131" s="495">
        <f t="shared" si="73"/>
        <v>0</v>
      </c>
      <c r="R131" s="495">
        <f t="shared" si="74"/>
        <v>0</v>
      </c>
      <c r="S131" s="488">
        <f t="shared" si="75"/>
        <v>0</v>
      </c>
      <c r="T131" s="495">
        <f t="shared" si="76"/>
        <v>0</v>
      </c>
      <c r="U131" s="495">
        <f t="shared" si="77"/>
        <v>0</v>
      </c>
      <c r="V131" s="496">
        <f t="shared" si="78"/>
        <v>0</v>
      </c>
      <c r="W131" s="497">
        <f t="shared" si="79"/>
        <v>0</v>
      </c>
      <c r="X131" s="495">
        <f t="shared" si="80"/>
        <v>0</v>
      </c>
      <c r="Y131" s="495">
        <f t="shared" si="81"/>
        <v>0</v>
      </c>
      <c r="Z131" s="496">
        <f t="shared" si="82"/>
        <v>0</v>
      </c>
    </row>
    <row r="132" spans="1:26" ht="25.5" hidden="1" customHeight="1" x14ac:dyDescent="0.25">
      <c r="B132" s="50"/>
      <c r="C132" s="2"/>
      <c r="D132" s="749" t="s">
        <v>528</v>
      </c>
      <c r="E132" s="749"/>
      <c r="F132" s="192">
        <f t="shared" si="108"/>
        <v>0</v>
      </c>
      <c r="G132" s="134"/>
      <c r="H132" s="142">
        <f t="shared" si="90"/>
        <v>0</v>
      </c>
      <c r="I132" s="192">
        <f t="shared" si="109"/>
        <v>0</v>
      </c>
      <c r="J132" s="134"/>
      <c r="K132" s="142">
        <f t="shared" si="70"/>
        <v>0</v>
      </c>
      <c r="L132" s="66"/>
      <c r="M132" s="1"/>
      <c r="N132" s="1"/>
      <c r="O132" s="494">
        <f t="shared" si="71"/>
        <v>0</v>
      </c>
      <c r="P132" s="488">
        <f t="shared" si="72"/>
        <v>0</v>
      </c>
      <c r="Q132" s="495">
        <f t="shared" si="73"/>
        <v>0</v>
      </c>
      <c r="R132" s="495">
        <f t="shared" si="74"/>
        <v>0</v>
      </c>
      <c r="S132" s="488">
        <f t="shared" si="75"/>
        <v>0</v>
      </c>
      <c r="T132" s="495">
        <f t="shared" si="76"/>
        <v>0</v>
      </c>
      <c r="U132" s="495">
        <f t="shared" si="77"/>
        <v>0</v>
      </c>
      <c r="V132" s="496">
        <f t="shared" si="78"/>
        <v>0</v>
      </c>
      <c r="W132" s="497">
        <f t="shared" si="79"/>
        <v>0</v>
      </c>
      <c r="X132" s="495">
        <f t="shared" si="80"/>
        <v>0</v>
      </c>
      <c r="Y132" s="495">
        <f t="shared" si="81"/>
        <v>0</v>
      </c>
      <c r="Z132" s="496">
        <f t="shared" si="82"/>
        <v>0</v>
      </c>
    </row>
    <row r="133" spans="1:26" s="39" customFormat="1" ht="27.75" hidden="1" customHeight="1" x14ac:dyDescent="0.25">
      <c r="A133" s="110" t="s">
        <v>233</v>
      </c>
      <c r="B133" s="93" t="s">
        <v>663</v>
      </c>
      <c r="C133" s="819" t="s">
        <v>807</v>
      </c>
      <c r="D133" s="820"/>
      <c r="E133" s="820"/>
      <c r="F133" s="191">
        <f>F134+F135</f>
        <v>0</v>
      </c>
      <c r="G133" s="133">
        <f t="shared" ref="G133" si="110">G134+G135</f>
        <v>0</v>
      </c>
      <c r="H133" s="145">
        <f t="shared" si="90"/>
        <v>0</v>
      </c>
      <c r="I133" s="191">
        <f>I134+I135</f>
        <v>0</v>
      </c>
      <c r="J133" s="133">
        <f t="shared" ref="J133" si="111">J134+J135</f>
        <v>0</v>
      </c>
      <c r="K133" s="145">
        <f t="shared" si="70"/>
        <v>0</v>
      </c>
      <c r="L133" s="94">
        <f>L134+L135</f>
        <v>0</v>
      </c>
      <c r="M133" s="95">
        <f>M134+M135</f>
        <v>0</v>
      </c>
      <c r="N133" s="95">
        <f>N134+N135</f>
        <v>0</v>
      </c>
      <c r="O133" s="494">
        <f t="shared" si="71"/>
        <v>0</v>
      </c>
      <c r="P133" s="488">
        <f t="shared" si="72"/>
        <v>0</v>
      </c>
      <c r="Q133" s="495">
        <f t="shared" si="73"/>
        <v>0</v>
      </c>
      <c r="R133" s="495">
        <f t="shared" si="74"/>
        <v>0</v>
      </c>
      <c r="S133" s="488">
        <f t="shared" si="75"/>
        <v>0</v>
      </c>
      <c r="T133" s="495">
        <f t="shared" si="76"/>
        <v>0</v>
      </c>
      <c r="U133" s="495">
        <f t="shared" si="77"/>
        <v>0</v>
      </c>
      <c r="V133" s="496">
        <f t="shared" si="78"/>
        <v>0</v>
      </c>
      <c r="W133" s="497">
        <f t="shared" si="79"/>
        <v>0</v>
      </c>
      <c r="X133" s="495">
        <f t="shared" si="80"/>
        <v>0</v>
      </c>
      <c r="Y133" s="495">
        <f t="shared" si="81"/>
        <v>0</v>
      </c>
      <c r="Z133" s="496">
        <f t="shared" si="82"/>
        <v>0</v>
      </c>
    </row>
    <row r="134" spans="1:26" ht="15" hidden="1" customHeight="1" x14ac:dyDescent="0.25">
      <c r="B134" s="50"/>
      <c r="C134" s="2"/>
      <c r="D134" s="748" t="s">
        <v>530</v>
      </c>
      <c r="E134" s="748"/>
      <c r="F134" s="182">
        <f>SUM(O134:Z134)</f>
        <v>0</v>
      </c>
      <c r="G134" s="124"/>
      <c r="H134" s="142">
        <f t="shared" si="90"/>
        <v>0</v>
      </c>
      <c r="I134" s="182">
        <f>SUM(R134:AC134)</f>
        <v>0</v>
      </c>
      <c r="J134" s="124"/>
      <c r="K134" s="142">
        <f t="shared" si="70"/>
        <v>0</v>
      </c>
      <c r="L134" s="66"/>
      <c r="M134" s="1"/>
      <c r="N134" s="1"/>
      <c r="O134" s="494">
        <f t="shared" si="71"/>
        <v>0</v>
      </c>
      <c r="P134" s="488">
        <f t="shared" si="72"/>
        <v>0</v>
      </c>
      <c r="Q134" s="495">
        <f t="shared" si="73"/>
        <v>0</v>
      </c>
      <c r="R134" s="495">
        <f t="shared" si="74"/>
        <v>0</v>
      </c>
      <c r="S134" s="488">
        <f t="shared" si="75"/>
        <v>0</v>
      </c>
      <c r="T134" s="495">
        <f t="shared" si="76"/>
        <v>0</v>
      </c>
      <c r="U134" s="495">
        <f t="shared" si="77"/>
        <v>0</v>
      </c>
      <c r="V134" s="496">
        <f t="shared" si="78"/>
        <v>0</v>
      </c>
      <c r="W134" s="497">
        <f t="shared" si="79"/>
        <v>0</v>
      </c>
      <c r="X134" s="495">
        <f t="shared" si="80"/>
        <v>0</v>
      </c>
      <c r="Y134" s="495">
        <f t="shared" si="81"/>
        <v>0</v>
      </c>
      <c r="Z134" s="496">
        <f t="shared" si="82"/>
        <v>0</v>
      </c>
    </row>
    <row r="135" spans="1:26" ht="25.5" hidden="1" customHeight="1" x14ac:dyDescent="0.25">
      <c r="B135" s="50"/>
      <c r="C135" s="2"/>
      <c r="D135" s="749" t="s">
        <v>529</v>
      </c>
      <c r="E135" s="749"/>
      <c r="F135" s="192">
        <f>SUM(O135:Z135)</f>
        <v>0</v>
      </c>
      <c r="G135" s="134"/>
      <c r="H135" s="142">
        <f t="shared" si="90"/>
        <v>0</v>
      </c>
      <c r="I135" s="192">
        <f>SUM(R135:AC135)</f>
        <v>0</v>
      </c>
      <c r="J135" s="134"/>
      <c r="K135" s="142">
        <f t="shared" si="70"/>
        <v>0</v>
      </c>
      <c r="L135" s="66"/>
      <c r="M135" s="1"/>
      <c r="N135" s="1"/>
      <c r="O135" s="494">
        <f t="shared" ref="O135:O198" si="112">SUM(AA135*0.083)</f>
        <v>0</v>
      </c>
      <c r="P135" s="488">
        <f t="shared" ref="P135:P198" si="113">SUM(AA135*0.083)</f>
        <v>0</v>
      </c>
      <c r="Q135" s="495">
        <f t="shared" ref="Q135:Q198" si="114">SUM(AA135*0.083)</f>
        <v>0</v>
      </c>
      <c r="R135" s="495">
        <f t="shared" ref="R135:R198" si="115">SUM(AA135*0.083)</f>
        <v>0</v>
      </c>
      <c r="S135" s="488">
        <f t="shared" ref="S135:S198" si="116">SUM(AA135*0.083)</f>
        <v>0</v>
      </c>
      <c r="T135" s="495">
        <f t="shared" ref="T135:T198" si="117">SUM(AA135*0.083)</f>
        <v>0</v>
      </c>
      <c r="U135" s="495">
        <f t="shared" ref="U135:U198" si="118">SUM(AA135*0.083)</f>
        <v>0</v>
      </c>
      <c r="V135" s="496">
        <f t="shared" ref="V135:V198" si="119">SUM(AA135*0.083)</f>
        <v>0</v>
      </c>
      <c r="W135" s="497">
        <f t="shared" ref="W135:W198" si="120">SUM(AA135*0.083)</f>
        <v>0</v>
      </c>
      <c r="X135" s="495">
        <f t="shared" ref="X135:X198" si="121">SUM(AA135*0.083)</f>
        <v>0</v>
      </c>
      <c r="Y135" s="495">
        <f t="shared" ref="Y135:Y198" si="122">SUM(AA135*0.085)</f>
        <v>0</v>
      </c>
      <c r="Z135" s="496">
        <f t="shared" ref="Z135:Z198" si="123">SUM(AA135*0.085)</f>
        <v>0</v>
      </c>
    </row>
    <row r="136" spans="1:26" s="39" customFormat="1" ht="15" hidden="1" customHeight="1" x14ac:dyDescent="0.25">
      <c r="A136" s="110" t="s">
        <v>234</v>
      </c>
      <c r="B136" s="93" t="s">
        <v>665</v>
      </c>
      <c r="C136" s="819" t="s">
        <v>808</v>
      </c>
      <c r="D136" s="820"/>
      <c r="E136" s="820"/>
      <c r="F136" s="191">
        <f>F137+F138+F139+F140+F141+F142+F143+F144+F145+F146+F147</f>
        <v>0</v>
      </c>
      <c r="G136" s="133">
        <f t="shared" ref="G136" si="124">G137+G138+G139+G140+G141+G142+G143+G144+G145+G146+G147</f>
        <v>0</v>
      </c>
      <c r="H136" s="145">
        <f t="shared" si="90"/>
        <v>0</v>
      </c>
      <c r="I136" s="191">
        <f>I137+I138+I139+I140+I141+I142+I143+I144+I145+I146+I147</f>
        <v>0</v>
      </c>
      <c r="J136" s="133">
        <f t="shared" ref="J136" si="125">J137+J138+J139+J140+J141+J142+J143+J144+J145+J146+J147</f>
        <v>0</v>
      </c>
      <c r="K136" s="145">
        <f t="shared" si="70"/>
        <v>0</v>
      </c>
      <c r="L136" s="94">
        <f>L137+L138+L139+L140+L141+L142+L143+L144+L145+L146+L147</f>
        <v>0</v>
      </c>
      <c r="M136" s="95">
        <f>M137+M138+M139+M140+M141+M142+M143+M144+M145+M146+M147</f>
        <v>0</v>
      </c>
      <c r="N136" s="95">
        <f>N137+N138+N139+N140+N141+N142+N143+N144+N145+N146+N147</f>
        <v>0</v>
      </c>
      <c r="O136" s="494">
        <f t="shared" si="112"/>
        <v>0</v>
      </c>
      <c r="P136" s="488">
        <f t="shared" si="113"/>
        <v>0</v>
      </c>
      <c r="Q136" s="495">
        <f t="shared" si="114"/>
        <v>0</v>
      </c>
      <c r="R136" s="495">
        <f t="shared" si="115"/>
        <v>0</v>
      </c>
      <c r="S136" s="488">
        <f t="shared" si="116"/>
        <v>0</v>
      </c>
      <c r="T136" s="495">
        <f t="shared" si="117"/>
        <v>0</v>
      </c>
      <c r="U136" s="495">
        <f t="shared" si="118"/>
        <v>0</v>
      </c>
      <c r="V136" s="496">
        <f t="shared" si="119"/>
        <v>0</v>
      </c>
      <c r="W136" s="497">
        <f t="shared" si="120"/>
        <v>0</v>
      </c>
      <c r="X136" s="495">
        <f t="shared" si="121"/>
        <v>0</v>
      </c>
      <c r="Y136" s="495">
        <f t="shared" si="122"/>
        <v>0</v>
      </c>
      <c r="Z136" s="496">
        <f t="shared" si="123"/>
        <v>0</v>
      </c>
    </row>
    <row r="137" spans="1:26" ht="15" hidden="1" customHeight="1" x14ac:dyDescent="0.25">
      <c r="B137" s="50"/>
      <c r="C137" s="2"/>
      <c r="D137" s="748" t="s">
        <v>354</v>
      </c>
      <c r="E137" s="748"/>
      <c r="F137" s="182">
        <f t="shared" ref="F137:F150" si="126">SUM(O137:Z137)</f>
        <v>0</v>
      </c>
      <c r="G137" s="124"/>
      <c r="H137" s="142">
        <f t="shared" si="90"/>
        <v>0</v>
      </c>
      <c r="I137" s="182">
        <f t="shared" ref="I137:I150" si="127">SUM(R137:AC137)</f>
        <v>0</v>
      </c>
      <c r="J137" s="124"/>
      <c r="K137" s="142">
        <f t="shared" si="70"/>
        <v>0</v>
      </c>
      <c r="L137" s="66"/>
      <c r="M137" s="1"/>
      <c r="N137" s="1"/>
      <c r="O137" s="494">
        <f t="shared" si="112"/>
        <v>0</v>
      </c>
      <c r="P137" s="488">
        <f t="shared" si="113"/>
        <v>0</v>
      </c>
      <c r="Q137" s="495">
        <f t="shared" si="114"/>
        <v>0</v>
      </c>
      <c r="R137" s="495">
        <f t="shared" si="115"/>
        <v>0</v>
      </c>
      <c r="S137" s="488">
        <f t="shared" si="116"/>
        <v>0</v>
      </c>
      <c r="T137" s="495">
        <f t="shared" si="117"/>
        <v>0</v>
      </c>
      <c r="U137" s="495">
        <f t="shared" si="118"/>
        <v>0</v>
      </c>
      <c r="V137" s="496">
        <f t="shared" si="119"/>
        <v>0</v>
      </c>
      <c r="W137" s="497">
        <f t="shared" si="120"/>
        <v>0</v>
      </c>
      <c r="X137" s="495">
        <f t="shared" si="121"/>
        <v>0</v>
      </c>
      <c r="Y137" s="495">
        <f t="shared" si="122"/>
        <v>0</v>
      </c>
      <c r="Z137" s="496">
        <f t="shared" si="123"/>
        <v>0</v>
      </c>
    </row>
    <row r="138" spans="1:26" ht="15" hidden="1" customHeight="1" x14ac:dyDescent="0.25">
      <c r="B138" s="50"/>
      <c r="C138" s="2"/>
      <c r="D138" s="748" t="s">
        <v>357</v>
      </c>
      <c r="E138" s="748"/>
      <c r="F138" s="182">
        <f t="shared" si="126"/>
        <v>0</v>
      </c>
      <c r="G138" s="124"/>
      <c r="H138" s="142">
        <f t="shared" si="90"/>
        <v>0</v>
      </c>
      <c r="I138" s="182">
        <f t="shared" si="127"/>
        <v>0</v>
      </c>
      <c r="J138" s="124"/>
      <c r="K138" s="142">
        <f t="shared" si="70"/>
        <v>0</v>
      </c>
      <c r="L138" s="66"/>
      <c r="M138" s="1"/>
      <c r="N138" s="1"/>
      <c r="O138" s="494">
        <f t="shared" si="112"/>
        <v>0</v>
      </c>
      <c r="P138" s="488">
        <f t="shared" si="113"/>
        <v>0</v>
      </c>
      <c r="Q138" s="495">
        <f t="shared" si="114"/>
        <v>0</v>
      </c>
      <c r="R138" s="495">
        <f t="shared" si="115"/>
        <v>0</v>
      </c>
      <c r="S138" s="488">
        <f t="shared" si="116"/>
        <v>0</v>
      </c>
      <c r="T138" s="495">
        <f t="shared" si="117"/>
        <v>0</v>
      </c>
      <c r="U138" s="495">
        <f t="shared" si="118"/>
        <v>0</v>
      </c>
      <c r="V138" s="496">
        <f t="shared" si="119"/>
        <v>0</v>
      </c>
      <c r="W138" s="497">
        <f t="shared" si="120"/>
        <v>0</v>
      </c>
      <c r="X138" s="495">
        <f t="shared" si="121"/>
        <v>0</v>
      </c>
      <c r="Y138" s="495">
        <f t="shared" si="122"/>
        <v>0</v>
      </c>
      <c r="Z138" s="496">
        <f t="shared" si="123"/>
        <v>0</v>
      </c>
    </row>
    <row r="139" spans="1:26" ht="15" hidden="1" customHeight="1" x14ac:dyDescent="0.25">
      <c r="B139" s="50"/>
      <c r="C139" s="2"/>
      <c r="D139" s="748" t="s">
        <v>358</v>
      </c>
      <c r="E139" s="748"/>
      <c r="F139" s="182">
        <f t="shared" si="126"/>
        <v>0</v>
      </c>
      <c r="G139" s="124"/>
      <c r="H139" s="142">
        <f t="shared" si="90"/>
        <v>0</v>
      </c>
      <c r="I139" s="182">
        <f t="shared" si="127"/>
        <v>0</v>
      </c>
      <c r="J139" s="124"/>
      <c r="K139" s="142">
        <f t="shared" si="70"/>
        <v>0</v>
      </c>
      <c r="L139" s="66"/>
      <c r="M139" s="1"/>
      <c r="N139" s="1"/>
      <c r="O139" s="494">
        <f t="shared" si="112"/>
        <v>0</v>
      </c>
      <c r="P139" s="488">
        <f t="shared" si="113"/>
        <v>0</v>
      </c>
      <c r="Q139" s="495">
        <f t="shared" si="114"/>
        <v>0</v>
      </c>
      <c r="R139" s="495">
        <f t="shared" si="115"/>
        <v>0</v>
      </c>
      <c r="S139" s="488">
        <f t="shared" si="116"/>
        <v>0</v>
      </c>
      <c r="T139" s="495">
        <f t="shared" si="117"/>
        <v>0</v>
      </c>
      <c r="U139" s="495">
        <f t="shared" si="118"/>
        <v>0</v>
      </c>
      <c r="V139" s="496">
        <f t="shared" si="119"/>
        <v>0</v>
      </c>
      <c r="W139" s="497">
        <f t="shared" si="120"/>
        <v>0</v>
      </c>
      <c r="X139" s="495">
        <f t="shared" si="121"/>
        <v>0</v>
      </c>
      <c r="Y139" s="495">
        <f t="shared" si="122"/>
        <v>0</v>
      </c>
      <c r="Z139" s="496">
        <f t="shared" si="123"/>
        <v>0</v>
      </c>
    </row>
    <row r="140" spans="1:26" ht="15" hidden="1" customHeight="1" x14ac:dyDescent="0.25">
      <c r="B140" s="50"/>
      <c r="C140" s="2"/>
      <c r="D140" s="748" t="s">
        <v>355</v>
      </c>
      <c r="E140" s="748"/>
      <c r="F140" s="182">
        <f t="shared" si="126"/>
        <v>0</v>
      </c>
      <c r="G140" s="124"/>
      <c r="H140" s="142">
        <f t="shared" si="90"/>
        <v>0</v>
      </c>
      <c r="I140" s="182">
        <f t="shared" si="127"/>
        <v>0</v>
      </c>
      <c r="J140" s="124"/>
      <c r="K140" s="142">
        <f t="shared" si="70"/>
        <v>0</v>
      </c>
      <c r="L140" s="66"/>
      <c r="M140" s="1"/>
      <c r="N140" s="1"/>
      <c r="O140" s="494">
        <f t="shared" si="112"/>
        <v>0</v>
      </c>
      <c r="P140" s="488">
        <f t="shared" si="113"/>
        <v>0</v>
      </c>
      <c r="Q140" s="495">
        <f t="shared" si="114"/>
        <v>0</v>
      </c>
      <c r="R140" s="495">
        <f t="shared" si="115"/>
        <v>0</v>
      </c>
      <c r="S140" s="488">
        <f t="shared" si="116"/>
        <v>0</v>
      </c>
      <c r="T140" s="495">
        <f t="shared" si="117"/>
        <v>0</v>
      </c>
      <c r="U140" s="495">
        <f t="shared" si="118"/>
        <v>0</v>
      </c>
      <c r="V140" s="496">
        <f t="shared" si="119"/>
        <v>0</v>
      </c>
      <c r="W140" s="497">
        <f t="shared" si="120"/>
        <v>0</v>
      </c>
      <c r="X140" s="495">
        <f t="shared" si="121"/>
        <v>0</v>
      </c>
      <c r="Y140" s="495">
        <f t="shared" si="122"/>
        <v>0</v>
      </c>
      <c r="Z140" s="496">
        <f t="shared" si="123"/>
        <v>0</v>
      </c>
    </row>
    <row r="141" spans="1:26" ht="15" hidden="1" customHeight="1" x14ac:dyDescent="0.25">
      <c r="B141" s="50"/>
      <c r="C141" s="2"/>
      <c r="D141" s="748" t="s">
        <v>809</v>
      </c>
      <c r="E141" s="748"/>
      <c r="F141" s="182">
        <f t="shared" si="126"/>
        <v>0</v>
      </c>
      <c r="G141" s="124"/>
      <c r="H141" s="142">
        <f t="shared" si="90"/>
        <v>0</v>
      </c>
      <c r="I141" s="182">
        <f t="shared" si="127"/>
        <v>0</v>
      </c>
      <c r="J141" s="124"/>
      <c r="K141" s="142">
        <f t="shared" si="70"/>
        <v>0</v>
      </c>
      <c r="L141" s="66"/>
      <c r="M141" s="1"/>
      <c r="N141" s="1"/>
      <c r="O141" s="494">
        <f t="shared" si="112"/>
        <v>0</v>
      </c>
      <c r="P141" s="488">
        <f t="shared" si="113"/>
        <v>0</v>
      </c>
      <c r="Q141" s="495">
        <f t="shared" si="114"/>
        <v>0</v>
      </c>
      <c r="R141" s="495">
        <f t="shared" si="115"/>
        <v>0</v>
      </c>
      <c r="S141" s="488">
        <f t="shared" si="116"/>
        <v>0</v>
      </c>
      <c r="T141" s="495">
        <f t="shared" si="117"/>
        <v>0</v>
      </c>
      <c r="U141" s="495">
        <f t="shared" si="118"/>
        <v>0</v>
      </c>
      <c r="V141" s="496">
        <f t="shared" si="119"/>
        <v>0</v>
      </c>
      <c r="W141" s="497">
        <f t="shared" si="120"/>
        <v>0</v>
      </c>
      <c r="X141" s="495">
        <f t="shared" si="121"/>
        <v>0</v>
      </c>
      <c r="Y141" s="495">
        <f t="shared" si="122"/>
        <v>0</v>
      </c>
      <c r="Z141" s="496">
        <f t="shared" si="123"/>
        <v>0</v>
      </c>
    </row>
    <row r="142" spans="1:26" ht="25.5" hidden="1" customHeight="1" x14ac:dyDescent="0.25">
      <c r="B142" s="50"/>
      <c r="C142" s="2"/>
      <c r="D142" s="749" t="s">
        <v>531</v>
      </c>
      <c r="E142" s="749"/>
      <c r="F142" s="192">
        <f t="shared" si="126"/>
        <v>0</v>
      </c>
      <c r="G142" s="134"/>
      <c r="H142" s="142">
        <f t="shared" si="90"/>
        <v>0</v>
      </c>
      <c r="I142" s="192">
        <f t="shared" si="127"/>
        <v>0</v>
      </c>
      <c r="J142" s="134"/>
      <c r="K142" s="142">
        <f t="shared" si="70"/>
        <v>0</v>
      </c>
      <c r="L142" s="66"/>
      <c r="M142" s="1"/>
      <c r="N142" s="1"/>
      <c r="O142" s="494">
        <f t="shared" si="112"/>
        <v>0</v>
      </c>
      <c r="P142" s="488">
        <f t="shared" si="113"/>
        <v>0</v>
      </c>
      <c r="Q142" s="495">
        <f t="shared" si="114"/>
        <v>0</v>
      </c>
      <c r="R142" s="495">
        <f t="shared" si="115"/>
        <v>0</v>
      </c>
      <c r="S142" s="488">
        <f t="shared" si="116"/>
        <v>0</v>
      </c>
      <c r="T142" s="495">
        <f t="shared" si="117"/>
        <v>0</v>
      </c>
      <c r="U142" s="495">
        <f t="shared" si="118"/>
        <v>0</v>
      </c>
      <c r="V142" s="496">
        <f t="shared" si="119"/>
        <v>0</v>
      </c>
      <c r="W142" s="497">
        <f t="shared" si="120"/>
        <v>0</v>
      </c>
      <c r="X142" s="495">
        <f t="shared" si="121"/>
        <v>0</v>
      </c>
      <c r="Y142" s="495">
        <f t="shared" si="122"/>
        <v>0</v>
      </c>
      <c r="Z142" s="496">
        <f t="shared" si="123"/>
        <v>0</v>
      </c>
    </row>
    <row r="143" spans="1:26" ht="25.5" hidden="1" customHeight="1" x14ac:dyDescent="0.25">
      <c r="B143" s="50"/>
      <c r="C143" s="2"/>
      <c r="D143" s="749" t="s">
        <v>532</v>
      </c>
      <c r="E143" s="749"/>
      <c r="F143" s="192">
        <f t="shared" si="126"/>
        <v>0</v>
      </c>
      <c r="G143" s="134"/>
      <c r="H143" s="142">
        <f t="shared" si="90"/>
        <v>0</v>
      </c>
      <c r="I143" s="192">
        <f t="shared" si="127"/>
        <v>0</v>
      </c>
      <c r="J143" s="134"/>
      <c r="K143" s="142">
        <f t="shared" si="70"/>
        <v>0</v>
      </c>
      <c r="L143" s="66"/>
      <c r="M143" s="1"/>
      <c r="N143" s="1"/>
      <c r="O143" s="494">
        <f t="shared" si="112"/>
        <v>0</v>
      </c>
      <c r="P143" s="488">
        <f t="shared" si="113"/>
        <v>0</v>
      </c>
      <c r="Q143" s="495">
        <f t="shared" si="114"/>
        <v>0</v>
      </c>
      <c r="R143" s="495">
        <f t="shared" si="115"/>
        <v>0</v>
      </c>
      <c r="S143" s="488">
        <f t="shared" si="116"/>
        <v>0</v>
      </c>
      <c r="T143" s="495">
        <f t="shared" si="117"/>
        <v>0</v>
      </c>
      <c r="U143" s="495">
        <f t="shared" si="118"/>
        <v>0</v>
      </c>
      <c r="V143" s="496">
        <f t="shared" si="119"/>
        <v>0</v>
      </c>
      <c r="W143" s="497">
        <f t="shared" si="120"/>
        <v>0</v>
      </c>
      <c r="X143" s="495">
        <f t="shared" si="121"/>
        <v>0</v>
      </c>
      <c r="Y143" s="495">
        <f t="shared" si="122"/>
        <v>0</v>
      </c>
      <c r="Z143" s="496">
        <f t="shared" si="123"/>
        <v>0</v>
      </c>
    </row>
    <row r="144" spans="1:26" ht="15" hidden="1" customHeight="1" x14ac:dyDescent="0.25">
      <c r="B144" s="50"/>
      <c r="C144" s="2"/>
      <c r="D144" s="748" t="s">
        <v>364</v>
      </c>
      <c r="E144" s="748"/>
      <c r="F144" s="182">
        <f t="shared" si="126"/>
        <v>0</v>
      </c>
      <c r="G144" s="124"/>
      <c r="H144" s="142">
        <f t="shared" si="90"/>
        <v>0</v>
      </c>
      <c r="I144" s="182">
        <f t="shared" si="127"/>
        <v>0</v>
      </c>
      <c r="J144" s="124"/>
      <c r="K144" s="142">
        <f t="shared" si="70"/>
        <v>0</v>
      </c>
      <c r="L144" s="66"/>
      <c r="M144" s="1"/>
      <c r="N144" s="1"/>
      <c r="O144" s="494">
        <f t="shared" si="112"/>
        <v>0</v>
      </c>
      <c r="P144" s="488">
        <f t="shared" si="113"/>
        <v>0</v>
      </c>
      <c r="Q144" s="495">
        <f t="shared" si="114"/>
        <v>0</v>
      </c>
      <c r="R144" s="495">
        <f t="shared" si="115"/>
        <v>0</v>
      </c>
      <c r="S144" s="488">
        <f t="shared" si="116"/>
        <v>0</v>
      </c>
      <c r="T144" s="495">
        <f t="shared" si="117"/>
        <v>0</v>
      </c>
      <c r="U144" s="495">
        <f t="shared" si="118"/>
        <v>0</v>
      </c>
      <c r="V144" s="496">
        <f t="shared" si="119"/>
        <v>0</v>
      </c>
      <c r="W144" s="497">
        <f t="shared" si="120"/>
        <v>0</v>
      </c>
      <c r="X144" s="495">
        <f t="shared" si="121"/>
        <v>0</v>
      </c>
      <c r="Y144" s="495">
        <f t="shared" si="122"/>
        <v>0</v>
      </c>
      <c r="Z144" s="496">
        <f t="shared" si="123"/>
        <v>0</v>
      </c>
    </row>
    <row r="145" spans="1:26" ht="15" hidden="1" customHeight="1" x14ac:dyDescent="0.25">
      <c r="B145" s="50"/>
      <c r="C145" s="2"/>
      <c r="D145" s="748" t="s">
        <v>356</v>
      </c>
      <c r="E145" s="748"/>
      <c r="F145" s="182">
        <f t="shared" si="126"/>
        <v>0</v>
      </c>
      <c r="G145" s="124"/>
      <c r="H145" s="142">
        <f t="shared" si="90"/>
        <v>0</v>
      </c>
      <c r="I145" s="182">
        <f t="shared" si="127"/>
        <v>0</v>
      </c>
      <c r="J145" s="124"/>
      <c r="K145" s="142">
        <f t="shared" si="70"/>
        <v>0</v>
      </c>
      <c r="L145" s="66"/>
      <c r="M145" s="1"/>
      <c r="N145" s="1"/>
      <c r="O145" s="494">
        <f t="shared" si="112"/>
        <v>0</v>
      </c>
      <c r="P145" s="488">
        <f t="shared" si="113"/>
        <v>0</v>
      </c>
      <c r="Q145" s="495">
        <f t="shared" si="114"/>
        <v>0</v>
      </c>
      <c r="R145" s="495">
        <f t="shared" si="115"/>
        <v>0</v>
      </c>
      <c r="S145" s="488">
        <f t="shared" si="116"/>
        <v>0</v>
      </c>
      <c r="T145" s="495">
        <f t="shared" si="117"/>
        <v>0</v>
      </c>
      <c r="U145" s="495">
        <f t="shared" si="118"/>
        <v>0</v>
      </c>
      <c r="V145" s="496">
        <f t="shared" si="119"/>
        <v>0</v>
      </c>
      <c r="W145" s="497">
        <f t="shared" si="120"/>
        <v>0</v>
      </c>
      <c r="X145" s="495">
        <f t="shared" si="121"/>
        <v>0</v>
      </c>
      <c r="Y145" s="495">
        <f t="shared" si="122"/>
        <v>0</v>
      </c>
      <c r="Z145" s="496">
        <f t="shared" si="123"/>
        <v>0</v>
      </c>
    </row>
    <row r="146" spans="1:26" ht="25.5" hidden="1" customHeight="1" x14ac:dyDescent="0.25">
      <c r="B146" s="50"/>
      <c r="C146" s="2"/>
      <c r="D146" s="749" t="s">
        <v>533</v>
      </c>
      <c r="E146" s="749"/>
      <c r="F146" s="192">
        <f t="shared" si="126"/>
        <v>0</v>
      </c>
      <c r="G146" s="134"/>
      <c r="H146" s="142">
        <f t="shared" si="90"/>
        <v>0</v>
      </c>
      <c r="I146" s="192">
        <f t="shared" si="127"/>
        <v>0</v>
      </c>
      <c r="J146" s="134"/>
      <c r="K146" s="142">
        <f t="shared" si="70"/>
        <v>0</v>
      </c>
      <c r="L146" s="66"/>
      <c r="M146" s="1"/>
      <c r="N146" s="1"/>
      <c r="O146" s="494">
        <f t="shared" si="112"/>
        <v>0</v>
      </c>
      <c r="P146" s="488">
        <f t="shared" si="113"/>
        <v>0</v>
      </c>
      <c r="Q146" s="495">
        <f t="shared" si="114"/>
        <v>0</v>
      </c>
      <c r="R146" s="495">
        <f t="shared" si="115"/>
        <v>0</v>
      </c>
      <c r="S146" s="488">
        <f t="shared" si="116"/>
        <v>0</v>
      </c>
      <c r="T146" s="495">
        <f t="shared" si="117"/>
        <v>0</v>
      </c>
      <c r="U146" s="495">
        <f t="shared" si="118"/>
        <v>0</v>
      </c>
      <c r="V146" s="496">
        <f t="shared" si="119"/>
        <v>0</v>
      </c>
      <c r="W146" s="497">
        <f t="shared" si="120"/>
        <v>0</v>
      </c>
      <c r="X146" s="495">
        <f t="shared" si="121"/>
        <v>0</v>
      </c>
      <c r="Y146" s="495">
        <f t="shared" si="122"/>
        <v>0</v>
      </c>
      <c r="Z146" s="496">
        <f t="shared" si="123"/>
        <v>0</v>
      </c>
    </row>
    <row r="147" spans="1:26" ht="15" hidden="1" customHeight="1" x14ac:dyDescent="0.25">
      <c r="B147" s="50"/>
      <c r="C147" s="2"/>
      <c r="D147" s="748" t="s">
        <v>534</v>
      </c>
      <c r="E147" s="748"/>
      <c r="F147" s="182">
        <f t="shared" si="126"/>
        <v>0</v>
      </c>
      <c r="G147" s="124"/>
      <c r="H147" s="142">
        <f t="shared" si="90"/>
        <v>0</v>
      </c>
      <c r="I147" s="182">
        <f t="shared" si="127"/>
        <v>0</v>
      </c>
      <c r="J147" s="124"/>
      <c r="K147" s="142">
        <f t="shared" si="70"/>
        <v>0</v>
      </c>
      <c r="L147" s="66"/>
      <c r="M147" s="1"/>
      <c r="N147" s="1"/>
      <c r="O147" s="494">
        <f t="shared" si="112"/>
        <v>0</v>
      </c>
      <c r="P147" s="488">
        <f t="shared" si="113"/>
        <v>0</v>
      </c>
      <c r="Q147" s="495">
        <f t="shared" si="114"/>
        <v>0</v>
      </c>
      <c r="R147" s="495">
        <f t="shared" si="115"/>
        <v>0</v>
      </c>
      <c r="S147" s="488">
        <f t="shared" si="116"/>
        <v>0</v>
      </c>
      <c r="T147" s="495">
        <f t="shared" si="117"/>
        <v>0</v>
      </c>
      <c r="U147" s="495">
        <f t="shared" si="118"/>
        <v>0</v>
      </c>
      <c r="V147" s="496">
        <f t="shared" si="119"/>
        <v>0</v>
      </c>
      <c r="W147" s="497">
        <f t="shared" si="120"/>
        <v>0</v>
      </c>
      <c r="X147" s="495">
        <f t="shared" si="121"/>
        <v>0</v>
      </c>
      <c r="Y147" s="495">
        <f t="shared" si="122"/>
        <v>0</v>
      </c>
      <c r="Z147" s="496">
        <f t="shared" si="123"/>
        <v>0</v>
      </c>
    </row>
    <row r="148" spans="1:26" s="39" customFormat="1" ht="15" hidden="1" customHeight="1" x14ac:dyDescent="0.25">
      <c r="A148" s="110" t="s">
        <v>235</v>
      </c>
      <c r="B148" s="93" t="s">
        <v>664</v>
      </c>
      <c r="C148" s="775" t="s">
        <v>236</v>
      </c>
      <c r="D148" s="776"/>
      <c r="E148" s="776"/>
      <c r="F148" s="193">
        <f t="shared" si="126"/>
        <v>0</v>
      </c>
      <c r="G148" s="135"/>
      <c r="H148" s="145">
        <f t="shared" si="90"/>
        <v>0</v>
      </c>
      <c r="I148" s="193">
        <f t="shared" si="127"/>
        <v>0</v>
      </c>
      <c r="J148" s="135"/>
      <c r="K148" s="145">
        <f t="shared" ref="K148:K149" si="128">SUM(I148:J148)</f>
        <v>0</v>
      </c>
      <c r="L148" s="94"/>
      <c r="M148" s="95"/>
      <c r="N148" s="95"/>
      <c r="O148" s="494">
        <f t="shared" si="112"/>
        <v>0</v>
      </c>
      <c r="P148" s="488">
        <f t="shared" si="113"/>
        <v>0</v>
      </c>
      <c r="Q148" s="495">
        <f t="shared" si="114"/>
        <v>0</v>
      </c>
      <c r="R148" s="495">
        <f t="shared" si="115"/>
        <v>0</v>
      </c>
      <c r="S148" s="488">
        <f t="shared" si="116"/>
        <v>0</v>
      </c>
      <c r="T148" s="495">
        <f t="shared" si="117"/>
        <v>0</v>
      </c>
      <c r="U148" s="495">
        <f t="shared" si="118"/>
        <v>0</v>
      </c>
      <c r="V148" s="496">
        <f t="shared" si="119"/>
        <v>0</v>
      </c>
      <c r="W148" s="497">
        <f t="shared" si="120"/>
        <v>0</v>
      </c>
      <c r="X148" s="495">
        <f t="shared" si="121"/>
        <v>0</v>
      </c>
      <c r="Y148" s="495">
        <f t="shared" si="122"/>
        <v>0</v>
      </c>
      <c r="Z148" s="496">
        <f t="shared" si="123"/>
        <v>0</v>
      </c>
    </row>
    <row r="149" spans="1:26" s="39" customFormat="1" ht="15" hidden="1" customHeight="1" x14ac:dyDescent="0.25">
      <c r="A149" s="110" t="s">
        <v>237</v>
      </c>
      <c r="B149" s="93" t="s">
        <v>666</v>
      </c>
      <c r="C149" s="775" t="s">
        <v>238</v>
      </c>
      <c r="D149" s="776"/>
      <c r="E149" s="776"/>
      <c r="F149" s="193">
        <f t="shared" si="126"/>
        <v>0</v>
      </c>
      <c r="G149" s="135"/>
      <c r="H149" s="145">
        <f t="shared" si="90"/>
        <v>0</v>
      </c>
      <c r="I149" s="193">
        <f t="shared" si="127"/>
        <v>0</v>
      </c>
      <c r="J149" s="135"/>
      <c r="K149" s="145">
        <f t="shared" si="128"/>
        <v>0</v>
      </c>
      <c r="L149" s="94"/>
      <c r="M149" s="95"/>
      <c r="N149" s="95"/>
      <c r="O149" s="494">
        <f t="shared" si="112"/>
        <v>0</v>
      </c>
      <c r="P149" s="488">
        <f t="shared" si="113"/>
        <v>0</v>
      </c>
      <c r="Q149" s="495">
        <f t="shared" si="114"/>
        <v>0</v>
      </c>
      <c r="R149" s="495">
        <f t="shared" si="115"/>
        <v>0</v>
      </c>
      <c r="S149" s="488">
        <f t="shared" si="116"/>
        <v>0</v>
      </c>
      <c r="T149" s="495">
        <f t="shared" si="117"/>
        <v>0</v>
      </c>
      <c r="U149" s="495">
        <f t="shared" si="118"/>
        <v>0</v>
      </c>
      <c r="V149" s="496">
        <f t="shared" si="119"/>
        <v>0</v>
      </c>
      <c r="W149" s="497">
        <f t="shared" si="120"/>
        <v>0</v>
      </c>
      <c r="X149" s="495">
        <f t="shared" si="121"/>
        <v>0</v>
      </c>
      <c r="Y149" s="495">
        <f t="shared" si="122"/>
        <v>0</v>
      </c>
      <c r="Z149" s="496">
        <f t="shared" si="123"/>
        <v>0</v>
      </c>
    </row>
    <row r="150" spans="1:26" s="39" customFormat="1" ht="15" hidden="1" customHeight="1" x14ac:dyDescent="0.25">
      <c r="A150" s="110" t="s">
        <v>239</v>
      </c>
      <c r="B150" s="93" t="s">
        <v>667</v>
      </c>
      <c r="C150" s="775" t="s">
        <v>240</v>
      </c>
      <c r="D150" s="776"/>
      <c r="E150" s="776"/>
      <c r="F150" s="193">
        <f t="shared" si="126"/>
        <v>0</v>
      </c>
      <c r="G150" s="135"/>
      <c r="H150" s="145">
        <f t="shared" ref="H150:H213" si="129">SUM(F150:G150)</f>
        <v>0</v>
      </c>
      <c r="I150" s="193">
        <f t="shared" si="127"/>
        <v>0</v>
      </c>
      <c r="J150" s="135"/>
      <c r="K150" s="145">
        <f t="shared" ref="K150:K213" si="130">SUM(I150:J150)</f>
        <v>0</v>
      </c>
      <c r="L150" s="94"/>
      <c r="M150" s="95"/>
      <c r="N150" s="95"/>
      <c r="O150" s="494">
        <f t="shared" si="112"/>
        <v>0</v>
      </c>
      <c r="P150" s="488">
        <f t="shared" si="113"/>
        <v>0</v>
      </c>
      <c r="Q150" s="495">
        <f t="shared" si="114"/>
        <v>0</v>
      </c>
      <c r="R150" s="495">
        <f t="shared" si="115"/>
        <v>0</v>
      </c>
      <c r="S150" s="488">
        <f t="shared" si="116"/>
        <v>0</v>
      </c>
      <c r="T150" s="495">
        <f t="shared" si="117"/>
        <v>0</v>
      </c>
      <c r="U150" s="495">
        <f t="shared" si="118"/>
        <v>0</v>
      </c>
      <c r="V150" s="496">
        <f t="shared" si="119"/>
        <v>0</v>
      </c>
      <c r="W150" s="497">
        <f t="shared" si="120"/>
        <v>0</v>
      </c>
      <c r="X150" s="495">
        <f t="shared" si="121"/>
        <v>0</v>
      </c>
      <c r="Y150" s="495">
        <f t="shared" si="122"/>
        <v>0</v>
      </c>
      <c r="Z150" s="496">
        <f t="shared" si="123"/>
        <v>0</v>
      </c>
    </row>
    <row r="151" spans="1:26" s="39" customFormat="1" ht="15" hidden="1" customHeight="1" x14ac:dyDescent="0.25">
      <c r="A151" s="110" t="s">
        <v>241</v>
      </c>
      <c r="B151" s="93" t="s">
        <v>668</v>
      </c>
      <c r="C151" s="775" t="s">
        <v>242</v>
      </c>
      <c r="D151" s="776"/>
      <c r="E151" s="776"/>
      <c r="F151" s="193">
        <f>F152+F153+F154+F155+F156+F157+F158+F159+F160+F161</f>
        <v>0</v>
      </c>
      <c r="G151" s="135">
        <f t="shared" ref="G151" si="131">G152+G153+G154+G155+G156+G157+G158+G159+G160+G161</f>
        <v>0</v>
      </c>
      <c r="H151" s="145">
        <f t="shared" si="129"/>
        <v>0</v>
      </c>
      <c r="I151" s="193">
        <f>I152+I153+I154+I155+I156+I157+I158+I159+I160+I161</f>
        <v>0</v>
      </c>
      <c r="J151" s="135">
        <f t="shared" ref="J151" si="132">J152+J153+J154+J155+J156+J157+J158+J159+J160+J161</f>
        <v>0</v>
      </c>
      <c r="K151" s="145">
        <f t="shared" si="130"/>
        <v>0</v>
      </c>
      <c r="L151" s="94">
        <f>L152+L153+L154+L155+L156+L157+L158+L159+L160+L161</f>
        <v>0</v>
      </c>
      <c r="M151" s="95">
        <f>M152+M153+M154+M155+M156+M157+M158+M159+M160+M161</f>
        <v>0</v>
      </c>
      <c r="N151" s="95">
        <f>N152+N153+N154+N155+N156+N157+N158+N159+N160+N161</f>
        <v>0</v>
      </c>
      <c r="O151" s="494">
        <f t="shared" si="112"/>
        <v>0</v>
      </c>
      <c r="P151" s="488">
        <f t="shared" si="113"/>
        <v>0</v>
      </c>
      <c r="Q151" s="495">
        <f t="shared" si="114"/>
        <v>0</v>
      </c>
      <c r="R151" s="495">
        <f t="shared" si="115"/>
        <v>0</v>
      </c>
      <c r="S151" s="488">
        <f t="shared" si="116"/>
        <v>0</v>
      </c>
      <c r="T151" s="495">
        <f t="shared" si="117"/>
        <v>0</v>
      </c>
      <c r="U151" s="495">
        <f t="shared" si="118"/>
        <v>0</v>
      </c>
      <c r="V151" s="496">
        <f t="shared" si="119"/>
        <v>0</v>
      </c>
      <c r="W151" s="497">
        <f t="shared" si="120"/>
        <v>0</v>
      </c>
      <c r="X151" s="495">
        <f t="shared" si="121"/>
        <v>0</v>
      </c>
      <c r="Y151" s="495">
        <f t="shared" si="122"/>
        <v>0</v>
      </c>
      <c r="Z151" s="496">
        <f t="shared" si="123"/>
        <v>0</v>
      </c>
    </row>
    <row r="152" spans="1:26" ht="15" hidden="1" customHeight="1" x14ac:dyDescent="0.25">
      <c r="B152" s="50"/>
      <c r="C152" s="2"/>
      <c r="D152" s="748" t="s">
        <v>359</v>
      </c>
      <c r="E152" s="748"/>
      <c r="F152" s="182">
        <f t="shared" ref="F152:F162" si="133">SUM(O152:Z152)</f>
        <v>0</v>
      </c>
      <c r="G152" s="124"/>
      <c r="H152" s="142">
        <f t="shared" si="129"/>
        <v>0</v>
      </c>
      <c r="I152" s="182">
        <f t="shared" ref="I152:I162" si="134">SUM(R152:AC152)</f>
        <v>0</v>
      </c>
      <c r="J152" s="124"/>
      <c r="K152" s="142">
        <f t="shared" si="130"/>
        <v>0</v>
      </c>
      <c r="L152" s="66"/>
      <c r="M152" s="1"/>
      <c r="N152" s="1"/>
      <c r="O152" s="494">
        <f t="shared" si="112"/>
        <v>0</v>
      </c>
      <c r="P152" s="488">
        <f t="shared" si="113"/>
        <v>0</v>
      </c>
      <c r="Q152" s="495">
        <f t="shared" si="114"/>
        <v>0</v>
      </c>
      <c r="R152" s="495">
        <f t="shared" si="115"/>
        <v>0</v>
      </c>
      <c r="S152" s="488">
        <f t="shared" si="116"/>
        <v>0</v>
      </c>
      <c r="T152" s="495">
        <f t="shared" si="117"/>
        <v>0</v>
      </c>
      <c r="U152" s="495">
        <f t="shared" si="118"/>
        <v>0</v>
      </c>
      <c r="V152" s="496">
        <f t="shared" si="119"/>
        <v>0</v>
      </c>
      <c r="W152" s="497">
        <f t="shared" si="120"/>
        <v>0</v>
      </c>
      <c r="X152" s="495">
        <f t="shared" si="121"/>
        <v>0</v>
      </c>
      <c r="Y152" s="495">
        <f t="shared" si="122"/>
        <v>0</v>
      </c>
      <c r="Z152" s="496">
        <f t="shared" si="123"/>
        <v>0</v>
      </c>
    </row>
    <row r="153" spans="1:26" ht="15" hidden="1" customHeight="1" x14ac:dyDescent="0.25">
      <c r="B153" s="50"/>
      <c r="C153" s="2"/>
      <c r="D153" s="748" t="s">
        <v>360</v>
      </c>
      <c r="E153" s="748"/>
      <c r="F153" s="182">
        <f t="shared" si="133"/>
        <v>0</v>
      </c>
      <c r="G153" s="124"/>
      <c r="H153" s="142">
        <f t="shared" si="129"/>
        <v>0</v>
      </c>
      <c r="I153" s="182">
        <f t="shared" si="134"/>
        <v>0</v>
      </c>
      <c r="J153" s="124"/>
      <c r="K153" s="142">
        <f t="shared" si="130"/>
        <v>0</v>
      </c>
      <c r="L153" s="66"/>
      <c r="M153" s="1"/>
      <c r="N153" s="1"/>
      <c r="O153" s="494">
        <f t="shared" si="112"/>
        <v>0</v>
      </c>
      <c r="P153" s="488">
        <f t="shared" si="113"/>
        <v>0</v>
      </c>
      <c r="Q153" s="495">
        <f t="shared" si="114"/>
        <v>0</v>
      </c>
      <c r="R153" s="495">
        <f t="shared" si="115"/>
        <v>0</v>
      </c>
      <c r="S153" s="488">
        <f t="shared" si="116"/>
        <v>0</v>
      </c>
      <c r="T153" s="495">
        <f t="shared" si="117"/>
        <v>0</v>
      </c>
      <c r="U153" s="495">
        <f t="shared" si="118"/>
        <v>0</v>
      </c>
      <c r="V153" s="496">
        <f t="shared" si="119"/>
        <v>0</v>
      </c>
      <c r="W153" s="497">
        <f t="shared" si="120"/>
        <v>0</v>
      </c>
      <c r="X153" s="495">
        <f t="shared" si="121"/>
        <v>0</v>
      </c>
      <c r="Y153" s="495">
        <f t="shared" si="122"/>
        <v>0</v>
      </c>
      <c r="Z153" s="496">
        <f t="shared" si="123"/>
        <v>0</v>
      </c>
    </row>
    <row r="154" spans="1:26" ht="15" hidden="1" customHeight="1" x14ac:dyDescent="0.25">
      <c r="B154" s="50"/>
      <c r="C154" s="2"/>
      <c r="D154" s="748" t="s">
        <v>361</v>
      </c>
      <c r="E154" s="748"/>
      <c r="F154" s="182">
        <f t="shared" si="133"/>
        <v>0</v>
      </c>
      <c r="G154" s="124"/>
      <c r="H154" s="142">
        <f t="shared" si="129"/>
        <v>0</v>
      </c>
      <c r="I154" s="182">
        <f t="shared" si="134"/>
        <v>0</v>
      </c>
      <c r="J154" s="124"/>
      <c r="K154" s="142">
        <f t="shared" si="130"/>
        <v>0</v>
      </c>
      <c r="L154" s="66"/>
      <c r="M154" s="1"/>
      <c r="N154" s="1"/>
      <c r="O154" s="494">
        <f t="shared" si="112"/>
        <v>0</v>
      </c>
      <c r="P154" s="488">
        <f t="shared" si="113"/>
        <v>0</v>
      </c>
      <c r="Q154" s="495">
        <f t="shared" si="114"/>
        <v>0</v>
      </c>
      <c r="R154" s="495">
        <f t="shared" si="115"/>
        <v>0</v>
      </c>
      <c r="S154" s="488">
        <f t="shared" si="116"/>
        <v>0</v>
      </c>
      <c r="T154" s="495">
        <f t="shared" si="117"/>
        <v>0</v>
      </c>
      <c r="U154" s="495">
        <f t="shared" si="118"/>
        <v>0</v>
      </c>
      <c r="V154" s="496">
        <f t="shared" si="119"/>
        <v>0</v>
      </c>
      <c r="W154" s="497">
        <f t="shared" si="120"/>
        <v>0</v>
      </c>
      <c r="X154" s="495">
        <f t="shared" si="121"/>
        <v>0</v>
      </c>
      <c r="Y154" s="495">
        <f t="shared" si="122"/>
        <v>0</v>
      </c>
      <c r="Z154" s="496">
        <f t="shared" si="123"/>
        <v>0</v>
      </c>
    </row>
    <row r="155" spans="1:26" ht="15" hidden="1" customHeight="1" x14ac:dyDescent="0.25">
      <c r="B155" s="50"/>
      <c r="C155" s="2"/>
      <c r="D155" s="748" t="s">
        <v>362</v>
      </c>
      <c r="E155" s="748"/>
      <c r="F155" s="182">
        <f t="shared" si="133"/>
        <v>0</v>
      </c>
      <c r="G155" s="124"/>
      <c r="H155" s="142">
        <f t="shared" si="129"/>
        <v>0</v>
      </c>
      <c r="I155" s="182">
        <f t="shared" si="134"/>
        <v>0</v>
      </c>
      <c r="J155" s="124"/>
      <c r="K155" s="142">
        <f t="shared" si="130"/>
        <v>0</v>
      </c>
      <c r="L155" s="66"/>
      <c r="M155" s="1"/>
      <c r="N155" s="1"/>
      <c r="O155" s="494">
        <f t="shared" si="112"/>
        <v>0</v>
      </c>
      <c r="P155" s="488">
        <f t="shared" si="113"/>
        <v>0</v>
      </c>
      <c r="Q155" s="495">
        <f t="shared" si="114"/>
        <v>0</v>
      </c>
      <c r="R155" s="495">
        <f t="shared" si="115"/>
        <v>0</v>
      </c>
      <c r="S155" s="488">
        <f t="shared" si="116"/>
        <v>0</v>
      </c>
      <c r="T155" s="495">
        <f t="shared" si="117"/>
        <v>0</v>
      </c>
      <c r="U155" s="495">
        <f t="shared" si="118"/>
        <v>0</v>
      </c>
      <c r="V155" s="496">
        <f t="shared" si="119"/>
        <v>0</v>
      </c>
      <c r="W155" s="497">
        <f t="shared" si="120"/>
        <v>0</v>
      </c>
      <c r="X155" s="495">
        <f t="shared" si="121"/>
        <v>0</v>
      </c>
      <c r="Y155" s="495">
        <f t="shared" si="122"/>
        <v>0</v>
      </c>
      <c r="Z155" s="496">
        <f t="shared" si="123"/>
        <v>0</v>
      </c>
    </row>
    <row r="156" spans="1:26" ht="15" hidden="1" customHeight="1" x14ac:dyDescent="0.25">
      <c r="B156" s="50"/>
      <c r="C156" s="2"/>
      <c r="D156" s="748" t="s">
        <v>363</v>
      </c>
      <c r="E156" s="748"/>
      <c r="F156" s="182">
        <f t="shared" si="133"/>
        <v>0</v>
      </c>
      <c r="G156" s="124"/>
      <c r="H156" s="142">
        <f t="shared" si="129"/>
        <v>0</v>
      </c>
      <c r="I156" s="182">
        <f t="shared" si="134"/>
        <v>0</v>
      </c>
      <c r="J156" s="124"/>
      <c r="K156" s="142">
        <f t="shared" si="130"/>
        <v>0</v>
      </c>
      <c r="L156" s="66"/>
      <c r="M156" s="1"/>
      <c r="N156" s="1"/>
      <c r="O156" s="494">
        <f t="shared" si="112"/>
        <v>0</v>
      </c>
      <c r="P156" s="488">
        <f t="shared" si="113"/>
        <v>0</v>
      </c>
      <c r="Q156" s="495">
        <f t="shared" si="114"/>
        <v>0</v>
      </c>
      <c r="R156" s="495">
        <f t="shared" si="115"/>
        <v>0</v>
      </c>
      <c r="S156" s="488">
        <f t="shared" si="116"/>
        <v>0</v>
      </c>
      <c r="T156" s="495">
        <f t="shared" si="117"/>
        <v>0</v>
      </c>
      <c r="U156" s="495">
        <f t="shared" si="118"/>
        <v>0</v>
      </c>
      <c r="V156" s="496">
        <f t="shared" si="119"/>
        <v>0</v>
      </c>
      <c r="W156" s="497">
        <f t="shared" si="120"/>
        <v>0</v>
      </c>
      <c r="X156" s="495">
        <f t="shared" si="121"/>
        <v>0</v>
      </c>
      <c r="Y156" s="495">
        <f t="shared" si="122"/>
        <v>0</v>
      </c>
      <c r="Z156" s="496">
        <f t="shared" si="123"/>
        <v>0</v>
      </c>
    </row>
    <row r="157" spans="1:26" ht="25.5" hidden="1" customHeight="1" x14ac:dyDescent="0.25">
      <c r="B157" s="50"/>
      <c r="C157" s="2"/>
      <c r="D157" s="749" t="s">
        <v>535</v>
      </c>
      <c r="E157" s="749"/>
      <c r="F157" s="192">
        <f t="shared" si="133"/>
        <v>0</v>
      </c>
      <c r="G157" s="134"/>
      <c r="H157" s="142">
        <f t="shared" si="129"/>
        <v>0</v>
      </c>
      <c r="I157" s="192">
        <f t="shared" si="134"/>
        <v>0</v>
      </c>
      <c r="J157" s="134"/>
      <c r="K157" s="142">
        <f t="shared" si="130"/>
        <v>0</v>
      </c>
      <c r="L157" s="66"/>
      <c r="M157" s="1"/>
      <c r="N157" s="1"/>
      <c r="O157" s="494">
        <f t="shared" si="112"/>
        <v>0</v>
      </c>
      <c r="P157" s="488">
        <f t="shared" si="113"/>
        <v>0</v>
      </c>
      <c r="Q157" s="495">
        <f t="shared" si="114"/>
        <v>0</v>
      </c>
      <c r="R157" s="495">
        <f t="shared" si="115"/>
        <v>0</v>
      </c>
      <c r="S157" s="488">
        <f t="shared" si="116"/>
        <v>0</v>
      </c>
      <c r="T157" s="495">
        <f t="shared" si="117"/>
        <v>0</v>
      </c>
      <c r="U157" s="495">
        <f t="shared" si="118"/>
        <v>0</v>
      </c>
      <c r="V157" s="496">
        <f t="shared" si="119"/>
        <v>0</v>
      </c>
      <c r="W157" s="497">
        <f t="shared" si="120"/>
        <v>0</v>
      </c>
      <c r="X157" s="495">
        <f t="shared" si="121"/>
        <v>0</v>
      </c>
      <c r="Y157" s="495">
        <f t="shared" si="122"/>
        <v>0</v>
      </c>
      <c r="Z157" s="496">
        <f t="shared" si="123"/>
        <v>0</v>
      </c>
    </row>
    <row r="158" spans="1:26" ht="25.5" hidden="1" customHeight="1" x14ac:dyDescent="0.25">
      <c r="B158" s="50"/>
      <c r="C158" s="2"/>
      <c r="D158" s="749" t="s">
        <v>538</v>
      </c>
      <c r="E158" s="749"/>
      <c r="F158" s="192">
        <f t="shared" si="133"/>
        <v>0</v>
      </c>
      <c r="G158" s="134"/>
      <c r="H158" s="142">
        <f t="shared" si="129"/>
        <v>0</v>
      </c>
      <c r="I158" s="192">
        <f t="shared" si="134"/>
        <v>0</v>
      </c>
      <c r="J158" s="134"/>
      <c r="K158" s="142">
        <f t="shared" si="130"/>
        <v>0</v>
      </c>
      <c r="L158" s="66"/>
      <c r="M158" s="1"/>
      <c r="N158" s="1"/>
      <c r="O158" s="494">
        <f t="shared" si="112"/>
        <v>0</v>
      </c>
      <c r="P158" s="488">
        <f t="shared" si="113"/>
        <v>0</v>
      </c>
      <c r="Q158" s="495">
        <f t="shared" si="114"/>
        <v>0</v>
      </c>
      <c r="R158" s="495">
        <f t="shared" si="115"/>
        <v>0</v>
      </c>
      <c r="S158" s="488">
        <f t="shared" si="116"/>
        <v>0</v>
      </c>
      <c r="T158" s="495">
        <f t="shared" si="117"/>
        <v>0</v>
      </c>
      <c r="U158" s="495">
        <f t="shared" si="118"/>
        <v>0</v>
      </c>
      <c r="V158" s="496">
        <f t="shared" si="119"/>
        <v>0</v>
      </c>
      <c r="W158" s="497">
        <f t="shared" si="120"/>
        <v>0</v>
      </c>
      <c r="X158" s="495">
        <f t="shared" si="121"/>
        <v>0</v>
      </c>
      <c r="Y158" s="495">
        <f t="shared" si="122"/>
        <v>0</v>
      </c>
      <c r="Z158" s="496">
        <f t="shared" si="123"/>
        <v>0</v>
      </c>
    </row>
    <row r="159" spans="1:26" ht="15" hidden="1" customHeight="1" x14ac:dyDescent="0.25">
      <c r="B159" s="50"/>
      <c r="C159" s="2"/>
      <c r="D159" s="748" t="s">
        <v>365</v>
      </c>
      <c r="E159" s="748"/>
      <c r="F159" s="182">
        <f t="shared" si="133"/>
        <v>0</v>
      </c>
      <c r="G159" s="124"/>
      <c r="H159" s="142">
        <f t="shared" si="129"/>
        <v>0</v>
      </c>
      <c r="I159" s="182">
        <f t="shared" si="134"/>
        <v>0</v>
      </c>
      <c r="J159" s="124"/>
      <c r="K159" s="142">
        <f t="shared" si="130"/>
        <v>0</v>
      </c>
      <c r="L159" s="66"/>
      <c r="M159" s="1"/>
      <c r="N159" s="1"/>
      <c r="O159" s="494">
        <f t="shared" si="112"/>
        <v>0</v>
      </c>
      <c r="P159" s="488">
        <f t="shared" si="113"/>
        <v>0</v>
      </c>
      <c r="Q159" s="495">
        <f t="shared" si="114"/>
        <v>0</v>
      </c>
      <c r="R159" s="495">
        <f t="shared" si="115"/>
        <v>0</v>
      </c>
      <c r="S159" s="488">
        <f t="shared" si="116"/>
        <v>0</v>
      </c>
      <c r="T159" s="495">
        <f t="shared" si="117"/>
        <v>0</v>
      </c>
      <c r="U159" s="495">
        <f t="shared" si="118"/>
        <v>0</v>
      </c>
      <c r="V159" s="496">
        <f t="shared" si="119"/>
        <v>0</v>
      </c>
      <c r="W159" s="497">
        <f t="shared" si="120"/>
        <v>0</v>
      </c>
      <c r="X159" s="495">
        <f t="shared" si="121"/>
        <v>0</v>
      </c>
      <c r="Y159" s="495">
        <f t="shared" si="122"/>
        <v>0</v>
      </c>
      <c r="Z159" s="496">
        <f t="shared" si="123"/>
        <v>0</v>
      </c>
    </row>
    <row r="160" spans="1:26" ht="25.5" hidden="1" customHeight="1" x14ac:dyDescent="0.25">
      <c r="B160" s="50"/>
      <c r="C160" s="2"/>
      <c r="D160" s="749" t="s">
        <v>541</v>
      </c>
      <c r="E160" s="749"/>
      <c r="F160" s="192">
        <f t="shared" si="133"/>
        <v>0</v>
      </c>
      <c r="G160" s="134"/>
      <c r="H160" s="142">
        <f t="shared" si="129"/>
        <v>0</v>
      </c>
      <c r="I160" s="192">
        <f t="shared" si="134"/>
        <v>0</v>
      </c>
      <c r="J160" s="134"/>
      <c r="K160" s="142">
        <f t="shared" si="130"/>
        <v>0</v>
      </c>
      <c r="L160" s="66"/>
      <c r="M160" s="1"/>
      <c r="N160" s="1"/>
      <c r="O160" s="494">
        <f t="shared" si="112"/>
        <v>0</v>
      </c>
      <c r="P160" s="488">
        <f t="shared" si="113"/>
        <v>0</v>
      </c>
      <c r="Q160" s="495">
        <f t="shared" si="114"/>
        <v>0</v>
      </c>
      <c r="R160" s="495">
        <f t="shared" si="115"/>
        <v>0</v>
      </c>
      <c r="S160" s="488">
        <f t="shared" si="116"/>
        <v>0</v>
      </c>
      <c r="T160" s="495">
        <f t="shared" si="117"/>
        <v>0</v>
      </c>
      <c r="U160" s="495">
        <f t="shared" si="118"/>
        <v>0</v>
      </c>
      <c r="V160" s="496">
        <f t="shared" si="119"/>
        <v>0</v>
      </c>
      <c r="W160" s="497">
        <f t="shared" si="120"/>
        <v>0</v>
      </c>
      <c r="X160" s="495">
        <f t="shared" si="121"/>
        <v>0</v>
      </c>
      <c r="Y160" s="495">
        <f t="shared" si="122"/>
        <v>0</v>
      </c>
      <c r="Z160" s="496">
        <f t="shared" si="123"/>
        <v>0</v>
      </c>
    </row>
    <row r="161" spans="1:27" ht="15" hidden="1" customHeight="1" x14ac:dyDescent="0.25">
      <c r="B161" s="50"/>
      <c r="C161" s="2"/>
      <c r="D161" s="748" t="s">
        <v>542</v>
      </c>
      <c r="E161" s="748"/>
      <c r="F161" s="182">
        <f t="shared" si="133"/>
        <v>0</v>
      </c>
      <c r="G161" s="124"/>
      <c r="H161" s="142">
        <f t="shared" si="129"/>
        <v>0</v>
      </c>
      <c r="I161" s="182">
        <f t="shared" si="134"/>
        <v>0</v>
      </c>
      <c r="J161" s="124"/>
      <c r="K161" s="142">
        <f t="shared" si="130"/>
        <v>0</v>
      </c>
      <c r="L161" s="66"/>
      <c r="M161" s="1"/>
      <c r="N161" s="1"/>
      <c r="O161" s="494">
        <f t="shared" si="112"/>
        <v>0</v>
      </c>
      <c r="P161" s="488">
        <f t="shared" si="113"/>
        <v>0</v>
      </c>
      <c r="Q161" s="495">
        <f t="shared" si="114"/>
        <v>0</v>
      </c>
      <c r="R161" s="495">
        <f t="shared" si="115"/>
        <v>0</v>
      </c>
      <c r="S161" s="488">
        <f t="shared" si="116"/>
        <v>0</v>
      </c>
      <c r="T161" s="495">
        <f t="shared" si="117"/>
        <v>0</v>
      </c>
      <c r="U161" s="495">
        <f t="shared" si="118"/>
        <v>0</v>
      </c>
      <c r="V161" s="496">
        <f t="shared" si="119"/>
        <v>0</v>
      </c>
      <c r="W161" s="497">
        <f t="shared" si="120"/>
        <v>0</v>
      </c>
      <c r="X161" s="495">
        <f t="shared" si="121"/>
        <v>0</v>
      </c>
      <c r="Y161" s="495">
        <f t="shared" si="122"/>
        <v>0</v>
      </c>
      <c r="Z161" s="496">
        <f t="shared" si="123"/>
        <v>0</v>
      </c>
    </row>
    <row r="162" spans="1:27" s="39" customFormat="1" ht="15.75" hidden="1" customHeight="1" thickBot="1" x14ac:dyDescent="0.3">
      <c r="A162" s="110" t="s">
        <v>243</v>
      </c>
      <c r="B162" s="119" t="s">
        <v>669</v>
      </c>
      <c r="C162" s="817" t="s">
        <v>244</v>
      </c>
      <c r="D162" s="818"/>
      <c r="E162" s="818"/>
      <c r="F162" s="194">
        <f t="shared" si="133"/>
        <v>0</v>
      </c>
      <c r="G162" s="136"/>
      <c r="H162" s="145">
        <f t="shared" si="129"/>
        <v>0</v>
      </c>
      <c r="I162" s="194">
        <f t="shared" si="134"/>
        <v>0</v>
      </c>
      <c r="J162" s="136"/>
      <c r="K162" s="145">
        <f t="shared" si="130"/>
        <v>0</v>
      </c>
      <c r="L162" s="94"/>
      <c r="M162" s="95"/>
      <c r="N162" s="95"/>
      <c r="O162" s="494">
        <f t="shared" si="112"/>
        <v>0</v>
      </c>
      <c r="P162" s="488">
        <f t="shared" si="113"/>
        <v>0</v>
      </c>
      <c r="Q162" s="495">
        <f t="shared" si="114"/>
        <v>0</v>
      </c>
      <c r="R162" s="495">
        <f t="shared" si="115"/>
        <v>0</v>
      </c>
      <c r="S162" s="488">
        <f t="shared" si="116"/>
        <v>0</v>
      </c>
      <c r="T162" s="495">
        <f t="shared" si="117"/>
        <v>0</v>
      </c>
      <c r="U162" s="495">
        <f t="shared" si="118"/>
        <v>0</v>
      </c>
      <c r="V162" s="496">
        <f t="shared" si="119"/>
        <v>0</v>
      </c>
      <c r="W162" s="497">
        <f t="shared" si="120"/>
        <v>0</v>
      </c>
      <c r="X162" s="495">
        <f t="shared" si="121"/>
        <v>0</v>
      </c>
      <c r="Y162" s="495">
        <f t="shared" si="122"/>
        <v>0</v>
      </c>
      <c r="Z162" s="496">
        <f t="shared" si="123"/>
        <v>0</v>
      </c>
    </row>
    <row r="163" spans="1:27" ht="15.75" thickBot="1" x14ac:dyDescent="0.3">
      <c r="B163" s="89" t="s">
        <v>245</v>
      </c>
      <c r="C163" s="771" t="s">
        <v>246</v>
      </c>
      <c r="D163" s="772"/>
      <c r="E163" s="772"/>
      <c r="F163" s="185">
        <f>F164+F165+F168+F169+F170+F171+F172</f>
        <v>0</v>
      </c>
      <c r="G163" s="127">
        <f t="shared" ref="G163" si="135">G164+G165+G168+G169+G170+G171+G172</f>
        <v>0</v>
      </c>
      <c r="H163" s="139">
        <f t="shared" si="129"/>
        <v>0</v>
      </c>
      <c r="I163" s="185">
        <f>I164+I165+I168+I169+I170+I171+I172</f>
        <v>13602004</v>
      </c>
      <c r="J163" s="127">
        <f t="shared" ref="J163" si="136">J164+J165+J168+J169+J170+J171+J172</f>
        <v>0</v>
      </c>
      <c r="K163" s="139">
        <f t="shared" si="130"/>
        <v>13602004</v>
      </c>
      <c r="L163" s="76">
        <f>L164+L165+L168+L169+L170+L171+L172</f>
        <v>0</v>
      </c>
      <c r="M163" s="77">
        <f>M164+M165+M168+M169+M170+M171+M172</f>
        <v>0</v>
      </c>
      <c r="N163" s="77">
        <f>N164+N165+N168+N169+N170+N171+N172</f>
        <v>0</v>
      </c>
      <c r="O163" s="494">
        <f t="shared" ref="O163:Z163" si="137">SUM(O172+O171+O170+O169+O168+O165+O164)</f>
        <v>0</v>
      </c>
      <c r="P163" s="494">
        <f t="shared" si="137"/>
        <v>0</v>
      </c>
      <c r="Q163" s="494">
        <f t="shared" si="137"/>
        <v>0</v>
      </c>
      <c r="R163" s="494">
        <f t="shared" si="137"/>
        <v>0</v>
      </c>
      <c r="S163" s="494">
        <f t="shared" si="137"/>
        <v>0</v>
      </c>
      <c r="T163" s="494">
        <f t="shared" si="137"/>
        <v>0</v>
      </c>
      <c r="U163" s="494">
        <f t="shared" si="137"/>
        <v>0</v>
      </c>
      <c r="V163" s="494">
        <f t="shared" si="137"/>
        <v>0</v>
      </c>
      <c r="W163" s="494">
        <f t="shared" si="137"/>
        <v>0</v>
      </c>
      <c r="X163" s="494">
        <f t="shared" si="137"/>
        <v>0</v>
      </c>
      <c r="Y163" s="494">
        <f t="shared" si="137"/>
        <v>12602004</v>
      </c>
      <c r="Z163" s="494">
        <f t="shared" si="137"/>
        <v>1000000</v>
      </c>
      <c r="AA163" s="566">
        <f>SUM(O163:Z163)</f>
        <v>13602004</v>
      </c>
    </row>
    <row r="164" spans="1:27" s="17" customFormat="1" ht="15" customHeight="1" thickBot="1" x14ac:dyDescent="0.3">
      <c r="A164" s="110" t="s">
        <v>247</v>
      </c>
      <c r="B164" s="100" t="s">
        <v>670</v>
      </c>
      <c r="C164" s="791" t="s">
        <v>248</v>
      </c>
      <c r="D164" s="792"/>
      <c r="E164" s="792"/>
      <c r="F164" s="181">
        <f>SUM(O164:Z164)</f>
        <v>0</v>
      </c>
      <c r="G164" s="123"/>
      <c r="H164" s="141">
        <f t="shared" si="129"/>
        <v>0</v>
      </c>
      <c r="I164" s="181">
        <f>SUM(R164:AC164)</f>
        <v>0</v>
      </c>
      <c r="J164" s="123"/>
      <c r="K164" s="141">
        <f t="shared" si="130"/>
        <v>0</v>
      </c>
      <c r="L164" s="83"/>
      <c r="M164" s="84"/>
      <c r="N164" s="84"/>
      <c r="O164" s="494">
        <f t="shared" si="112"/>
        <v>0</v>
      </c>
      <c r="P164" s="488">
        <f t="shared" si="113"/>
        <v>0</v>
      </c>
      <c r="Q164" s="495">
        <f t="shared" si="114"/>
        <v>0</v>
      </c>
      <c r="R164" s="495">
        <f t="shared" si="115"/>
        <v>0</v>
      </c>
      <c r="S164" s="488">
        <f t="shared" si="116"/>
        <v>0</v>
      </c>
      <c r="T164" s="495">
        <f t="shared" si="117"/>
        <v>0</v>
      </c>
      <c r="U164" s="495">
        <f t="shared" si="118"/>
        <v>0</v>
      </c>
      <c r="V164" s="496">
        <f t="shared" si="119"/>
        <v>0</v>
      </c>
      <c r="W164" s="497">
        <f t="shared" si="120"/>
        <v>0</v>
      </c>
      <c r="X164" s="495">
        <f t="shared" si="121"/>
        <v>0</v>
      </c>
      <c r="Y164" s="495">
        <f t="shared" si="122"/>
        <v>0</v>
      </c>
      <c r="Z164" s="496">
        <f t="shared" si="123"/>
        <v>0</v>
      </c>
      <c r="AA164" s="17">
        <v>0</v>
      </c>
    </row>
    <row r="165" spans="1:27" s="17" customFormat="1" ht="15" customHeight="1" thickBot="1" x14ac:dyDescent="0.3">
      <c r="A165" s="110" t="s">
        <v>249</v>
      </c>
      <c r="B165" s="82" t="s">
        <v>671</v>
      </c>
      <c r="C165" s="767" t="s">
        <v>250</v>
      </c>
      <c r="D165" s="768"/>
      <c r="E165" s="768"/>
      <c r="F165" s="183">
        <f>F166+F167</f>
        <v>0</v>
      </c>
      <c r="G165" s="125">
        <f t="shared" ref="G165" si="138">G166+G167</f>
        <v>0</v>
      </c>
      <c r="H165" s="141">
        <f t="shared" si="129"/>
        <v>0</v>
      </c>
      <c r="I165" s="183">
        <f>I166+I167</f>
        <v>787402</v>
      </c>
      <c r="J165" s="125">
        <f t="shared" ref="J165" si="139">J166+J167</f>
        <v>0</v>
      </c>
      <c r="K165" s="141">
        <f t="shared" si="130"/>
        <v>787402</v>
      </c>
      <c r="L165" s="83">
        <f>L166+L167</f>
        <v>0</v>
      </c>
      <c r="M165" s="84">
        <f>M166+M167</f>
        <v>0</v>
      </c>
      <c r="N165" s="84">
        <f>N166+N167</f>
        <v>0</v>
      </c>
      <c r="O165" s="494">
        <f t="shared" ref="O165:Z165" si="140">SUM(O166:O167)</f>
        <v>0</v>
      </c>
      <c r="P165" s="494">
        <f t="shared" si="140"/>
        <v>0</v>
      </c>
      <c r="Q165" s="494">
        <f t="shared" si="140"/>
        <v>0</v>
      </c>
      <c r="R165" s="494">
        <f t="shared" si="140"/>
        <v>0</v>
      </c>
      <c r="S165" s="494">
        <f t="shared" si="140"/>
        <v>0</v>
      </c>
      <c r="T165" s="494">
        <f t="shared" si="140"/>
        <v>0</v>
      </c>
      <c r="U165" s="494">
        <f t="shared" si="140"/>
        <v>0</v>
      </c>
      <c r="V165" s="494">
        <f t="shared" si="140"/>
        <v>0</v>
      </c>
      <c r="W165" s="494">
        <f t="shared" si="140"/>
        <v>0</v>
      </c>
      <c r="X165" s="494">
        <f t="shared" si="140"/>
        <v>0</v>
      </c>
      <c r="Y165" s="494">
        <f t="shared" si="140"/>
        <v>0</v>
      </c>
      <c r="Z165" s="494">
        <f t="shared" si="140"/>
        <v>787402</v>
      </c>
      <c r="AA165" s="526">
        <f>SUM(O165:Z165)</f>
        <v>787402</v>
      </c>
    </row>
    <row r="166" spans="1:27" ht="15" customHeight="1" thickBot="1" x14ac:dyDescent="0.3">
      <c r="B166" s="50"/>
      <c r="C166" s="2"/>
      <c r="D166" s="748" t="s">
        <v>250</v>
      </c>
      <c r="E166" s="748"/>
      <c r="F166" s="182">
        <v>0</v>
      </c>
      <c r="G166" s="124"/>
      <c r="H166" s="142">
        <f t="shared" si="129"/>
        <v>0</v>
      </c>
      <c r="I166" s="182">
        <v>787402</v>
      </c>
      <c r="J166" s="124"/>
      <c r="K166" s="142">
        <f t="shared" si="130"/>
        <v>787402</v>
      </c>
      <c r="L166" s="66"/>
      <c r="M166" s="1"/>
      <c r="N166" s="1"/>
      <c r="O166" s="494">
        <v>0</v>
      </c>
      <c r="P166" s="488">
        <v>0</v>
      </c>
      <c r="Q166" s="495">
        <v>0</v>
      </c>
      <c r="R166" s="495">
        <v>0</v>
      </c>
      <c r="S166" s="488">
        <v>0</v>
      </c>
      <c r="T166" s="495">
        <v>0</v>
      </c>
      <c r="U166" s="495">
        <v>0</v>
      </c>
      <c r="V166" s="496">
        <v>0</v>
      </c>
      <c r="W166" s="497">
        <v>0</v>
      </c>
      <c r="X166" s="495">
        <v>0</v>
      </c>
      <c r="Y166" s="495">
        <v>0</v>
      </c>
      <c r="Z166" s="496">
        <v>787402</v>
      </c>
      <c r="AA166" s="150">
        <f>SUM(O166:Z166)</f>
        <v>787402</v>
      </c>
    </row>
    <row r="167" spans="1:27" ht="15" customHeight="1" thickBot="1" x14ac:dyDescent="0.3">
      <c r="B167" s="50"/>
      <c r="C167" s="2"/>
      <c r="D167" s="748" t="s">
        <v>349</v>
      </c>
      <c r="E167" s="748"/>
      <c r="F167" s="182">
        <f t="shared" ref="F167:F171" si="141">SUM(O167:Z167)</f>
        <v>0</v>
      </c>
      <c r="G167" s="124"/>
      <c r="H167" s="142">
        <f t="shared" si="129"/>
        <v>0</v>
      </c>
      <c r="I167" s="182">
        <f t="shared" ref="I167:I171" si="142">SUM(R167:AC167)</f>
        <v>0</v>
      </c>
      <c r="J167" s="124"/>
      <c r="K167" s="142">
        <f t="shared" si="130"/>
        <v>0</v>
      </c>
      <c r="L167" s="66"/>
      <c r="M167" s="1"/>
      <c r="N167" s="1"/>
      <c r="O167" s="494">
        <f t="shared" si="112"/>
        <v>0</v>
      </c>
      <c r="P167" s="488">
        <f t="shared" si="113"/>
        <v>0</v>
      </c>
      <c r="Q167" s="495">
        <f t="shared" si="114"/>
        <v>0</v>
      </c>
      <c r="R167" s="495">
        <f t="shared" si="115"/>
        <v>0</v>
      </c>
      <c r="S167" s="488">
        <f t="shared" si="116"/>
        <v>0</v>
      </c>
      <c r="T167" s="495">
        <f t="shared" si="117"/>
        <v>0</v>
      </c>
      <c r="U167" s="495">
        <f t="shared" si="118"/>
        <v>0</v>
      </c>
      <c r="V167" s="496">
        <f t="shared" si="119"/>
        <v>0</v>
      </c>
      <c r="W167" s="497">
        <f t="shared" si="120"/>
        <v>0</v>
      </c>
      <c r="X167" s="495">
        <f t="shared" si="121"/>
        <v>0</v>
      </c>
      <c r="Y167" s="495">
        <f t="shared" si="122"/>
        <v>0</v>
      </c>
      <c r="Z167" s="496">
        <f t="shared" si="123"/>
        <v>0</v>
      </c>
      <c r="AA167" s="16">
        <v>0</v>
      </c>
    </row>
    <row r="168" spans="1:27" s="17" customFormat="1" ht="15" customHeight="1" thickBot="1" x14ac:dyDescent="0.3">
      <c r="A168" s="110" t="s">
        <v>251</v>
      </c>
      <c r="B168" s="82" t="s">
        <v>672</v>
      </c>
      <c r="C168" s="767" t="s">
        <v>252</v>
      </c>
      <c r="D168" s="768"/>
      <c r="E168" s="768"/>
      <c r="F168" s="183">
        <f t="shared" si="141"/>
        <v>0</v>
      </c>
      <c r="G168" s="125"/>
      <c r="H168" s="141">
        <f t="shared" si="129"/>
        <v>0</v>
      </c>
      <c r="I168" s="183">
        <f t="shared" si="142"/>
        <v>0</v>
      </c>
      <c r="J168" s="125"/>
      <c r="K168" s="141">
        <f t="shared" si="130"/>
        <v>0</v>
      </c>
      <c r="L168" s="83"/>
      <c r="M168" s="84"/>
      <c r="N168" s="84"/>
      <c r="O168" s="494">
        <f t="shared" si="112"/>
        <v>0</v>
      </c>
      <c r="P168" s="488">
        <f t="shared" si="113"/>
        <v>0</v>
      </c>
      <c r="Q168" s="495">
        <f t="shared" si="114"/>
        <v>0</v>
      </c>
      <c r="R168" s="495">
        <f t="shared" si="115"/>
        <v>0</v>
      </c>
      <c r="S168" s="488">
        <f t="shared" si="116"/>
        <v>0</v>
      </c>
      <c r="T168" s="495">
        <f t="shared" si="117"/>
        <v>0</v>
      </c>
      <c r="U168" s="495">
        <f t="shared" si="118"/>
        <v>0</v>
      </c>
      <c r="V168" s="496">
        <f t="shared" si="119"/>
        <v>0</v>
      </c>
      <c r="W168" s="497">
        <f t="shared" si="120"/>
        <v>0</v>
      </c>
      <c r="X168" s="495">
        <f t="shared" si="121"/>
        <v>0</v>
      </c>
      <c r="Y168" s="495">
        <f t="shared" si="122"/>
        <v>0</v>
      </c>
      <c r="Z168" s="496">
        <f t="shared" si="123"/>
        <v>0</v>
      </c>
      <c r="AA168" s="17">
        <v>0</v>
      </c>
    </row>
    <row r="169" spans="1:27" s="17" customFormat="1" ht="15.75" thickBot="1" x14ac:dyDescent="0.3">
      <c r="A169" s="110" t="s">
        <v>253</v>
      </c>
      <c r="B169" s="82" t="s">
        <v>673</v>
      </c>
      <c r="C169" s="767" t="s">
        <v>254</v>
      </c>
      <c r="D169" s="768"/>
      <c r="E169" s="768"/>
      <c r="F169" s="183">
        <v>0</v>
      </c>
      <c r="G169" s="125"/>
      <c r="H169" s="141">
        <f t="shared" si="129"/>
        <v>0</v>
      </c>
      <c r="I169" s="670">
        <v>9922838</v>
      </c>
      <c r="J169" s="125"/>
      <c r="K169" s="141">
        <f t="shared" si="130"/>
        <v>9922838</v>
      </c>
      <c r="L169" s="83"/>
      <c r="M169" s="84"/>
      <c r="N169" s="84">
        <f>H169</f>
        <v>0</v>
      </c>
      <c r="O169" s="494">
        <v>0</v>
      </c>
      <c r="P169" s="488">
        <v>0</v>
      </c>
      <c r="Q169" s="495">
        <v>0</v>
      </c>
      <c r="R169" s="495">
        <v>0</v>
      </c>
      <c r="S169" s="488">
        <v>0</v>
      </c>
      <c r="T169" s="495">
        <v>0</v>
      </c>
      <c r="U169" s="495">
        <v>0</v>
      </c>
      <c r="V169" s="496">
        <v>0</v>
      </c>
      <c r="W169" s="497">
        <v>0</v>
      </c>
      <c r="X169" s="495">
        <v>0</v>
      </c>
      <c r="Y169" s="495">
        <v>9922838</v>
      </c>
      <c r="Z169" s="496">
        <v>0</v>
      </c>
      <c r="AA169" s="526">
        <f>SUM(O169:Z169)</f>
        <v>9922838</v>
      </c>
    </row>
    <row r="170" spans="1:27" s="17" customFormat="1" ht="15" customHeight="1" thickBot="1" x14ac:dyDescent="0.3">
      <c r="A170" s="110" t="s">
        <v>255</v>
      </c>
      <c r="B170" s="82" t="s">
        <v>674</v>
      </c>
      <c r="C170" s="767" t="s">
        <v>256</v>
      </c>
      <c r="D170" s="768"/>
      <c r="E170" s="768"/>
      <c r="F170" s="183">
        <f t="shared" si="141"/>
        <v>0</v>
      </c>
      <c r="G170" s="125"/>
      <c r="H170" s="141">
        <f t="shared" si="129"/>
        <v>0</v>
      </c>
      <c r="I170" s="183">
        <f t="shared" si="142"/>
        <v>0</v>
      </c>
      <c r="J170" s="125"/>
      <c r="K170" s="141">
        <f t="shared" si="130"/>
        <v>0</v>
      </c>
      <c r="L170" s="83"/>
      <c r="M170" s="84"/>
      <c r="N170" s="84"/>
      <c r="O170" s="494">
        <f t="shared" si="112"/>
        <v>0</v>
      </c>
      <c r="P170" s="488">
        <f t="shared" si="113"/>
        <v>0</v>
      </c>
      <c r="Q170" s="495">
        <f t="shared" si="114"/>
        <v>0</v>
      </c>
      <c r="R170" s="495">
        <f t="shared" si="115"/>
        <v>0</v>
      </c>
      <c r="S170" s="488">
        <f t="shared" si="116"/>
        <v>0</v>
      </c>
      <c r="T170" s="495">
        <f t="shared" si="117"/>
        <v>0</v>
      </c>
      <c r="U170" s="495">
        <f t="shared" si="118"/>
        <v>0</v>
      </c>
      <c r="V170" s="496">
        <f t="shared" si="119"/>
        <v>0</v>
      </c>
      <c r="W170" s="497">
        <f t="shared" si="120"/>
        <v>0</v>
      </c>
      <c r="X170" s="495">
        <f t="shared" si="121"/>
        <v>0</v>
      </c>
      <c r="Y170" s="495">
        <f t="shared" si="122"/>
        <v>0</v>
      </c>
      <c r="Z170" s="496">
        <f t="shared" si="123"/>
        <v>0</v>
      </c>
      <c r="AA170" s="17">
        <v>0</v>
      </c>
    </row>
    <row r="171" spans="1:27" s="17" customFormat="1" ht="15" customHeight="1" thickBot="1" x14ac:dyDescent="0.3">
      <c r="A171" s="110" t="s">
        <v>257</v>
      </c>
      <c r="B171" s="82" t="s">
        <v>675</v>
      </c>
      <c r="C171" s="767" t="s">
        <v>258</v>
      </c>
      <c r="D171" s="768"/>
      <c r="E171" s="768"/>
      <c r="F171" s="183">
        <f t="shared" si="141"/>
        <v>0</v>
      </c>
      <c r="G171" s="125"/>
      <c r="H171" s="141">
        <f t="shared" si="129"/>
        <v>0</v>
      </c>
      <c r="I171" s="183">
        <f t="shared" si="142"/>
        <v>0</v>
      </c>
      <c r="J171" s="125"/>
      <c r="K171" s="141">
        <f t="shared" si="130"/>
        <v>0</v>
      </c>
      <c r="L171" s="83"/>
      <c r="M171" s="84"/>
      <c r="N171" s="84"/>
      <c r="O171" s="494">
        <f t="shared" si="112"/>
        <v>0</v>
      </c>
      <c r="P171" s="488">
        <f t="shared" si="113"/>
        <v>0</v>
      </c>
      <c r="Q171" s="495">
        <f t="shared" si="114"/>
        <v>0</v>
      </c>
      <c r="R171" s="495">
        <f t="shared" si="115"/>
        <v>0</v>
      </c>
      <c r="S171" s="488">
        <f t="shared" si="116"/>
        <v>0</v>
      </c>
      <c r="T171" s="495">
        <f t="shared" si="117"/>
        <v>0</v>
      </c>
      <c r="U171" s="495">
        <f t="shared" si="118"/>
        <v>0</v>
      </c>
      <c r="V171" s="496">
        <f t="shared" si="119"/>
        <v>0</v>
      </c>
      <c r="W171" s="497">
        <f t="shared" si="120"/>
        <v>0</v>
      </c>
      <c r="X171" s="495">
        <f t="shared" si="121"/>
        <v>0</v>
      </c>
      <c r="Y171" s="495">
        <f t="shared" si="122"/>
        <v>0</v>
      </c>
      <c r="Z171" s="496">
        <f t="shared" si="123"/>
        <v>0</v>
      </c>
      <c r="AA171" s="17">
        <v>0</v>
      </c>
    </row>
    <row r="172" spans="1:27" s="17" customFormat="1" ht="15.75" thickBot="1" x14ac:dyDescent="0.3">
      <c r="A172" s="110" t="s">
        <v>259</v>
      </c>
      <c r="B172" s="109" t="s">
        <v>676</v>
      </c>
      <c r="C172" s="813" t="s">
        <v>260</v>
      </c>
      <c r="D172" s="814"/>
      <c r="E172" s="814"/>
      <c r="F172" s="195">
        <v>0</v>
      </c>
      <c r="G172" s="137"/>
      <c r="H172" s="141">
        <f t="shared" si="129"/>
        <v>0</v>
      </c>
      <c r="I172" s="671">
        <v>2891764</v>
      </c>
      <c r="J172" s="137"/>
      <c r="K172" s="141">
        <f t="shared" si="130"/>
        <v>2891764</v>
      </c>
      <c r="L172" s="83"/>
      <c r="M172" s="84"/>
      <c r="N172" s="84">
        <f>H172</f>
        <v>0</v>
      </c>
      <c r="O172" s="494">
        <v>0</v>
      </c>
      <c r="P172" s="488">
        <v>0</v>
      </c>
      <c r="Q172" s="495">
        <v>0</v>
      </c>
      <c r="R172" s="495">
        <v>0</v>
      </c>
      <c r="S172" s="488">
        <v>0</v>
      </c>
      <c r="T172" s="495">
        <v>0</v>
      </c>
      <c r="U172" s="495">
        <v>0</v>
      </c>
      <c r="V172" s="496">
        <v>0</v>
      </c>
      <c r="W172" s="497">
        <v>0</v>
      </c>
      <c r="X172" s="495">
        <v>0</v>
      </c>
      <c r="Y172" s="495">
        <v>2679166</v>
      </c>
      <c r="Z172" s="496">
        <v>212598</v>
      </c>
      <c r="AA172" s="526">
        <f>SUM(O172:Z172)</f>
        <v>2891764</v>
      </c>
    </row>
    <row r="173" spans="1:27" ht="15.75" thickBot="1" x14ac:dyDescent="0.3">
      <c r="B173" s="89" t="s">
        <v>261</v>
      </c>
      <c r="C173" s="771" t="s">
        <v>262</v>
      </c>
      <c r="D173" s="772"/>
      <c r="E173" s="772"/>
      <c r="F173" s="185">
        <f>F174+F175+F176+F177</f>
        <v>0</v>
      </c>
      <c r="G173" s="127">
        <f t="shared" ref="G173" si="143">G174+G175+G176+G177</f>
        <v>0</v>
      </c>
      <c r="H173" s="139">
        <f t="shared" si="129"/>
        <v>0</v>
      </c>
      <c r="I173" s="185">
        <f>I174+I175+I176+I177</f>
        <v>0</v>
      </c>
      <c r="J173" s="127">
        <f t="shared" ref="J173" si="144">J174+J175+J176+J177</f>
        <v>0</v>
      </c>
      <c r="K173" s="139">
        <f t="shared" si="130"/>
        <v>0</v>
      </c>
      <c r="L173" s="76">
        <f>L174+L175+L176+L177</f>
        <v>0</v>
      </c>
      <c r="M173" s="77">
        <f>M174+M175+M176+M177</f>
        <v>0</v>
      </c>
      <c r="N173" s="77">
        <f>N174+N175+N176+N177</f>
        <v>0</v>
      </c>
      <c r="O173" s="494">
        <f t="shared" si="112"/>
        <v>0</v>
      </c>
      <c r="P173" s="488">
        <f t="shared" si="113"/>
        <v>0</v>
      </c>
      <c r="Q173" s="495">
        <f t="shared" si="114"/>
        <v>0</v>
      </c>
      <c r="R173" s="495">
        <f t="shared" si="115"/>
        <v>0</v>
      </c>
      <c r="S173" s="488">
        <f t="shared" si="116"/>
        <v>0</v>
      </c>
      <c r="T173" s="495">
        <f t="shared" si="117"/>
        <v>0</v>
      </c>
      <c r="U173" s="495">
        <f t="shared" si="118"/>
        <v>0</v>
      </c>
      <c r="V173" s="496">
        <f t="shared" si="119"/>
        <v>0</v>
      </c>
      <c r="W173" s="497">
        <f t="shared" si="120"/>
        <v>0</v>
      </c>
      <c r="X173" s="495">
        <f t="shared" si="121"/>
        <v>0</v>
      </c>
      <c r="Y173" s="495">
        <f t="shared" si="122"/>
        <v>0</v>
      </c>
      <c r="Z173" s="496">
        <f t="shared" si="123"/>
        <v>0</v>
      </c>
      <c r="AA173" s="16">
        <v>0</v>
      </c>
    </row>
    <row r="174" spans="1:27" s="17" customFormat="1" ht="15" hidden="1" customHeight="1" x14ac:dyDescent="0.25">
      <c r="A174" s="110" t="s">
        <v>263</v>
      </c>
      <c r="B174" s="202" t="s">
        <v>677</v>
      </c>
      <c r="C174" s="815" t="s">
        <v>264</v>
      </c>
      <c r="D174" s="816"/>
      <c r="E174" s="816"/>
      <c r="F174" s="203">
        <f>SUM(O174:Z174)</f>
        <v>0</v>
      </c>
      <c r="G174" s="204"/>
      <c r="H174" s="205">
        <f t="shared" si="129"/>
        <v>0</v>
      </c>
      <c r="I174" s="203">
        <f>SUM(R174:AC174)</f>
        <v>0</v>
      </c>
      <c r="J174" s="204"/>
      <c r="K174" s="205">
        <f t="shared" si="130"/>
        <v>0</v>
      </c>
      <c r="L174" s="206"/>
      <c r="M174" s="207"/>
      <c r="N174" s="207"/>
      <c r="O174" s="494">
        <f t="shared" si="112"/>
        <v>0</v>
      </c>
      <c r="P174" s="488">
        <f t="shared" si="113"/>
        <v>0</v>
      </c>
      <c r="Q174" s="495">
        <f t="shared" si="114"/>
        <v>0</v>
      </c>
      <c r="R174" s="495">
        <f t="shared" si="115"/>
        <v>0</v>
      </c>
      <c r="S174" s="488">
        <f t="shared" si="116"/>
        <v>0</v>
      </c>
      <c r="T174" s="495">
        <f t="shared" si="117"/>
        <v>0</v>
      </c>
      <c r="U174" s="495">
        <f t="shared" si="118"/>
        <v>0</v>
      </c>
      <c r="V174" s="496">
        <f t="shared" si="119"/>
        <v>0</v>
      </c>
      <c r="W174" s="497">
        <f t="shared" si="120"/>
        <v>0</v>
      </c>
      <c r="X174" s="495">
        <f t="shared" si="121"/>
        <v>0</v>
      </c>
      <c r="Y174" s="495">
        <f t="shared" si="122"/>
        <v>0</v>
      </c>
      <c r="Z174" s="496">
        <f t="shared" si="123"/>
        <v>0</v>
      </c>
      <c r="AA174" s="17">
        <v>0</v>
      </c>
    </row>
    <row r="175" spans="1:27" s="17" customFormat="1" ht="15" hidden="1" customHeight="1" x14ac:dyDescent="0.25">
      <c r="A175" s="110" t="s">
        <v>265</v>
      </c>
      <c r="B175" s="211" t="s">
        <v>678</v>
      </c>
      <c r="C175" s="809" t="s">
        <v>870</v>
      </c>
      <c r="D175" s="810"/>
      <c r="E175" s="810"/>
      <c r="F175" s="212">
        <f>SUM(O175:Z175)</f>
        <v>0</v>
      </c>
      <c r="G175" s="213"/>
      <c r="H175" s="205">
        <f t="shared" si="129"/>
        <v>0</v>
      </c>
      <c r="I175" s="212">
        <f>SUM(R175:AC175)</f>
        <v>0</v>
      </c>
      <c r="J175" s="213"/>
      <c r="K175" s="205">
        <f t="shared" si="130"/>
        <v>0</v>
      </c>
      <c r="L175" s="206"/>
      <c r="M175" s="207"/>
      <c r="N175" s="207"/>
      <c r="O175" s="494">
        <f t="shared" si="112"/>
        <v>0</v>
      </c>
      <c r="P175" s="488">
        <f t="shared" si="113"/>
        <v>0</v>
      </c>
      <c r="Q175" s="495">
        <f t="shared" si="114"/>
        <v>0</v>
      </c>
      <c r="R175" s="495">
        <f t="shared" si="115"/>
        <v>0</v>
      </c>
      <c r="S175" s="488">
        <f t="shared" si="116"/>
        <v>0</v>
      </c>
      <c r="T175" s="495">
        <f t="shared" si="117"/>
        <v>0</v>
      </c>
      <c r="U175" s="495">
        <f t="shared" si="118"/>
        <v>0</v>
      </c>
      <c r="V175" s="496">
        <f t="shared" si="119"/>
        <v>0</v>
      </c>
      <c r="W175" s="497">
        <f t="shared" si="120"/>
        <v>0</v>
      </c>
      <c r="X175" s="495">
        <f t="shared" si="121"/>
        <v>0</v>
      </c>
      <c r="Y175" s="495">
        <f t="shared" si="122"/>
        <v>0</v>
      </c>
      <c r="Z175" s="496">
        <f t="shared" si="123"/>
        <v>0</v>
      </c>
      <c r="AA175" s="17">
        <v>0</v>
      </c>
    </row>
    <row r="176" spans="1:27" s="17" customFormat="1" ht="15" hidden="1" customHeight="1" x14ac:dyDescent="0.25">
      <c r="A176" s="110" t="s">
        <v>266</v>
      </c>
      <c r="B176" s="211" t="s">
        <v>679</v>
      </c>
      <c r="C176" s="809" t="s">
        <v>267</v>
      </c>
      <c r="D176" s="810"/>
      <c r="E176" s="810"/>
      <c r="F176" s="212">
        <f>SUM(O176:Z176)</f>
        <v>0</v>
      </c>
      <c r="G176" s="213"/>
      <c r="H176" s="205">
        <f t="shared" si="129"/>
        <v>0</v>
      </c>
      <c r="I176" s="212">
        <f>SUM(R176:AC176)</f>
        <v>0</v>
      </c>
      <c r="J176" s="213"/>
      <c r="K176" s="205">
        <f t="shared" si="130"/>
        <v>0</v>
      </c>
      <c r="L176" s="206"/>
      <c r="M176" s="207"/>
      <c r="N176" s="207"/>
      <c r="O176" s="494">
        <f t="shared" si="112"/>
        <v>0</v>
      </c>
      <c r="P176" s="488">
        <f t="shared" si="113"/>
        <v>0</v>
      </c>
      <c r="Q176" s="495">
        <f t="shared" si="114"/>
        <v>0</v>
      </c>
      <c r="R176" s="495">
        <f t="shared" si="115"/>
        <v>0</v>
      </c>
      <c r="S176" s="488">
        <f t="shared" si="116"/>
        <v>0</v>
      </c>
      <c r="T176" s="495">
        <f t="shared" si="117"/>
        <v>0</v>
      </c>
      <c r="U176" s="495">
        <f t="shared" si="118"/>
        <v>0</v>
      </c>
      <c r="V176" s="496">
        <f t="shared" si="119"/>
        <v>0</v>
      </c>
      <c r="W176" s="497">
        <f t="shared" si="120"/>
        <v>0</v>
      </c>
      <c r="X176" s="495">
        <f t="shared" si="121"/>
        <v>0</v>
      </c>
      <c r="Y176" s="495">
        <f t="shared" si="122"/>
        <v>0</v>
      </c>
      <c r="Z176" s="496">
        <f t="shared" si="123"/>
        <v>0</v>
      </c>
      <c r="AA176" s="17">
        <v>0</v>
      </c>
    </row>
    <row r="177" spans="1:27" s="17" customFormat="1" ht="15.75" hidden="1" customHeight="1" thickBot="1" x14ac:dyDescent="0.3">
      <c r="A177" s="110" t="s">
        <v>268</v>
      </c>
      <c r="B177" s="214" t="s">
        <v>680</v>
      </c>
      <c r="C177" s="811" t="s">
        <v>366</v>
      </c>
      <c r="D177" s="812"/>
      <c r="E177" s="812"/>
      <c r="F177" s="215">
        <f>SUM(O177:Z177)</f>
        <v>0</v>
      </c>
      <c r="G177" s="216"/>
      <c r="H177" s="205">
        <f t="shared" si="129"/>
        <v>0</v>
      </c>
      <c r="I177" s="215">
        <f>SUM(R177:AC177)</f>
        <v>0</v>
      </c>
      <c r="J177" s="216"/>
      <c r="K177" s="205">
        <f t="shared" si="130"/>
        <v>0</v>
      </c>
      <c r="L177" s="206"/>
      <c r="M177" s="207"/>
      <c r="N177" s="207"/>
      <c r="O177" s="494">
        <f t="shared" si="112"/>
        <v>0</v>
      </c>
      <c r="P177" s="488">
        <f t="shared" si="113"/>
        <v>0</v>
      </c>
      <c r="Q177" s="495">
        <f t="shared" si="114"/>
        <v>0</v>
      </c>
      <c r="R177" s="495">
        <f t="shared" si="115"/>
        <v>0</v>
      </c>
      <c r="S177" s="488">
        <f t="shared" si="116"/>
        <v>0</v>
      </c>
      <c r="T177" s="495">
        <f t="shared" si="117"/>
        <v>0</v>
      </c>
      <c r="U177" s="495">
        <f t="shared" si="118"/>
        <v>0</v>
      </c>
      <c r="V177" s="496">
        <f t="shared" si="119"/>
        <v>0</v>
      </c>
      <c r="W177" s="497">
        <f t="shared" si="120"/>
        <v>0</v>
      </c>
      <c r="X177" s="495">
        <f t="shared" si="121"/>
        <v>0</v>
      </c>
      <c r="Y177" s="495">
        <f t="shared" si="122"/>
        <v>0</v>
      </c>
      <c r="Z177" s="496">
        <f t="shared" si="123"/>
        <v>0</v>
      </c>
      <c r="AA177" s="17">
        <v>0</v>
      </c>
    </row>
    <row r="178" spans="1:27" ht="15.75" thickBot="1" x14ac:dyDescent="0.3">
      <c r="B178" s="89" t="s">
        <v>269</v>
      </c>
      <c r="C178" s="771" t="s">
        <v>270</v>
      </c>
      <c r="D178" s="772"/>
      <c r="E178" s="772"/>
      <c r="F178" s="185">
        <f>F179+F180+F191+F202+F213+F216+F228+F229+F230</f>
        <v>0</v>
      </c>
      <c r="G178" s="127">
        <f t="shared" ref="G178" si="145">G179+G180+G191+G202+G213+G216+G228+G229+G230</f>
        <v>0</v>
      </c>
      <c r="H178" s="139">
        <f t="shared" si="129"/>
        <v>0</v>
      </c>
      <c r="I178" s="185">
        <f>I179+I180+I191+I202+I213+I216+I228+I229+I230</f>
        <v>0</v>
      </c>
      <c r="J178" s="127">
        <f t="shared" ref="J178" si="146">J179+J180+J191+J202+J213+J216+J228+J229+J230</f>
        <v>0</v>
      </c>
      <c r="K178" s="139">
        <f t="shared" si="130"/>
        <v>0</v>
      </c>
      <c r="L178" s="76">
        <f>L179+L180+L191+L202+L213+L216+L228+L229+L230</f>
        <v>0</v>
      </c>
      <c r="M178" s="77">
        <f>M179+M180+M191+M202+M213+M216+M228+M229+M230</f>
        <v>0</v>
      </c>
      <c r="N178" s="77">
        <f>N179+N180+N191+N202+N213+N216+N228+N229+N230</f>
        <v>0</v>
      </c>
      <c r="O178" s="494">
        <f t="shared" si="112"/>
        <v>0</v>
      </c>
      <c r="P178" s="488">
        <f t="shared" si="113"/>
        <v>0</v>
      </c>
      <c r="Q178" s="495">
        <f t="shared" si="114"/>
        <v>0</v>
      </c>
      <c r="R178" s="495">
        <f t="shared" si="115"/>
        <v>0</v>
      </c>
      <c r="S178" s="488">
        <f t="shared" si="116"/>
        <v>0</v>
      </c>
      <c r="T178" s="495">
        <f t="shared" si="117"/>
        <v>0</v>
      </c>
      <c r="U178" s="495">
        <f t="shared" si="118"/>
        <v>0</v>
      </c>
      <c r="V178" s="496">
        <f t="shared" si="119"/>
        <v>0</v>
      </c>
      <c r="W178" s="497">
        <f t="shared" si="120"/>
        <v>0</v>
      </c>
      <c r="X178" s="495">
        <f t="shared" si="121"/>
        <v>0</v>
      </c>
      <c r="Y178" s="495">
        <f t="shared" si="122"/>
        <v>0</v>
      </c>
      <c r="Z178" s="496">
        <f t="shared" si="123"/>
        <v>0</v>
      </c>
      <c r="AA178" s="16">
        <v>0</v>
      </c>
    </row>
    <row r="179" spans="1:27" s="17" customFormat="1" ht="25.5" hidden="1" customHeight="1" x14ac:dyDescent="0.25">
      <c r="A179" s="110" t="s">
        <v>271</v>
      </c>
      <c r="B179" s="82" t="s">
        <v>681</v>
      </c>
      <c r="C179" s="764" t="s">
        <v>367</v>
      </c>
      <c r="D179" s="765"/>
      <c r="E179" s="765"/>
      <c r="F179" s="196">
        <f>SUM(O179:Z179)</f>
        <v>0</v>
      </c>
      <c r="G179" s="138"/>
      <c r="H179" s="141">
        <f t="shared" si="129"/>
        <v>0</v>
      </c>
      <c r="I179" s="196">
        <f>SUM(R179:AC179)</f>
        <v>0</v>
      </c>
      <c r="J179" s="138"/>
      <c r="K179" s="141">
        <f t="shared" si="130"/>
        <v>0</v>
      </c>
      <c r="L179" s="83"/>
      <c r="M179" s="84"/>
      <c r="N179" s="84"/>
      <c r="O179" s="494">
        <f t="shared" si="112"/>
        <v>0</v>
      </c>
      <c r="P179" s="488">
        <f t="shared" si="113"/>
        <v>0</v>
      </c>
      <c r="Q179" s="495">
        <f t="shared" si="114"/>
        <v>0</v>
      </c>
      <c r="R179" s="495">
        <f t="shared" si="115"/>
        <v>0</v>
      </c>
      <c r="S179" s="488">
        <f t="shared" si="116"/>
        <v>0</v>
      </c>
      <c r="T179" s="495">
        <f t="shared" si="117"/>
        <v>0</v>
      </c>
      <c r="U179" s="495">
        <f t="shared" si="118"/>
        <v>0</v>
      </c>
      <c r="V179" s="496">
        <f t="shared" si="119"/>
        <v>0</v>
      </c>
      <c r="W179" s="497">
        <f t="shared" si="120"/>
        <v>0</v>
      </c>
      <c r="X179" s="495">
        <f t="shared" si="121"/>
        <v>0</v>
      </c>
      <c r="Y179" s="495">
        <f t="shared" si="122"/>
        <v>0</v>
      </c>
      <c r="Z179" s="496">
        <f t="shared" si="123"/>
        <v>0</v>
      </c>
      <c r="AA179" s="17">
        <v>0</v>
      </c>
    </row>
    <row r="180" spans="1:27" s="17" customFormat="1" ht="16.350000000000001" hidden="1" customHeight="1" x14ac:dyDescent="0.25">
      <c r="A180" s="110" t="s">
        <v>272</v>
      </c>
      <c r="B180" s="82" t="s">
        <v>682</v>
      </c>
      <c r="C180" s="802" t="s">
        <v>810</v>
      </c>
      <c r="D180" s="803"/>
      <c r="E180" s="803"/>
      <c r="F180" s="196">
        <f>F181+F182+F183+F184+F185+F186+F187+F188+F189+F190</f>
        <v>0</v>
      </c>
      <c r="G180" s="138">
        <f t="shared" ref="G180" si="147">G181+G182+G183+G184+G185+G186+G187+G188+G189+G190</f>
        <v>0</v>
      </c>
      <c r="H180" s="141">
        <f t="shared" si="129"/>
        <v>0</v>
      </c>
      <c r="I180" s="196">
        <f>I181+I182+I183+I184+I185+I186+I187+I188+I189+I190</f>
        <v>0</v>
      </c>
      <c r="J180" s="138">
        <f t="shared" ref="J180" si="148">J181+J182+J183+J184+J185+J186+J187+J188+J189+J190</f>
        <v>0</v>
      </c>
      <c r="K180" s="141">
        <f t="shared" si="130"/>
        <v>0</v>
      </c>
      <c r="L180" s="83">
        <f>L181+L182+L183+L184+L185+L186+L187+L188+L189+L190</f>
        <v>0</v>
      </c>
      <c r="M180" s="84">
        <f>M181+M182+M183+M184+M185+M186+M187+M188+M189+M190</f>
        <v>0</v>
      </c>
      <c r="N180" s="84">
        <f>N181+N182+N183+N184+N185+N186+N187+N188+N189+N190</f>
        <v>0</v>
      </c>
      <c r="O180" s="494">
        <f t="shared" si="112"/>
        <v>0</v>
      </c>
      <c r="P180" s="488">
        <f t="shared" si="113"/>
        <v>0</v>
      </c>
      <c r="Q180" s="495">
        <f t="shared" si="114"/>
        <v>0</v>
      </c>
      <c r="R180" s="495">
        <f t="shared" si="115"/>
        <v>0</v>
      </c>
      <c r="S180" s="488">
        <f t="shared" si="116"/>
        <v>0</v>
      </c>
      <c r="T180" s="495">
        <f t="shared" si="117"/>
        <v>0</v>
      </c>
      <c r="U180" s="495">
        <f t="shared" si="118"/>
        <v>0</v>
      </c>
      <c r="V180" s="496">
        <f t="shared" si="119"/>
        <v>0</v>
      </c>
      <c r="W180" s="497">
        <f t="shared" si="120"/>
        <v>0</v>
      </c>
      <c r="X180" s="495">
        <f t="shared" si="121"/>
        <v>0</v>
      </c>
      <c r="Y180" s="495">
        <f t="shared" si="122"/>
        <v>0</v>
      </c>
      <c r="Z180" s="496">
        <f t="shared" si="123"/>
        <v>0</v>
      </c>
      <c r="AA180" s="17">
        <v>0</v>
      </c>
    </row>
    <row r="181" spans="1:27" ht="15" hidden="1" customHeight="1" x14ac:dyDescent="0.25">
      <c r="B181" s="50"/>
      <c r="C181" s="2"/>
      <c r="D181" s="748" t="s">
        <v>811</v>
      </c>
      <c r="E181" s="748"/>
      <c r="F181" s="182">
        <f t="shared" ref="F181:F190" si="149">SUM(O181:Z181)</f>
        <v>0</v>
      </c>
      <c r="G181" s="124"/>
      <c r="H181" s="142">
        <f t="shared" si="129"/>
        <v>0</v>
      </c>
      <c r="I181" s="182">
        <f t="shared" ref="I181:I190" si="150">SUM(R181:AC181)</f>
        <v>0</v>
      </c>
      <c r="J181" s="124"/>
      <c r="K181" s="142">
        <f t="shared" si="130"/>
        <v>0</v>
      </c>
      <c r="L181" s="66"/>
      <c r="M181" s="1"/>
      <c r="N181" s="1"/>
      <c r="O181" s="494">
        <f t="shared" si="112"/>
        <v>0</v>
      </c>
      <c r="P181" s="488">
        <f t="shared" si="113"/>
        <v>0</v>
      </c>
      <c r="Q181" s="495">
        <f t="shared" si="114"/>
        <v>0</v>
      </c>
      <c r="R181" s="495">
        <f t="shared" si="115"/>
        <v>0</v>
      </c>
      <c r="S181" s="488">
        <f t="shared" si="116"/>
        <v>0</v>
      </c>
      <c r="T181" s="495">
        <f t="shared" si="117"/>
        <v>0</v>
      </c>
      <c r="U181" s="495">
        <f t="shared" si="118"/>
        <v>0</v>
      </c>
      <c r="V181" s="496">
        <f t="shared" si="119"/>
        <v>0</v>
      </c>
      <c r="W181" s="497">
        <f t="shared" si="120"/>
        <v>0</v>
      </c>
      <c r="X181" s="495">
        <f t="shared" si="121"/>
        <v>0</v>
      </c>
      <c r="Y181" s="495">
        <f t="shared" si="122"/>
        <v>0</v>
      </c>
      <c r="Z181" s="496">
        <f t="shared" si="123"/>
        <v>0</v>
      </c>
      <c r="AA181" s="16">
        <v>0</v>
      </c>
    </row>
    <row r="182" spans="1:27" ht="15" hidden="1" customHeight="1" x14ac:dyDescent="0.25">
      <c r="B182" s="50"/>
      <c r="C182" s="2"/>
      <c r="D182" s="748" t="s">
        <v>812</v>
      </c>
      <c r="E182" s="748"/>
      <c r="F182" s="182">
        <f t="shared" si="149"/>
        <v>0</v>
      </c>
      <c r="G182" s="124"/>
      <c r="H182" s="142">
        <f t="shared" si="129"/>
        <v>0</v>
      </c>
      <c r="I182" s="182">
        <f t="shared" si="150"/>
        <v>0</v>
      </c>
      <c r="J182" s="124"/>
      <c r="K182" s="142">
        <f t="shared" si="130"/>
        <v>0</v>
      </c>
      <c r="L182" s="66"/>
      <c r="M182" s="1"/>
      <c r="N182" s="1"/>
      <c r="O182" s="494">
        <f t="shared" si="112"/>
        <v>0</v>
      </c>
      <c r="P182" s="488">
        <f t="shared" si="113"/>
        <v>0</v>
      </c>
      <c r="Q182" s="495">
        <f t="shared" si="114"/>
        <v>0</v>
      </c>
      <c r="R182" s="495">
        <f t="shared" si="115"/>
        <v>0</v>
      </c>
      <c r="S182" s="488">
        <f t="shared" si="116"/>
        <v>0</v>
      </c>
      <c r="T182" s="495">
        <f t="shared" si="117"/>
        <v>0</v>
      </c>
      <c r="U182" s="495">
        <f t="shared" si="118"/>
        <v>0</v>
      </c>
      <c r="V182" s="496">
        <f t="shared" si="119"/>
        <v>0</v>
      </c>
      <c r="W182" s="497">
        <f t="shared" si="120"/>
        <v>0</v>
      </c>
      <c r="X182" s="495">
        <f t="shared" si="121"/>
        <v>0</v>
      </c>
      <c r="Y182" s="495">
        <f t="shared" si="122"/>
        <v>0</v>
      </c>
      <c r="Z182" s="496">
        <f t="shared" si="123"/>
        <v>0</v>
      </c>
      <c r="AA182" s="16">
        <v>0</v>
      </c>
    </row>
    <row r="183" spans="1:27" ht="15" hidden="1" customHeight="1" x14ac:dyDescent="0.25">
      <c r="B183" s="50"/>
      <c r="C183" s="2"/>
      <c r="D183" s="748" t="s">
        <v>544</v>
      </c>
      <c r="E183" s="748"/>
      <c r="F183" s="182">
        <f t="shared" si="149"/>
        <v>0</v>
      </c>
      <c r="G183" s="124"/>
      <c r="H183" s="142">
        <f t="shared" si="129"/>
        <v>0</v>
      </c>
      <c r="I183" s="182">
        <f t="shared" si="150"/>
        <v>0</v>
      </c>
      <c r="J183" s="124"/>
      <c r="K183" s="142">
        <f t="shared" si="130"/>
        <v>0</v>
      </c>
      <c r="L183" s="66"/>
      <c r="M183" s="1"/>
      <c r="N183" s="1"/>
      <c r="O183" s="494">
        <f t="shared" si="112"/>
        <v>0</v>
      </c>
      <c r="P183" s="488">
        <f t="shared" si="113"/>
        <v>0</v>
      </c>
      <c r="Q183" s="495">
        <f t="shared" si="114"/>
        <v>0</v>
      </c>
      <c r="R183" s="495">
        <f t="shared" si="115"/>
        <v>0</v>
      </c>
      <c r="S183" s="488">
        <f t="shared" si="116"/>
        <v>0</v>
      </c>
      <c r="T183" s="495">
        <f t="shared" si="117"/>
        <v>0</v>
      </c>
      <c r="U183" s="495">
        <f t="shared" si="118"/>
        <v>0</v>
      </c>
      <c r="V183" s="496">
        <f t="shared" si="119"/>
        <v>0</v>
      </c>
      <c r="W183" s="497">
        <f t="shared" si="120"/>
        <v>0</v>
      </c>
      <c r="X183" s="495">
        <f t="shared" si="121"/>
        <v>0</v>
      </c>
      <c r="Y183" s="495">
        <f t="shared" si="122"/>
        <v>0</v>
      </c>
      <c r="Z183" s="496">
        <f t="shared" si="123"/>
        <v>0</v>
      </c>
      <c r="AA183" s="16">
        <v>0</v>
      </c>
    </row>
    <row r="184" spans="1:27" ht="25.5" hidden="1" customHeight="1" x14ac:dyDescent="0.25">
      <c r="B184" s="50"/>
      <c r="C184" s="2"/>
      <c r="D184" s="749" t="s">
        <v>547</v>
      </c>
      <c r="E184" s="749"/>
      <c r="F184" s="192">
        <f t="shared" si="149"/>
        <v>0</v>
      </c>
      <c r="G184" s="134"/>
      <c r="H184" s="142">
        <f t="shared" si="129"/>
        <v>0</v>
      </c>
      <c r="I184" s="192">
        <f t="shared" si="150"/>
        <v>0</v>
      </c>
      <c r="J184" s="134"/>
      <c r="K184" s="142">
        <f t="shared" si="130"/>
        <v>0</v>
      </c>
      <c r="L184" s="66"/>
      <c r="M184" s="1"/>
      <c r="N184" s="1"/>
      <c r="O184" s="494">
        <f t="shared" si="112"/>
        <v>0</v>
      </c>
      <c r="P184" s="488">
        <f t="shared" si="113"/>
        <v>0</v>
      </c>
      <c r="Q184" s="495">
        <f t="shared" si="114"/>
        <v>0</v>
      </c>
      <c r="R184" s="495">
        <f t="shared" si="115"/>
        <v>0</v>
      </c>
      <c r="S184" s="488">
        <f t="shared" si="116"/>
        <v>0</v>
      </c>
      <c r="T184" s="495">
        <f t="shared" si="117"/>
        <v>0</v>
      </c>
      <c r="U184" s="495">
        <f t="shared" si="118"/>
        <v>0</v>
      </c>
      <c r="V184" s="496">
        <f t="shared" si="119"/>
        <v>0</v>
      </c>
      <c r="W184" s="497">
        <f t="shared" si="120"/>
        <v>0</v>
      </c>
      <c r="X184" s="495">
        <f t="shared" si="121"/>
        <v>0</v>
      </c>
      <c r="Y184" s="495">
        <f t="shared" si="122"/>
        <v>0</v>
      </c>
      <c r="Z184" s="496">
        <f t="shared" si="123"/>
        <v>0</v>
      </c>
      <c r="AA184" s="16">
        <v>0</v>
      </c>
    </row>
    <row r="185" spans="1:27" ht="15" hidden="1" customHeight="1" x14ac:dyDescent="0.25">
      <c r="B185" s="50"/>
      <c r="C185" s="2"/>
      <c r="D185" s="748" t="s">
        <v>549</v>
      </c>
      <c r="E185" s="748"/>
      <c r="F185" s="182">
        <f t="shared" si="149"/>
        <v>0</v>
      </c>
      <c r="G185" s="124"/>
      <c r="H185" s="142">
        <f t="shared" si="129"/>
        <v>0</v>
      </c>
      <c r="I185" s="182">
        <f t="shared" si="150"/>
        <v>0</v>
      </c>
      <c r="J185" s="124"/>
      <c r="K185" s="142">
        <f t="shared" si="130"/>
        <v>0</v>
      </c>
      <c r="L185" s="66"/>
      <c r="M185" s="1"/>
      <c r="N185" s="1"/>
      <c r="O185" s="494">
        <f t="shared" si="112"/>
        <v>0</v>
      </c>
      <c r="P185" s="488">
        <f t="shared" si="113"/>
        <v>0</v>
      </c>
      <c r="Q185" s="495">
        <f t="shared" si="114"/>
        <v>0</v>
      </c>
      <c r="R185" s="495">
        <f t="shared" si="115"/>
        <v>0</v>
      </c>
      <c r="S185" s="488">
        <f t="shared" si="116"/>
        <v>0</v>
      </c>
      <c r="T185" s="495">
        <f t="shared" si="117"/>
        <v>0</v>
      </c>
      <c r="U185" s="495">
        <f t="shared" si="118"/>
        <v>0</v>
      </c>
      <c r="V185" s="496">
        <f t="shared" si="119"/>
        <v>0</v>
      </c>
      <c r="W185" s="497">
        <f t="shared" si="120"/>
        <v>0</v>
      </c>
      <c r="X185" s="495">
        <f t="shared" si="121"/>
        <v>0</v>
      </c>
      <c r="Y185" s="495">
        <f t="shared" si="122"/>
        <v>0</v>
      </c>
      <c r="Z185" s="496">
        <f t="shared" si="123"/>
        <v>0</v>
      </c>
      <c r="AA185" s="16">
        <v>0</v>
      </c>
    </row>
    <row r="186" spans="1:27" ht="15" hidden="1" customHeight="1" x14ac:dyDescent="0.25">
      <c r="B186" s="50"/>
      <c r="C186" s="2"/>
      <c r="D186" s="748" t="s">
        <v>550</v>
      </c>
      <c r="E186" s="748"/>
      <c r="F186" s="182">
        <f t="shared" si="149"/>
        <v>0</v>
      </c>
      <c r="G186" s="124"/>
      <c r="H186" s="142">
        <f t="shared" si="129"/>
        <v>0</v>
      </c>
      <c r="I186" s="182">
        <f t="shared" si="150"/>
        <v>0</v>
      </c>
      <c r="J186" s="124"/>
      <c r="K186" s="142">
        <f t="shared" si="130"/>
        <v>0</v>
      </c>
      <c r="L186" s="66"/>
      <c r="M186" s="1"/>
      <c r="N186" s="1"/>
      <c r="O186" s="494">
        <f t="shared" si="112"/>
        <v>0</v>
      </c>
      <c r="P186" s="488">
        <f t="shared" si="113"/>
        <v>0</v>
      </c>
      <c r="Q186" s="495">
        <f t="shared" si="114"/>
        <v>0</v>
      </c>
      <c r="R186" s="495">
        <f t="shared" si="115"/>
        <v>0</v>
      </c>
      <c r="S186" s="488">
        <f t="shared" si="116"/>
        <v>0</v>
      </c>
      <c r="T186" s="495">
        <f t="shared" si="117"/>
        <v>0</v>
      </c>
      <c r="U186" s="495">
        <f t="shared" si="118"/>
        <v>0</v>
      </c>
      <c r="V186" s="496">
        <f t="shared" si="119"/>
        <v>0</v>
      </c>
      <c r="W186" s="497">
        <f t="shared" si="120"/>
        <v>0</v>
      </c>
      <c r="X186" s="495">
        <f t="shared" si="121"/>
        <v>0</v>
      </c>
      <c r="Y186" s="495">
        <f t="shared" si="122"/>
        <v>0</v>
      </c>
      <c r="Z186" s="496">
        <f t="shared" si="123"/>
        <v>0</v>
      </c>
      <c r="AA186" s="16">
        <v>0</v>
      </c>
    </row>
    <row r="187" spans="1:27" ht="25.5" hidden="1" customHeight="1" x14ac:dyDescent="0.25">
      <c r="B187" s="50"/>
      <c r="C187" s="2"/>
      <c r="D187" s="749" t="s">
        <v>554</v>
      </c>
      <c r="E187" s="749"/>
      <c r="F187" s="192">
        <f t="shared" si="149"/>
        <v>0</v>
      </c>
      <c r="G187" s="134"/>
      <c r="H187" s="142">
        <f t="shared" si="129"/>
        <v>0</v>
      </c>
      <c r="I187" s="192">
        <f t="shared" si="150"/>
        <v>0</v>
      </c>
      <c r="J187" s="134"/>
      <c r="K187" s="142">
        <f t="shared" si="130"/>
        <v>0</v>
      </c>
      <c r="L187" s="66"/>
      <c r="M187" s="1"/>
      <c r="N187" s="1"/>
      <c r="O187" s="494">
        <f t="shared" si="112"/>
        <v>0</v>
      </c>
      <c r="P187" s="488">
        <f t="shared" si="113"/>
        <v>0</v>
      </c>
      <c r="Q187" s="495">
        <f t="shared" si="114"/>
        <v>0</v>
      </c>
      <c r="R187" s="495">
        <f t="shared" si="115"/>
        <v>0</v>
      </c>
      <c r="S187" s="488">
        <f t="shared" si="116"/>
        <v>0</v>
      </c>
      <c r="T187" s="495">
        <f t="shared" si="117"/>
        <v>0</v>
      </c>
      <c r="U187" s="495">
        <f t="shared" si="118"/>
        <v>0</v>
      </c>
      <c r="V187" s="496">
        <f t="shared" si="119"/>
        <v>0</v>
      </c>
      <c r="W187" s="497">
        <f t="shared" si="120"/>
        <v>0</v>
      </c>
      <c r="X187" s="495">
        <f t="shared" si="121"/>
        <v>0</v>
      </c>
      <c r="Y187" s="495">
        <f t="shared" si="122"/>
        <v>0</v>
      </c>
      <c r="Z187" s="496">
        <f t="shared" si="123"/>
        <v>0</v>
      </c>
      <c r="AA187" s="16">
        <v>0</v>
      </c>
    </row>
    <row r="188" spans="1:27" ht="25.5" hidden="1" customHeight="1" x14ac:dyDescent="0.25">
      <c r="B188" s="50"/>
      <c r="C188" s="2"/>
      <c r="D188" s="749" t="s">
        <v>557</v>
      </c>
      <c r="E188" s="749"/>
      <c r="F188" s="192">
        <f t="shared" si="149"/>
        <v>0</v>
      </c>
      <c r="G188" s="134"/>
      <c r="H188" s="142">
        <f t="shared" si="129"/>
        <v>0</v>
      </c>
      <c r="I188" s="192">
        <f t="shared" si="150"/>
        <v>0</v>
      </c>
      <c r="J188" s="134"/>
      <c r="K188" s="142">
        <f t="shared" si="130"/>
        <v>0</v>
      </c>
      <c r="L188" s="66"/>
      <c r="M188" s="1"/>
      <c r="N188" s="1"/>
      <c r="O188" s="494">
        <f t="shared" si="112"/>
        <v>0</v>
      </c>
      <c r="P188" s="488">
        <f t="shared" si="113"/>
        <v>0</v>
      </c>
      <c r="Q188" s="495">
        <f t="shared" si="114"/>
        <v>0</v>
      </c>
      <c r="R188" s="495">
        <f t="shared" si="115"/>
        <v>0</v>
      </c>
      <c r="S188" s="488">
        <f t="shared" si="116"/>
        <v>0</v>
      </c>
      <c r="T188" s="495">
        <f t="shared" si="117"/>
        <v>0</v>
      </c>
      <c r="U188" s="495">
        <f t="shared" si="118"/>
        <v>0</v>
      </c>
      <c r="V188" s="496">
        <f t="shared" si="119"/>
        <v>0</v>
      </c>
      <c r="W188" s="497">
        <f t="shared" si="120"/>
        <v>0</v>
      </c>
      <c r="X188" s="495">
        <f t="shared" si="121"/>
        <v>0</v>
      </c>
      <c r="Y188" s="495">
        <f t="shared" si="122"/>
        <v>0</v>
      </c>
      <c r="Z188" s="496">
        <f t="shared" si="123"/>
        <v>0</v>
      </c>
      <c r="AA188" s="16">
        <v>0</v>
      </c>
    </row>
    <row r="189" spans="1:27" ht="25.5" hidden="1" customHeight="1" x14ac:dyDescent="0.25">
      <c r="B189" s="50"/>
      <c r="C189" s="2"/>
      <c r="D189" s="749" t="s">
        <v>559</v>
      </c>
      <c r="E189" s="749"/>
      <c r="F189" s="192">
        <f t="shared" si="149"/>
        <v>0</v>
      </c>
      <c r="G189" s="134"/>
      <c r="H189" s="142">
        <f t="shared" si="129"/>
        <v>0</v>
      </c>
      <c r="I189" s="192">
        <f t="shared" si="150"/>
        <v>0</v>
      </c>
      <c r="J189" s="134"/>
      <c r="K189" s="142">
        <f t="shared" si="130"/>
        <v>0</v>
      </c>
      <c r="L189" s="66"/>
      <c r="M189" s="1"/>
      <c r="N189" s="1"/>
      <c r="O189" s="494">
        <f t="shared" si="112"/>
        <v>0</v>
      </c>
      <c r="P189" s="488">
        <f t="shared" si="113"/>
        <v>0</v>
      </c>
      <c r="Q189" s="495">
        <f t="shared" si="114"/>
        <v>0</v>
      </c>
      <c r="R189" s="495">
        <f t="shared" si="115"/>
        <v>0</v>
      </c>
      <c r="S189" s="488">
        <f t="shared" si="116"/>
        <v>0</v>
      </c>
      <c r="T189" s="495">
        <f t="shared" si="117"/>
        <v>0</v>
      </c>
      <c r="U189" s="495">
        <f t="shared" si="118"/>
        <v>0</v>
      </c>
      <c r="V189" s="496">
        <f t="shared" si="119"/>
        <v>0</v>
      </c>
      <c r="W189" s="497">
        <f t="shared" si="120"/>
        <v>0</v>
      </c>
      <c r="X189" s="495">
        <f t="shared" si="121"/>
        <v>0</v>
      </c>
      <c r="Y189" s="495">
        <f t="shared" si="122"/>
        <v>0</v>
      </c>
      <c r="Z189" s="496">
        <f t="shared" si="123"/>
        <v>0</v>
      </c>
      <c r="AA189" s="16">
        <v>0</v>
      </c>
    </row>
    <row r="190" spans="1:27" ht="25.5" hidden="1" customHeight="1" x14ac:dyDescent="0.25">
      <c r="B190" s="50"/>
      <c r="C190" s="2"/>
      <c r="D190" s="749" t="s">
        <v>562</v>
      </c>
      <c r="E190" s="749"/>
      <c r="F190" s="192">
        <f t="shared" si="149"/>
        <v>0</v>
      </c>
      <c r="G190" s="134"/>
      <c r="H190" s="142">
        <f t="shared" si="129"/>
        <v>0</v>
      </c>
      <c r="I190" s="192">
        <f t="shared" si="150"/>
        <v>0</v>
      </c>
      <c r="J190" s="134"/>
      <c r="K190" s="142">
        <f t="shared" si="130"/>
        <v>0</v>
      </c>
      <c r="L190" s="66"/>
      <c r="M190" s="1"/>
      <c r="N190" s="1"/>
      <c r="O190" s="494">
        <f t="shared" si="112"/>
        <v>0</v>
      </c>
      <c r="P190" s="488">
        <f t="shared" si="113"/>
        <v>0</v>
      </c>
      <c r="Q190" s="495">
        <f t="shared" si="114"/>
        <v>0</v>
      </c>
      <c r="R190" s="495">
        <f t="shared" si="115"/>
        <v>0</v>
      </c>
      <c r="S190" s="488">
        <f t="shared" si="116"/>
        <v>0</v>
      </c>
      <c r="T190" s="495">
        <f t="shared" si="117"/>
        <v>0</v>
      </c>
      <c r="U190" s="495">
        <f t="shared" si="118"/>
        <v>0</v>
      </c>
      <c r="V190" s="496">
        <f t="shared" si="119"/>
        <v>0</v>
      </c>
      <c r="W190" s="497">
        <f t="shared" si="120"/>
        <v>0</v>
      </c>
      <c r="X190" s="495">
        <f t="shared" si="121"/>
        <v>0</v>
      </c>
      <c r="Y190" s="495">
        <f t="shared" si="122"/>
        <v>0</v>
      </c>
      <c r="Z190" s="496">
        <f t="shared" si="123"/>
        <v>0</v>
      </c>
      <c r="AA190" s="16">
        <v>0</v>
      </c>
    </row>
    <row r="191" spans="1:27" s="17" customFormat="1" ht="25.5" hidden="1" customHeight="1" x14ac:dyDescent="0.25">
      <c r="A191" s="113" t="s">
        <v>273</v>
      </c>
      <c r="B191" s="82" t="s">
        <v>683</v>
      </c>
      <c r="C191" s="802" t="s">
        <v>604</v>
      </c>
      <c r="D191" s="803"/>
      <c r="E191" s="803"/>
      <c r="F191" s="196">
        <f>F192+F193+F194+F195+F196+F197+F198+F199+F200+F201</f>
        <v>0</v>
      </c>
      <c r="G191" s="138">
        <f t="shared" ref="G191" si="151">G192+G193+G194+G195+G196+G197+G198+G199+G200+G201</f>
        <v>0</v>
      </c>
      <c r="H191" s="141">
        <f t="shared" si="129"/>
        <v>0</v>
      </c>
      <c r="I191" s="196">
        <f>I192+I193+I194+I195+I196+I197+I198+I199+I200+I201</f>
        <v>0</v>
      </c>
      <c r="J191" s="138">
        <f t="shared" ref="J191" si="152">J192+J193+J194+J195+J196+J197+J198+J199+J200+J201</f>
        <v>0</v>
      </c>
      <c r="K191" s="141">
        <f t="shared" si="130"/>
        <v>0</v>
      </c>
      <c r="L191" s="83">
        <f>L192+L193+L194+L195+L196+L197+L198+L199+L200+L201</f>
        <v>0</v>
      </c>
      <c r="M191" s="84">
        <f>M192+M193+M194+M195+M196+M197+M198+M199+M200+M201</f>
        <v>0</v>
      </c>
      <c r="N191" s="84">
        <f>N192+N193+N194+N195+N196+N197+N198+N199+N200+N201</f>
        <v>0</v>
      </c>
      <c r="O191" s="494">
        <f t="shared" si="112"/>
        <v>0</v>
      </c>
      <c r="P191" s="488">
        <f t="shared" si="113"/>
        <v>0</v>
      </c>
      <c r="Q191" s="495">
        <f t="shared" si="114"/>
        <v>0</v>
      </c>
      <c r="R191" s="495">
        <f t="shared" si="115"/>
        <v>0</v>
      </c>
      <c r="S191" s="488">
        <f t="shared" si="116"/>
        <v>0</v>
      </c>
      <c r="T191" s="495">
        <f t="shared" si="117"/>
        <v>0</v>
      </c>
      <c r="U191" s="495">
        <f t="shared" si="118"/>
        <v>0</v>
      </c>
      <c r="V191" s="496">
        <f t="shared" si="119"/>
        <v>0</v>
      </c>
      <c r="W191" s="497">
        <f t="shared" si="120"/>
        <v>0</v>
      </c>
      <c r="X191" s="495">
        <f t="shared" si="121"/>
        <v>0</v>
      </c>
      <c r="Y191" s="495">
        <f t="shared" si="122"/>
        <v>0</v>
      </c>
      <c r="Z191" s="496">
        <f t="shared" si="123"/>
        <v>0</v>
      </c>
      <c r="AA191" s="17">
        <v>0</v>
      </c>
    </row>
    <row r="192" spans="1:27" ht="15" hidden="1" customHeight="1" x14ac:dyDescent="0.25">
      <c r="B192" s="50"/>
      <c r="C192" s="2"/>
      <c r="D192" s="748" t="s">
        <v>813</v>
      </c>
      <c r="E192" s="748"/>
      <c r="F192" s="182">
        <f t="shared" ref="F192:F201" si="153">SUM(O192:Z192)</f>
        <v>0</v>
      </c>
      <c r="G192" s="124"/>
      <c r="H192" s="142">
        <f t="shared" si="129"/>
        <v>0</v>
      </c>
      <c r="I192" s="182">
        <f t="shared" ref="I192:I201" si="154">SUM(R192:AC192)</f>
        <v>0</v>
      </c>
      <c r="J192" s="124"/>
      <c r="K192" s="142">
        <f t="shared" si="130"/>
        <v>0</v>
      </c>
      <c r="L192" s="66"/>
      <c r="M192" s="1"/>
      <c r="N192" s="1"/>
      <c r="O192" s="494">
        <f t="shared" si="112"/>
        <v>0</v>
      </c>
      <c r="P192" s="488">
        <f t="shared" si="113"/>
        <v>0</v>
      </c>
      <c r="Q192" s="495">
        <f t="shared" si="114"/>
        <v>0</v>
      </c>
      <c r="R192" s="495">
        <f t="shared" si="115"/>
        <v>0</v>
      </c>
      <c r="S192" s="488">
        <f t="shared" si="116"/>
        <v>0</v>
      </c>
      <c r="T192" s="495">
        <f t="shared" si="117"/>
        <v>0</v>
      </c>
      <c r="U192" s="495">
        <f t="shared" si="118"/>
        <v>0</v>
      </c>
      <c r="V192" s="496">
        <f t="shared" si="119"/>
        <v>0</v>
      </c>
      <c r="W192" s="497">
        <f t="shared" si="120"/>
        <v>0</v>
      </c>
      <c r="X192" s="495">
        <f t="shared" si="121"/>
        <v>0</v>
      </c>
      <c r="Y192" s="495">
        <f t="shared" si="122"/>
        <v>0</v>
      </c>
      <c r="Z192" s="496">
        <f t="shared" si="123"/>
        <v>0</v>
      </c>
      <c r="AA192" s="16">
        <v>0</v>
      </c>
    </row>
    <row r="193" spans="1:27" ht="15" hidden="1" customHeight="1" x14ac:dyDescent="0.25">
      <c r="B193" s="50"/>
      <c r="C193" s="2"/>
      <c r="D193" s="748" t="s">
        <v>814</v>
      </c>
      <c r="E193" s="748"/>
      <c r="F193" s="182">
        <f t="shared" si="153"/>
        <v>0</v>
      </c>
      <c r="G193" s="124"/>
      <c r="H193" s="142">
        <f t="shared" si="129"/>
        <v>0</v>
      </c>
      <c r="I193" s="182">
        <f t="shared" si="154"/>
        <v>0</v>
      </c>
      <c r="J193" s="124"/>
      <c r="K193" s="142">
        <f t="shared" si="130"/>
        <v>0</v>
      </c>
      <c r="L193" s="66"/>
      <c r="M193" s="1"/>
      <c r="N193" s="1"/>
      <c r="O193" s="494">
        <f t="shared" si="112"/>
        <v>0</v>
      </c>
      <c r="P193" s="488">
        <f t="shared" si="113"/>
        <v>0</v>
      </c>
      <c r="Q193" s="495">
        <f t="shared" si="114"/>
        <v>0</v>
      </c>
      <c r="R193" s="495">
        <f t="shared" si="115"/>
        <v>0</v>
      </c>
      <c r="S193" s="488">
        <f t="shared" si="116"/>
        <v>0</v>
      </c>
      <c r="T193" s="495">
        <f t="shared" si="117"/>
        <v>0</v>
      </c>
      <c r="U193" s="495">
        <f t="shared" si="118"/>
        <v>0</v>
      </c>
      <c r="V193" s="496">
        <f t="shared" si="119"/>
        <v>0</v>
      </c>
      <c r="W193" s="497">
        <f t="shared" si="120"/>
        <v>0</v>
      </c>
      <c r="X193" s="495">
        <f t="shared" si="121"/>
        <v>0</v>
      </c>
      <c r="Y193" s="495">
        <f t="shared" si="122"/>
        <v>0</v>
      </c>
      <c r="Z193" s="496">
        <f t="shared" si="123"/>
        <v>0</v>
      </c>
      <c r="AA193" s="16">
        <v>0</v>
      </c>
    </row>
    <row r="194" spans="1:27" ht="15" hidden="1" customHeight="1" x14ac:dyDescent="0.25">
      <c r="B194" s="50"/>
      <c r="C194" s="2"/>
      <c r="D194" s="748" t="s">
        <v>545</v>
      </c>
      <c r="E194" s="748"/>
      <c r="F194" s="182">
        <f t="shared" si="153"/>
        <v>0</v>
      </c>
      <c r="G194" s="124"/>
      <c r="H194" s="142">
        <f t="shared" si="129"/>
        <v>0</v>
      </c>
      <c r="I194" s="182">
        <f t="shared" si="154"/>
        <v>0</v>
      </c>
      <c r="J194" s="124"/>
      <c r="K194" s="142">
        <f t="shared" si="130"/>
        <v>0</v>
      </c>
      <c r="L194" s="66"/>
      <c r="M194" s="1"/>
      <c r="N194" s="1"/>
      <c r="O194" s="494">
        <f t="shared" si="112"/>
        <v>0</v>
      </c>
      <c r="P194" s="488">
        <f t="shared" si="113"/>
        <v>0</v>
      </c>
      <c r="Q194" s="495">
        <f t="shared" si="114"/>
        <v>0</v>
      </c>
      <c r="R194" s="495">
        <f t="shared" si="115"/>
        <v>0</v>
      </c>
      <c r="S194" s="488">
        <f t="shared" si="116"/>
        <v>0</v>
      </c>
      <c r="T194" s="495">
        <f t="shared" si="117"/>
        <v>0</v>
      </c>
      <c r="U194" s="495">
        <f t="shared" si="118"/>
        <v>0</v>
      </c>
      <c r="V194" s="496">
        <f t="shared" si="119"/>
        <v>0</v>
      </c>
      <c r="W194" s="497">
        <f t="shared" si="120"/>
        <v>0</v>
      </c>
      <c r="X194" s="495">
        <f t="shared" si="121"/>
        <v>0</v>
      </c>
      <c r="Y194" s="495">
        <f t="shared" si="122"/>
        <v>0</v>
      </c>
      <c r="Z194" s="496">
        <f t="shared" si="123"/>
        <v>0</v>
      </c>
      <c r="AA194" s="16">
        <v>0</v>
      </c>
    </row>
    <row r="195" spans="1:27" ht="25.5" hidden="1" customHeight="1" x14ac:dyDescent="0.25">
      <c r="B195" s="50"/>
      <c r="C195" s="2"/>
      <c r="D195" s="749" t="s">
        <v>548</v>
      </c>
      <c r="E195" s="749"/>
      <c r="F195" s="192">
        <f t="shared" si="153"/>
        <v>0</v>
      </c>
      <c r="G195" s="134"/>
      <c r="H195" s="142">
        <f t="shared" si="129"/>
        <v>0</v>
      </c>
      <c r="I195" s="192">
        <f t="shared" si="154"/>
        <v>0</v>
      </c>
      <c r="J195" s="134"/>
      <c r="K195" s="142">
        <f t="shared" si="130"/>
        <v>0</v>
      </c>
      <c r="L195" s="66"/>
      <c r="M195" s="1"/>
      <c r="N195" s="1"/>
      <c r="O195" s="494">
        <f t="shared" si="112"/>
        <v>0</v>
      </c>
      <c r="P195" s="488">
        <f t="shared" si="113"/>
        <v>0</v>
      </c>
      <c r="Q195" s="495">
        <f t="shared" si="114"/>
        <v>0</v>
      </c>
      <c r="R195" s="495">
        <f t="shared" si="115"/>
        <v>0</v>
      </c>
      <c r="S195" s="488">
        <f t="shared" si="116"/>
        <v>0</v>
      </c>
      <c r="T195" s="495">
        <f t="shared" si="117"/>
        <v>0</v>
      </c>
      <c r="U195" s="495">
        <f t="shared" si="118"/>
        <v>0</v>
      </c>
      <c r="V195" s="496">
        <f t="shared" si="119"/>
        <v>0</v>
      </c>
      <c r="W195" s="497">
        <f t="shared" si="120"/>
        <v>0</v>
      </c>
      <c r="X195" s="495">
        <f t="shared" si="121"/>
        <v>0</v>
      </c>
      <c r="Y195" s="495">
        <f t="shared" si="122"/>
        <v>0</v>
      </c>
      <c r="Z195" s="496">
        <f t="shared" si="123"/>
        <v>0</v>
      </c>
      <c r="AA195" s="16">
        <v>0</v>
      </c>
    </row>
    <row r="196" spans="1:27" ht="15" hidden="1" customHeight="1" x14ac:dyDescent="0.25">
      <c r="B196" s="50"/>
      <c r="C196" s="2"/>
      <c r="D196" s="748" t="s">
        <v>551</v>
      </c>
      <c r="E196" s="748"/>
      <c r="F196" s="182">
        <f t="shared" si="153"/>
        <v>0</v>
      </c>
      <c r="G196" s="124"/>
      <c r="H196" s="142">
        <f t="shared" si="129"/>
        <v>0</v>
      </c>
      <c r="I196" s="182">
        <f t="shared" si="154"/>
        <v>0</v>
      </c>
      <c r="J196" s="124"/>
      <c r="K196" s="142">
        <f t="shared" si="130"/>
        <v>0</v>
      </c>
      <c r="L196" s="66"/>
      <c r="M196" s="1"/>
      <c r="N196" s="1"/>
      <c r="O196" s="494">
        <f t="shared" si="112"/>
        <v>0</v>
      </c>
      <c r="P196" s="488">
        <f t="shared" si="113"/>
        <v>0</v>
      </c>
      <c r="Q196" s="495">
        <f t="shared" si="114"/>
        <v>0</v>
      </c>
      <c r="R196" s="495">
        <f t="shared" si="115"/>
        <v>0</v>
      </c>
      <c r="S196" s="488">
        <f t="shared" si="116"/>
        <v>0</v>
      </c>
      <c r="T196" s="495">
        <f t="shared" si="117"/>
        <v>0</v>
      </c>
      <c r="U196" s="495">
        <f t="shared" si="118"/>
        <v>0</v>
      </c>
      <c r="V196" s="496">
        <f t="shared" si="119"/>
        <v>0</v>
      </c>
      <c r="W196" s="497">
        <f t="shared" si="120"/>
        <v>0</v>
      </c>
      <c r="X196" s="495">
        <f t="shared" si="121"/>
        <v>0</v>
      </c>
      <c r="Y196" s="495">
        <f t="shared" si="122"/>
        <v>0</v>
      </c>
      <c r="Z196" s="496">
        <f t="shared" si="123"/>
        <v>0</v>
      </c>
      <c r="AA196" s="16">
        <v>0</v>
      </c>
    </row>
    <row r="197" spans="1:27" ht="15" hidden="1" customHeight="1" x14ac:dyDescent="0.25">
      <c r="B197" s="50"/>
      <c r="C197" s="2"/>
      <c r="D197" s="748" t="s">
        <v>815</v>
      </c>
      <c r="E197" s="748"/>
      <c r="F197" s="182">
        <f t="shared" si="153"/>
        <v>0</v>
      </c>
      <c r="G197" s="124"/>
      <c r="H197" s="142">
        <f t="shared" si="129"/>
        <v>0</v>
      </c>
      <c r="I197" s="182">
        <f t="shared" si="154"/>
        <v>0</v>
      </c>
      <c r="J197" s="124"/>
      <c r="K197" s="142">
        <f t="shared" si="130"/>
        <v>0</v>
      </c>
      <c r="L197" s="66"/>
      <c r="M197" s="1"/>
      <c r="N197" s="1"/>
      <c r="O197" s="494">
        <f t="shared" si="112"/>
        <v>0</v>
      </c>
      <c r="P197" s="488">
        <f t="shared" si="113"/>
        <v>0</v>
      </c>
      <c r="Q197" s="495">
        <f t="shared" si="114"/>
        <v>0</v>
      </c>
      <c r="R197" s="495">
        <f t="shared" si="115"/>
        <v>0</v>
      </c>
      <c r="S197" s="488">
        <f t="shared" si="116"/>
        <v>0</v>
      </c>
      <c r="T197" s="495">
        <f t="shared" si="117"/>
        <v>0</v>
      </c>
      <c r="U197" s="495">
        <f t="shared" si="118"/>
        <v>0</v>
      </c>
      <c r="V197" s="496">
        <f t="shared" si="119"/>
        <v>0</v>
      </c>
      <c r="W197" s="497">
        <f t="shared" si="120"/>
        <v>0</v>
      </c>
      <c r="X197" s="495">
        <f t="shared" si="121"/>
        <v>0</v>
      </c>
      <c r="Y197" s="495">
        <f t="shared" si="122"/>
        <v>0</v>
      </c>
      <c r="Z197" s="496">
        <f t="shared" si="123"/>
        <v>0</v>
      </c>
      <c r="AA197" s="16">
        <v>0</v>
      </c>
    </row>
    <row r="198" spans="1:27" ht="25.5" hidden="1" customHeight="1" x14ac:dyDescent="0.25">
      <c r="B198" s="50"/>
      <c r="C198" s="2"/>
      <c r="D198" s="749" t="s">
        <v>555</v>
      </c>
      <c r="E198" s="749"/>
      <c r="F198" s="192">
        <f t="shared" si="153"/>
        <v>0</v>
      </c>
      <c r="G198" s="134"/>
      <c r="H198" s="142">
        <f t="shared" si="129"/>
        <v>0</v>
      </c>
      <c r="I198" s="192">
        <f t="shared" si="154"/>
        <v>0</v>
      </c>
      <c r="J198" s="134"/>
      <c r="K198" s="142">
        <f t="shared" si="130"/>
        <v>0</v>
      </c>
      <c r="L198" s="66"/>
      <c r="M198" s="1"/>
      <c r="N198" s="1"/>
      <c r="O198" s="494">
        <f t="shared" si="112"/>
        <v>0</v>
      </c>
      <c r="P198" s="488">
        <f t="shared" si="113"/>
        <v>0</v>
      </c>
      <c r="Q198" s="495">
        <f t="shared" si="114"/>
        <v>0</v>
      </c>
      <c r="R198" s="495">
        <f t="shared" si="115"/>
        <v>0</v>
      </c>
      <c r="S198" s="488">
        <f t="shared" si="116"/>
        <v>0</v>
      </c>
      <c r="T198" s="495">
        <f t="shared" si="117"/>
        <v>0</v>
      </c>
      <c r="U198" s="495">
        <f t="shared" si="118"/>
        <v>0</v>
      </c>
      <c r="V198" s="496">
        <f t="shared" si="119"/>
        <v>0</v>
      </c>
      <c r="W198" s="497">
        <f t="shared" si="120"/>
        <v>0</v>
      </c>
      <c r="X198" s="495">
        <f t="shared" si="121"/>
        <v>0</v>
      </c>
      <c r="Y198" s="495">
        <f t="shared" si="122"/>
        <v>0</v>
      </c>
      <c r="Z198" s="496">
        <f t="shared" si="123"/>
        <v>0</v>
      </c>
      <c r="AA198" s="16">
        <v>0</v>
      </c>
    </row>
    <row r="199" spans="1:27" ht="25.5" hidden="1" customHeight="1" x14ac:dyDescent="0.25">
      <c r="B199" s="50"/>
      <c r="C199" s="2"/>
      <c r="D199" s="749" t="s">
        <v>558</v>
      </c>
      <c r="E199" s="749"/>
      <c r="F199" s="192">
        <f t="shared" si="153"/>
        <v>0</v>
      </c>
      <c r="G199" s="134"/>
      <c r="H199" s="142">
        <f t="shared" si="129"/>
        <v>0</v>
      </c>
      <c r="I199" s="192">
        <f t="shared" si="154"/>
        <v>0</v>
      </c>
      <c r="J199" s="134"/>
      <c r="K199" s="142">
        <f t="shared" si="130"/>
        <v>0</v>
      </c>
      <c r="L199" s="66"/>
      <c r="M199" s="1"/>
      <c r="N199" s="1"/>
      <c r="O199" s="494">
        <f t="shared" ref="O199:O262" si="155">SUM(AA199*0.083)</f>
        <v>0</v>
      </c>
      <c r="P199" s="488">
        <f t="shared" ref="P199:P262" si="156">SUM(AA199*0.083)</f>
        <v>0</v>
      </c>
      <c r="Q199" s="495">
        <f t="shared" ref="Q199:Q262" si="157">SUM(AA199*0.083)</f>
        <v>0</v>
      </c>
      <c r="R199" s="495">
        <f t="shared" ref="R199:R262" si="158">SUM(AA199*0.083)</f>
        <v>0</v>
      </c>
      <c r="S199" s="488">
        <f t="shared" ref="S199:S262" si="159">SUM(AA199*0.083)</f>
        <v>0</v>
      </c>
      <c r="T199" s="495">
        <f t="shared" ref="T199:T262" si="160">SUM(AA199*0.083)</f>
        <v>0</v>
      </c>
      <c r="U199" s="495">
        <f t="shared" ref="U199:U262" si="161">SUM(AA199*0.083)</f>
        <v>0</v>
      </c>
      <c r="V199" s="496">
        <f t="shared" ref="V199:V262" si="162">SUM(AA199*0.083)</f>
        <v>0</v>
      </c>
      <c r="W199" s="497">
        <f t="shared" ref="W199:W262" si="163">SUM(AA199*0.083)</f>
        <v>0</v>
      </c>
      <c r="X199" s="495">
        <f t="shared" ref="X199:X262" si="164">SUM(AA199*0.083)</f>
        <v>0</v>
      </c>
      <c r="Y199" s="495">
        <f t="shared" ref="Y199:Y262" si="165">SUM(AA199*0.085)</f>
        <v>0</v>
      </c>
      <c r="Z199" s="496">
        <f t="shared" ref="Z199:Z262" si="166">SUM(AA199*0.085)</f>
        <v>0</v>
      </c>
      <c r="AA199" s="16">
        <v>0</v>
      </c>
    </row>
    <row r="200" spans="1:27" ht="25.5" hidden="1" customHeight="1" x14ac:dyDescent="0.25">
      <c r="B200" s="50"/>
      <c r="C200" s="2"/>
      <c r="D200" s="749" t="s">
        <v>560</v>
      </c>
      <c r="E200" s="749"/>
      <c r="F200" s="192">
        <f t="shared" si="153"/>
        <v>0</v>
      </c>
      <c r="G200" s="134"/>
      <c r="H200" s="142">
        <f t="shared" si="129"/>
        <v>0</v>
      </c>
      <c r="I200" s="192">
        <f t="shared" si="154"/>
        <v>0</v>
      </c>
      <c r="J200" s="134"/>
      <c r="K200" s="142">
        <f t="shared" si="130"/>
        <v>0</v>
      </c>
      <c r="L200" s="66"/>
      <c r="M200" s="1"/>
      <c r="N200" s="1"/>
      <c r="O200" s="494">
        <f t="shared" si="155"/>
        <v>0</v>
      </c>
      <c r="P200" s="488">
        <f t="shared" si="156"/>
        <v>0</v>
      </c>
      <c r="Q200" s="495">
        <f t="shared" si="157"/>
        <v>0</v>
      </c>
      <c r="R200" s="495">
        <f t="shared" si="158"/>
        <v>0</v>
      </c>
      <c r="S200" s="488">
        <f t="shared" si="159"/>
        <v>0</v>
      </c>
      <c r="T200" s="495">
        <f t="shared" si="160"/>
        <v>0</v>
      </c>
      <c r="U200" s="495">
        <f t="shared" si="161"/>
        <v>0</v>
      </c>
      <c r="V200" s="496">
        <f t="shared" si="162"/>
        <v>0</v>
      </c>
      <c r="W200" s="497">
        <f t="shared" si="163"/>
        <v>0</v>
      </c>
      <c r="X200" s="495">
        <f t="shared" si="164"/>
        <v>0</v>
      </c>
      <c r="Y200" s="495">
        <f t="shared" si="165"/>
        <v>0</v>
      </c>
      <c r="Z200" s="496">
        <f t="shared" si="166"/>
        <v>0</v>
      </c>
      <c r="AA200" s="16">
        <v>0</v>
      </c>
    </row>
    <row r="201" spans="1:27" ht="25.5" hidden="1" customHeight="1" x14ac:dyDescent="0.25">
      <c r="B201" s="50"/>
      <c r="C201" s="2"/>
      <c r="D201" s="749" t="s">
        <v>563</v>
      </c>
      <c r="E201" s="749"/>
      <c r="F201" s="192">
        <f t="shared" si="153"/>
        <v>0</v>
      </c>
      <c r="G201" s="134"/>
      <c r="H201" s="142">
        <f t="shared" si="129"/>
        <v>0</v>
      </c>
      <c r="I201" s="192">
        <f t="shared" si="154"/>
        <v>0</v>
      </c>
      <c r="J201" s="134"/>
      <c r="K201" s="142">
        <f t="shared" si="130"/>
        <v>0</v>
      </c>
      <c r="L201" s="66"/>
      <c r="M201" s="1"/>
      <c r="N201" s="1"/>
      <c r="O201" s="494">
        <f t="shared" si="155"/>
        <v>0</v>
      </c>
      <c r="P201" s="488">
        <f t="shared" si="156"/>
        <v>0</v>
      </c>
      <c r="Q201" s="495">
        <f t="shared" si="157"/>
        <v>0</v>
      </c>
      <c r="R201" s="495">
        <f t="shared" si="158"/>
        <v>0</v>
      </c>
      <c r="S201" s="488">
        <f t="shared" si="159"/>
        <v>0</v>
      </c>
      <c r="T201" s="495">
        <f t="shared" si="160"/>
        <v>0</v>
      </c>
      <c r="U201" s="495">
        <f t="shared" si="161"/>
        <v>0</v>
      </c>
      <c r="V201" s="496">
        <f t="shared" si="162"/>
        <v>0</v>
      </c>
      <c r="W201" s="497">
        <f t="shared" si="163"/>
        <v>0</v>
      </c>
      <c r="X201" s="495">
        <f t="shared" si="164"/>
        <v>0</v>
      </c>
      <c r="Y201" s="495">
        <f t="shared" si="165"/>
        <v>0</v>
      </c>
      <c r="Z201" s="496">
        <f t="shared" si="166"/>
        <v>0</v>
      </c>
      <c r="AA201" s="16">
        <v>0</v>
      </c>
    </row>
    <row r="202" spans="1:27" s="17" customFormat="1" ht="15" hidden="1" customHeight="1" x14ac:dyDescent="0.25">
      <c r="A202" s="110" t="s">
        <v>274</v>
      </c>
      <c r="B202" s="82" t="s">
        <v>684</v>
      </c>
      <c r="C202" s="767" t="s">
        <v>275</v>
      </c>
      <c r="D202" s="768"/>
      <c r="E202" s="768"/>
      <c r="F202" s="183">
        <f>F203+F204+F205+F206+F207+F208+F209+F210+F211+F212</f>
        <v>0</v>
      </c>
      <c r="G202" s="125">
        <f t="shared" ref="G202" si="167">G203+G204+G205+G206+G207+G208+G209+G210+G211+G212</f>
        <v>0</v>
      </c>
      <c r="H202" s="141">
        <f t="shared" si="129"/>
        <v>0</v>
      </c>
      <c r="I202" s="183">
        <f>I203+I204+I205+I206+I207+I208+I209+I210+I211+I212</f>
        <v>0</v>
      </c>
      <c r="J202" s="125">
        <f t="shared" ref="J202" si="168">J203+J204+J205+J206+J207+J208+J209+J210+J211+J212</f>
        <v>0</v>
      </c>
      <c r="K202" s="141">
        <f t="shared" si="130"/>
        <v>0</v>
      </c>
      <c r="L202" s="83">
        <f>L203+L204+L205+L206+L207+L208+L209+L210+L211+L212</f>
        <v>0</v>
      </c>
      <c r="M202" s="84">
        <f>M203+M204+M205+M206+M207+M208+M209+M210+M211+M212</f>
        <v>0</v>
      </c>
      <c r="N202" s="84">
        <f>N203+N204+N205+N206+N207+N208+N209+N210+N211+N212</f>
        <v>0</v>
      </c>
      <c r="O202" s="494">
        <f t="shared" si="155"/>
        <v>0</v>
      </c>
      <c r="P202" s="488">
        <f t="shared" si="156"/>
        <v>0</v>
      </c>
      <c r="Q202" s="495">
        <f t="shared" si="157"/>
        <v>0</v>
      </c>
      <c r="R202" s="495">
        <f t="shared" si="158"/>
        <v>0</v>
      </c>
      <c r="S202" s="488">
        <f t="shared" si="159"/>
        <v>0</v>
      </c>
      <c r="T202" s="495">
        <f t="shared" si="160"/>
        <v>0</v>
      </c>
      <c r="U202" s="495">
        <f t="shared" si="161"/>
        <v>0</v>
      </c>
      <c r="V202" s="496">
        <f t="shared" si="162"/>
        <v>0</v>
      </c>
      <c r="W202" s="497">
        <f t="shared" si="163"/>
        <v>0</v>
      </c>
      <c r="X202" s="495">
        <f t="shared" si="164"/>
        <v>0</v>
      </c>
      <c r="Y202" s="495">
        <f t="shared" si="165"/>
        <v>0</v>
      </c>
      <c r="Z202" s="496">
        <f t="shared" si="166"/>
        <v>0</v>
      </c>
      <c r="AA202" s="17">
        <v>0</v>
      </c>
    </row>
    <row r="203" spans="1:27" ht="15" hidden="1" customHeight="1" x14ac:dyDescent="0.25">
      <c r="B203" s="50"/>
      <c r="C203" s="2"/>
      <c r="D203" s="748" t="s">
        <v>371</v>
      </c>
      <c r="E203" s="748"/>
      <c r="F203" s="182">
        <f t="shared" ref="F203:F212" si="169">SUM(O203:Z203)</f>
        <v>0</v>
      </c>
      <c r="G203" s="124"/>
      <c r="H203" s="142">
        <f t="shared" si="129"/>
        <v>0</v>
      </c>
      <c r="I203" s="182">
        <f t="shared" ref="I203:I212" si="170">SUM(R203:AC203)</f>
        <v>0</v>
      </c>
      <c r="J203" s="124"/>
      <c r="K203" s="142">
        <f t="shared" si="130"/>
        <v>0</v>
      </c>
      <c r="L203" s="66"/>
      <c r="M203" s="1"/>
      <c r="N203" s="1"/>
      <c r="O203" s="494">
        <f t="shared" si="155"/>
        <v>0</v>
      </c>
      <c r="P203" s="488">
        <f t="shared" si="156"/>
        <v>0</v>
      </c>
      <c r="Q203" s="495">
        <f t="shared" si="157"/>
        <v>0</v>
      </c>
      <c r="R203" s="495">
        <f t="shared" si="158"/>
        <v>0</v>
      </c>
      <c r="S203" s="488">
        <f t="shared" si="159"/>
        <v>0</v>
      </c>
      <c r="T203" s="495">
        <f t="shared" si="160"/>
        <v>0</v>
      </c>
      <c r="U203" s="495">
        <f t="shared" si="161"/>
        <v>0</v>
      </c>
      <c r="V203" s="496">
        <f t="shared" si="162"/>
        <v>0</v>
      </c>
      <c r="W203" s="497">
        <f t="shared" si="163"/>
        <v>0</v>
      </c>
      <c r="X203" s="495">
        <f t="shared" si="164"/>
        <v>0</v>
      </c>
      <c r="Y203" s="495">
        <f t="shared" si="165"/>
        <v>0</v>
      </c>
      <c r="Z203" s="496">
        <f t="shared" si="166"/>
        <v>0</v>
      </c>
      <c r="AA203" s="16">
        <v>0</v>
      </c>
    </row>
    <row r="204" spans="1:27" ht="15" hidden="1" customHeight="1" x14ac:dyDescent="0.25">
      <c r="B204" s="50"/>
      <c r="C204" s="2"/>
      <c r="D204" s="748" t="s">
        <v>543</v>
      </c>
      <c r="E204" s="748"/>
      <c r="F204" s="182">
        <f t="shared" si="169"/>
        <v>0</v>
      </c>
      <c r="G204" s="124"/>
      <c r="H204" s="142">
        <f t="shared" si="129"/>
        <v>0</v>
      </c>
      <c r="I204" s="182">
        <f t="shared" si="170"/>
        <v>0</v>
      </c>
      <c r="J204" s="124"/>
      <c r="K204" s="142">
        <f t="shared" si="130"/>
        <v>0</v>
      </c>
      <c r="L204" s="66"/>
      <c r="M204" s="1"/>
      <c r="N204" s="1"/>
      <c r="O204" s="494">
        <f t="shared" si="155"/>
        <v>0</v>
      </c>
      <c r="P204" s="488">
        <f t="shared" si="156"/>
        <v>0</v>
      </c>
      <c r="Q204" s="495">
        <f t="shared" si="157"/>
        <v>0</v>
      </c>
      <c r="R204" s="495">
        <f t="shared" si="158"/>
        <v>0</v>
      </c>
      <c r="S204" s="488">
        <f t="shared" si="159"/>
        <v>0</v>
      </c>
      <c r="T204" s="495">
        <f t="shared" si="160"/>
        <v>0</v>
      </c>
      <c r="U204" s="495">
        <f t="shared" si="161"/>
        <v>0</v>
      </c>
      <c r="V204" s="496">
        <f t="shared" si="162"/>
        <v>0</v>
      </c>
      <c r="W204" s="497">
        <f t="shared" si="163"/>
        <v>0</v>
      </c>
      <c r="X204" s="495">
        <f t="shared" si="164"/>
        <v>0</v>
      </c>
      <c r="Y204" s="495">
        <f t="shared" si="165"/>
        <v>0</v>
      </c>
      <c r="Z204" s="496">
        <f t="shared" si="166"/>
        <v>0</v>
      </c>
      <c r="AA204" s="16">
        <v>0</v>
      </c>
    </row>
    <row r="205" spans="1:27" ht="15" hidden="1" customHeight="1" x14ac:dyDescent="0.25">
      <c r="B205" s="50"/>
      <c r="C205" s="2"/>
      <c r="D205" s="748" t="s">
        <v>546</v>
      </c>
      <c r="E205" s="748"/>
      <c r="F205" s="182">
        <f t="shared" si="169"/>
        <v>0</v>
      </c>
      <c r="G205" s="124"/>
      <c r="H205" s="142">
        <f t="shared" si="129"/>
        <v>0</v>
      </c>
      <c r="I205" s="182">
        <f t="shared" si="170"/>
        <v>0</v>
      </c>
      <c r="J205" s="124"/>
      <c r="K205" s="142">
        <f t="shared" si="130"/>
        <v>0</v>
      </c>
      <c r="L205" s="66"/>
      <c r="M205" s="1"/>
      <c r="N205" s="1"/>
      <c r="O205" s="494">
        <f t="shared" si="155"/>
        <v>0</v>
      </c>
      <c r="P205" s="488">
        <f t="shared" si="156"/>
        <v>0</v>
      </c>
      <c r="Q205" s="495">
        <f t="shared" si="157"/>
        <v>0</v>
      </c>
      <c r="R205" s="495">
        <f t="shared" si="158"/>
        <v>0</v>
      </c>
      <c r="S205" s="488">
        <f t="shared" si="159"/>
        <v>0</v>
      </c>
      <c r="T205" s="495">
        <f t="shared" si="160"/>
        <v>0</v>
      </c>
      <c r="U205" s="495">
        <f t="shared" si="161"/>
        <v>0</v>
      </c>
      <c r="V205" s="496">
        <f t="shared" si="162"/>
        <v>0</v>
      </c>
      <c r="W205" s="497">
        <f t="shared" si="163"/>
        <v>0</v>
      </c>
      <c r="X205" s="495">
        <f t="shared" si="164"/>
        <v>0</v>
      </c>
      <c r="Y205" s="495">
        <f t="shared" si="165"/>
        <v>0</v>
      </c>
      <c r="Z205" s="496">
        <f t="shared" si="166"/>
        <v>0</v>
      </c>
      <c r="AA205" s="16">
        <v>0</v>
      </c>
    </row>
    <row r="206" spans="1:27" ht="15" hidden="1" customHeight="1" x14ac:dyDescent="0.25">
      <c r="B206" s="50"/>
      <c r="C206" s="2"/>
      <c r="D206" s="749" t="s">
        <v>816</v>
      </c>
      <c r="E206" s="749"/>
      <c r="F206" s="192">
        <f t="shared" si="169"/>
        <v>0</v>
      </c>
      <c r="G206" s="134"/>
      <c r="H206" s="142">
        <f t="shared" si="129"/>
        <v>0</v>
      </c>
      <c r="I206" s="192">
        <f t="shared" si="170"/>
        <v>0</v>
      </c>
      <c r="J206" s="134"/>
      <c r="K206" s="142">
        <f t="shared" si="130"/>
        <v>0</v>
      </c>
      <c r="L206" s="66"/>
      <c r="M206" s="1"/>
      <c r="N206" s="1"/>
      <c r="O206" s="494">
        <f t="shared" si="155"/>
        <v>0</v>
      </c>
      <c r="P206" s="488">
        <f t="shared" si="156"/>
        <v>0</v>
      </c>
      <c r="Q206" s="495">
        <f t="shared" si="157"/>
        <v>0</v>
      </c>
      <c r="R206" s="495">
        <f t="shared" si="158"/>
        <v>0</v>
      </c>
      <c r="S206" s="488">
        <f t="shared" si="159"/>
        <v>0</v>
      </c>
      <c r="T206" s="495">
        <f t="shared" si="160"/>
        <v>0</v>
      </c>
      <c r="U206" s="495">
        <f t="shared" si="161"/>
        <v>0</v>
      </c>
      <c r="V206" s="496">
        <f t="shared" si="162"/>
        <v>0</v>
      </c>
      <c r="W206" s="497">
        <f t="shared" si="163"/>
        <v>0</v>
      </c>
      <c r="X206" s="495">
        <f t="shared" si="164"/>
        <v>0</v>
      </c>
      <c r="Y206" s="495">
        <f t="shared" si="165"/>
        <v>0</v>
      </c>
      <c r="Z206" s="496">
        <f t="shared" si="166"/>
        <v>0</v>
      </c>
      <c r="AA206" s="16">
        <v>0</v>
      </c>
    </row>
    <row r="207" spans="1:27" ht="15" hidden="1" customHeight="1" x14ac:dyDescent="0.25">
      <c r="B207" s="50"/>
      <c r="C207" s="2"/>
      <c r="D207" s="748" t="s">
        <v>553</v>
      </c>
      <c r="E207" s="748"/>
      <c r="F207" s="182">
        <f t="shared" si="169"/>
        <v>0</v>
      </c>
      <c r="G207" s="124"/>
      <c r="H207" s="142">
        <f t="shared" si="129"/>
        <v>0</v>
      </c>
      <c r="I207" s="182">
        <f t="shared" si="170"/>
        <v>0</v>
      </c>
      <c r="J207" s="124"/>
      <c r="K207" s="142">
        <f t="shared" si="130"/>
        <v>0</v>
      </c>
      <c r="L207" s="66"/>
      <c r="M207" s="1"/>
      <c r="N207" s="1"/>
      <c r="O207" s="494">
        <f t="shared" si="155"/>
        <v>0</v>
      </c>
      <c r="P207" s="488">
        <f t="shared" si="156"/>
        <v>0</v>
      </c>
      <c r="Q207" s="495">
        <f t="shared" si="157"/>
        <v>0</v>
      </c>
      <c r="R207" s="495">
        <f t="shared" si="158"/>
        <v>0</v>
      </c>
      <c r="S207" s="488">
        <f t="shared" si="159"/>
        <v>0</v>
      </c>
      <c r="T207" s="495">
        <f t="shared" si="160"/>
        <v>0</v>
      </c>
      <c r="U207" s="495">
        <f t="shared" si="161"/>
        <v>0</v>
      </c>
      <c r="V207" s="496">
        <f t="shared" si="162"/>
        <v>0</v>
      </c>
      <c r="W207" s="497">
        <f t="shared" si="163"/>
        <v>0</v>
      </c>
      <c r="X207" s="495">
        <f t="shared" si="164"/>
        <v>0</v>
      </c>
      <c r="Y207" s="495">
        <f t="shared" si="165"/>
        <v>0</v>
      </c>
      <c r="Z207" s="496">
        <f t="shared" si="166"/>
        <v>0</v>
      </c>
      <c r="AA207" s="16">
        <v>0</v>
      </c>
    </row>
    <row r="208" spans="1:27" ht="15" hidden="1" customHeight="1" x14ac:dyDescent="0.25">
      <c r="B208" s="50"/>
      <c r="C208" s="2"/>
      <c r="D208" s="748" t="s">
        <v>552</v>
      </c>
      <c r="E208" s="748"/>
      <c r="F208" s="182">
        <f t="shared" si="169"/>
        <v>0</v>
      </c>
      <c r="G208" s="124"/>
      <c r="H208" s="142">
        <f t="shared" si="129"/>
        <v>0</v>
      </c>
      <c r="I208" s="182">
        <f t="shared" si="170"/>
        <v>0</v>
      </c>
      <c r="J208" s="124"/>
      <c r="K208" s="142">
        <f t="shared" si="130"/>
        <v>0</v>
      </c>
      <c r="L208" s="66"/>
      <c r="M208" s="1"/>
      <c r="N208" s="1"/>
      <c r="O208" s="494">
        <f t="shared" si="155"/>
        <v>0</v>
      </c>
      <c r="P208" s="488">
        <f t="shared" si="156"/>
        <v>0</v>
      </c>
      <c r="Q208" s="495">
        <f t="shared" si="157"/>
        <v>0</v>
      </c>
      <c r="R208" s="495">
        <f t="shared" si="158"/>
        <v>0</v>
      </c>
      <c r="S208" s="488">
        <f t="shared" si="159"/>
        <v>0</v>
      </c>
      <c r="T208" s="495">
        <f t="shared" si="160"/>
        <v>0</v>
      </c>
      <c r="U208" s="495">
        <f t="shared" si="161"/>
        <v>0</v>
      </c>
      <c r="V208" s="496">
        <f t="shared" si="162"/>
        <v>0</v>
      </c>
      <c r="W208" s="497">
        <f t="shared" si="163"/>
        <v>0</v>
      </c>
      <c r="X208" s="495">
        <f t="shared" si="164"/>
        <v>0</v>
      </c>
      <c r="Y208" s="495">
        <f t="shared" si="165"/>
        <v>0</v>
      </c>
      <c r="Z208" s="496">
        <f t="shared" si="166"/>
        <v>0</v>
      </c>
      <c r="AA208" s="16">
        <v>0</v>
      </c>
    </row>
    <row r="209" spans="1:27" ht="25.5" hidden="1" customHeight="1" x14ac:dyDescent="0.25">
      <c r="B209" s="50"/>
      <c r="C209" s="2"/>
      <c r="D209" s="749" t="s">
        <v>556</v>
      </c>
      <c r="E209" s="749"/>
      <c r="F209" s="192">
        <f t="shared" si="169"/>
        <v>0</v>
      </c>
      <c r="G209" s="134"/>
      <c r="H209" s="142">
        <f t="shared" si="129"/>
        <v>0</v>
      </c>
      <c r="I209" s="192">
        <f t="shared" si="170"/>
        <v>0</v>
      </c>
      <c r="J209" s="134"/>
      <c r="K209" s="142">
        <f t="shared" si="130"/>
        <v>0</v>
      </c>
      <c r="L209" s="66"/>
      <c r="M209" s="1"/>
      <c r="N209" s="1"/>
      <c r="O209" s="494">
        <f t="shared" si="155"/>
        <v>0</v>
      </c>
      <c r="P209" s="488">
        <f t="shared" si="156"/>
        <v>0</v>
      </c>
      <c r="Q209" s="495">
        <f t="shared" si="157"/>
        <v>0</v>
      </c>
      <c r="R209" s="495">
        <f t="shared" si="158"/>
        <v>0</v>
      </c>
      <c r="S209" s="488">
        <f t="shared" si="159"/>
        <v>0</v>
      </c>
      <c r="T209" s="495">
        <f t="shared" si="160"/>
        <v>0</v>
      </c>
      <c r="U209" s="495">
        <f t="shared" si="161"/>
        <v>0</v>
      </c>
      <c r="V209" s="496">
        <f t="shared" si="162"/>
        <v>0</v>
      </c>
      <c r="W209" s="497">
        <f t="shared" si="163"/>
        <v>0</v>
      </c>
      <c r="X209" s="495">
        <f t="shared" si="164"/>
        <v>0</v>
      </c>
      <c r="Y209" s="495">
        <f t="shared" si="165"/>
        <v>0</v>
      </c>
      <c r="Z209" s="496">
        <f t="shared" si="166"/>
        <v>0</v>
      </c>
      <c r="AA209" s="16">
        <v>0</v>
      </c>
    </row>
    <row r="210" spans="1:27" ht="15" hidden="1" customHeight="1" x14ac:dyDescent="0.25">
      <c r="B210" s="50"/>
      <c r="C210" s="2"/>
      <c r="D210" s="748" t="s">
        <v>817</v>
      </c>
      <c r="E210" s="748"/>
      <c r="F210" s="182">
        <f t="shared" si="169"/>
        <v>0</v>
      </c>
      <c r="G210" s="124"/>
      <c r="H210" s="142">
        <f t="shared" si="129"/>
        <v>0</v>
      </c>
      <c r="I210" s="182">
        <f t="shared" si="170"/>
        <v>0</v>
      </c>
      <c r="J210" s="124"/>
      <c r="K210" s="142">
        <f t="shared" si="130"/>
        <v>0</v>
      </c>
      <c r="L210" s="66"/>
      <c r="M210" s="1"/>
      <c r="N210" s="1"/>
      <c r="O210" s="494">
        <f t="shared" si="155"/>
        <v>0</v>
      </c>
      <c r="P210" s="488">
        <f t="shared" si="156"/>
        <v>0</v>
      </c>
      <c r="Q210" s="495">
        <f t="shared" si="157"/>
        <v>0</v>
      </c>
      <c r="R210" s="495">
        <f t="shared" si="158"/>
        <v>0</v>
      </c>
      <c r="S210" s="488">
        <f t="shared" si="159"/>
        <v>0</v>
      </c>
      <c r="T210" s="495">
        <f t="shared" si="160"/>
        <v>0</v>
      </c>
      <c r="U210" s="495">
        <f t="shared" si="161"/>
        <v>0</v>
      </c>
      <c r="V210" s="496">
        <f t="shared" si="162"/>
        <v>0</v>
      </c>
      <c r="W210" s="497">
        <f t="shared" si="163"/>
        <v>0</v>
      </c>
      <c r="X210" s="495">
        <f t="shared" si="164"/>
        <v>0</v>
      </c>
      <c r="Y210" s="495">
        <f t="shared" si="165"/>
        <v>0</v>
      </c>
      <c r="Z210" s="496">
        <f t="shared" si="166"/>
        <v>0</v>
      </c>
      <c r="AA210" s="16">
        <v>0</v>
      </c>
    </row>
    <row r="211" spans="1:27" ht="25.5" hidden="1" customHeight="1" x14ac:dyDescent="0.25">
      <c r="B211" s="50"/>
      <c r="C211" s="2"/>
      <c r="D211" s="749" t="s">
        <v>561</v>
      </c>
      <c r="E211" s="749"/>
      <c r="F211" s="192">
        <f t="shared" si="169"/>
        <v>0</v>
      </c>
      <c r="G211" s="134"/>
      <c r="H211" s="142">
        <f t="shared" si="129"/>
        <v>0</v>
      </c>
      <c r="I211" s="192">
        <f t="shared" si="170"/>
        <v>0</v>
      </c>
      <c r="J211" s="134"/>
      <c r="K211" s="142">
        <f t="shared" si="130"/>
        <v>0</v>
      </c>
      <c r="L211" s="66"/>
      <c r="M211" s="1"/>
      <c r="N211" s="1"/>
      <c r="O211" s="494">
        <f t="shared" si="155"/>
        <v>0</v>
      </c>
      <c r="P211" s="488">
        <f t="shared" si="156"/>
        <v>0</v>
      </c>
      <c r="Q211" s="495">
        <f t="shared" si="157"/>
        <v>0</v>
      </c>
      <c r="R211" s="495">
        <f t="shared" si="158"/>
        <v>0</v>
      </c>
      <c r="S211" s="488">
        <f t="shared" si="159"/>
        <v>0</v>
      </c>
      <c r="T211" s="495">
        <f t="shared" si="160"/>
        <v>0</v>
      </c>
      <c r="U211" s="495">
        <f t="shared" si="161"/>
        <v>0</v>
      </c>
      <c r="V211" s="496">
        <f t="shared" si="162"/>
        <v>0</v>
      </c>
      <c r="W211" s="497">
        <f t="shared" si="163"/>
        <v>0</v>
      </c>
      <c r="X211" s="495">
        <f t="shared" si="164"/>
        <v>0</v>
      </c>
      <c r="Y211" s="495">
        <f t="shared" si="165"/>
        <v>0</v>
      </c>
      <c r="Z211" s="496">
        <f t="shared" si="166"/>
        <v>0</v>
      </c>
      <c r="AA211" s="16">
        <v>0</v>
      </c>
    </row>
    <row r="212" spans="1:27" ht="25.5" hidden="1" customHeight="1" x14ac:dyDescent="0.25">
      <c r="B212" s="50"/>
      <c r="C212" s="2"/>
      <c r="D212" s="749" t="s">
        <v>564</v>
      </c>
      <c r="E212" s="749"/>
      <c r="F212" s="192">
        <f t="shared" si="169"/>
        <v>0</v>
      </c>
      <c r="G212" s="134"/>
      <c r="H212" s="142">
        <f t="shared" si="129"/>
        <v>0</v>
      </c>
      <c r="I212" s="192">
        <f t="shared" si="170"/>
        <v>0</v>
      </c>
      <c r="J212" s="134"/>
      <c r="K212" s="142">
        <f t="shared" si="130"/>
        <v>0</v>
      </c>
      <c r="L212" s="66"/>
      <c r="M212" s="1"/>
      <c r="N212" s="1"/>
      <c r="O212" s="494">
        <f t="shared" si="155"/>
        <v>0</v>
      </c>
      <c r="P212" s="488">
        <f t="shared" si="156"/>
        <v>0</v>
      </c>
      <c r="Q212" s="495">
        <f t="shared" si="157"/>
        <v>0</v>
      </c>
      <c r="R212" s="495">
        <f t="shared" si="158"/>
        <v>0</v>
      </c>
      <c r="S212" s="488">
        <f t="shared" si="159"/>
        <v>0</v>
      </c>
      <c r="T212" s="495">
        <f t="shared" si="160"/>
        <v>0</v>
      </c>
      <c r="U212" s="495">
        <f t="shared" si="161"/>
        <v>0</v>
      </c>
      <c r="V212" s="496">
        <f t="shared" si="162"/>
        <v>0</v>
      </c>
      <c r="W212" s="497">
        <f t="shared" si="163"/>
        <v>0</v>
      </c>
      <c r="X212" s="495">
        <f t="shared" si="164"/>
        <v>0</v>
      </c>
      <c r="Y212" s="495">
        <f t="shared" si="165"/>
        <v>0</v>
      </c>
      <c r="Z212" s="496">
        <f t="shared" si="166"/>
        <v>0</v>
      </c>
      <c r="AA212" s="16">
        <v>0</v>
      </c>
    </row>
    <row r="213" spans="1:27" s="17" customFormat="1" ht="25.5" hidden="1" customHeight="1" x14ac:dyDescent="0.25">
      <c r="A213" s="110" t="s">
        <v>276</v>
      </c>
      <c r="B213" s="82" t="s">
        <v>685</v>
      </c>
      <c r="C213" s="802" t="s">
        <v>605</v>
      </c>
      <c r="D213" s="803"/>
      <c r="E213" s="803"/>
      <c r="F213" s="196">
        <f>F214+F215</f>
        <v>0</v>
      </c>
      <c r="G213" s="138">
        <f t="shared" ref="G213" si="171">G214+G215</f>
        <v>0</v>
      </c>
      <c r="H213" s="141">
        <f t="shared" si="129"/>
        <v>0</v>
      </c>
      <c r="I213" s="196">
        <f>I214+I215</f>
        <v>0</v>
      </c>
      <c r="J213" s="138">
        <f t="shared" ref="J213" si="172">J214+J215</f>
        <v>0</v>
      </c>
      <c r="K213" s="141">
        <f t="shared" si="130"/>
        <v>0</v>
      </c>
      <c r="L213" s="83">
        <f>L214+L215</f>
        <v>0</v>
      </c>
      <c r="M213" s="84">
        <f>M214+M215</f>
        <v>0</v>
      </c>
      <c r="N213" s="84">
        <f>N214+N215</f>
        <v>0</v>
      </c>
      <c r="O213" s="494">
        <f t="shared" si="155"/>
        <v>0</v>
      </c>
      <c r="P213" s="488">
        <f t="shared" si="156"/>
        <v>0</v>
      </c>
      <c r="Q213" s="495">
        <f t="shared" si="157"/>
        <v>0</v>
      </c>
      <c r="R213" s="495">
        <f t="shared" si="158"/>
        <v>0</v>
      </c>
      <c r="S213" s="488">
        <f t="shared" si="159"/>
        <v>0</v>
      </c>
      <c r="T213" s="495">
        <f t="shared" si="160"/>
        <v>0</v>
      </c>
      <c r="U213" s="495">
        <f t="shared" si="161"/>
        <v>0</v>
      </c>
      <c r="V213" s="496">
        <f t="shared" si="162"/>
        <v>0</v>
      </c>
      <c r="W213" s="497">
        <f t="shared" si="163"/>
        <v>0</v>
      </c>
      <c r="X213" s="495">
        <f t="shared" si="164"/>
        <v>0</v>
      </c>
      <c r="Y213" s="495">
        <f t="shared" si="165"/>
        <v>0</v>
      </c>
      <c r="Z213" s="496">
        <f t="shared" si="166"/>
        <v>0</v>
      </c>
      <c r="AA213" s="17">
        <v>0</v>
      </c>
    </row>
    <row r="214" spans="1:27" ht="25.5" hidden="1" customHeight="1" x14ac:dyDescent="0.25">
      <c r="B214" s="50"/>
      <c r="C214" s="2"/>
      <c r="D214" s="749" t="s">
        <v>567</v>
      </c>
      <c r="E214" s="749"/>
      <c r="F214" s="192">
        <f>SUM(O214:Z214)</f>
        <v>0</v>
      </c>
      <c r="G214" s="134"/>
      <c r="H214" s="142">
        <f t="shared" ref="H214:H271" si="173">SUM(F214:G214)</f>
        <v>0</v>
      </c>
      <c r="I214" s="192">
        <f>SUM(R214:AC214)</f>
        <v>0</v>
      </c>
      <c r="J214" s="134"/>
      <c r="K214" s="142">
        <f t="shared" ref="K214:K271" si="174">SUM(I214:J214)</f>
        <v>0</v>
      </c>
      <c r="L214" s="66"/>
      <c r="M214" s="1"/>
      <c r="N214" s="1"/>
      <c r="O214" s="494">
        <f t="shared" si="155"/>
        <v>0</v>
      </c>
      <c r="P214" s="488">
        <f t="shared" si="156"/>
        <v>0</v>
      </c>
      <c r="Q214" s="495">
        <f t="shared" si="157"/>
        <v>0</v>
      </c>
      <c r="R214" s="495">
        <f t="shared" si="158"/>
        <v>0</v>
      </c>
      <c r="S214" s="488">
        <f t="shared" si="159"/>
        <v>0</v>
      </c>
      <c r="T214" s="495">
        <f t="shared" si="160"/>
        <v>0</v>
      </c>
      <c r="U214" s="495">
        <f t="shared" si="161"/>
        <v>0</v>
      </c>
      <c r="V214" s="496">
        <f t="shared" si="162"/>
        <v>0</v>
      </c>
      <c r="W214" s="497">
        <f t="shared" si="163"/>
        <v>0</v>
      </c>
      <c r="X214" s="495">
        <f t="shared" si="164"/>
        <v>0</v>
      </c>
      <c r="Y214" s="495">
        <f t="shared" si="165"/>
        <v>0</v>
      </c>
      <c r="Z214" s="496">
        <f t="shared" si="166"/>
        <v>0</v>
      </c>
      <c r="AA214" s="16">
        <v>0</v>
      </c>
    </row>
    <row r="215" spans="1:27" ht="25.5" hidden="1" customHeight="1" x14ac:dyDescent="0.25">
      <c r="B215" s="50"/>
      <c r="C215" s="2"/>
      <c r="D215" s="749" t="s">
        <v>568</v>
      </c>
      <c r="E215" s="749"/>
      <c r="F215" s="192">
        <f>SUM(O215:Z215)</f>
        <v>0</v>
      </c>
      <c r="G215" s="134"/>
      <c r="H215" s="142">
        <f t="shared" si="173"/>
        <v>0</v>
      </c>
      <c r="I215" s="192">
        <f>SUM(R215:AC215)</f>
        <v>0</v>
      </c>
      <c r="J215" s="134"/>
      <c r="K215" s="142">
        <f t="shared" si="174"/>
        <v>0</v>
      </c>
      <c r="L215" s="66"/>
      <c r="M215" s="1"/>
      <c r="N215" s="1"/>
      <c r="O215" s="494">
        <f t="shared" si="155"/>
        <v>0</v>
      </c>
      <c r="P215" s="488">
        <f t="shared" si="156"/>
        <v>0</v>
      </c>
      <c r="Q215" s="495">
        <f t="shared" si="157"/>
        <v>0</v>
      </c>
      <c r="R215" s="495">
        <f t="shared" si="158"/>
        <v>0</v>
      </c>
      <c r="S215" s="488">
        <f t="shared" si="159"/>
        <v>0</v>
      </c>
      <c r="T215" s="495">
        <f t="shared" si="160"/>
        <v>0</v>
      </c>
      <c r="U215" s="495">
        <f t="shared" si="161"/>
        <v>0</v>
      </c>
      <c r="V215" s="496">
        <f t="shared" si="162"/>
        <v>0</v>
      </c>
      <c r="W215" s="497">
        <f t="shared" si="163"/>
        <v>0</v>
      </c>
      <c r="X215" s="495">
        <f t="shared" si="164"/>
        <v>0</v>
      </c>
      <c r="Y215" s="495">
        <f t="shared" si="165"/>
        <v>0</v>
      </c>
      <c r="Z215" s="496">
        <f t="shared" si="166"/>
        <v>0</v>
      </c>
      <c r="AA215" s="16">
        <v>0</v>
      </c>
    </row>
    <row r="216" spans="1:27" s="17" customFormat="1" ht="15" hidden="1" customHeight="1" x14ac:dyDescent="0.25">
      <c r="A216" s="110" t="s">
        <v>277</v>
      </c>
      <c r="B216" s="82" t="s">
        <v>686</v>
      </c>
      <c r="C216" s="802" t="s">
        <v>818</v>
      </c>
      <c r="D216" s="803"/>
      <c r="E216" s="803"/>
      <c r="F216" s="196">
        <f>F217+F218+F219+F220+F221+F222+F223+F224+F225+F226+F227</f>
        <v>0</v>
      </c>
      <c r="G216" s="138">
        <f t="shared" ref="G216" si="175">G217+G218+G219+G220+G221+G222+G223+G224+G225+G226+G227</f>
        <v>0</v>
      </c>
      <c r="H216" s="141">
        <f t="shared" si="173"/>
        <v>0</v>
      </c>
      <c r="I216" s="196">
        <f>I217+I218+I219+I220+I221+I222+I223+I224+I225+I226+I227</f>
        <v>0</v>
      </c>
      <c r="J216" s="138">
        <f t="shared" ref="J216" si="176">J217+J218+J219+J220+J221+J222+J223+J224+J225+J226+J227</f>
        <v>0</v>
      </c>
      <c r="K216" s="141">
        <f t="shared" si="174"/>
        <v>0</v>
      </c>
      <c r="L216" s="83">
        <f>L217+L218+L219+L220+L221+L222+L223+L224+L225+L226+L227</f>
        <v>0</v>
      </c>
      <c r="M216" s="84">
        <f>M217+M218+M219+M220+M221+M222+M223+M224+M225+M226+M227</f>
        <v>0</v>
      </c>
      <c r="N216" s="84">
        <f>N217+N218+N219+N220+N221+N222+N223+N224+N225+N226+N227</f>
        <v>0</v>
      </c>
      <c r="O216" s="494">
        <f t="shared" si="155"/>
        <v>0</v>
      </c>
      <c r="P216" s="488">
        <f t="shared" si="156"/>
        <v>0</v>
      </c>
      <c r="Q216" s="495">
        <f t="shared" si="157"/>
        <v>0</v>
      </c>
      <c r="R216" s="495">
        <f t="shared" si="158"/>
        <v>0</v>
      </c>
      <c r="S216" s="488">
        <f t="shared" si="159"/>
        <v>0</v>
      </c>
      <c r="T216" s="495">
        <f t="shared" si="160"/>
        <v>0</v>
      </c>
      <c r="U216" s="495">
        <f t="shared" si="161"/>
        <v>0</v>
      </c>
      <c r="V216" s="496">
        <f t="shared" si="162"/>
        <v>0</v>
      </c>
      <c r="W216" s="497">
        <f t="shared" si="163"/>
        <v>0</v>
      </c>
      <c r="X216" s="495">
        <f t="shared" si="164"/>
        <v>0</v>
      </c>
      <c r="Y216" s="495">
        <f t="shared" si="165"/>
        <v>0</v>
      </c>
      <c r="Z216" s="496">
        <f t="shared" si="166"/>
        <v>0</v>
      </c>
      <c r="AA216" s="17">
        <v>0</v>
      </c>
    </row>
    <row r="217" spans="1:27" ht="15" hidden="1" customHeight="1" x14ac:dyDescent="0.25">
      <c r="B217" s="50"/>
      <c r="C217" s="2"/>
      <c r="D217" s="748" t="s">
        <v>372</v>
      </c>
      <c r="E217" s="748"/>
      <c r="F217" s="182">
        <f t="shared" ref="F217:F229" si="177">SUM(O217:Z217)</f>
        <v>0</v>
      </c>
      <c r="G217" s="124"/>
      <c r="H217" s="142">
        <f t="shared" si="173"/>
        <v>0</v>
      </c>
      <c r="I217" s="182">
        <f t="shared" ref="I217:I229" si="178">SUM(R217:AC217)</f>
        <v>0</v>
      </c>
      <c r="J217" s="124"/>
      <c r="K217" s="142">
        <f t="shared" si="174"/>
        <v>0</v>
      </c>
      <c r="L217" s="66"/>
      <c r="M217" s="1"/>
      <c r="N217" s="1"/>
      <c r="O217" s="494">
        <f t="shared" si="155"/>
        <v>0</v>
      </c>
      <c r="P217" s="488">
        <f t="shared" si="156"/>
        <v>0</v>
      </c>
      <c r="Q217" s="495">
        <f t="shared" si="157"/>
        <v>0</v>
      </c>
      <c r="R217" s="495">
        <f t="shared" si="158"/>
        <v>0</v>
      </c>
      <c r="S217" s="488">
        <f t="shared" si="159"/>
        <v>0</v>
      </c>
      <c r="T217" s="495">
        <f t="shared" si="160"/>
        <v>0</v>
      </c>
      <c r="U217" s="495">
        <f t="shared" si="161"/>
        <v>0</v>
      </c>
      <c r="V217" s="496">
        <f t="shared" si="162"/>
        <v>0</v>
      </c>
      <c r="W217" s="497">
        <f t="shared" si="163"/>
        <v>0</v>
      </c>
      <c r="X217" s="495">
        <f t="shared" si="164"/>
        <v>0</v>
      </c>
      <c r="Y217" s="495">
        <f t="shared" si="165"/>
        <v>0</v>
      </c>
      <c r="Z217" s="496">
        <f t="shared" si="166"/>
        <v>0</v>
      </c>
      <c r="AA217" s="16">
        <v>0</v>
      </c>
    </row>
    <row r="218" spans="1:27" ht="15" hidden="1" customHeight="1" x14ac:dyDescent="0.25">
      <c r="B218" s="50"/>
      <c r="C218" s="2"/>
      <c r="D218" s="748" t="s">
        <v>819</v>
      </c>
      <c r="E218" s="748"/>
      <c r="F218" s="182">
        <f t="shared" si="177"/>
        <v>0</v>
      </c>
      <c r="G218" s="124"/>
      <c r="H218" s="142">
        <f t="shared" si="173"/>
        <v>0</v>
      </c>
      <c r="I218" s="182">
        <f t="shared" si="178"/>
        <v>0</v>
      </c>
      <c r="J218" s="124"/>
      <c r="K218" s="142">
        <f t="shared" si="174"/>
        <v>0</v>
      </c>
      <c r="L218" s="66"/>
      <c r="M218" s="1"/>
      <c r="N218" s="1"/>
      <c r="O218" s="494">
        <f t="shared" si="155"/>
        <v>0</v>
      </c>
      <c r="P218" s="488">
        <f t="shared" si="156"/>
        <v>0</v>
      </c>
      <c r="Q218" s="495">
        <f t="shared" si="157"/>
        <v>0</v>
      </c>
      <c r="R218" s="495">
        <f t="shared" si="158"/>
        <v>0</v>
      </c>
      <c r="S218" s="488">
        <f t="shared" si="159"/>
        <v>0</v>
      </c>
      <c r="T218" s="495">
        <f t="shared" si="160"/>
        <v>0</v>
      </c>
      <c r="U218" s="495">
        <f t="shared" si="161"/>
        <v>0</v>
      </c>
      <c r="V218" s="496">
        <f t="shared" si="162"/>
        <v>0</v>
      </c>
      <c r="W218" s="497">
        <f t="shared" si="163"/>
        <v>0</v>
      </c>
      <c r="X218" s="495">
        <f t="shared" si="164"/>
        <v>0</v>
      </c>
      <c r="Y218" s="495">
        <f t="shared" si="165"/>
        <v>0</v>
      </c>
      <c r="Z218" s="496">
        <f t="shared" si="166"/>
        <v>0</v>
      </c>
      <c r="AA218" s="16">
        <v>0</v>
      </c>
    </row>
    <row r="219" spans="1:27" ht="15" hidden="1" customHeight="1" x14ac:dyDescent="0.25">
      <c r="B219" s="50"/>
      <c r="C219" s="2"/>
      <c r="D219" s="748" t="s">
        <v>375</v>
      </c>
      <c r="E219" s="748"/>
      <c r="F219" s="182">
        <f t="shared" si="177"/>
        <v>0</v>
      </c>
      <c r="G219" s="124"/>
      <c r="H219" s="142">
        <f t="shared" si="173"/>
        <v>0</v>
      </c>
      <c r="I219" s="182">
        <f t="shared" si="178"/>
        <v>0</v>
      </c>
      <c r="J219" s="124"/>
      <c r="K219" s="142">
        <f t="shared" si="174"/>
        <v>0</v>
      </c>
      <c r="L219" s="66"/>
      <c r="M219" s="1"/>
      <c r="N219" s="1"/>
      <c r="O219" s="494">
        <f t="shared" si="155"/>
        <v>0</v>
      </c>
      <c r="P219" s="488">
        <f t="shared" si="156"/>
        <v>0</v>
      </c>
      <c r="Q219" s="495">
        <f t="shared" si="157"/>
        <v>0</v>
      </c>
      <c r="R219" s="495">
        <f t="shared" si="158"/>
        <v>0</v>
      </c>
      <c r="S219" s="488">
        <f t="shared" si="159"/>
        <v>0</v>
      </c>
      <c r="T219" s="495">
        <f t="shared" si="160"/>
        <v>0</v>
      </c>
      <c r="U219" s="495">
        <f t="shared" si="161"/>
        <v>0</v>
      </c>
      <c r="V219" s="496">
        <f t="shared" si="162"/>
        <v>0</v>
      </c>
      <c r="W219" s="497">
        <f t="shared" si="163"/>
        <v>0</v>
      </c>
      <c r="X219" s="495">
        <f t="shared" si="164"/>
        <v>0</v>
      </c>
      <c r="Y219" s="495">
        <f t="shared" si="165"/>
        <v>0</v>
      </c>
      <c r="Z219" s="496">
        <f t="shared" si="166"/>
        <v>0</v>
      </c>
      <c r="AA219" s="16">
        <v>0</v>
      </c>
    </row>
    <row r="220" spans="1:27" ht="15" hidden="1" customHeight="1" x14ac:dyDescent="0.25">
      <c r="B220" s="50"/>
      <c r="C220" s="2"/>
      <c r="D220" s="748" t="s">
        <v>373</v>
      </c>
      <c r="E220" s="748"/>
      <c r="F220" s="182">
        <f t="shared" si="177"/>
        <v>0</v>
      </c>
      <c r="G220" s="124"/>
      <c r="H220" s="142">
        <f t="shared" si="173"/>
        <v>0</v>
      </c>
      <c r="I220" s="182">
        <f t="shared" si="178"/>
        <v>0</v>
      </c>
      <c r="J220" s="124"/>
      <c r="K220" s="142">
        <f t="shared" si="174"/>
        <v>0</v>
      </c>
      <c r="L220" s="66"/>
      <c r="M220" s="1"/>
      <c r="N220" s="1"/>
      <c r="O220" s="494">
        <f t="shared" si="155"/>
        <v>0</v>
      </c>
      <c r="P220" s="488">
        <f t="shared" si="156"/>
        <v>0</v>
      </c>
      <c r="Q220" s="495">
        <f t="shared" si="157"/>
        <v>0</v>
      </c>
      <c r="R220" s="495">
        <f t="shared" si="158"/>
        <v>0</v>
      </c>
      <c r="S220" s="488">
        <f t="shared" si="159"/>
        <v>0</v>
      </c>
      <c r="T220" s="495">
        <f t="shared" si="160"/>
        <v>0</v>
      </c>
      <c r="U220" s="495">
        <f t="shared" si="161"/>
        <v>0</v>
      </c>
      <c r="V220" s="496">
        <f t="shared" si="162"/>
        <v>0</v>
      </c>
      <c r="W220" s="497">
        <f t="shared" si="163"/>
        <v>0</v>
      </c>
      <c r="X220" s="495">
        <f t="shared" si="164"/>
        <v>0</v>
      </c>
      <c r="Y220" s="495">
        <f t="shared" si="165"/>
        <v>0</v>
      </c>
      <c r="Z220" s="496">
        <f t="shared" si="166"/>
        <v>0</v>
      </c>
      <c r="AA220" s="16">
        <v>0</v>
      </c>
    </row>
    <row r="221" spans="1:27" ht="15" hidden="1" customHeight="1" x14ac:dyDescent="0.25">
      <c r="B221" s="50"/>
      <c r="C221" s="2"/>
      <c r="D221" s="748" t="s">
        <v>820</v>
      </c>
      <c r="E221" s="748"/>
      <c r="F221" s="182">
        <f t="shared" si="177"/>
        <v>0</v>
      </c>
      <c r="G221" s="124"/>
      <c r="H221" s="142">
        <f t="shared" si="173"/>
        <v>0</v>
      </c>
      <c r="I221" s="182">
        <f t="shared" si="178"/>
        <v>0</v>
      </c>
      <c r="J221" s="124"/>
      <c r="K221" s="142">
        <f t="shared" si="174"/>
        <v>0</v>
      </c>
      <c r="L221" s="66"/>
      <c r="M221" s="1"/>
      <c r="N221" s="1"/>
      <c r="O221" s="494">
        <f t="shared" si="155"/>
        <v>0</v>
      </c>
      <c r="P221" s="488">
        <f t="shared" si="156"/>
        <v>0</v>
      </c>
      <c r="Q221" s="495">
        <f t="shared" si="157"/>
        <v>0</v>
      </c>
      <c r="R221" s="495">
        <f t="shared" si="158"/>
        <v>0</v>
      </c>
      <c r="S221" s="488">
        <f t="shared" si="159"/>
        <v>0</v>
      </c>
      <c r="T221" s="495">
        <f t="shared" si="160"/>
        <v>0</v>
      </c>
      <c r="U221" s="495">
        <f t="shared" si="161"/>
        <v>0</v>
      </c>
      <c r="V221" s="496">
        <f t="shared" si="162"/>
        <v>0</v>
      </c>
      <c r="W221" s="497">
        <f t="shared" si="163"/>
        <v>0</v>
      </c>
      <c r="X221" s="495">
        <f t="shared" si="164"/>
        <v>0</v>
      </c>
      <c r="Y221" s="495">
        <f t="shared" si="165"/>
        <v>0</v>
      </c>
      <c r="Z221" s="496">
        <f t="shared" si="166"/>
        <v>0</v>
      </c>
      <c r="AA221" s="16">
        <v>0</v>
      </c>
    </row>
    <row r="222" spans="1:27" ht="25.5" hidden="1" customHeight="1" x14ac:dyDescent="0.25">
      <c r="B222" s="50"/>
      <c r="C222" s="2"/>
      <c r="D222" s="749" t="s">
        <v>536</v>
      </c>
      <c r="E222" s="749"/>
      <c r="F222" s="192">
        <f t="shared" si="177"/>
        <v>0</v>
      </c>
      <c r="G222" s="134"/>
      <c r="H222" s="142">
        <f t="shared" si="173"/>
        <v>0</v>
      </c>
      <c r="I222" s="192">
        <f t="shared" si="178"/>
        <v>0</v>
      </c>
      <c r="J222" s="134"/>
      <c r="K222" s="142">
        <f t="shared" si="174"/>
        <v>0</v>
      </c>
      <c r="L222" s="66"/>
      <c r="M222" s="1"/>
      <c r="N222" s="1"/>
      <c r="O222" s="494">
        <f t="shared" si="155"/>
        <v>0</v>
      </c>
      <c r="P222" s="488">
        <f t="shared" si="156"/>
        <v>0</v>
      </c>
      <c r="Q222" s="495">
        <f t="shared" si="157"/>
        <v>0</v>
      </c>
      <c r="R222" s="495">
        <f t="shared" si="158"/>
        <v>0</v>
      </c>
      <c r="S222" s="488">
        <f t="shared" si="159"/>
        <v>0</v>
      </c>
      <c r="T222" s="495">
        <f t="shared" si="160"/>
        <v>0</v>
      </c>
      <c r="U222" s="495">
        <f t="shared" si="161"/>
        <v>0</v>
      </c>
      <c r="V222" s="496">
        <f t="shared" si="162"/>
        <v>0</v>
      </c>
      <c r="W222" s="497">
        <f t="shared" si="163"/>
        <v>0</v>
      </c>
      <c r="X222" s="495">
        <f t="shared" si="164"/>
        <v>0</v>
      </c>
      <c r="Y222" s="495">
        <f t="shared" si="165"/>
        <v>0</v>
      </c>
      <c r="Z222" s="496">
        <f t="shared" si="166"/>
        <v>0</v>
      </c>
      <c r="AA222" s="16">
        <v>0</v>
      </c>
    </row>
    <row r="223" spans="1:27" ht="25.5" hidden="1" customHeight="1" x14ac:dyDescent="0.25">
      <c r="B223" s="50"/>
      <c r="C223" s="2"/>
      <c r="D223" s="749" t="s">
        <v>539</v>
      </c>
      <c r="E223" s="749"/>
      <c r="F223" s="192">
        <f t="shared" si="177"/>
        <v>0</v>
      </c>
      <c r="G223" s="134"/>
      <c r="H223" s="142">
        <f t="shared" si="173"/>
        <v>0</v>
      </c>
      <c r="I223" s="192">
        <f t="shared" si="178"/>
        <v>0</v>
      </c>
      <c r="J223" s="134"/>
      <c r="K223" s="142">
        <f t="shared" si="174"/>
        <v>0</v>
      </c>
      <c r="L223" s="66"/>
      <c r="M223" s="1"/>
      <c r="N223" s="1"/>
      <c r="O223" s="494">
        <f t="shared" si="155"/>
        <v>0</v>
      </c>
      <c r="P223" s="488">
        <f t="shared" si="156"/>
        <v>0</v>
      </c>
      <c r="Q223" s="495">
        <f t="shared" si="157"/>
        <v>0</v>
      </c>
      <c r="R223" s="495">
        <f t="shared" si="158"/>
        <v>0</v>
      </c>
      <c r="S223" s="488">
        <f t="shared" si="159"/>
        <v>0</v>
      </c>
      <c r="T223" s="495">
        <f t="shared" si="160"/>
        <v>0</v>
      </c>
      <c r="U223" s="495">
        <f t="shared" si="161"/>
        <v>0</v>
      </c>
      <c r="V223" s="496">
        <f t="shared" si="162"/>
        <v>0</v>
      </c>
      <c r="W223" s="497">
        <f t="shared" si="163"/>
        <v>0</v>
      </c>
      <c r="X223" s="495">
        <f t="shared" si="164"/>
        <v>0</v>
      </c>
      <c r="Y223" s="495">
        <f t="shared" si="165"/>
        <v>0</v>
      </c>
      <c r="Z223" s="496">
        <f t="shared" si="166"/>
        <v>0</v>
      </c>
      <c r="AA223" s="16">
        <v>0</v>
      </c>
    </row>
    <row r="224" spans="1:27" ht="15" hidden="1" customHeight="1" x14ac:dyDescent="0.25">
      <c r="B224" s="50"/>
      <c r="C224" s="2"/>
      <c r="D224" s="748" t="s">
        <v>821</v>
      </c>
      <c r="E224" s="748"/>
      <c r="F224" s="182">
        <f t="shared" si="177"/>
        <v>0</v>
      </c>
      <c r="G224" s="124"/>
      <c r="H224" s="142">
        <f t="shared" si="173"/>
        <v>0</v>
      </c>
      <c r="I224" s="182">
        <f t="shared" si="178"/>
        <v>0</v>
      </c>
      <c r="J224" s="124"/>
      <c r="K224" s="142">
        <f t="shared" si="174"/>
        <v>0</v>
      </c>
      <c r="L224" s="66"/>
      <c r="M224" s="1"/>
      <c r="N224" s="1"/>
      <c r="O224" s="494">
        <f t="shared" si="155"/>
        <v>0</v>
      </c>
      <c r="P224" s="488">
        <f t="shared" si="156"/>
        <v>0</v>
      </c>
      <c r="Q224" s="495">
        <f t="shared" si="157"/>
        <v>0</v>
      </c>
      <c r="R224" s="495">
        <f t="shared" si="158"/>
        <v>0</v>
      </c>
      <c r="S224" s="488">
        <f t="shared" si="159"/>
        <v>0</v>
      </c>
      <c r="T224" s="495">
        <f t="shared" si="160"/>
        <v>0</v>
      </c>
      <c r="U224" s="495">
        <f t="shared" si="161"/>
        <v>0</v>
      </c>
      <c r="V224" s="496">
        <f t="shared" si="162"/>
        <v>0</v>
      </c>
      <c r="W224" s="497">
        <f t="shared" si="163"/>
        <v>0</v>
      </c>
      <c r="X224" s="495">
        <f t="shared" si="164"/>
        <v>0</v>
      </c>
      <c r="Y224" s="495">
        <f t="shared" si="165"/>
        <v>0</v>
      </c>
      <c r="Z224" s="496">
        <f t="shared" si="166"/>
        <v>0</v>
      </c>
      <c r="AA224" s="16">
        <v>0</v>
      </c>
    </row>
    <row r="225" spans="1:27" ht="15" hidden="1" customHeight="1" x14ac:dyDescent="0.25">
      <c r="B225" s="50"/>
      <c r="C225" s="2"/>
      <c r="D225" s="748" t="s">
        <v>374</v>
      </c>
      <c r="E225" s="748"/>
      <c r="F225" s="182">
        <f t="shared" si="177"/>
        <v>0</v>
      </c>
      <c r="G225" s="124"/>
      <c r="H225" s="142">
        <f t="shared" si="173"/>
        <v>0</v>
      </c>
      <c r="I225" s="182">
        <f t="shared" si="178"/>
        <v>0</v>
      </c>
      <c r="J225" s="124"/>
      <c r="K225" s="142">
        <f t="shared" si="174"/>
        <v>0</v>
      </c>
      <c r="L225" s="66"/>
      <c r="M225" s="1"/>
      <c r="N225" s="1"/>
      <c r="O225" s="494">
        <f t="shared" si="155"/>
        <v>0</v>
      </c>
      <c r="P225" s="488">
        <f t="shared" si="156"/>
        <v>0</v>
      </c>
      <c r="Q225" s="495">
        <f t="shared" si="157"/>
        <v>0</v>
      </c>
      <c r="R225" s="495">
        <f t="shared" si="158"/>
        <v>0</v>
      </c>
      <c r="S225" s="488">
        <f t="shared" si="159"/>
        <v>0</v>
      </c>
      <c r="T225" s="495">
        <f t="shared" si="160"/>
        <v>0</v>
      </c>
      <c r="U225" s="495">
        <f t="shared" si="161"/>
        <v>0</v>
      </c>
      <c r="V225" s="496">
        <f t="shared" si="162"/>
        <v>0</v>
      </c>
      <c r="W225" s="497">
        <f t="shared" si="163"/>
        <v>0</v>
      </c>
      <c r="X225" s="495">
        <f t="shared" si="164"/>
        <v>0</v>
      </c>
      <c r="Y225" s="495">
        <f t="shared" si="165"/>
        <v>0</v>
      </c>
      <c r="Z225" s="496">
        <f t="shared" si="166"/>
        <v>0</v>
      </c>
      <c r="AA225" s="16">
        <v>0</v>
      </c>
    </row>
    <row r="226" spans="1:27" ht="15" hidden="1" customHeight="1" x14ac:dyDescent="0.25">
      <c r="B226" s="50"/>
      <c r="C226" s="2"/>
      <c r="D226" s="748" t="s">
        <v>822</v>
      </c>
      <c r="E226" s="748"/>
      <c r="F226" s="182">
        <f t="shared" si="177"/>
        <v>0</v>
      </c>
      <c r="G226" s="124"/>
      <c r="H226" s="142">
        <f t="shared" si="173"/>
        <v>0</v>
      </c>
      <c r="I226" s="182">
        <f t="shared" si="178"/>
        <v>0</v>
      </c>
      <c r="J226" s="124"/>
      <c r="K226" s="142">
        <f t="shared" si="174"/>
        <v>0</v>
      </c>
      <c r="L226" s="66"/>
      <c r="M226" s="1"/>
      <c r="N226" s="1"/>
      <c r="O226" s="494">
        <f t="shared" si="155"/>
        <v>0</v>
      </c>
      <c r="P226" s="488">
        <f t="shared" si="156"/>
        <v>0</v>
      </c>
      <c r="Q226" s="495">
        <f t="shared" si="157"/>
        <v>0</v>
      </c>
      <c r="R226" s="495">
        <f t="shared" si="158"/>
        <v>0</v>
      </c>
      <c r="S226" s="488">
        <f t="shared" si="159"/>
        <v>0</v>
      </c>
      <c r="T226" s="495">
        <f t="shared" si="160"/>
        <v>0</v>
      </c>
      <c r="U226" s="495">
        <f t="shared" si="161"/>
        <v>0</v>
      </c>
      <c r="V226" s="496">
        <f t="shared" si="162"/>
        <v>0</v>
      </c>
      <c r="W226" s="497">
        <f t="shared" si="163"/>
        <v>0</v>
      </c>
      <c r="X226" s="495">
        <f t="shared" si="164"/>
        <v>0</v>
      </c>
      <c r="Y226" s="495">
        <f t="shared" si="165"/>
        <v>0</v>
      </c>
      <c r="Z226" s="496">
        <f t="shared" si="166"/>
        <v>0</v>
      </c>
      <c r="AA226" s="16">
        <v>0</v>
      </c>
    </row>
    <row r="227" spans="1:27" ht="15" hidden="1" customHeight="1" x14ac:dyDescent="0.25">
      <c r="B227" s="50"/>
      <c r="C227" s="2"/>
      <c r="D227" s="748" t="s">
        <v>565</v>
      </c>
      <c r="E227" s="748"/>
      <c r="F227" s="182">
        <f t="shared" si="177"/>
        <v>0</v>
      </c>
      <c r="G227" s="124"/>
      <c r="H227" s="142">
        <f t="shared" si="173"/>
        <v>0</v>
      </c>
      <c r="I227" s="182">
        <f t="shared" si="178"/>
        <v>0</v>
      </c>
      <c r="J227" s="124"/>
      <c r="K227" s="142">
        <f t="shared" si="174"/>
        <v>0</v>
      </c>
      <c r="L227" s="66"/>
      <c r="M227" s="1"/>
      <c r="N227" s="1"/>
      <c r="O227" s="494">
        <f t="shared" si="155"/>
        <v>0</v>
      </c>
      <c r="P227" s="488">
        <f t="shared" si="156"/>
        <v>0</v>
      </c>
      <c r="Q227" s="495">
        <f t="shared" si="157"/>
        <v>0</v>
      </c>
      <c r="R227" s="495">
        <f t="shared" si="158"/>
        <v>0</v>
      </c>
      <c r="S227" s="488">
        <f t="shared" si="159"/>
        <v>0</v>
      </c>
      <c r="T227" s="495">
        <f t="shared" si="160"/>
        <v>0</v>
      </c>
      <c r="U227" s="495">
        <f t="shared" si="161"/>
        <v>0</v>
      </c>
      <c r="V227" s="496">
        <f t="shared" si="162"/>
        <v>0</v>
      </c>
      <c r="W227" s="497">
        <f t="shared" si="163"/>
        <v>0</v>
      </c>
      <c r="X227" s="495">
        <f t="shared" si="164"/>
        <v>0</v>
      </c>
      <c r="Y227" s="495">
        <f t="shared" si="165"/>
        <v>0</v>
      </c>
      <c r="Z227" s="496">
        <f t="shared" si="166"/>
        <v>0</v>
      </c>
      <c r="AA227" s="16">
        <v>0</v>
      </c>
    </row>
    <row r="228" spans="1:27" s="17" customFormat="1" ht="15" hidden="1" customHeight="1" x14ac:dyDescent="0.25">
      <c r="A228" s="110" t="s">
        <v>278</v>
      </c>
      <c r="B228" s="82" t="s">
        <v>687</v>
      </c>
      <c r="C228" s="767" t="s">
        <v>279</v>
      </c>
      <c r="D228" s="768"/>
      <c r="E228" s="768"/>
      <c r="F228" s="183">
        <f t="shared" si="177"/>
        <v>0</v>
      </c>
      <c r="G228" s="125"/>
      <c r="H228" s="141">
        <f t="shared" si="173"/>
        <v>0</v>
      </c>
      <c r="I228" s="183">
        <f t="shared" si="178"/>
        <v>0</v>
      </c>
      <c r="J228" s="125"/>
      <c r="K228" s="141">
        <f t="shared" si="174"/>
        <v>0</v>
      </c>
      <c r="L228" s="83"/>
      <c r="M228" s="84"/>
      <c r="N228" s="84"/>
      <c r="O228" s="494">
        <f t="shared" si="155"/>
        <v>0</v>
      </c>
      <c r="P228" s="488">
        <f t="shared" si="156"/>
        <v>0</v>
      </c>
      <c r="Q228" s="495">
        <f t="shared" si="157"/>
        <v>0</v>
      </c>
      <c r="R228" s="495">
        <f t="shared" si="158"/>
        <v>0</v>
      </c>
      <c r="S228" s="488">
        <f t="shared" si="159"/>
        <v>0</v>
      </c>
      <c r="T228" s="495">
        <f t="shared" si="160"/>
        <v>0</v>
      </c>
      <c r="U228" s="495">
        <f t="shared" si="161"/>
        <v>0</v>
      </c>
      <c r="V228" s="496">
        <f t="shared" si="162"/>
        <v>0</v>
      </c>
      <c r="W228" s="497">
        <f t="shared" si="163"/>
        <v>0</v>
      </c>
      <c r="X228" s="495">
        <f t="shared" si="164"/>
        <v>0</v>
      </c>
      <c r="Y228" s="495">
        <f t="shared" si="165"/>
        <v>0</v>
      </c>
      <c r="Z228" s="496">
        <f t="shared" si="166"/>
        <v>0</v>
      </c>
      <c r="AA228" s="17">
        <v>0</v>
      </c>
    </row>
    <row r="229" spans="1:27" s="17" customFormat="1" ht="15" hidden="1" customHeight="1" x14ac:dyDescent="0.25">
      <c r="A229" s="110" t="s">
        <v>280</v>
      </c>
      <c r="B229" s="82" t="s">
        <v>688</v>
      </c>
      <c r="C229" s="767" t="s">
        <v>281</v>
      </c>
      <c r="D229" s="768"/>
      <c r="E229" s="768"/>
      <c r="F229" s="183">
        <f t="shared" si="177"/>
        <v>0</v>
      </c>
      <c r="G229" s="125"/>
      <c r="H229" s="141">
        <f t="shared" si="173"/>
        <v>0</v>
      </c>
      <c r="I229" s="183">
        <f t="shared" si="178"/>
        <v>0</v>
      </c>
      <c r="J229" s="125"/>
      <c r="K229" s="141">
        <f t="shared" si="174"/>
        <v>0</v>
      </c>
      <c r="L229" s="83"/>
      <c r="M229" s="84"/>
      <c r="N229" s="84"/>
      <c r="O229" s="494">
        <f t="shared" si="155"/>
        <v>0</v>
      </c>
      <c r="P229" s="488">
        <f t="shared" si="156"/>
        <v>0</v>
      </c>
      <c r="Q229" s="495">
        <f t="shared" si="157"/>
        <v>0</v>
      </c>
      <c r="R229" s="495">
        <f t="shared" si="158"/>
        <v>0</v>
      </c>
      <c r="S229" s="488">
        <f t="shared" si="159"/>
        <v>0</v>
      </c>
      <c r="T229" s="495">
        <f t="shared" si="160"/>
        <v>0</v>
      </c>
      <c r="U229" s="495">
        <f t="shared" si="161"/>
        <v>0</v>
      </c>
      <c r="V229" s="496">
        <f t="shared" si="162"/>
        <v>0</v>
      </c>
      <c r="W229" s="497">
        <f t="shared" si="163"/>
        <v>0</v>
      </c>
      <c r="X229" s="495">
        <f t="shared" si="164"/>
        <v>0</v>
      </c>
      <c r="Y229" s="495">
        <f t="shared" si="165"/>
        <v>0</v>
      </c>
      <c r="Z229" s="496">
        <f t="shared" si="166"/>
        <v>0</v>
      </c>
      <c r="AA229" s="17">
        <v>0</v>
      </c>
    </row>
    <row r="230" spans="1:27" s="17" customFormat="1" ht="15" hidden="1" customHeight="1" x14ac:dyDescent="0.25">
      <c r="A230" s="110" t="s">
        <v>282</v>
      </c>
      <c r="B230" s="82" t="s">
        <v>689</v>
      </c>
      <c r="C230" s="767" t="s">
        <v>283</v>
      </c>
      <c r="D230" s="768"/>
      <c r="E230" s="768"/>
      <c r="F230" s="183">
        <f>F231+F232+F233+F234+F235+F236+F237+F238+F239+F240</f>
        <v>0</v>
      </c>
      <c r="G230" s="125">
        <f t="shared" ref="G230" si="179">G231+G232+G233+G234+G235+G236+G237+G238+G239+G240</f>
        <v>0</v>
      </c>
      <c r="H230" s="141">
        <f t="shared" si="173"/>
        <v>0</v>
      </c>
      <c r="I230" s="183">
        <f>I231+I232+I233+I234+I235+I236+I237+I238+I239+I240</f>
        <v>0</v>
      </c>
      <c r="J230" s="125">
        <f t="shared" ref="J230" si="180">J231+J232+J233+J234+J235+J236+J237+J238+J239+J240</f>
        <v>0</v>
      </c>
      <c r="K230" s="141">
        <f t="shared" si="174"/>
        <v>0</v>
      </c>
      <c r="L230" s="83">
        <f>L231+L232+L233+L234+L235+L236+L237+L238+L239+L240</f>
        <v>0</v>
      </c>
      <c r="M230" s="84">
        <f>M231+M232+M233+M234+M235+M236+M237+M238+M239+M240</f>
        <v>0</v>
      </c>
      <c r="N230" s="84">
        <f>N231+N232+N233+N234+N235+N236+N237+N238+N239+N240</f>
        <v>0</v>
      </c>
      <c r="O230" s="494">
        <f t="shared" si="155"/>
        <v>0</v>
      </c>
      <c r="P230" s="488">
        <f t="shared" si="156"/>
        <v>0</v>
      </c>
      <c r="Q230" s="495">
        <f t="shared" si="157"/>
        <v>0</v>
      </c>
      <c r="R230" s="495">
        <f t="shared" si="158"/>
        <v>0</v>
      </c>
      <c r="S230" s="488">
        <f t="shared" si="159"/>
        <v>0</v>
      </c>
      <c r="T230" s="495">
        <f t="shared" si="160"/>
        <v>0</v>
      </c>
      <c r="U230" s="495">
        <f t="shared" si="161"/>
        <v>0</v>
      </c>
      <c r="V230" s="496">
        <f t="shared" si="162"/>
        <v>0</v>
      </c>
      <c r="W230" s="497">
        <f t="shared" si="163"/>
        <v>0</v>
      </c>
      <c r="X230" s="495">
        <f t="shared" si="164"/>
        <v>0</v>
      </c>
      <c r="Y230" s="495">
        <f t="shared" si="165"/>
        <v>0</v>
      </c>
      <c r="Z230" s="496">
        <f t="shared" si="166"/>
        <v>0</v>
      </c>
      <c r="AA230" s="17">
        <v>0</v>
      </c>
    </row>
    <row r="231" spans="1:27" ht="15" hidden="1" customHeight="1" x14ac:dyDescent="0.25">
      <c r="B231" s="50"/>
      <c r="C231" s="2"/>
      <c r="D231" s="748" t="s">
        <v>376</v>
      </c>
      <c r="E231" s="748"/>
      <c r="F231" s="182">
        <f t="shared" ref="F231:F240" si="181">SUM(O231:Z231)</f>
        <v>0</v>
      </c>
      <c r="G231" s="124"/>
      <c r="H231" s="142">
        <f t="shared" si="173"/>
        <v>0</v>
      </c>
      <c r="I231" s="182">
        <f t="shared" ref="I231:I240" si="182">SUM(R231:AC231)</f>
        <v>0</v>
      </c>
      <c r="J231" s="124"/>
      <c r="K231" s="142">
        <f t="shared" si="174"/>
        <v>0</v>
      </c>
      <c r="L231" s="66"/>
      <c r="M231" s="1"/>
      <c r="N231" s="1"/>
      <c r="O231" s="494">
        <f t="shared" si="155"/>
        <v>0</v>
      </c>
      <c r="P231" s="488">
        <f t="shared" si="156"/>
        <v>0</v>
      </c>
      <c r="Q231" s="495">
        <f t="shared" si="157"/>
        <v>0</v>
      </c>
      <c r="R231" s="495">
        <f t="shared" si="158"/>
        <v>0</v>
      </c>
      <c r="S231" s="488">
        <f t="shared" si="159"/>
        <v>0</v>
      </c>
      <c r="T231" s="495">
        <f t="shared" si="160"/>
        <v>0</v>
      </c>
      <c r="U231" s="495">
        <f t="shared" si="161"/>
        <v>0</v>
      </c>
      <c r="V231" s="496">
        <f t="shared" si="162"/>
        <v>0</v>
      </c>
      <c r="W231" s="497">
        <f t="shared" si="163"/>
        <v>0</v>
      </c>
      <c r="X231" s="495">
        <f t="shared" si="164"/>
        <v>0</v>
      </c>
      <c r="Y231" s="495">
        <f t="shared" si="165"/>
        <v>0</v>
      </c>
      <c r="Z231" s="496">
        <f t="shared" si="166"/>
        <v>0</v>
      </c>
      <c r="AA231" s="16">
        <v>0</v>
      </c>
    </row>
    <row r="232" spans="1:27" ht="15" hidden="1" customHeight="1" x14ac:dyDescent="0.25">
      <c r="B232" s="50"/>
      <c r="C232" s="2"/>
      <c r="D232" s="748" t="s">
        <v>377</v>
      </c>
      <c r="E232" s="748"/>
      <c r="F232" s="182">
        <f t="shared" si="181"/>
        <v>0</v>
      </c>
      <c r="G232" s="124"/>
      <c r="H232" s="142">
        <f t="shared" si="173"/>
        <v>0</v>
      </c>
      <c r="I232" s="182">
        <f t="shared" si="182"/>
        <v>0</v>
      </c>
      <c r="J232" s="124"/>
      <c r="K232" s="142">
        <f t="shared" si="174"/>
        <v>0</v>
      </c>
      <c r="L232" s="66"/>
      <c r="M232" s="1"/>
      <c r="N232" s="1"/>
      <c r="O232" s="494">
        <f t="shared" si="155"/>
        <v>0</v>
      </c>
      <c r="P232" s="488">
        <f t="shared" si="156"/>
        <v>0</v>
      </c>
      <c r="Q232" s="495">
        <f t="shared" si="157"/>
        <v>0</v>
      </c>
      <c r="R232" s="495">
        <f t="shared" si="158"/>
        <v>0</v>
      </c>
      <c r="S232" s="488">
        <f t="shared" si="159"/>
        <v>0</v>
      </c>
      <c r="T232" s="495">
        <f t="shared" si="160"/>
        <v>0</v>
      </c>
      <c r="U232" s="495">
        <f t="shared" si="161"/>
        <v>0</v>
      </c>
      <c r="V232" s="496">
        <f t="shared" si="162"/>
        <v>0</v>
      </c>
      <c r="W232" s="497">
        <f t="shared" si="163"/>
        <v>0</v>
      </c>
      <c r="X232" s="495">
        <f t="shared" si="164"/>
        <v>0</v>
      </c>
      <c r="Y232" s="495">
        <f t="shared" si="165"/>
        <v>0</v>
      </c>
      <c r="Z232" s="496">
        <f t="shared" si="166"/>
        <v>0</v>
      </c>
      <c r="AA232" s="16">
        <v>0</v>
      </c>
    </row>
    <row r="233" spans="1:27" ht="15" hidden="1" customHeight="1" x14ac:dyDescent="0.25">
      <c r="B233" s="50"/>
      <c r="C233" s="2"/>
      <c r="D233" s="748" t="s">
        <v>378</v>
      </c>
      <c r="E233" s="748"/>
      <c r="F233" s="182">
        <f t="shared" si="181"/>
        <v>0</v>
      </c>
      <c r="G233" s="124"/>
      <c r="H233" s="142">
        <f t="shared" si="173"/>
        <v>0</v>
      </c>
      <c r="I233" s="182">
        <f t="shared" si="182"/>
        <v>0</v>
      </c>
      <c r="J233" s="124"/>
      <c r="K233" s="142">
        <f t="shared" si="174"/>
        <v>0</v>
      </c>
      <c r="L233" s="66"/>
      <c r="M233" s="1"/>
      <c r="N233" s="1"/>
      <c r="O233" s="494">
        <f t="shared" si="155"/>
        <v>0</v>
      </c>
      <c r="P233" s="488">
        <f t="shared" si="156"/>
        <v>0</v>
      </c>
      <c r="Q233" s="495">
        <f t="shared" si="157"/>
        <v>0</v>
      </c>
      <c r="R233" s="495">
        <f t="shared" si="158"/>
        <v>0</v>
      </c>
      <c r="S233" s="488">
        <f t="shared" si="159"/>
        <v>0</v>
      </c>
      <c r="T233" s="495">
        <f t="shared" si="160"/>
        <v>0</v>
      </c>
      <c r="U233" s="495">
        <f t="shared" si="161"/>
        <v>0</v>
      </c>
      <c r="V233" s="496">
        <f t="shared" si="162"/>
        <v>0</v>
      </c>
      <c r="W233" s="497">
        <f t="shared" si="163"/>
        <v>0</v>
      </c>
      <c r="X233" s="495">
        <f t="shared" si="164"/>
        <v>0</v>
      </c>
      <c r="Y233" s="495">
        <f t="shared" si="165"/>
        <v>0</v>
      </c>
      <c r="Z233" s="496">
        <f t="shared" si="166"/>
        <v>0</v>
      </c>
      <c r="AA233" s="16">
        <v>0</v>
      </c>
    </row>
    <row r="234" spans="1:27" ht="15" hidden="1" customHeight="1" x14ac:dyDescent="0.25">
      <c r="B234" s="50"/>
      <c r="C234" s="2"/>
      <c r="D234" s="748" t="s">
        <v>379</v>
      </c>
      <c r="E234" s="748"/>
      <c r="F234" s="182">
        <f t="shared" si="181"/>
        <v>0</v>
      </c>
      <c r="G234" s="124"/>
      <c r="H234" s="142">
        <f t="shared" si="173"/>
        <v>0</v>
      </c>
      <c r="I234" s="182">
        <f t="shared" si="182"/>
        <v>0</v>
      </c>
      <c r="J234" s="124"/>
      <c r="K234" s="142">
        <f t="shared" si="174"/>
        <v>0</v>
      </c>
      <c r="L234" s="66"/>
      <c r="M234" s="1"/>
      <c r="N234" s="1"/>
      <c r="O234" s="494">
        <f t="shared" si="155"/>
        <v>0</v>
      </c>
      <c r="P234" s="488">
        <f t="shared" si="156"/>
        <v>0</v>
      </c>
      <c r="Q234" s="495">
        <f t="shared" si="157"/>
        <v>0</v>
      </c>
      <c r="R234" s="495">
        <f t="shared" si="158"/>
        <v>0</v>
      </c>
      <c r="S234" s="488">
        <f t="shared" si="159"/>
        <v>0</v>
      </c>
      <c r="T234" s="495">
        <f t="shared" si="160"/>
        <v>0</v>
      </c>
      <c r="U234" s="495">
        <f t="shared" si="161"/>
        <v>0</v>
      </c>
      <c r="V234" s="496">
        <f t="shared" si="162"/>
        <v>0</v>
      </c>
      <c r="W234" s="497">
        <f t="shared" si="163"/>
        <v>0</v>
      </c>
      <c r="X234" s="495">
        <f t="shared" si="164"/>
        <v>0</v>
      </c>
      <c r="Y234" s="495">
        <f t="shared" si="165"/>
        <v>0</v>
      </c>
      <c r="Z234" s="496">
        <f t="shared" si="166"/>
        <v>0</v>
      </c>
      <c r="AA234" s="16">
        <v>0</v>
      </c>
    </row>
    <row r="235" spans="1:27" ht="15" hidden="1" customHeight="1" x14ac:dyDescent="0.25">
      <c r="B235" s="50"/>
      <c r="C235" s="2"/>
      <c r="D235" s="748" t="s">
        <v>380</v>
      </c>
      <c r="E235" s="748"/>
      <c r="F235" s="182">
        <f t="shared" si="181"/>
        <v>0</v>
      </c>
      <c r="G235" s="124"/>
      <c r="H235" s="142">
        <f t="shared" si="173"/>
        <v>0</v>
      </c>
      <c r="I235" s="182">
        <f t="shared" si="182"/>
        <v>0</v>
      </c>
      <c r="J235" s="124"/>
      <c r="K235" s="142">
        <f t="shared" si="174"/>
        <v>0</v>
      </c>
      <c r="L235" s="66"/>
      <c r="M235" s="1"/>
      <c r="N235" s="1"/>
      <c r="O235" s="494">
        <f t="shared" si="155"/>
        <v>0</v>
      </c>
      <c r="P235" s="488">
        <f t="shared" si="156"/>
        <v>0</v>
      </c>
      <c r="Q235" s="495">
        <f t="shared" si="157"/>
        <v>0</v>
      </c>
      <c r="R235" s="495">
        <f t="shared" si="158"/>
        <v>0</v>
      </c>
      <c r="S235" s="488">
        <f t="shared" si="159"/>
        <v>0</v>
      </c>
      <c r="T235" s="495">
        <f t="shared" si="160"/>
        <v>0</v>
      </c>
      <c r="U235" s="495">
        <f t="shared" si="161"/>
        <v>0</v>
      </c>
      <c r="V235" s="496">
        <f t="shared" si="162"/>
        <v>0</v>
      </c>
      <c r="W235" s="497">
        <f t="shared" si="163"/>
        <v>0</v>
      </c>
      <c r="X235" s="495">
        <f t="shared" si="164"/>
        <v>0</v>
      </c>
      <c r="Y235" s="495">
        <f t="shared" si="165"/>
        <v>0</v>
      </c>
      <c r="Z235" s="496">
        <f t="shared" si="166"/>
        <v>0</v>
      </c>
      <c r="AA235" s="16">
        <v>0</v>
      </c>
    </row>
    <row r="236" spans="1:27" ht="25.5" hidden="1" customHeight="1" x14ac:dyDescent="0.25">
      <c r="B236" s="50"/>
      <c r="C236" s="2"/>
      <c r="D236" s="749" t="s">
        <v>537</v>
      </c>
      <c r="E236" s="749"/>
      <c r="F236" s="192">
        <f t="shared" si="181"/>
        <v>0</v>
      </c>
      <c r="G236" s="134"/>
      <c r="H236" s="142">
        <f t="shared" si="173"/>
        <v>0</v>
      </c>
      <c r="I236" s="192">
        <f t="shared" si="182"/>
        <v>0</v>
      </c>
      <c r="J236" s="134"/>
      <c r="K236" s="142">
        <f t="shared" si="174"/>
        <v>0</v>
      </c>
      <c r="L236" s="66"/>
      <c r="M236" s="1"/>
      <c r="N236" s="1"/>
      <c r="O236" s="494">
        <f t="shared" si="155"/>
        <v>0</v>
      </c>
      <c r="P236" s="488">
        <f t="shared" si="156"/>
        <v>0</v>
      </c>
      <c r="Q236" s="495">
        <f t="shared" si="157"/>
        <v>0</v>
      </c>
      <c r="R236" s="495">
        <f t="shared" si="158"/>
        <v>0</v>
      </c>
      <c r="S236" s="488">
        <f t="shared" si="159"/>
        <v>0</v>
      </c>
      <c r="T236" s="495">
        <f t="shared" si="160"/>
        <v>0</v>
      </c>
      <c r="U236" s="495">
        <f t="shared" si="161"/>
        <v>0</v>
      </c>
      <c r="V236" s="496">
        <f t="shared" si="162"/>
        <v>0</v>
      </c>
      <c r="W236" s="497">
        <f t="shared" si="163"/>
        <v>0</v>
      </c>
      <c r="X236" s="495">
        <f t="shared" si="164"/>
        <v>0</v>
      </c>
      <c r="Y236" s="495">
        <f t="shared" si="165"/>
        <v>0</v>
      </c>
      <c r="Z236" s="496">
        <f t="shared" si="166"/>
        <v>0</v>
      </c>
      <c r="AA236" s="16">
        <v>0</v>
      </c>
    </row>
    <row r="237" spans="1:27" ht="25.5" hidden="1" customHeight="1" x14ac:dyDescent="0.25">
      <c r="B237" s="50"/>
      <c r="C237" s="2"/>
      <c r="D237" s="749" t="s">
        <v>540</v>
      </c>
      <c r="E237" s="749"/>
      <c r="F237" s="192">
        <f t="shared" si="181"/>
        <v>0</v>
      </c>
      <c r="G237" s="134"/>
      <c r="H237" s="142">
        <f t="shared" si="173"/>
        <v>0</v>
      </c>
      <c r="I237" s="192">
        <f t="shared" si="182"/>
        <v>0</v>
      </c>
      <c r="J237" s="134"/>
      <c r="K237" s="142">
        <f t="shared" si="174"/>
        <v>0</v>
      </c>
      <c r="L237" s="66"/>
      <c r="M237" s="1"/>
      <c r="N237" s="1"/>
      <c r="O237" s="494">
        <f t="shared" si="155"/>
        <v>0</v>
      </c>
      <c r="P237" s="488">
        <f t="shared" si="156"/>
        <v>0</v>
      </c>
      <c r="Q237" s="495">
        <f t="shared" si="157"/>
        <v>0</v>
      </c>
      <c r="R237" s="495">
        <f t="shared" si="158"/>
        <v>0</v>
      </c>
      <c r="S237" s="488">
        <f t="shared" si="159"/>
        <v>0</v>
      </c>
      <c r="T237" s="495">
        <f t="shared" si="160"/>
        <v>0</v>
      </c>
      <c r="U237" s="495">
        <f t="shared" si="161"/>
        <v>0</v>
      </c>
      <c r="V237" s="496">
        <f t="shared" si="162"/>
        <v>0</v>
      </c>
      <c r="W237" s="497">
        <f t="shared" si="163"/>
        <v>0</v>
      </c>
      <c r="X237" s="495">
        <f t="shared" si="164"/>
        <v>0</v>
      </c>
      <c r="Y237" s="495">
        <f t="shared" si="165"/>
        <v>0</v>
      </c>
      <c r="Z237" s="496">
        <f t="shared" si="166"/>
        <v>0</v>
      </c>
      <c r="AA237" s="16">
        <v>0</v>
      </c>
    </row>
    <row r="238" spans="1:27" ht="15" hidden="1" customHeight="1" x14ac:dyDescent="0.25">
      <c r="B238" s="50"/>
      <c r="C238" s="2"/>
      <c r="D238" s="748" t="s">
        <v>381</v>
      </c>
      <c r="E238" s="748"/>
      <c r="F238" s="182">
        <f t="shared" si="181"/>
        <v>0</v>
      </c>
      <c r="G238" s="124"/>
      <c r="H238" s="142">
        <f t="shared" si="173"/>
        <v>0</v>
      </c>
      <c r="I238" s="182">
        <f t="shared" si="182"/>
        <v>0</v>
      </c>
      <c r="J238" s="124"/>
      <c r="K238" s="142">
        <f t="shared" si="174"/>
        <v>0</v>
      </c>
      <c r="L238" s="66"/>
      <c r="M238" s="1"/>
      <c r="N238" s="1"/>
      <c r="O238" s="494">
        <f t="shared" si="155"/>
        <v>0</v>
      </c>
      <c r="P238" s="488">
        <f t="shared" si="156"/>
        <v>0</v>
      </c>
      <c r="Q238" s="495">
        <f t="shared" si="157"/>
        <v>0</v>
      </c>
      <c r="R238" s="495">
        <f t="shared" si="158"/>
        <v>0</v>
      </c>
      <c r="S238" s="488">
        <f t="shared" si="159"/>
        <v>0</v>
      </c>
      <c r="T238" s="495">
        <f t="shared" si="160"/>
        <v>0</v>
      </c>
      <c r="U238" s="495">
        <f t="shared" si="161"/>
        <v>0</v>
      </c>
      <c r="V238" s="496">
        <f t="shared" si="162"/>
        <v>0</v>
      </c>
      <c r="W238" s="497">
        <f t="shared" si="163"/>
        <v>0</v>
      </c>
      <c r="X238" s="495">
        <f t="shared" si="164"/>
        <v>0</v>
      </c>
      <c r="Y238" s="495">
        <f t="shared" si="165"/>
        <v>0</v>
      </c>
      <c r="Z238" s="496">
        <f t="shared" si="166"/>
        <v>0</v>
      </c>
      <c r="AA238" s="16">
        <v>0</v>
      </c>
    </row>
    <row r="239" spans="1:27" ht="15" hidden="1" customHeight="1" x14ac:dyDescent="0.25">
      <c r="B239" s="50"/>
      <c r="C239" s="2"/>
      <c r="D239" s="748" t="s">
        <v>382</v>
      </c>
      <c r="E239" s="748"/>
      <c r="F239" s="182">
        <f t="shared" si="181"/>
        <v>0</v>
      </c>
      <c r="G239" s="124"/>
      <c r="H239" s="142">
        <f t="shared" si="173"/>
        <v>0</v>
      </c>
      <c r="I239" s="182">
        <f t="shared" si="182"/>
        <v>0</v>
      </c>
      <c r="J239" s="124"/>
      <c r="K239" s="142">
        <f t="shared" si="174"/>
        <v>0</v>
      </c>
      <c r="L239" s="66"/>
      <c r="M239" s="1"/>
      <c r="N239" s="1"/>
      <c r="O239" s="494">
        <f t="shared" si="155"/>
        <v>0</v>
      </c>
      <c r="P239" s="488">
        <f t="shared" si="156"/>
        <v>0</v>
      </c>
      <c r="Q239" s="495">
        <f t="shared" si="157"/>
        <v>0</v>
      </c>
      <c r="R239" s="495">
        <f t="shared" si="158"/>
        <v>0</v>
      </c>
      <c r="S239" s="488">
        <f t="shared" si="159"/>
        <v>0</v>
      </c>
      <c r="T239" s="495">
        <f t="shared" si="160"/>
        <v>0</v>
      </c>
      <c r="U239" s="495">
        <f t="shared" si="161"/>
        <v>0</v>
      </c>
      <c r="V239" s="496">
        <f t="shared" si="162"/>
        <v>0</v>
      </c>
      <c r="W239" s="497">
        <f t="shared" si="163"/>
        <v>0</v>
      </c>
      <c r="X239" s="495">
        <f t="shared" si="164"/>
        <v>0</v>
      </c>
      <c r="Y239" s="495">
        <f t="shared" si="165"/>
        <v>0</v>
      </c>
      <c r="Z239" s="496">
        <f t="shared" si="166"/>
        <v>0</v>
      </c>
      <c r="AA239" s="16">
        <v>0</v>
      </c>
    </row>
    <row r="240" spans="1:27" ht="15.75" hidden="1" customHeight="1" thickBot="1" x14ac:dyDescent="0.3">
      <c r="B240" s="51"/>
      <c r="C240" s="19"/>
      <c r="D240" s="770" t="s">
        <v>566</v>
      </c>
      <c r="E240" s="770"/>
      <c r="F240" s="184">
        <f t="shared" si="181"/>
        <v>0</v>
      </c>
      <c r="G240" s="126"/>
      <c r="H240" s="142">
        <f t="shared" si="173"/>
        <v>0</v>
      </c>
      <c r="I240" s="184">
        <f t="shared" si="182"/>
        <v>0</v>
      </c>
      <c r="J240" s="126"/>
      <c r="K240" s="142">
        <f t="shared" si="174"/>
        <v>0</v>
      </c>
      <c r="L240" s="66"/>
      <c r="M240" s="1"/>
      <c r="N240" s="1"/>
      <c r="O240" s="494">
        <f t="shared" si="155"/>
        <v>0</v>
      </c>
      <c r="P240" s="488">
        <f t="shared" si="156"/>
        <v>0</v>
      </c>
      <c r="Q240" s="495">
        <f t="shared" si="157"/>
        <v>0</v>
      </c>
      <c r="R240" s="495">
        <f t="shared" si="158"/>
        <v>0</v>
      </c>
      <c r="S240" s="488">
        <f t="shared" si="159"/>
        <v>0</v>
      </c>
      <c r="T240" s="495">
        <f t="shared" si="160"/>
        <v>0</v>
      </c>
      <c r="U240" s="495">
        <f t="shared" si="161"/>
        <v>0</v>
      </c>
      <c r="V240" s="496">
        <f t="shared" si="162"/>
        <v>0</v>
      </c>
      <c r="W240" s="497">
        <f t="shared" si="163"/>
        <v>0</v>
      </c>
      <c r="X240" s="495">
        <f t="shared" si="164"/>
        <v>0</v>
      </c>
      <c r="Y240" s="495">
        <f t="shared" si="165"/>
        <v>0</v>
      </c>
      <c r="Z240" s="496">
        <f t="shared" si="166"/>
        <v>0</v>
      </c>
      <c r="AA240" s="16">
        <v>0</v>
      </c>
    </row>
    <row r="241" spans="1:27" ht="15.75" thickBot="1" x14ac:dyDescent="0.3">
      <c r="B241" s="89" t="s">
        <v>284</v>
      </c>
      <c r="C241" s="771" t="s">
        <v>285</v>
      </c>
      <c r="D241" s="772"/>
      <c r="E241" s="772"/>
      <c r="F241" s="185">
        <f>F242+F263+F269+F270</f>
        <v>0</v>
      </c>
      <c r="G241" s="127">
        <f t="shared" ref="G241" si="183">G242+G263+G269+G270</f>
        <v>0</v>
      </c>
      <c r="H241" s="139">
        <f t="shared" si="173"/>
        <v>0</v>
      </c>
      <c r="I241" s="185">
        <f>I242+I263+I269+I270</f>
        <v>0</v>
      </c>
      <c r="J241" s="127">
        <f t="shared" ref="J241" si="184">J242+J263+J269+J270</f>
        <v>0</v>
      </c>
      <c r="K241" s="139">
        <f t="shared" si="174"/>
        <v>0</v>
      </c>
      <c r="L241" s="76">
        <f>L242+L263+L269+L270</f>
        <v>0</v>
      </c>
      <c r="M241" s="77">
        <f>M242+M263+M269+M270</f>
        <v>0</v>
      </c>
      <c r="N241" s="77">
        <f>N242+N263+N269+N270</f>
        <v>0</v>
      </c>
      <c r="O241" s="494">
        <f t="shared" si="155"/>
        <v>0</v>
      </c>
      <c r="P241" s="488">
        <f t="shared" si="156"/>
        <v>0</v>
      </c>
      <c r="Q241" s="495">
        <f t="shared" si="157"/>
        <v>0</v>
      </c>
      <c r="R241" s="495">
        <f t="shared" si="158"/>
        <v>0</v>
      </c>
      <c r="S241" s="488">
        <f t="shared" si="159"/>
        <v>0</v>
      </c>
      <c r="T241" s="495">
        <f t="shared" si="160"/>
        <v>0</v>
      </c>
      <c r="U241" s="495">
        <f t="shared" si="161"/>
        <v>0</v>
      </c>
      <c r="V241" s="496">
        <f t="shared" si="162"/>
        <v>0</v>
      </c>
      <c r="W241" s="497">
        <f t="shared" si="163"/>
        <v>0</v>
      </c>
      <c r="X241" s="495">
        <f t="shared" si="164"/>
        <v>0</v>
      </c>
      <c r="Y241" s="495">
        <f t="shared" si="165"/>
        <v>0</v>
      </c>
      <c r="Z241" s="496">
        <f t="shared" si="166"/>
        <v>0</v>
      </c>
      <c r="AA241" s="16">
        <v>0</v>
      </c>
    </row>
    <row r="242" spans="1:27" ht="15" hidden="1" customHeight="1" x14ac:dyDescent="0.25">
      <c r="B242" s="100" t="s">
        <v>690</v>
      </c>
      <c r="C242" s="791" t="s">
        <v>286</v>
      </c>
      <c r="D242" s="792"/>
      <c r="E242" s="792"/>
      <c r="F242" s="181">
        <f>F243+F247+F254+F255+F256+F257+F258+F259+F260</f>
        <v>0</v>
      </c>
      <c r="G242" s="123">
        <f t="shared" ref="G242" si="185">G243+G247+G254+G255+G256+G257+G258+G259+G260</f>
        <v>0</v>
      </c>
      <c r="H242" s="140">
        <f t="shared" si="173"/>
        <v>0</v>
      </c>
      <c r="I242" s="181">
        <f>I243+I247+I254+I255+I256+I257+I258+I259+I260</f>
        <v>0</v>
      </c>
      <c r="J242" s="123">
        <f t="shared" ref="J242" si="186">J243+J247+J254+J255+J256+J257+J258+J259+J260</f>
        <v>0</v>
      </c>
      <c r="K242" s="140">
        <f t="shared" si="174"/>
        <v>0</v>
      </c>
      <c r="L242" s="101">
        <f>L243+L247+L254+L255+L256+L257+L258+L259+L260</f>
        <v>0</v>
      </c>
      <c r="M242" s="102">
        <f>M243+M247+M254+M255+M256+M257+M258+M259+M260</f>
        <v>0</v>
      </c>
      <c r="N242" s="102">
        <f>N243+N247+N254+N255+N256+N257+N258+N259+N260</f>
        <v>0</v>
      </c>
      <c r="O242" s="483">
        <f t="shared" si="155"/>
        <v>0</v>
      </c>
      <c r="P242" s="484">
        <f t="shared" si="156"/>
        <v>0</v>
      </c>
      <c r="Q242" s="485">
        <f t="shared" si="157"/>
        <v>0</v>
      </c>
      <c r="R242" s="485">
        <f t="shared" si="158"/>
        <v>0</v>
      </c>
      <c r="S242" s="484">
        <f t="shared" si="159"/>
        <v>0</v>
      </c>
      <c r="T242" s="485">
        <f t="shared" si="160"/>
        <v>0</v>
      </c>
      <c r="U242" s="485">
        <f t="shared" si="161"/>
        <v>0</v>
      </c>
      <c r="V242" s="486">
        <f t="shared" si="162"/>
        <v>0</v>
      </c>
      <c r="W242" s="487">
        <f t="shared" si="163"/>
        <v>0</v>
      </c>
      <c r="X242" s="485">
        <f t="shared" si="164"/>
        <v>0</v>
      </c>
      <c r="Y242" s="485">
        <f t="shared" si="165"/>
        <v>0</v>
      </c>
      <c r="Z242" s="486">
        <f t="shared" si="166"/>
        <v>0</v>
      </c>
      <c r="AA242" s="16">
        <v>0</v>
      </c>
    </row>
    <row r="243" spans="1:27" s="17" customFormat="1" ht="15" hidden="1" customHeight="1" x14ac:dyDescent="0.25">
      <c r="A243" s="110"/>
      <c r="B243" s="49" t="s">
        <v>691</v>
      </c>
      <c r="C243" s="789" t="s">
        <v>287</v>
      </c>
      <c r="D243" s="790"/>
      <c r="E243" s="790"/>
      <c r="F243" s="189">
        <f>F244+F245+F246</f>
        <v>0</v>
      </c>
      <c r="G243" s="131">
        <f t="shared" ref="G243" si="187">G244+G245+G246</f>
        <v>0</v>
      </c>
      <c r="H243" s="143">
        <f t="shared" si="173"/>
        <v>0</v>
      </c>
      <c r="I243" s="189">
        <f>I244+I245+I246</f>
        <v>0</v>
      </c>
      <c r="J243" s="131">
        <f t="shared" ref="J243" si="188">J244+J245+J246</f>
        <v>0</v>
      </c>
      <c r="K243" s="143">
        <f t="shared" si="174"/>
        <v>0</v>
      </c>
      <c r="L243" s="68">
        <f>L244+L245+L246</f>
        <v>0</v>
      </c>
      <c r="M243" s="13">
        <f>M244+M245+M246</f>
        <v>0</v>
      </c>
      <c r="N243" s="13">
        <f>N244+N245+N246</f>
        <v>0</v>
      </c>
      <c r="O243" s="483">
        <f t="shared" si="155"/>
        <v>0</v>
      </c>
      <c r="P243" s="484">
        <f t="shared" si="156"/>
        <v>0</v>
      </c>
      <c r="Q243" s="485">
        <f t="shared" si="157"/>
        <v>0</v>
      </c>
      <c r="R243" s="485">
        <f t="shared" si="158"/>
        <v>0</v>
      </c>
      <c r="S243" s="484">
        <f t="shared" si="159"/>
        <v>0</v>
      </c>
      <c r="T243" s="485">
        <f t="shared" si="160"/>
        <v>0</v>
      </c>
      <c r="U243" s="485">
        <f t="shared" si="161"/>
        <v>0</v>
      </c>
      <c r="V243" s="486">
        <f t="shared" si="162"/>
        <v>0</v>
      </c>
      <c r="W243" s="487">
        <f t="shared" si="163"/>
        <v>0</v>
      </c>
      <c r="X243" s="485">
        <f t="shared" si="164"/>
        <v>0</v>
      </c>
      <c r="Y243" s="485">
        <f t="shared" si="165"/>
        <v>0</v>
      </c>
      <c r="Z243" s="486">
        <f t="shared" si="166"/>
        <v>0</v>
      </c>
      <c r="AA243" s="17">
        <v>0</v>
      </c>
    </row>
    <row r="244" spans="1:27" s="166" customFormat="1" ht="15" hidden="1" customHeight="1" x14ac:dyDescent="0.25">
      <c r="A244" s="110" t="s">
        <v>288</v>
      </c>
      <c r="B244" s="151" t="s">
        <v>692</v>
      </c>
      <c r="C244" s="179"/>
      <c r="D244" s="804" t="s">
        <v>704</v>
      </c>
      <c r="E244" s="804"/>
      <c r="F244" s="217">
        <f>SUM(O244:Z244)</f>
        <v>0</v>
      </c>
      <c r="G244" s="218"/>
      <c r="H244" s="153">
        <f t="shared" si="173"/>
        <v>0</v>
      </c>
      <c r="I244" s="217">
        <f>SUM(R244:AC244)</f>
        <v>0</v>
      </c>
      <c r="J244" s="218"/>
      <c r="K244" s="153">
        <f t="shared" si="174"/>
        <v>0</v>
      </c>
      <c r="L244" s="161"/>
      <c r="M244" s="155"/>
      <c r="N244" s="155"/>
      <c r="O244" s="483">
        <f t="shared" si="155"/>
        <v>0</v>
      </c>
      <c r="P244" s="484">
        <f t="shared" si="156"/>
        <v>0</v>
      </c>
      <c r="Q244" s="485">
        <f t="shared" si="157"/>
        <v>0</v>
      </c>
      <c r="R244" s="485">
        <f t="shared" si="158"/>
        <v>0</v>
      </c>
      <c r="S244" s="484">
        <f t="shared" si="159"/>
        <v>0</v>
      </c>
      <c r="T244" s="485">
        <f t="shared" si="160"/>
        <v>0</v>
      </c>
      <c r="U244" s="485">
        <f t="shared" si="161"/>
        <v>0</v>
      </c>
      <c r="V244" s="486">
        <f t="shared" si="162"/>
        <v>0</v>
      </c>
      <c r="W244" s="487">
        <f t="shared" si="163"/>
        <v>0</v>
      </c>
      <c r="X244" s="485">
        <f t="shared" si="164"/>
        <v>0</v>
      </c>
      <c r="Y244" s="485">
        <f t="shared" si="165"/>
        <v>0</v>
      </c>
      <c r="Z244" s="486">
        <f t="shared" si="166"/>
        <v>0</v>
      </c>
      <c r="AA244" s="166">
        <v>0</v>
      </c>
    </row>
    <row r="245" spans="1:27" s="166" customFormat="1" ht="15" hidden="1" customHeight="1" x14ac:dyDescent="0.25">
      <c r="A245" s="110" t="s">
        <v>289</v>
      </c>
      <c r="B245" s="151" t="s">
        <v>693</v>
      </c>
      <c r="C245" s="160"/>
      <c r="D245" s="777" t="s">
        <v>705</v>
      </c>
      <c r="E245" s="777"/>
      <c r="F245" s="200">
        <f>SUM(O245:Z245)</f>
        <v>0</v>
      </c>
      <c r="G245" s="152"/>
      <c r="H245" s="153">
        <f t="shared" si="173"/>
        <v>0</v>
      </c>
      <c r="I245" s="200">
        <f>SUM(R245:AC245)</f>
        <v>0</v>
      </c>
      <c r="J245" s="152"/>
      <c r="K245" s="153">
        <f t="shared" si="174"/>
        <v>0</v>
      </c>
      <c r="L245" s="161"/>
      <c r="M245" s="155"/>
      <c r="N245" s="155"/>
      <c r="O245" s="483">
        <f t="shared" si="155"/>
        <v>0</v>
      </c>
      <c r="P245" s="484">
        <f t="shared" si="156"/>
        <v>0</v>
      </c>
      <c r="Q245" s="485">
        <f t="shared" si="157"/>
        <v>0</v>
      </c>
      <c r="R245" s="485">
        <f t="shared" si="158"/>
        <v>0</v>
      </c>
      <c r="S245" s="484">
        <f t="shared" si="159"/>
        <v>0</v>
      </c>
      <c r="T245" s="485">
        <f t="shared" si="160"/>
        <v>0</v>
      </c>
      <c r="U245" s="485">
        <f t="shared" si="161"/>
        <v>0</v>
      </c>
      <c r="V245" s="486">
        <f t="shared" si="162"/>
        <v>0</v>
      </c>
      <c r="W245" s="487">
        <f t="shared" si="163"/>
        <v>0</v>
      </c>
      <c r="X245" s="485">
        <f t="shared" si="164"/>
        <v>0</v>
      </c>
      <c r="Y245" s="485">
        <f t="shared" si="165"/>
        <v>0</v>
      </c>
      <c r="Z245" s="486">
        <f t="shared" si="166"/>
        <v>0</v>
      </c>
      <c r="AA245" s="166">
        <v>0</v>
      </c>
    </row>
    <row r="246" spans="1:27" s="166" customFormat="1" ht="15" hidden="1" customHeight="1" x14ac:dyDescent="0.25">
      <c r="A246" s="110" t="s">
        <v>290</v>
      </c>
      <c r="B246" s="151" t="s">
        <v>694</v>
      </c>
      <c r="C246" s="160"/>
      <c r="D246" s="777" t="s">
        <v>706</v>
      </c>
      <c r="E246" s="777"/>
      <c r="F246" s="200">
        <f>SUM(O246:Z246)</f>
        <v>0</v>
      </c>
      <c r="G246" s="152"/>
      <c r="H246" s="153">
        <f t="shared" si="173"/>
        <v>0</v>
      </c>
      <c r="I246" s="200">
        <f>SUM(R246:AC246)</f>
        <v>0</v>
      </c>
      <c r="J246" s="152"/>
      <c r="K246" s="153">
        <f t="shared" si="174"/>
        <v>0</v>
      </c>
      <c r="L246" s="161"/>
      <c r="M246" s="155"/>
      <c r="N246" s="155"/>
      <c r="O246" s="483">
        <f t="shared" si="155"/>
        <v>0</v>
      </c>
      <c r="P246" s="484">
        <f t="shared" si="156"/>
        <v>0</v>
      </c>
      <c r="Q246" s="485">
        <f t="shared" si="157"/>
        <v>0</v>
      </c>
      <c r="R246" s="485">
        <f t="shared" si="158"/>
        <v>0</v>
      </c>
      <c r="S246" s="484">
        <f t="shared" si="159"/>
        <v>0</v>
      </c>
      <c r="T246" s="485">
        <f t="shared" si="160"/>
        <v>0</v>
      </c>
      <c r="U246" s="485">
        <f t="shared" si="161"/>
        <v>0</v>
      </c>
      <c r="V246" s="486">
        <f t="shared" si="162"/>
        <v>0</v>
      </c>
      <c r="W246" s="487">
        <f t="shared" si="163"/>
        <v>0</v>
      </c>
      <c r="X246" s="485">
        <f t="shared" si="164"/>
        <v>0</v>
      </c>
      <c r="Y246" s="485">
        <f t="shared" si="165"/>
        <v>0</v>
      </c>
      <c r="Z246" s="486">
        <f t="shared" si="166"/>
        <v>0</v>
      </c>
      <c r="AA246" s="166">
        <v>0</v>
      </c>
    </row>
    <row r="247" spans="1:27" s="17" customFormat="1" ht="15" hidden="1" customHeight="1" x14ac:dyDescent="0.25">
      <c r="A247" s="110"/>
      <c r="B247" s="49" t="s">
        <v>695</v>
      </c>
      <c r="C247" s="789" t="s">
        <v>291</v>
      </c>
      <c r="D247" s="790"/>
      <c r="E247" s="790"/>
      <c r="F247" s="189">
        <f>F248+F249+F250+F251+F252+F253</f>
        <v>0</v>
      </c>
      <c r="G247" s="131">
        <f t="shared" ref="G247" si="189">G248+G249+G250+G251+G252+G253</f>
        <v>0</v>
      </c>
      <c r="H247" s="143">
        <f t="shared" si="173"/>
        <v>0</v>
      </c>
      <c r="I247" s="189">
        <f>I248+I249+I250+I251+I252+I253</f>
        <v>0</v>
      </c>
      <c r="J247" s="131">
        <f t="shared" ref="J247" si="190">J248+J249+J250+J251+J252+J253</f>
        <v>0</v>
      </c>
      <c r="K247" s="143">
        <f t="shared" si="174"/>
        <v>0</v>
      </c>
      <c r="L247" s="68">
        <f>L248+L249+L250+L251+L252+L253</f>
        <v>0</v>
      </c>
      <c r="M247" s="13">
        <f>M248+M249+M250+M251+M252+M253</f>
        <v>0</v>
      </c>
      <c r="N247" s="13">
        <f>N248+N249+N250+N251+N252+N253</f>
        <v>0</v>
      </c>
      <c r="O247" s="483">
        <f t="shared" si="155"/>
        <v>0</v>
      </c>
      <c r="P247" s="484">
        <f t="shared" si="156"/>
        <v>0</v>
      </c>
      <c r="Q247" s="485">
        <f t="shared" si="157"/>
        <v>0</v>
      </c>
      <c r="R247" s="485">
        <f t="shared" si="158"/>
        <v>0</v>
      </c>
      <c r="S247" s="484">
        <f t="shared" si="159"/>
        <v>0</v>
      </c>
      <c r="T247" s="485">
        <f t="shared" si="160"/>
        <v>0</v>
      </c>
      <c r="U247" s="485">
        <f t="shared" si="161"/>
        <v>0</v>
      </c>
      <c r="V247" s="486">
        <f t="shared" si="162"/>
        <v>0</v>
      </c>
      <c r="W247" s="487">
        <f t="shared" si="163"/>
        <v>0</v>
      </c>
      <c r="X247" s="485">
        <f t="shared" si="164"/>
        <v>0</v>
      </c>
      <c r="Y247" s="485">
        <f t="shared" si="165"/>
        <v>0</v>
      </c>
      <c r="Z247" s="486">
        <f t="shared" si="166"/>
        <v>0</v>
      </c>
      <c r="AA247" s="17">
        <v>0</v>
      </c>
    </row>
    <row r="248" spans="1:27" s="166" customFormat="1" ht="15" hidden="1" customHeight="1" x14ac:dyDescent="0.25">
      <c r="A248" s="110" t="s">
        <v>292</v>
      </c>
      <c r="B248" s="151" t="s">
        <v>696</v>
      </c>
      <c r="C248" s="160"/>
      <c r="D248" s="777" t="s">
        <v>383</v>
      </c>
      <c r="E248" s="777"/>
      <c r="F248" s="200">
        <f t="shared" ref="F248:F259" si="191">SUM(O248:Z248)</f>
        <v>0</v>
      </c>
      <c r="G248" s="152"/>
      <c r="H248" s="153">
        <f t="shared" si="173"/>
        <v>0</v>
      </c>
      <c r="I248" s="200">
        <f t="shared" ref="I248:I259" si="192">SUM(R248:AC248)</f>
        <v>0</v>
      </c>
      <c r="J248" s="152"/>
      <c r="K248" s="153">
        <f t="shared" si="174"/>
        <v>0</v>
      </c>
      <c r="L248" s="161"/>
      <c r="M248" s="155"/>
      <c r="N248" s="155"/>
      <c r="O248" s="483">
        <f t="shared" si="155"/>
        <v>0</v>
      </c>
      <c r="P248" s="484">
        <f t="shared" si="156"/>
        <v>0</v>
      </c>
      <c r="Q248" s="485">
        <f t="shared" si="157"/>
        <v>0</v>
      </c>
      <c r="R248" s="485">
        <f t="shared" si="158"/>
        <v>0</v>
      </c>
      <c r="S248" s="484">
        <f t="shared" si="159"/>
        <v>0</v>
      </c>
      <c r="T248" s="485">
        <f t="shared" si="160"/>
        <v>0</v>
      </c>
      <c r="U248" s="485">
        <f t="shared" si="161"/>
        <v>0</v>
      </c>
      <c r="V248" s="486">
        <f t="shared" si="162"/>
        <v>0</v>
      </c>
      <c r="W248" s="487">
        <f t="shared" si="163"/>
        <v>0</v>
      </c>
      <c r="X248" s="485">
        <f t="shared" si="164"/>
        <v>0</v>
      </c>
      <c r="Y248" s="485">
        <f t="shared" si="165"/>
        <v>0</v>
      </c>
      <c r="Z248" s="486">
        <f t="shared" si="166"/>
        <v>0</v>
      </c>
      <c r="AA248" s="166">
        <v>0</v>
      </c>
    </row>
    <row r="249" spans="1:27" s="166" customFormat="1" ht="15" hidden="1" customHeight="1" x14ac:dyDescent="0.25">
      <c r="A249" s="110" t="s">
        <v>293</v>
      </c>
      <c r="B249" s="151" t="s">
        <v>697</v>
      </c>
      <c r="C249" s="160"/>
      <c r="D249" s="777" t="s">
        <v>384</v>
      </c>
      <c r="E249" s="777"/>
      <c r="F249" s="200">
        <f t="shared" si="191"/>
        <v>0</v>
      </c>
      <c r="G249" s="152"/>
      <c r="H249" s="153">
        <f t="shared" si="173"/>
        <v>0</v>
      </c>
      <c r="I249" s="200">
        <f t="shared" si="192"/>
        <v>0</v>
      </c>
      <c r="J249" s="152"/>
      <c r="K249" s="153">
        <f t="shared" si="174"/>
        <v>0</v>
      </c>
      <c r="L249" s="161"/>
      <c r="M249" s="155"/>
      <c r="N249" s="155"/>
      <c r="O249" s="483">
        <f t="shared" si="155"/>
        <v>0</v>
      </c>
      <c r="P249" s="484">
        <f t="shared" si="156"/>
        <v>0</v>
      </c>
      <c r="Q249" s="485">
        <f t="shared" si="157"/>
        <v>0</v>
      </c>
      <c r="R249" s="485">
        <f t="shared" si="158"/>
        <v>0</v>
      </c>
      <c r="S249" s="484">
        <f t="shared" si="159"/>
        <v>0</v>
      </c>
      <c r="T249" s="485">
        <f t="shared" si="160"/>
        <v>0</v>
      </c>
      <c r="U249" s="485">
        <f t="shared" si="161"/>
        <v>0</v>
      </c>
      <c r="V249" s="486">
        <f t="shared" si="162"/>
        <v>0</v>
      </c>
      <c r="W249" s="487">
        <f t="shared" si="163"/>
        <v>0</v>
      </c>
      <c r="X249" s="485">
        <f t="shared" si="164"/>
        <v>0</v>
      </c>
      <c r="Y249" s="485">
        <f t="shared" si="165"/>
        <v>0</v>
      </c>
      <c r="Z249" s="486">
        <f t="shared" si="166"/>
        <v>0</v>
      </c>
      <c r="AA249" s="166">
        <v>0</v>
      </c>
    </row>
    <row r="250" spans="1:27" s="166" customFormat="1" ht="15" hidden="1" customHeight="1" x14ac:dyDescent="0.25">
      <c r="A250" s="110" t="s">
        <v>871</v>
      </c>
      <c r="B250" s="151" t="s">
        <v>872</v>
      </c>
      <c r="C250" s="160"/>
      <c r="D250" s="777" t="s">
        <v>873</v>
      </c>
      <c r="E250" s="777"/>
      <c r="F250" s="200">
        <f t="shared" si="191"/>
        <v>0</v>
      </c>
      <c r="G250" s="152"/>
      <c r="H250" s="153">
        <f t="shared" si="173"/>
        <v>0</v>
      </c>
      <c r="I250" s="200">
        <f t="shared" si="192"/>
        <v>0</v>
      </c>
      <c r="J250" s="152"/>
      <c r="K250" s="153">
        <f t="shared" si="174"/>
        <v>0</v>
      </c>
      <c r="L250" s="161"/>
      <c r="M250" s="155"/>
      <c r="N250" s="155"/>
      <c r="O250" s="483">
        <f t="shared" si="155"/>
        <v>0</v>
      </c>
      <c r="P250" s="484">
        <f t="shared" si="156"/>
        <v>0</v>
      </c>
      <c r="Q250" s="485">
        <f t="shared" si="157"/>
        <v>0</v>
      </c>
      <c r="R250" s="485">
        <f t="shared" si="158"/>
        <v>0</v>
      </c>
      <c r="S250" s="484">
        <f t="shared" si="159"/>
        <v>0</v>
      </c>
      <c r="T250" s="485">
        <f t="shared" si="160"/>
        <v>0</v>
      </c>
      <c r="U250" s="485">
        <f t="shared" si="161"/>
        <v>0</v>
      </c>
      <c r="V250" s="486">
        <f t="shared" si="162"/>
        <v>0</v>
      </c>
      <c r="W250" s="487">
        <f t="shared" si="163"/>
        <v>0</v>
      </c>
      <c r="X250" s="485">
        <f t="shared" si="164"/>
        <v>0</v>
      </c>
      <c r="Y250" s="485">
        <f t="shared" si="165"/>
        <v>0</v>
      </c>
      <c r="Z250" s="486">
        <f t="shared" si="166"/>
        <v>0</v>
      </c>
      <c r="AA250" s="166">
        <v>0</v>
      </c>
    </row>
    <row r="251" spans="1:27" s="166" customFormat="1" ht="15" hidden="1" customHeight="1" x14ac:dyDescent="0.25">
      <c r="A251" s="110" t="s">
        <v>294</v>
      </c>
      <c r="B251" s="151" t="s">
        <v>698</v>
      </c>
      <c r="C251" s="160"/>
      <c r="D251" s="777" t="s">
        <v>295</v>
      </c>
      <c r="E251" s="777"/>
      <c r="F251" s="200">
        <f t="shared" si="191"/>
        <v>0</v>
      </c>
      <c r="G251" s="152"/>
      <c r="H251" s="153">
        <f t="shared" si="173"/>
        <v>0</v>
      </c>
      <c r="I251" s="200">
        <f t="shared" si="192"/>
        <v>0</v>
      </c>
      <c r="J251" s="152"/>
      <c r="K251" s="153">
        <f t="shared" si="174"/>
        <v>0</v>
      </c>
      <c r="L251" s="161"/>
      <c r="M251" s="155"/>
      <c r="N251" s="155"/>
      <c r="O251" s="483">
        <f t="shared" si="155"/>
        <v>0</v>
      </c>
      <c r="P251" s="484">
        <f t="shared" si="156"/>
        <v>0</v>
      </c>
      <c r="Q251" s="485">
        <f t="shared" si="157"/>
        <v>0</v>
      </c>
      <c r="R251" s="485">
        <f t="shared" si="158"/>
        <v>0</v>
      </c>
      <c r="S251" s="484">
        <f t="shared" si="159"/>
        <v>0</v>
      </c>
      <c r="T251" s="485">
        <f t="shared" si="160"/>
        <v>0</v>
      </c>
      <c r="U251" s="485">
        <f t="shared" si="161"/>
        <v>0</v>
      </c>
      <c r="V251" s="486">
        <f t="shared" si="162"/>
        <v>0</v>
      </c>
      <c r="W251" s="487">
        <f t="shared" si="163"/>
        <v>0</v>
      </c>
      <c r="X251" s="485">
        <f t="shared" si="164"/>
        <v>0</v>
      </c>
      <c r="Y251" s="485">
        <f t="shared" si="165"/>
        <v>0</v>
      </c>
      <c r="Z251" s="486">
        <f t="shared" si="166"/>
        <v>0</v>
      </c>
      <c r="AA251" s="166">
        <v>0</v>
      </c>
    </row>
    <row r="252" spans="1:27" s="166" customFormat="1" ht="15" hidden="1" customHeight="1" x14ac:dyDescent="0.25">
      <c r="A252" s="110" t="s">
        <v>296</v>
      </c>
      <c r="B252" s="151" t="s">
        <v>699</v>
      </c>
      <c r="C252" s="160"/>
      <c r="D252" s="777" t="s">
        <v>297</v>
      </c>
      <c r="E252" s="777"/>
      <c r="F252" s="200">
        <f t="shared" si="191"/>
        <v>0</v>
      </c>
      <c r="G252" s="152"/>
      <c r="H252" s="153">
        <f t="shared" si="173"/>
        <v>0</v>
      </c>
      <c r="I252" s="200">
        <f t="shared" si="192"/>
        <v>0</v>
      </c>
      <c r="J252" s="152"/>
      <c r="K252" s="153">
        <f t="shared" si="174"/>
        <v>0</v>
      </c>
      <c r="L252" s="161"/>
      <c r="M252" s="155"/>
      <c r="N252" s="155"/>
      <c r="O252" s="483">
        <f t="shared" si="155"/>
        <v>0</v>
      </c>
      <c r="P252" s="484">
        <f t="shared" si="156"/>
        <v>0</v>
      </c>
      <c r="Q252" s="485">
        <f t="shared" si="157"/>
        <v>0</v>
      </c>
      <c r="R252" s="485">
        <f t="shared" si="158"/>
        <v>0</v>
      </c>
      <c r="S252" s="484">
        <f t="shared" si="159"/>
        <v>0</v>
      </c>
      <c r="T252" s="485">
        <f t="shared" si="160"/>
        <v>0</v>
      </c>
      <c r="U252" s="485">
        <f t="shared" si="161"/>
        <v>0</v>
      </c>
      <c r="V252" s="486">
        <f t="shared" si="162"/>
        <v>0</v>
      </c>
      <c r="W252" s="487">
        <f t="shared" si="163"/>
        <v>0</v>
      </c>
      <c r="X252" s="485">
        <f t="shared" si="164"/>
        <v>0</v>
      </c>
      <c r="Y252" s="485">
        <f t="shared" si="165"/>
        <v>0</v>
      </c>
      <c r="Z252" s="486">
        <f t="shared" si="166"/>
        <v>0</v>
      </c>
      <c r="AA252" s="166">
        <v>0</v>
      </c>
    </row>
    <row r="253" spans="1:27" s="166" customFormat="1" ht="15" hidden="1" customHeight="1" x14ac:dyDescent="0.25">
      <c r="A253" s="110" t="s">
        <v>874</v>
      </c>
      <c r="B253" s="151" t="s">
        <v>875</v>
      </c>
      <c r="C253" s="160"/>
      <c r="D253" s="777" t="s">
        <v>876</v>
      </c>
      <c r="E253" s="777"/>
      <c r="F253" s="200">
        <f t="shared" si="191"/>
        <v>0</v>
      </c>
      <c r="G253" s="152"/>
      <c r="H253" s="153">
        <f t="shared" si="173"/>
        <v>0</v>
      </c>
      <c r="I253" s="200">
        <f t="shared" si="192"/>
        <v>0</v>
      </c>
      <c r="J253" s="152"/>
      <c r="K253" s="153">
        <f t="shared" si="174"/>
        <v>0</v>
      </c>
      <c r="L253" s="161"/>
      <c r="M253" s="155"/>
      <c r="N253" s="155"/>
      <c r="O253" s="483">
        <f t="shared" si="155"/>
        <v>0</v>
      </c>
      <c r="P253" s="484">
        <f t="shared" si="156"/>
        <v>0</v>
      </c>
      <c r="Q253" s="485">
        <f t="shared" si="157"/>
        <v>0</v>
      </c>
      <c r="R253" s="485">
        <f t="shared" si="158"/>
        <v>0</v>
      </c>
      <c r="S253" s="484">
        <f t="shared" si="159"/>
        <v>0</v>
      </c>
      <c r="T253" s="485">
        <f t="shared" si="160"/>
        <v>0</v>
      </c>
      <c r="U253" s="485">
        <f t="shared" si="161"/>
        <v>0</v>
      </c>
      <c r="V253" s="486">
        <f t="shared" si="162"/>
        <v>0</v>
      </c>
      <c r="W253" s="487">
        <f t="shared" si="163"/>
        <v>0</v>
      </c>
      <c r="X253" s="485">
        <f t="shared" si="164"/>
        <v>0</v>
      </c>
      <c r="Y253" s="485">
        <f t="shared" si="165"/>
        <v>0</v>
      </c>
      <c r="Z253" s="486">
        <f t="shared" si="166"/>
        <v>0</v>
      </c>
      <c r="AA253" s="166">
        <v>0</v>
      </c>
    </row>
    <row r="254" spans="1:27" s="39" customFormat="1" ht="15" hidden="1" customHeight="1" x14ac:dyDescent="0.25">
      <c r="A254" s="110" t="s">
        <v>877</v>
      </c>
      <c r="B254" s="49" t="s">
        <v>878</v>
      </c>
      <c r="C254" s="789" t="s">
        <v>879</v>
      </c>
      <c r="D254" s="790"/>
      <c r="E254" s="790"/>
      <c r="F254" s="189">
        <f t="shared" si="191"/>
        <v>0</v>
      </c>
      <c r="G254" s="131"/>
      <c r="H254" s="143">
        <f t="shared" si="173"/>
        <v>0</v>
      </c>
      <c r="I254" s="189">
        <f t="shared" si="192"/>
        <v>0</v>
      </c>
      <c r="J254" s="131"/>
      <c r="K254" s="143">
        <f t="shared" si="174"/>
        <v>0</v>
      </c>
      <c r="L254" s="68"/>
      <c r="M254" s="13"/>
      <c r="N254" s="13"/>
      <c r="O254" s="483">
        <f t="shared" si="155"/>
        <v>0</v>
      </c>
      <c r="P254" s="484">
        <f t="shared" si="156"/>
        <v>0</v>
      </c>
      <c r="Q254" s="485">
        <f t="shared" si="157"/>
        <v>0</v>
      </c>
      <c r="R254" s="485">
        <f t="shared" si="158"/>
        <v>0</v>
      </c>
      <c r="S254" s="484">
        <f t="shared" si="159"/>
        <v>0</v>
      </c>
      <c r="T254" s="485">
        <f t="shared" si="160"/>
        <v>0</v>
      </c>
      <c r="U254" s="485">
        <f t="shared" si="161"/>
        <v>0</v>
      </c>
      <c r="V254" s="486">
        <f t="shared" si="162"/>
        <v>0</v>
      </c>
      <c r="W254" s="487">
        <f t="shared" si="163"/>
        <v>0</v>
      </c>
      <c r="X254" s="485">
        <f t="shared" si="164"/>
        <v>0</v>
      </c>
      <c r="Y254" s="485">
        <f t="shared" si="165"/>
        <v>0</v>
      </c>
      <c r="Z254" s="486">
        <f t="shared" si="166"/>
        <v>0</v>
      </c>
      <c r="AA254" s="39">
        <v>0</v>
      </c>
    </row>
    <row r="255" spans="1:27" s="39" customFormat="1" ht="15" hidden="1" customHeight="1" x14ac:dyDescent="0.25">
      <c r="A255" s="110" t="s">
        <v>298</v>
      </c>
      <c r="B255" s="49" t="s">
        <v>700</v>
      </c>
      <c r="C255" s="789" t="s">
        <v>299</v>
      </c>
      <c r="D255" s="790"/>
      <c r="E255" s="790"/>
      <c r="F255" s="189">
        <f t="shared" si="191"/>
        <v>0</v>
      </c>
      <c r="G255" s="131"/>
      <c r="H255" s="143">
        <f t="shared" si="173"/>
        <v>0</v>
      </c>
      <c r="I255" s="189">
        <f t="shared" si="192"/>
        <v>0</v>
      </c>
      <c r="J255" s="131"/>
      <c r="K255" s="143">
        <f t="shared" si="174"/>
        <v>0</v>
      </c>
      <c r="L255" s="68"/>
      <c r="M255" s="13"/>
      <c r="N255" s="13"/>
      <c r="O255" s="483">
        <f t="shared" si="155"/>
        <v>0</v>
      </c>
      <c r="P255" s="484">
        <f t="shared" si="156"/>
        <v>0</v>
      </c>
      <c r="Q255" s="485">
        <f t="shared" si="157"/>
        <v>0</v>
      </c>
      <c r="R255" s="485">
        <f t="shared" si="158"/>
        <v>0</v>
      </c>
      <c r="S255" s="484">
        <f t="shared" si="159"/>
        <v>0</v>
      </c>
      <c r="T255" s="485">
        <f t="shared" si="160"/>
        <v>0</v>
      </c>
      <c r="U255" s="485">
        <f t="shared" si="161"/>
        <v>0</v>
      </c>
      <c r="V255" s="486">
        <f t="shared" si="162"/>
        <v>0</v>
      </c>
      <c r="W255" s="487">
        <f t="shared" si="163"/>
        <v>0</v>
      </c>
      <c r="X255" s="485">
        <f t="shared" si="164"/>
        <v>0</v>
      </c>
      <c r="Y255" s="485">
        <f t="shared" si="165"/>
        <v>0</v>
      </c>
      <c r="Z255" s="486">
        <f t="shared" si="166"/>
        <v>0</v>
      </c>
      <c r="AA255" s="39">
        <v>0</v>
      </c>
    </row>
    <row r="256" spans="1:27" s="39" customFormat="1" ht="15" hidden="1" customHeight="1" x14ac:dyDescent="0.25">
      <c r="A256" s="110" t="s">
        <v>300</v>
      </c>
      <c r="B256" s="49" t="s">
        <v>701</v>
      </c>
      <c r="C256" s="789" t="s">
        <v>880</v>
      </c>
      <c r="D256" s="790"/>
      <c r="E256" s="790"/>
      <c r="F256" s="189">
        <f t="shared" si="191"/>
        <v>0</v>
      </c>
      <c r="G256" s="131"/>
      <c r="H256" s="143">
        <f t="shared" si="173"/>
        <v>0</v>
      </c>
      <c r="I256" s="189">
        <f t="shared" si="192"/>
        <v>0</v>
      </c>
      <c r="J256" s="131"/>
      <c r="K256" s="143">
        <f t="shared" si="174"/>
        <v>0</v>
      </c>
      <c r="L256" s="68"/>
      <c r="M256" s="13"/>
      <c r="N256" s="13"/>
      <c r="O256" s="483">
        <f t="shared" si="155"/>
        <v>0</v>
      </c>
      <c r="P256" s="484">
        <f t="shared" si="156"/>
        <v>0</v>
      </c>
      <c r="Q256" s="485">
        <f t="shared" si="157"/>
        <v>0</v>
      </c>
      <c r="R256" s="485">
        <f t="shared" si="158"/>
        <v>0</v>
      </c>
      <c r="S256" s="484">
        <f t="shared" si="159"/>
        <v>0</v>
      </c>
      <c r="T256" s="485">
        <f t="shared" si="160"/>
        <v>0</v>
      </c>
      <c r="U256" s="485">
        <f t="shared" si="161"/>
        <v>0</v>
      </c>
      <c r="V256" s="486">
        <f t="shared" si="162"/>
        <v>0</v>
      </c>
      <c r="W256" s="487">
        <f t="shared" si="163"/>
        <v>0</v>
      </c>
      <c r="X256" s="485">
        <f t="shared" si="164"/>
        <v>0</v>
      </c>
      <c r="Y256" s="485">
        <f t="shared" si="165"/>
        <v>0</v>
      </c>
      <c r="Z256" s="486">
        <f t="shared" si="166"/>
        <v>0</v>
      </c>
      <c r="AA256" s="39">
        <v>0</v>
      </c>
    </row>
    <row r="257" spans="1:27" s="39" customFormat="1" ht="15" hidden="1" customHeight="1" x14ac:dyDescent="0.25">
      <c r="A257" s="110" t="s">
        <v>301</v>
      </c>
      <c r="B257" s="49" t="s">
        <v>702</v>
      </c>
      <c r="C257" s="789" t="s">
        <v>881</v>
      </c>
      <c r="D257" s="790"/>
      <c r="E257" s="790"/>
      <c r="F257" s="189">
        <f t="shared" si="191"/>
        <v>0</v>
      </c>
      <c r="G257" s="131"/>
      <c r="H257" s="143">
        <f t="shared" si="173"/>
        <v>0</v>
      </c>
      <c r="I257" s="189">
        <f t="shared" si="192"/>
        <v>0</v>
      </c>
      <c r="J257" s="131"/>
      <c r="K257" s="143">
        <f t="shared" si="174"/>
        <v>0</v>
      </c>
      <c r="L257" s="68"/>
      <c r="M257" s="13"/>
      <c r="N257" s="13"/>
      <c r="O257" s="483">
        <f t="shared" si="155"/>
        <v>0</v>
      </c>
      <c r="P257" s="484">
        <f t="shared" si="156"/>
        <v>0</v>
      </c>
      <c r="Q257" s="485">
        <f t="shared" si="157"/>
        <v>0</v>
      </c>
      <c r="R257" s="485">
        <f t="shared" si="158"/>
        <v>0</v>
      </c>
      <c r="S257" s="484">
        <f t="shared" si="159"/>
        <v>0</v>
      </c>
      <c r="T257" s="485">
        <f t="shared" si="160"/>
        <v>0</v>
      </c>
      <c r="U257" s="485">
        <f t="shared" si="161"/>
        <v>0</v>
      </c>
      <c r="V257" s="486">
        <f t="shared" si="162"/>
        <v>0</v>
      </c>
      <c r="W257" s="487">
        <f t="shared" si="163"/>
        <v>0</v>
      </c>
      <c r="X257" s="485">
        <f t="shared" si="164"/>
        <v>0</v>
      </c>
      <c r="Y257" s="485">
        <f t="shared" si="165"/>
        <v>0</v>
      </c>
      <c r="Z257" s="486">
        <f t="shared" si="166"/>
        <v>0</v>
      </c>
      <c r="AA257" s="39">
        <v>0</v>
      </c>
    </row>
    <row r="258" spans="1:27" s="39" customFormat="1" ht="15" hidden="1" customHeight="1" x14ac:dyDescent="0.25">
      <c r="A258" s="110" t="s">
        <v>302</v>
      </c>
      <c r="B258" s="49" t="s">
        <v>703</v>
      </c>
      <c r="C258" s="789" t="s">
        <v>303</v>
      </c>
      <c r="D258" s="790"/>
      <c r="E258" s="790"/>
      <c r="F258" s="189">
        <f t="shared" si="191"/>
        <v>0</v>
      </c>
      <c r="G258" s="131"/>
      <c r="H258" s="143">
        <f t="shared" si="173"/>
        <v>0</v>
      </c>
      <c r="I258" s="189">
        <f t="shared" si="192"/>
        <v>0</v>
      </c>
      <c r="J258" s="131"/>
      <c r="K258" s="143">
        <f t="shared" si="174"/>
        <v>0</v>
      </c>
      <c r="L258" s="68"/>
      <c r="M258" s="13"/>
      <c r="N258" s="13"/>
      <c r="O258" s="483">
        <f t="shared" si="155"/>
        <v>0</v>
      </c>
      <c r="P258" s="484">
        <f t="shared" si="156"/>
        <v>0</v>
      </c>
      <c r="Q258" s="485">
        <f t="shared" si="157"/>
        <v>0</v>
      </c>
      <c r="R258" s="485">
        <f t="shared" si="158"/>
        <v>0</v>
      </c>
      <c r="S258" s="484">
        <f t="shared" si="159"/>
        <v>0</v>
      </c>
      <c r="T258" s="485">
        <f t="shared" si="160"/>
        <v>0</v>
      </c>
      <c r="U258" s="485">
        <f t="shared" si="161"/>
        <v>0</v>
      </c>
      <c r="V258" s="486">
        <f t="shared" si="162"/>
        <v>0</v>
      </c>
      <c r="W258" s="487">
        <f t="shared" si="163"/>
        <v>0</v>
      </c>
      <c r="X258" s="485">
        <f t="shared" si="164"/>
        <v>0</v>
      </c>
      <c r="Y258" s="485">
        <f t="shared" si="165"/>
        <v>0</v>
      </c>
      <c r="Z258" s="486">
        <f t="shared" si="166"/>
        <v>0</v>
      </c>
      <c r="AA258" s="39">
        <v>0</v>
      </c>
    </row>
    <row r="259" spans="1:27" s="39" customFormat="1" ht="15" hidden="1" customHeight="1" x14ac:dyDescent="0.25">
      <c r="A259" s="110" t="s">
        <v>882</v>
      </c>
      <c r="B259" s="49" t="s">
        <v>883</v>
      </c>
      <c r="C259" s="789" t="s">
        <v>885</v>
      </c>
      <c r="D259" s="790"/>
      <c r="E259" s="790"/>
      <c r="F259" s="189">
        <f t="shared" si="191"/>
        <v>0</v>
      </c>
      <c r="G259" s="131"/>
      <c r="H259" s="143">
        <f t="shared" si="173"/>
        <v>0</v>
      </c>
      <c r="I259" s="189">
        <f t="shared" si="192"/>
        <v>0</v>
      </c>
      <c r="J259" s="131"/>
      <c r="K259" s="143">
        <f t="shared" si="174"/>
        <v>0</v>
      </c>
      <c r="L259" s="68"/>
      <c r="M259" s="13"/>
      <c r="N259" s="13"/>
      <c r="O259" s="483">
        <f t="shared" si="155"/>
        <v>0</v>
      </c>
      <c r="P259" s="484">
        <f t="shared" si="156"/>
        <v>0</v>
      </c>
      <c r="Q259" s="485">
        <f t="shared" si="157"/>
        <v>0</v>
      </c>
      <c r="R259" s="485">
        <f t="shared" si="158"/>
        <v>0</v>
      </c>
      <c r="S259" s="484">
        <f t="shared" si="159"/>
        <v>0</v>
      </c>
      <c r="T259" s="485">
        <f t="shared" si="160"/>
        <v>0</v>
      </c>
      <c r="U259" s="485">
        <f t="shared" si="161"/>
        <v>0</v>
      </c>
      <c r="V259" s="486">
        <f t="shared" si="162"/>
        <v>0</v>
      </c>
      <c r="W259" s="487">
        <f t="shared" si="163"/>
        <v>0</v>
      </c>
      <c r="X259" s="485">
        <f t="shared" si="164"/>
        <v>0</v>
      </c>
      <c r="Y259" s="485">
        <f t="shared" si="165"/>
        <v>0</v>
      </c>
      <c r="Z259" s="486">
        <f t="shared" si="166"/>
        <v>0</v>
      </c>
      <c r="AA259" s="39">
        <v>0</v>
      </c>
    </row>
    <row r="260" spans="1:27" s="39" customFormat="1" ht="15" hidden="1" customHeight="1" x14ac:dyDescent="0.25">
      <c r="A260" s="110"/>
      <c r="B260" s="49" t="s">
        <v>884</v>
      </c>
      <c r="C260" s="789" t="s">
        <v>886</v>
      </c>
      <c r="D260" s="790"/>
      <c r="E260" s="790"/>
      <c r="F260" s="189">
        <f>F261+F262</f>
        <v>0</v>
      </c>
      <c r="G260" s="131">
        <f t="shared" ref="G260" si="193">G261+G262</f>
        <v>0</v>
      </c>
      <c r="H260" s="143">
        <f t="shared" si="173"/>
        <v>0</v>
      </c>
      <c r="I260" s="189">
        <f>I261+I262</f>
        <v>0</v>
      </c>
      <c r="J260" s="131">
        <f t="shared" ref="J260" si="194">J261+J262</f>
        <v>0</v>
      </c>
      <c r="K260" s="143">
        <f t="shared" si="174"/>
        <v>0</v>
      </c>
      <c r="L260" s="68">
        <f>L261+L262</f>
        <v>0</v>
      </c>
      <c r="M260" s="13">
        <f>M261+M262</f>
        <v>0</v>
      </c>
      <c r="N260" s="13">
        <f>N261+N262</f>
        <v>0</v>
      </c>
      <c r="O260" s="483">
        <f t="shared" si="155"/>
        <v>0</v>
      </c>
      <c r="P260" s="484">
        <f t="shared" si="156"/>
        <v>0</v>
      </c>
      <c r="Q260" s="485">
        <f t="shared" si="157"/>
        <v>0</v>
      </c>
      <c r="R260" s="485">
        <f t="shared" si="158"/>
        <v>0</v>
      </c>
      <c r="S260" s="484">
        <f t="shared" si="159"/>
        <v>0</v>
      </c>
      <c r="T260" s="485">
        <f t="shared" si="160"/>
        <v>0</v>
      </c>
      <c r="U260" s="485">
        <f t="shared" si="161"/>
        <v>0</v>
      </c>
      <c r="V260" s="486">
        <f t="shared" si="162"/>
        <v>0</v>
      </c>
      <c r="W260" s="487">
        <f t="shared" si="163"/>
        <v>0</v>
      </c>
      <c r="X260" s="485">
        <f t="shared" si="164"/>
        <v>0</v>
      </c>
      <c r="Y260" s="485">
        <f t="shared" si="165"/>
        <v>0</v>
      </c>
      <c r="Z260" s="486">
        <f t="shared" si="166"/>
        <v>0</v>
      </c>
      <c r="AA260" s="39">
        <v>0</v>
      </c>
    </row>
    <row r="261" spans="1:27" s="166" customFormat="1" ht="15" hidden="1" customHeight="1" x14ac:dyDescent="0.25">
      <c r="A261" s="110" t="s">
        <v>888</v>
      </c>
      <c r="B261" s="151" t="s">
        <v>887</v>
      </c>
      <c r="C261" s="160"/>
      <c r="D261" s="777" t="s">
        <v>891</v>
      </c>
      <c r="E261" s="777"/>
      <c r="F261" s="200">
        <f>SUM(O261:Z261)</f>
        <v>0</v>
      </c>
      <c r="G261" s="152"/>
      <c r="H261" s="153">
        <f t="shared" si="173"/>
        <v>0</v>
      </c>
      <c r="I261" s="200">
        <f>SUM(R261:AC261)</f>
        <v>0</v>
      </c>
      <c r="J261" s="152"/>
      <c r="K261" s="153">
        <f t="shared" si="174"/>
        <v>0</v>
      </c>
      <c r="L261" s="161"/>
      <c r="M261" s="155"/>
      <c r="N261" s="155"/>
      <c r="O261" s="483">
        <f t="shared" si="155"/>
        <v>0</v>
      </c>
      <c r="P261" s="484">
        <f t="shared" si="156"/>
        <v>0</v>
      </c>
      <c r="Q261" s="485">
        <f t="shared" si="157"/>
        <v>0</v>
      </c>
      <c r="R261" s="485">
        <f t="shared" si="158"/>
        <v>0</v>
      </c>
      <c r="S261" s="484">
        <f t="shared" si="159"/>
        <v>0</v>
      </c>
      <c r="T261" s="485">
        <f t="shared" si="160"/>
        <v>0</v>
      </c>
      <c r="U261" s="485">
        <f t="shared" si="161"/>
        <v>0</v>
      </c>
      <c r="V261" s="486">
        <f t="shared" si="162"/>
        <v>0</v>
      </c>
      <c r="W261" s="487">
        <f t="shared" si="163"/>
        <v>0</v>
      </c>
      <c r="X261" s="485">
        <f t="shared" si="164"/>
        <v>0</v>
      </c>
      <c r="Y261" s="485">
        <f t="shared" si="165"/>
        <v>0</v>
      </c>
      <c r="Z261" s="486">
        <f t="shared" si="166"/>
        <v>0</v>
      </c>
      <c r="AA261" s="166">
        <v>0</v>
      </c>
    </row>
    <row r="262" spans="1:27" s="166" customFormat="1" ht="15" hidden="1" customHeight="1" x14ac:dyDescent="0.25">
      <c r="A262" s="110" t="s">
        <v>889</v>
      </c>
      <c r="B262" s="151" t="s">
        <v>890</v>
      </c>
      <c r="C262" s="160"/>
      <c r="D262" s="777" t="s">
        <v>892</v>
      </c>
      <c r="E262" s="777"/>
      <c r="F262" s="200">
        <f>SUM(O262:Z262)</f>
        <v>0</v>
      </c>
      <c r="G262" s="152"/>
      <c r="H262" s="153">
        <f t="shared" si="173"/>
        <v>0</v>
      </c>
      <c r="I262" s="200">
        <f>SUM(R262:AC262)</f>
        <v>0</v>
      </c>
      <c r="J262" s="152"/>
      <c r="K262" s="153">
        <f t="shared" si="174"/>
        <v>0</v>
      </c>
      <c r="L262" s="161"/>
      <c r="M262" s="155"/>
      <c r="N262" s="155"/>
      <c r="O262" s="483">
        <f t="shared" si="155"/>
        <v>0</v>
      </c>
      <c r="P262" s="484">
        <f t="shared" si="156"/>
        <v>0</v>
      </c>
      <c r="Q262" s="485">
        <f t="shared" si="157"/>
        <v>0</v>
      </c>
      <c r="R262" s="485">
        <f t="shared" si="158"/>
        <v>0</v>
      </c>
      <c r="S262" s="484">
        <f t="shared" si="159"/>
        <v>0</v>
      </c>
      <c r="T262" s="485">
        <f t="shared" si="160"/>
        <v>0</v>
      </c>
      <c r="U262" s="485">
        <f t="shared" si="161"/>
        <v>0</v>
      </c>
      <c r="V262" s="486">
        <f t="shared" si="162"/>
        <v>0</v>
      </c>
      <c r="W262" s="487">
        <f t="shared" si="163"/>
        <v>0</v>
      </c>
      <c r="X262" s="485">
        <f t="shared" si="164"/>
        <v>0</v>
      </c>
      <c r="Y262" s="485">
        <f t="shared" si="165"/>
        <v>0</v>
      </c>
      <c r="Z262" s="486">
        <f t="shared" si="166"/>
        <v>0</v>
      </c>
      <c r="AA262" s="166">
        <v>0</v>
      </c>
    </row>
    <row r="263" spans="1:27" ht="15" hidden="1" customHeight="1" x14ac:dyDescent="0.25">
      <c r="B263" s="82" t="s">
        <v>707</v>
      </c>
      <c r="C263" s="767" t="s">
        <v>304</v>
      </c>
      <c r="D263" s="768"/>
      <c r="E263" s="768"/>
      <c r="F263" s="183">
        <f>F264+F265+F266+F267+F268</f>
        <v>0</v>
      </c>
      <c r="G263" s="125">
        <f t="shared" ref="G263" si="195">G264+G265+G266+G267+G268</f>
        <v>0</v>
      </c>
      <c r="H263" s="141">
        <f t="shared" si="173"/>
        <v>0</v>
      </c>
      <c r="I263" s="183">
        <f>I264+I265+I266+I267+I268</f>
        <v>0</v>
      </c>
      <c r="J263" s="125">
        <f t="shared" ref="J263" si="196">J264+J265+J266+J267+J268</f>
        <v>0</v>
      </c>
      <c r="K263" s="141">
        <f t="shared" si="174"/>
        <v>0</v>
      </c>
      <c r="L263" s="83">
        <f>L264+L265+L266+L267+L268</f>
        <v>0</v>
      </c>
      <c r="M263" s="84">
        <f>M264+M265+M266+M267+M268</f>
        <v>0</v>
      </c>
      <c r="N263" s="84">
        <f>N264+N265+N266+N267+N268</f>
        <v>0</v>
      </c>
      <c r="O263" s="483">
        <f t="shared" ref="O263:O270" si="197">SUM(AA263*0.083)</f>
        <v>0</v>
      </c>
      <c r="P263" s="484">
        <f t="shared" ref="P263:P270" si="198">SUM(AA263*0.083)</f>
        <v>0</v>
      </c>
      <c r="Q263" s="485">
        <f t="shared" ref="Q263:Q270" si="199">SUM(AA263*0.083)</f>
        <v>0</v>
      </c>
      <c r="R263" s="485">
        <f t="shared" ref="R263:R270" si="200">SUM(AA263*0.083)</f>
        <v>0</v>
      </c>
      <c r="S263" s="484">
        <f t="shared" ref="S263:S270" si="201">SUM(AA263*0.083)</f>
        <v>0</v>
      </c>
      <c r="T263" s="485">
        <f t="shared" ref="T263:T270" si="202">SUM(AA263*0.083)</f>
        <v>0</v>
      </c>
      <c r="U263" s="485">
        <f t="shared" ref="U263:U270" si="203">SUM(AA263*0.083)</f>
        <v>0</v>
      </c>
      <c r="V263" s="486">
        <f t="shared" ref="V263:V270" si="204">SUM(AA263*0.083)</f>
        <v>0</v>
      </c>
      <c r="W263" s="487">
        <f t="shared" ref="W263:W270" si="205">SUM(AA263*0.083)</f>
        <v>0</v>
      </c>
      <c r="X263" s="485">
        <f t="shared" ref="X263:X270" si="206">SUM(AA263*0.083)</f>
        <v>0</v>
      </c>
      <c r="Y263" s="485">
        <f t="shared" ref="Y263:Y270" si="207">SUM(AA263*0.085)</f>
        <v>0</v>
      </c>
      <c r="Z263" s="486">
        <f t="shared" ref="Z263:Z270" si="208">SUM(AA263*0.085)</f>
        <v>0</v>
      </c>
      <c r="AA263" s="16">
        <v>0</v>
      </c>
    </row>
    <row r="264" spans="1:27" s="39" customFormat="1" ht="15" hidden="1" customHeight="1" x14ac:dyDescent="0.25">
      <c r="A264" s="110" t="s">
        <v>305</v>
      </c>
      <c r="B264" s="158" t="s">
        <v>708</v>
      </c>
      <c r="C264" s="805" t="s">
        <v>385</v>
      </c>
      <c r="D264" s="806"/>
      <c r="E264" s="806"/>
      <c r="F264" s="201">
        <f t="shared" ref="F264:F270" si="209">SUM(O264:Z264)</f>
        <v>0</v>
      </c>
      <c r="G264" s="159"/>
      <c r="H264" s="168">
        <f t="shared" si="173"/>
        <v>0</v>
      </c>
      <c r="I264" s="201">
        <f t="shared" ref="I264:I270" si="210">SUM(R264:AC264)</f>
        <v>0</v>
      </c>
      <c r="J264" s="159"/>
      <c r="K264" s="168">
        <f t="shared" si="174"/>
        <v>0</v>
      </c>
      <c r="L264" s="169"/>
      <c r="M264" s="170"/>
      <c r="N264" s="170"/>
      <c r="O264" s="483">
        <f t="shared" si="197"/>
        <v>0</v>
      </c>
      <c r="P264" s="484">
        <f t="shared" si="198"/>
        <v>0</v>
      </c>
      <c r="Q264" s="485">
        <f t="shared" si="199"/>
        <v>0</v>
      </c>
      <c r="R264" s="485">
        <f t="shared" si="200"/>
        <v>0</v>
      </c>
      <c r="S264" s="484">
        <f t="shared" si="201"/>
        <v>0</v>
      </c>
      <c r="T264" s="485">
        <f t="shared" si="202"/>
        <v>0</v>
      </c>
      <c r="U264" s="485">
        <f t="shared" si="203"/>
        <v>0</v>
      </c>
      <c r="V264" s="486">
        <f t="shared" si="204"/>
        <v>0</v>
      </c>
      <c r="W264" s="487">
        <f t="shared" si="205"/>
        <v>0</v>
      </c>
      <c r="X264" s="485">
        <f t="shared" si="206"/>
        <v>0</v>
      </c>
      <c r="Y264" s="485">
        <f t="shared" si="207"/>
        <v>0</v>
      </c>
      <c r="Z264" s="486">
        <f t="shared" si="208"/>
        <v>0</v>
      </c>
      <c r="AA264" s="39">
        <v>0</v>
      </c>
    </row>
    <row r="265" spans="1:27" s="39" customFormat="1" ht="15" hidden="1" customHeight="1" x14ac:dyDescent="0.25">
      <c r="A265" s="110" t="s">
        <v>306</v>
      </c>
      <c r="B265" s="158" t="s">
        <v>709</v>
      </c>
      <c r="C265" s="805" t="s">
        <v>386</v>
      </c>
      <c r="D265" s="806"/>
      <c r="E265" s="806"/>
      <c r="F265" s="201">
        <f t="shared" si="209"/>
        <v>0</v>
      </c>
      <c r="G265" s="159"/>
      <c r="H265" s="168">
        <f t="shared" si="173"/>
        <v>0</v>
      </c>
      <c r="I265" s="201">
        <f t="shared" si="210"/>
        <v>0</v>
      </c>
      <c r="J265" s="159"/>
      <c r="K265" s="168">
        <f t="shared" si="174"/>
        <v>0</v>
      </c>
      <c r="L265" s="169"/>
      <c r="M265" s="170"/>
      <c r="N265" s="170"/>
      <c r="O265" s="483">
        <f t="shared" si="197"/>
        <v>0</v>
      </c>
      <c r="P265" s="484">
        <f t="shared" si="198"/>
        <v>0</v>
      </c>
      <c r="Q265" s="485">
        <f t="shared" si="199"/>
        <v>0</v>
      </c>
      <c r="R265" s="485">
        <f t="shared" si="200"/>
        <v>0</v>
      </c>
      <c r="S265" s="484">
        <f t="shared" si="201"/>
        <v>0</v>
      </c>
      <c r="T265" s="485">
        <f t="shared" si="202"/>
        <v>0</v>
      </c>
      <c r="U265" s="485">
        <f t="shared" si="203"/>
        <v>0</v>
      </c>
      <c r="V265" s="486">
        <f t="shared" si="204"/>
        <v>0</v>
      </c>
      <c r="W265" s="487">
        <f t="shared" si="205"/>
        <v>0</v>
      </c>
      <c r="X265" s="485">
        <f t="shared" si="206"/>
        <v>0</v>
      </c>
      <c r="Y265" s="485">
        <f t="shared" si="207"/>
        <v>0</v>
      </c>
      <c r="Z265" s="486">
        <f t="shared" si="208"/>
        <v>0</v>
      </c>
      <c r="AA265" s="39">
        <v>0</v>
      </c>
    </row>
    <row r="266" spans="1:27" s="39" customFormat="1" ht="15" hidden="1" customHeight="1" x14ac:dyDescent="0.25">
      <c r="A266" s="110" t="s">
        <v>307</v>
      </c>
      <c r="B266" s="158" t="s">
        <v>710</v>
      </c>
      <c r="C266" s="805" t="s">
        <v>308</v>
      </c>
      <c r="D266" s="806"/>
      <c r="E266" s="806"/>
      <c r="F266" s="201">
        <f t="shared" si="209"/>
        <v>0</v>
      </c>
      <c r="G266" s="159"/>
      <c r="H266" s="168">
        <f t="shared" si="173"/>
        <v>0</v>
      </c>
      <c r="I266" s="201">
        <f t="shared" si="210"/>
        <v>0</v>
      </c>
      <c r="J266" s="159"/>
      <c r="K266" s="168">
        <f t="shared" si="174"/>
        <v>0</v>
      </c>
      <c r="L266" s="169"/>
      <c r="M266" s="170"/>
      <c r="N266" s="170"/>
      <c r="O266" s="483">
        <f t="shared" si="197"/>
        <v>0</v>
      </c>
      <c r="P266" s="484">
        <f t="shared" si="198"/>
        <v>0</v>
      </c>
      <c r="Q266" s="485">
        <f t="shared" si="199"/>
        <v>0</v>
      </c>
      <c r="R266" s="485">
        <f t="shared" si="200"/>
        <v>0</v>
      </c>
      <c r="S266" s="484">
        <f t="shared" si="201"/>
        <v>0</v>
      </c>
      <c r="T266" s="485">
        <f t="shared" si="202"/>
        <v>0</v>
      </c>
      <c r="U266" s="485">
        <f t="shared" si="203"/>
        <v>0</v>
      </c>
      <c r="V266" s="486">
        <f t="shared" si="204"/>
        <v>0</v>
      </c>
      <c r="W266" s="487">
        <f t="shared" si="205"/>
        <v>0</v>
      </c>
      <c r="X266" s="485">
        <f t="shared" si="206"/>
        <v>0</v>
      </c>
      <c r="Y266" s="485">
        <f t="shared" si="207"/>
        <v>0</v>
      </c>
      <c r="Z266" s="486">
        <f t="shared" si="208"/>
        <v>0</v>
      </c>
      <c r="AA266" s="39">
        <v>0</v>
      </c>
    </row>
    <row r="267" spans="1:27" s="39" customFormat="1" ht="15" hidden="1" customHeight="1" x14ac:dyDescent="0.25">
      <c r="A267" s="110" t="s">
        <v>309</v>
      </c>
      <c r="B267" s="158" t="s">
        <v>711</v>
      </c>
      <c r="C267" s="805" t="s">
        <v>310</v>
      </c>
      <c r="D267" s="806"/>
      <c r="E267" s="806"/>
      <c r="F267" s="201">
        <f t="shared" si="209"/>
        <v>0</v>
      </c>
      <c r="G267" s="159"/>
      <c r="H267" s="168">
        <f t="shared" si="173"/>
        <v>0</v>
      </c>
      <c r="I267" s="201">
        <f t="shared" si="210"/>
        <v>0</v>
      </c>
      <c r="J267" s="159"/>
      <c r="K267" s="168">
        <f t="shared" si="174"/>
        <v>0</v>
      </c>
      <c r="L267" s="169"/>
      <c r="M267" s="170"/>
      <c r="N267" s="170"/>
      <c r="O267" s="483">
        <f t="shared" si="197"/>
        <v>0</v>
      </c>
      <c r="P267" s="484">
        <f t="shared" si="198"/>
        <v>0</v>
      </c>
      <c r="Q267" s="485">
        <f t="shared" si="199"/>
        <v>0</v>
      </c>
      <c r="R267" s="485">
        <f t="shared" si="200"/>
        <v>0</v>
      </c>
      <c r="S267" s="484">
        <f t="shared" si="201"/>
        <v>0</v>
      </c>
      <c r="T267" s="485">
        <f t="shared" si="202"/>
        <v>0</v>
      </c>
      <c r="U267" s="485">
        <f t="shared" si="203"/>
        <v>0</v>
      </c>
      <c r="V267" s="486">
        <f t="shared" si="204"/>
        <v>0</v>
      </c>
      <c r="W267" s="487">
        <f t="shared" si="205"/>
        <v>0</v>
      </c>
      <c r="X267" s="485">
        <f t="shared" si="206"/>
        <v>0</v>
      </c>
      <c r="Y267" s="485">
        <f t="shared" si="207"/>
        <v>0</v>
      </c>
      <c r="Z267" s="486">
        <f t="shared" si="208"/>
        <v>0</v>
      </c>
      <c r="AA267" s="39">
        <v>0</v>
      </c>
    </row>
    <row r="268" spans="1:27" s="39" customFormat="1" ht="15" hidden="1" customHeight="1" x14ac:dyDescent="0.25">
      <c r="A268" s="110" t="s">
        <v>311</v>
      </c>
      <c r="B268" s="158" t="s">
        <v>712</v>
      </c>
      <c r="C268" s="805" t="s">
        <v>387</v>
      </c>
      <c r="D268" s="806"/>
      <c r="E268" s="806"/>
      <c r="F268" s="201">
        <f t="shared" si="209"/>
        <v>0</v>
      </c>
      <c r="G268" s="159"/>
      <c r="H268" s="168">
        <f t="shared" si="173"/>
        <v>0</v>
      </c>
      <c r="I268" s="201">
        <f t="shared" si="210"/>
        <v>0</v>
      </c>
      <c r="J268" s="159"/>
      <c r="K268" s="168">
        <f t="shared" si="174"/>
        <v>0</v>
      </c>
      <c r="L268" s="169"/>
      <c r="M268" s="170"/>
      <c r="N268" s="170"/>
      <c r="O268" s="483">
        <f t="shared" si="197"/>
        <v>0</v>
      </c>
      <c r="P268" s="484">
        <f t="shared" si="198"/>
        <v>0</v>
      </c>
      <c r="Q268" s="485">
        <f t="shared" si="199"/>
        <v>0</v>
      </c>
      <c r="R268" s="485">
        <f t="shared" si="200"/>
        <v>0</v>
      </c>
      <c r="S268" s="484">
        <f t="shared" si="201"/>
        <v>0</v>
      </c>
      <c r="T268" s="485">
        <f t="shared" si="202"/>
        <v>0</v>
      </c>
      <c r="U268" s="485">
        <f t="shared" si="203"/>
        <v>0</v>
      </c>
      <c r="V268" s="486">
        <f t="shared" si="204"/>
        <v>0</v>
      </c>
      <c r="W268" s="487">
        <f t="shared" si="205"/>
        <v>0</v>
      </c>
      <c r="X268" s="485">
        <f t="shared" si="206"/>
        <v>0</v>
      </c>
      <c r="Y268" s="485">
        <f t="shared" si="207"/>
        <v>0</v>
      </c>
      <c r="Z268" s="486">
        <f t="shared" si="208"/>
        <v>0</v>
      </c>
      <c r="AA268" s="39">
        <v>0</v>
      </c>
    </row>
    <row r="269" spans="1:27" ht="15" hidden="1" customHeight="1" x14ac:dyDescent="0.25">
      <c r="A269" s="110" t="s">
        <v>313</v>
      </c>
      <c r="B269" s="82" t="s">
        <v>713</v>
      </c>
      <c r="C269" s="767" t="s">
        <v>312</v>
      </c>
      <c r="D269" s="768"/>
      <c r="E269" s="768"/>
      <c r="F269" s="183">
        <f t="shared" si="209"/>
        <v>0</v>
      </c>
      <c r="G269" s="125"/>
      <c r="H269" s="141">
        <f t="shared" si="173"/>
        <v>0</v>
      </c>
      <c r="I269" s="183">
        <f t="shared" si="210"/>
        <v>0</v>
      </c>
      <c r="J269" s="125"/>
      <c r="K269" s="141">
        <f t="shared" si="174"/>
        <v>0</v>
      </c>
      <c r="L269" s="83"/>
      <c r="M269" s="84"/>
      <c r="N269" s="84"/>
      <c r="O269" s="483">
        <f t="shared" si="197"/>
        <v>0</v>
      </c>
      <c r="P269" s="484">
        <f t="shared" si="198"/>
        <v>0</v>
      </c>
      <c r="Q269" s="485">
        <f t="shared" si="199"/>
        <v>0</v>
      </c>
      <c r="R269" s="485">
        <f t="shared" si="200"/>
        <v>0</v>
      </c>
      <c r="S269" s="484">
        <f t="shared" si="201"/>
        <v>0</v>
      </c>
      <c r="T269" s="485">
        <f t="shared" si="202"/>
        <v>0</v>
      </c>
      <c r="U269" s="485">
        <f t="shared" si="203"/>
        <v>0</v>
      </c>
      <c r="V269" s="486">
        <f t="shared" si="204"/>
        <v>0</v>
      </c>
      <c r="W269" s="487">
        <f t="shared" si="205"/>
        <v>0</v>
      </c>
      <c r="X269" s="485">
        <f t="shared" si="206"/>
        <v>0</v>
      </c>
      <c r="Y269" s="485">
        <f t="shared" si="207"/>
        <v>0</v>
      </c>
      <c r="Z269" s="486">
        <f t="shared" si="208"/>
        <v>0</v>
      </c>
      <c r="AA269" s="16">
        <v>0</v>
      </c>
    </row>
    <row r="270" spans="1:27" ht="15.75" hidden="1" customHeight="1" thickBot="1" x14ac:dyDescent="0.3">
      <c r="A270" s="110" t="s">
        <v>893</v>
      </c>
      <c r="B270" s="82" t="s">
        <v>894</v>
      </c>
      <c r="C270" s="767" t="s">
        <v>895</v>
      </c>
      <c r="D270" s="768"/>
      <c r="E270" s="768"/>
      <c r="F270" s="183">
        <f t="shared" si="209"/>
        <v>0</v>
      </c>
      <c r="G270" s="125"/>
      <c r="H270" s="141">
        <f t="shared" si="173"/>
        <v>0</v>
      </c>
      <c r="I270" s="183">
        <f t="shared" si="210"/>
        <v>0</v>
      </c>
      <c r="J270" s="125"/>
      <c r="K270" s="141">
        <f t="shared" si="174"/>
        <v>0</v>
      </c>
      <c r="L270" s="83"/>
      <c r="M270" s="84"/>
      <c r="N270" s="84"/>
      <c r="O270" s="483">
        <f t="shared" si="197"/>
        <v>0</v>
      </c>
      <c r="P270" s="484">
        <f t="shared" si="198"/>
        <v>0</v>
      </c>
      <c r="Q270" s="485">
        <f t="shared" si="199"/>
        <v>0</v>
      </c>
      <c r="R270" s="485">
        <f t="shared" si="200"/>
        <v>0</v>
      </c>
      <c r="S270" s="484">
        <f t="shared" si="201"/>
        <v>0</v>
      </c>
      <c r="T270" s="485">
        <f t="shared" si="202"/>
        <v>0</v>
      </c>
      <c r="U270" s="485">
        <f t="shared" si="203"/>
        <v>0</v>
      </c>
      <c r="V270" s="486">
        <f t="shared" si="204"/>
        <v>0</v>
      </c>
      <c r="W270" s="487">
        <f t="shared" si="205"/>
        <v>0</v>
      </c>
      <c r="X270" s="485">
        <f t="shared" si="206"/>
        <v>0</v>
      </c>
      <c r="Y270" s="485">
        <f t="shared" si="207"/>
        <v>0</v>
      </c>
      <c r="Z270" s="486">
        <f t="shared" si="208"/>
        <v>0</v>
      </c>
      <c r="AA270" s="16">
        <v>0</v>
      </c>
    </row>
    <row r="271" spans="1:27" ht="15.75" thickBot="1" x14ac:dyDescent="0.3">
      <c r="B271" s="807" t="s">
        <v>314</v>
      </c>
      <c r="C271" s="808"/>
      <c r="D271" s="808"/>
      <c r="E271" s="808"/>
      <c r="F271" s="180">
        <f>F5+F24+F32+F75+F91+F163+F173+F178+F241</f>
        <v>5337421</v>
      </c>
      <c r="G271" s="122">
        <f>G5+G24+G32+G75+G91+G163+G173+G178+G241</f>
        <v>0</v>
      </c>
      <c r="H271" s="139">
        <f t="shared" si="173"/>
        <v>5337421</v>
      </c>
      <c r="I271" s="180">
        <f>I5+I24+I32+I75+I91+I163+I173+I178+I241</f>
        <v>18865768</v>
      </c>
      <c r="J271" s="122">
        <f>J5+J24+J32+J75+J91+J163+J173+J178+J241</f>
        <v>0</v>
      </c>
      <c r="K271" s="139">
        <f t="shared" si="174"/>
        <v>18865768</v>
      </c>
      <c r="L271" s="76">
        <f t="shared" ref="L271:N271" si="211">L5+L24+L32+L75+L91+L163+L173+L178+L241</f>
        <v>0</v>
      </c>
      <c r="M271" s="77">
        <f t="shared" si="211"/>
        <v>0</v>
      </c>
      <c r="N271" s="77">
        <f t="shared" si="211"/>
        <v>0</v>
      </c>
      <c r="O271" s="483">
        <f t="shared" ref="O271:Z271" si="212">SUM(O5+O24+O32+O75+O91+O163+O173+O178+O241)</f>
        <v>217996</v>
      </c>
      <c r="P271" s="483">
        <f t="shared" si="212"/>
        <v>194265</v>
      </c>
      <c r="Q271" s="483">
        <f t="shared" si="212"/>
        <v>329704</v>
      </c>
      <c r="R271" s="483">
        <f t="shared" si="212"/>
        <v>362567</v>
      </c>
      <c r="S271" s="483">
        <f t="shared" si="212"/>
        <v>256004</v>
      </c>
      <c r="T271" s="483">
        <f t="shared" si="212"/>
        <v>436907</v>
      </c>
      <c r="U271" s="483">
        <f t="shared" si="212"/>
        <v>358575</v>
      </c>
      <c r="V271" s="483">
        <f t="shared" si="212"/>
        <v>354479</v>
      </c>
      <c r="W271" s="483">
        <f t="shared" si="212"/>
        <v>639057</v>
      </c>
      <c r="X271" s="483">
        <f t="shared" si="212"/>
        <v>762202</v>
      </c>
      <c r="Y271" s="483">
        <f t="shared" si="212"/>
        <v>13229041</v>
      </c>
      <c r="Z271" s="483">
        <f t="shared" si="212"/>
        <v>1724971</v>
      </c>
      <c r="AA271" s="651">
        <f>SUM(O271:Z271)</f>
        <v>18865768</v>
      </c>
    </row>
    <row r="272" spans="1:27" x14ac:dyDescent="0.25">
      <c r="B272" s="21"/>
      <c r="C272" s="22"/>
      <c r="D272" s="22"/>
      <c r="E272" s="23"/>
      <c r="F272" s="23"/>
      <c r="G272" s="23"/>
      <c r="H272" s="53"/>
      <c r="I272" s="23"/>
      <c r="J272" s="23"/>
      <c r="K272" s="53"/>
      <c r="L272" s="14"/>
      <c r="M272" s="14"/>
      <c r="N272" s="14"/>
      <c r="O272" s="416"/>
      <c r="P272" s="416"/>
      <c r="Q272" s="416"/>
      <c r="R272" s="416"/>
      <c r="S272" s="416"/>
      <c r="T272" s="416"/>
      <c r="U272" s="416"/>
      <c r="V272" s="416"/>
      <c r="W272" s="416"/>
      <c r="X272" s="416"/>
      <c r="Y272" s="416"/>
      <c r="Z272" s="416"/>
    </row>
    <row r="273" spans="1:26" x14ac:dyDescent="0.25">
      <c r="B273" s="24"/>
      <c r="C273" s="25"/>
      <c r="D273" s="25"/>
      <c r="E273" s="23"/>
      <c r="F273" s="23"/>
      <c r="G273" s="23"/>
      <c r="H273" s="53"/>
      <c r="I273" s="23"/>
      <c r="J273" s="23"/>
      <c r="K273" s="53"/>
      <c r="L273" s="14"/>
      <c r="M273" s="14"/>
      <c r="N273" s="14"/>
      <c r="O273" s="416"/>
      <c r="P273" s="416"/>
      <c r="Q273" s="416"/>
      <c r="R273" s="416"/>
      <c r="S273" s="416"/>
      <c r="T273" s="416"/>
      <c r="U273" s="416"/>
      <c r="V273" s="416"/>
      <c r="W273" s="416"/>
      <c r="X273" s="416"/>
      <c r="Y273" s="416"/>
      <c r="Z273" s="416"/>
    </row>
    <row r="274" spans="1:26" x14ac:dyDescent="0.25">
      <c r="B274" s="26"/>
      <c r="C274" s="23"/>
      <c r="D274" s="23"/>
      <c r="E274" s="27"/>
      <c r="F274" s="27"/>
      <c r="G274" s="27"/>
      <c r="H274" s="53"/>
      <c r="I274" s="27"/>
      <c r="J274" s="27"/>
      <c r="K274" s="53"/>
      <c r="L274" s="14"/>
      <c r="M274" s="14"/>
      <c r="N274" s="14"/>
      <c r="O274" s="416"/>
      <c r="P274" s="416"/>
      <c r="Q274" s="416"/>
      <c r="R274" s="416"/>
      <c r="S274" s="416"/>
      <c r="T274" s="416"/>
      <c r="U274" s="416"/>
      <c r="V274" s="416"/>
      <c r="W274" s="416"/>
      <c r="X274" s="416"/>
      <c r="Y274" s="416"/>
      <c r="Z274" s="416"/>
    </row>
    <row r="275" spans="1:26" x14ac:dyDescent="0.25">
      <c r="B275" s="26"/>
      <c r="C275" s="23"/>
      <c r="D275" s="23"/>
      <c r="E275" s="27"/>
      <c r="F275" s="27"/>
      <c r="G275" s="27"/>
      <c r="H275" s="53"/>
      <c r="I275" s="27"/>
      <c r="J275" s="27"/>
      <c r="K275" s="53"/>
      <c r="L275" s="14"/>
      <c r="M275" s="14"/>
      <c r="N275" s="14"/>
      <c r="O275" s="416"/>
      <c r="P275" s="416"/>
      <c r="Q275" s="416"/>
      <c r="R275" s="416"/>
      <c r="S275" s="416"/>
      <c r="T275" s="416"/>
      <c r="U275" s="416"/>
      <c r="V275" s="416"/>
      <c r="W275" s="416"/>
      <c r="X275" s="416"/>
      <c r="Y275" s="416"/>
      <c r="Z275" s="416"/>
    </row>
    <row r="276" spans="1:26" x14ac:dyDescent="0.25">
      <c r="B276" s="26"/>
      <c r="C276" s="23"/>
      <c r="D276" s="23"/>
      <c r="E276" s="27"/>
      <c r="F276" s="27"/>
      <c r="G276" s="27"/>
      <c r="H276" s="53"/>
      <c r="I276" s="27"/>
      <c r="J276" s="27"/>
      <c r="K276" s="53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x14ac:dyDescent="0.25">
      <c r="B277" s="26"/>
      <c r="C277" s="23"/>
      <c r="D277" s="23"/>
      <c r="E277" s="27"/>
      <c r="F277" s="27"/>
      <c r="G277" s="27"/>
      <c r="H277" s="53"/>
      <c r="I277" s="27"/>
      <c r="J277" s="27"/>
      <c r="K277" s="53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x14ac:dyDescent="0.25">
      <c r="B278" s="26"/>
      <c r="C278" s="23"/>
      <c r="D278" s="23"/>
      <c r="E278" s="27"/>
      <c r="F278" s="27"/>
      <c r="G278" s="27"/>
      <c r="H278" s="53"/>
      <c r="I278" s="27"/>
      <c r="J278" s="27"/>
      <c r="K278" s="53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x14ac:dyDescent="0.25">
      <c r="B279" s="26"/>
      <c r="C279" s="23"/>
      <c r="D279" s="23"/>
      <c r="E279" s="27"/>
      <c r="F279" s="27"/>
      <c r="G279" s="27"/>
      <c r="H279" s="53"/>
      <c r="I279" s="27"/>
      <c r="J279" s="27"/>
      <c r="K279" s="53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x14ac:dyDescent="0.25">
      <c r="B280" s="26"/>
      <c r="C280" s="27"/>
      <c r="D280" s="27"/>
      <c r="E280" s="23"/>
      <c r="F280" s="23"/>
      <c r="G280" s="23"/>
      <c r="H280" s="53"/>
      <c r="I280" s="23"/>
      <c r="J280" s="23"/>
      <c r="K280" s="53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x14ac:dyDescent="0.25">
      <c r="B281" s="26"/>
      <c r="C281" s="27"/>
      <c r="D281" s="27"/>
      <c r="E281" s="23"/>
      <c r="F281" s="23"/>
      <c r="G281" s="23"/>
      <c r="H281" s="53"/>
      <c r="I281" s="23"/>
      <c r="J281" s="23"/>
      <c r="K281" s="53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x14ac:dyDescent="0.25">
      <c r="B282" s="26"/>
      <c r="C282" s="27"/>
      <c r="D282" s="27"/>
      <c r="E282" s="23"/>
      <c r="F282" s="23"/>
      <c r="G282" s="23"/>
      <c r="H282" s="53"/>
      <c r="I282" s="23"/>
      <c r="J282" s="23"/>
      <c r="K282" s="53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x14ac:dyDescent="0.25">
      <c r="B283" s="26"/>
      <c r="C283" s="23"/>
      <c r="D283" s="23"/>
      <c r="E283" s="27"/>
      <c r="F283" s="27"/>
      <c r="G283" s="27"/>
      <c r="H283" s="53"/>
      <c r="I283" s="27"/>
      <c r="J283" s="27"/>
      <c r="K283" s="53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x14ac:dyDescent="0.25">
      <c r="B284" s="26"/>
      <c r="C284" s="23"/>
      <c r="D284" s="23"/>
      <c r="E284" s="27"/>
      <c r="F284" s="27"/>
      <c r="G284" s="27"/>
      <c r="H284" s="53"/>
      <c r="I284" s="27"/>
      <c r="J284" s="27"/>
      <c r="K284" s="53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x14ac:dyDescent="0.25">
      <c r="B285" s="26"/>
      <c r="C285" s="23"/>
      <c r="D285" s="23"/>
      <c r="E285" s="27"/>
      <c r="F285" s="27"/>
      <c r="G285" s="27"/>
      <c r="H285" s="53"/>
      <c r="I285" s="27"/>
      <c r="J285" s="27"/>
      <c r="K285" s="53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x14ac:dyDescent="0.25">
      <c r="A286" s="112"/>
      <c r="B286" s="26"/>
      <c r="C286" s="23"/>
      <c r="D286" s="23"/>
      <c r="E286" s="27"/>
      <c r="F286" s="27"/>
      <c r="G286" s="27"/>
      <c r="H286" s="53"/>
      <c r="I286" s="27"/>
      <c r="J286" s="27"/>
      <c r="K286" s="53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x14ac:dyDescent="0.25">
      <c r="A287" s="112"/>
      <c r="B287" s="26"/>
      <c r="C287" s="23"/>
      <c r="D287" s="23"/>
      <c r="E287" s="27"/>
      <c r="F287" s="27"/>
      <c r="G287" s="27"/>
      <c r="H287" s="53"/>
      <c r="I287" s="27"/>
      <c r="J287" s="27"/>
      <c r="K287" s="53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x14ac:dyDescent="0.25">
      <c r="A288" s="112"/>
      <c r="B288" s="26"/>
      <c r="C288" s="23"/>
      <c r="D288" s="23"/>
      <c r="E288" s="27"/>
      <c r="F288" s="27"/>
      <c r="G288" s="27"/>
      <c r="H288" s="53"/>
      <c r="I288" s="27"/>
      <c r="J288" s="27"/>
      <c r="K288" s="53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x14ac:dyDescent="0.25">
      <c r="A289" s="112"/>
      <c r="B289" s="26"/>
      <c r="C289" s="23"/>
      <c r="D289" s="23"/>
      <c r="E289" s="27"/>
      <c r="F289" s="27"/>
      <c r="G289" s="27"/>
      <c r="H289" s="53"/>
      <c r="I289" s="27"/>
      <c r="J289" s="27"/>
      <c r="K289" s="53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x14ac:dyDescent="0.25">
      <c r="A290" s="112"/>
      <c r="B290" s="26"/>
      <c r="C290" s="23"/>
      <c r="D290" s="23"/>
      <c r="E290" s="27"/>
      <c r="F290" s="27"/>
      <c r="G290" s="27"/>
      <c r="H290" s="53"/>
      <c r="I290" s="27"/>
      <c r="J290" s="27"/>
      <c r="K290" s="53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x14ac:dyDescent="0.25">
      <c r="A291" s="112"/>
      <c r="B291" s="26"/>
      <c r="C291" s="23"/>
      <c r="D291" s="23"/>
      <c r="E291" s="27"/>
      <c r="F291" s="27"/>
      <c r="G291" s="27"/>
      <c r="H291" s="53"/>
      <c r="I291" s="27"/>
      <c r="J291" s="27"/>
      <c r="K291" s="53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x14ac:dyDescent="0.25">
      <c r="A292" s="112"/>
      <c r="B292" s="26"/>
      <c r="C292" s="23"/>
      <c r="D292" s="23"/>
      <c r="E292" s="27"/>
      <c r="F292" s="27"/>
      <c r="G292" s="27"/>
      <c r="H292" s="53"/>
      <c r="I292" s="27"/>
      <c r="J292" s="27"/>
      <c r="K292" s="53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x14ac:dyDescent="0.25">
      <c r="A293" s="112"/>
      <c r="B293" s="26"/>
      <c r="C293" s="27"/>
      <c r="D293" s="27"/>
      <c r="E293" s="23"/>
      <c r="F293" s="23"/>
      <c r="G293" s="23"/>
      <c r="H293" s="53"/>
      <c r="I293" s="23"/>
      <c r="J293" s="23"/>
      <c r="K293" s="53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x14ac:dyDescent="0.25">
      <c r="A294" s="112"/>
      <c r="B294" s="26"/>
      <c r="C294" s="23"/>
      <c r="D294" s="23"/>
      <c r="E294" s="27"/>
      <c r="F294" s="27"/>
      <c r="G294" s="27"/>
      <c r="H294" s="53"/>
      <c r="I294" s="27"/>
      <c r="J294" s="27"/>
      <c r="K294" s="53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x14ac:dyDescent="0.25">
      <c r="A295" s="112"/>
      <c r="B295" s="26"/>
      <c r="C295" s="23"/>
      <c r="D295" s="23"/>
      <c r="E295" s="27"/>
      <c r="F295" s="27"/>
      <c r="G295" s="27"/>
      <c r="H295" s="53"/>
      <c r="I295" s="27"/>
      <c r="J295" s="27"/>
      <c r="K295" s="53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x14ac:dyDescent="0.25">
      <c r="A296" s="112"/>
      <c r="B296" s="26"/>
      <c r="C296" s="23"/>
      <c r="D296" s="23"/>
      <c r="E296" s="27"/>
      <c r="F296" s="27"/>
      <c r="G296" s="27"/>
      <c r="H296" s="53"/>
      <c r="I296" s="27"/>
      <c r="J296" s="27"/>
      <c r="K296" s="53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x14ac:dyDescent="0.25">
      <c r="A297" s="112"/>
      <c r="B297" s="26"/>
      <c r="C297" s="23"/>
      <c r="D297" s="23"/>
      <c r="E297" s="27"/>
      <c r="F297" s="27"/>
      <c r="G297" s="27"/>
      <c r="H297" s="53"/>
      <c r="I297" s="27"/>
      <c r="J297" s="27"/>
      <c r="K297" s="53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x14ac:dyDescent="0.25">
      <c r="A298" s="112"/>
      <c r="B298" s="26"/>
      <c r="C298" s="23"/>
      <c r="D298" s="23"/>
      <c r="E298" s="27"/>
      <c r="F298" s="27"/>
      <c r="G298" s="27"/>
      <c r="H298" s="53"/>
      <c r="I298" s="27"/>
      <c r="J298" s="27"/>
      <c r="K298" s="53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x14ac:dyDescent="0.25">
      <c r="A299" s="112"/>
      <c r="B299" s="26"/>
      <c r="C299" s="23"/>
      <c r="D299" s="23"/>
      <c r="E299" s="27"/>
      <c r="F299" s="27"/>
      <c r="G299" s="27"/>
      <c r="H299" s="53"/>
      <c r="I299" s="27"/>
      <c r="J299" s="27"/>
      <c r="K299" s="53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x14ac:dyDescent="0.25">
      <c r="A300" s="112"/>
      <c r="B300" s="26"/>
      <c r="C300" s="23"/>
      <c r="D300" s="23"/>
      <c r="E300" s="27"/>
      <c r="F300" s="27"/>
      <c r="G300" s="27"/>
      <c r="H300" s="53"/>
      <c r="I300" s="27"/>
      <c r="J300" s="27"/>
      <c r="K300" s="53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x14ac:dyDescent="0.25">
      <c r="A301" s="112"/>
      <c r="B301" s="26"/>
      <c r="C301" s="23"/>
      <c r="D301" s="23"/>
      <c r="E301" s="27"/>
      <c r="F301" s="27"/>
      <c r="G301" s="27"/>
      <c r="H301" s="53"/>
      <c r="I301" s="27"/>
      <c r="J301" s="27"/>
      <c r="K301" s="53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x14ac:dyDescent="0.25">
      <c r="A302" s="112"/>
      <c r="B302" s="26"/>
      <c r="C302" s="23"/>
      <c r="D302" s="23"/>
      <c r="E302" s="27"/>
      <c r="F302" s="27"/>
      <c r="G302" s="27"/>
      <c r="H302" s="53"/>
      <c r="I302" s="27"/>
      <c r="J302" s="27"/>
      <c r="K302" s="53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x14ac:dyDescent="0.25">
      <c r="A303" s="112"/>
      <c r="B303" s="26"/>
      <c r="C303" s="23"/>
      <c r="D303" s="23"/>
      <c r="E303" s="27"/>
      <c r="F303" s="27"/>
      <c r="G303" s="27"/>
      <c r="H303" s="53"/>
      <c r="I303" s="27"/>
      <c r="J303" s="27"/>
      <c r="K303" s="53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x14ac:dyDescent="0.25">
      <c r="A304" s="112"/>
      <c r="B304" s="26"/>
      <c r="C304" s="27"/>
      <c r="D304" s="27"/>
      <c r="E304" s="23"/>
      <c r="F304" s="23"/>
      <c r="G304" s="23"/>
      <c r="H304" s="53"/>
      <c r="I304" s="23"/>
      <c r="J304" s="23"/>
      <c r="K304" s="53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x14ac:dyDescent="0.25">
      <c r="A305" s="112"/>
      <c r="B305" s="26"/>
      <c r="C305" s="23"/>
      <c r="D305" s="23"/>
      <c r="E305" s="27"/>
      <c r="F305" s="27"/>
      <c r="G305" s="27"/>
      <c r="H305" s="53"/>
      <c r="I305" s="27"/>
      <c r="J305" s="27"/>
      <c r="K305" s="53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x14ac:dyDescent="0.25">
      <c r="A306" s="112"/>
      <c r="B306" s="26"/>
      <c r="C306" s="23"/>
      <c r="D306" s="23"/>
      <c r="E306" s="27"/>
      <c r="F306" s="27"/>
      <c r="G306" s="27"/>
      <c r="H306" s="53"/>
      <c r="I306" s="27"/>
      <c r="J306" s="27"/>
      <c r="K306" s="53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x14ac:dyDescent="0.25">
      <c r="A307" s="112"/>
      <c r="B307" s="26"/>
      <c r="C307" s="23"/>
      <c r="D307" s="23"/>
      <c r="E307" s="27"/>
      <c r="F307" s="27"/>
      <c r="G307" s="27"/>
      <c r="H307" s="53"/>
      <c r="I307" s="27"/>
      <c r="J307" s="27"/>
      <c r="K307" s="53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x14ac:dyDescent="0.25">
      <c r="A308" s="112"/>
      <c r="B308" s="26"/>
      <c r="C308" s="23"/>
      <c r="D308" s="23"/>
      <c r="E308" s="27"/>
      <c r="F308" s="27"/>
      <c r="G308" s="27"/>
      <c r="H308" s="53"/>
      <c r="I308" s="27"/>
      <c r="J308" s="27"/>
      <c r="K308" s="53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x14ac:dyDescent="0.25">
      <c r="A309" s="112"/>
      <c r="B309" s="26"/>
      <c r="C309" s="23"/>
      <c r="D309" s="23"/>
      <c r="E309" s="27"/>
      <c r="F309" s="27"/>
      <c r="G309" s="27"/>
      <c r="H309" s="53"/>
      <c r="I309" s="27"/>
      <c r="J309" s="27"/>
      <c r="K309" s="53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x14ac:dyDescent="0.25">
      <c r="A310" s="112"/>
      <c r="B310" s="26"/>
      <c r="C310" s="23"/>
      <c r="D310" s="23"/>
      <c r="E310" s="27"/>
      <c r="F310" s="27"/>
      <c r="G310" s="27"/>
      <c r="H310" s="53"/>
      <c r="I310" s="27"/>
      <c r="J310" s="27"/>
      <c r="K310" s="53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x14ac:dyDescent="0.25">
      <c r="A311" s="112"/>
      <c r="B311" s="26"/>
      <c r="C311" s="23"/>
      <c r="D311" s="23"/>
      <c r="E311" s="27"/>
      <c r="F311" s="27"/>
      <c r="G311" s="27"/>
      <c r="H311" s="53"/>
      <c r="I311" s="27"/>
      <c r="J311" s="27"/>
      <c r="K311" s="53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x14ac:dyDescent="0.25">
      <c r="A312" s="112"/>
      <c r="B312" s="26"/>
      <c r="C312" s="23"/>
      <c r="D312" s="23"/>
      <c r="E312" s="27"/>
      <c r="F312" s="27"/>
      <c r="G312" s="27"/>
      <c r="H312" s="53"/>
      <c r="I312" s="27"/>
      <c r="J312" s="27"/>
      <c r="K312" s="53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x14ac:dyDescent="0.25">
      <c r="A313" s="112"/>
      <c r="B313" s="26"/>
      <c r="C313" s="23"/>
      <c r="D313" s="23"/>
      <c r="E313" s="27"/>
      <c r="F313" s="27"/>
      <c r="G313" s="27"/>
      <c r="H313" s="53"/>
      <c r="I313" s="27"/>
      <c r="J313" s="27"/>
      <c r="K313" s="53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x14ac:dyDescent="0.25">
      <c r="A314" s="112"/>
      <c r="B314" s="26"/>
      <c r="C314" s="23"/>
      <c r="D314" s="23"/>
      <c r="E314" s="27"/>
      <c r="F314" s="27"/>
      <c r="G314" s="27"/>
      <c r="H314" s="53"/>
      <c r="I314" s="27"/>
      <c r="J314" s="27"/>
      <c r="K314" s="53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x14ac:dyDescent="0.25">
      <c r="A315" s="112"/>
      <c r="B315" s="28"/>
      <c r="C315" s="22"/>
      <c r="D315" s="22"/>
      <c r="E315" s="23"/>
      <c r="F315" s="23"/>
      <c r="G315" s="23"/>
      <c r="H315" s="53"/>
      <c r="I315" s="23"/>
      <c r="J315" s="23"/>
      <c r="K315" s="53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x14ac:dyDescent="0.25">
      <c r="A316" s="112"/>
      <c r="B316" s="26"/>
      <c r="C316" s="27"/>
      <c r="D316" s="27"/>
      <c r="E316" s="23"/>
      <c r="F316" s="23"/>
      <c r="G316" s="23"/>
      <c r="H316" s="53"/>
      <c r="I316" s="23"/>
      <c r="J316" s="23"/>
      <c r="K316" s="53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x14ac:dyDescent="0.25">
      <c r="A317" s="112"/>
      <c r="B317" s="26"/>
      <c r="C317" s="27"/>
      <c r="D317" s="27"/>
      <c r="E317" s="23"/>
      <c r="F317" s="23"/>
      <c r="G317" s="23"/>
      <c r="H317" s="53"/>
      <c r="I317" s="23"/>
      <c r="J317" s="23"/>
      <c r="K317" s="53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x14ac:dyDescent="0.25">
      <c r="A318" s="112"/>
      <c r="B318" s="26"/>
      <c r="C318" s="27"/>
      <c r="D318" s="27"/>
      <c r="E318" s="23"/>
      <c r="F318" s="23"/>
      <c r="G318" s="23"/>
      <c r="H318" s="53"/>
      <c r="I318" s="23"/>
      <c r="J318" s="23"/>
      <c r="K318" s="53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x14ac:dyDescent="0.25">
      <c r="A319" s="112"/>
      <c r="B319" s="26"/>
      <c r="C319" s="23"/>
      <c r="D319" s="23"/>
      <c r="E319" s="27"/>
      <c r="F319" s="27"/>
      <c r="G319" s="27"/>
      <c r="H319" s="53"/>
      <c r="I319" s="27"/>
      <c r="J319" s="27"/>
      <c r="K319" s="53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x14ac:dyDescent="0.25">
      <c r="A320" s="112"/>
      <c r="B320" s="26"/>
      <c r="C320" s="23"/>
      <c r="D320" s="23"/>
      <c r="E320" s="27"/>
      <c r="F320" s="27"/>
      <c r="G320" s="27"/>
      <c r="H320" s="53"/>
      <c r="I320" s="27"/>
      <c r="J320" s="27"/>
      <c r="K320" s="53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x14ac:dyDescent="0.25">
      <c r="A321" s="112"/>
      <c r="B321" s="26"/>
      <c r="C321" s="23"/>
      <c r="D321" s="23"/>
      <c r="E321" s="27"/>
      <c r="F321" s="27"/>
      <c r="G321" s="27"/>
      <c r="H321" s="53"/>
      <c r="I321" s="27"/>
      <c r="J321" s="27"/>
      <c r="K321" s="53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x14ac:dyDescent="0.25">
      <c r="A322" s="112"/>
      <c r="B322" s="26"/>
      <c r="C322" s="23"/>
      <c r="D322" s="23"/>
      <c r="E322" s="27"/>
      <c r="F322" s="27"/>
      <c r="G322" s="27"/>
      <c r="H322" s="53"/>
      <c r="I322" s="27"/>
      <c r="J322" s="27"/>
      <c r="K322" s="53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x14ac:dyDescent="0.25">
      <c r="A323" s="112"/>
      <c r="B323" s="26"/>
      <c r="C323" s="23"/>
      <c r="D323" s="23"/>
      <c r="E323" s="27"/>
      <c r="F323" s="27"/>
      <c r="G323" s="27"/>
      <c r="H323" s="53"/>
      <c r="I323" s="27"/>
      <c r="J323" s="27"/>
      <c r="K323" s="53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x14ac:dyDescent="0.25">
      <c r="A324" s="112"/>
      <c r="B324" s="26"/>
      <c r="C324" s="23"/>
      <c r="D324" s="23"/>
      <c r="E324" s="27"/>
      <c r="F324" s="27"/>
      <c r="G324" s="27"/>
      <c r="H324" s="53"/>
      <c r="I324" s="27"/>
      <c r="J324" s="27"/>
      <c r="K324" s="53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x14ac:dyDescent="0.25">
      <c r="A325" s="112"/>
      <c r="B325" s="26"/>
      <c r="C325" s="23"/>
      <c r="D325" s="23"/>
      <c r="E325" s="27"/>
      <c r="F325" s="27"/>
      <c r="G325" s="27"/>
      <c r="H325" s="53"/>
      <c r="I325" s="27"/>
      <c r="J325" s="27"/>
      <c r="K325" s="53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x14ac:dyDescent="0.25">
      <c r="A326" s="112"/>
      <c r="B326" s="26"/>
      <c r="C326" s="23"/>
      <c r="D326" s="23"/>
      <c r="E326" s="27"/>
      <c r="F326" s="27"/>
      <c r="G326" s="27"/>
      <c r="H326" s="53"/>
      <c r="I326" s="27"/>
      <c r="J326" s="27"/>
      <c r="K326" s="53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x14ac:dyDescent="0.25">
      <c r="A327" s="112"/>
      <c r="B327" s="26"/>
      <c r="C327" s="23"/>
      <c r="D327" s="23"/>
      <c r="E327" s="27"/>
      <c r="F327" s="27"/>
      <c r="G327" s="27"/>
      <c r="H327" s="53"/>
      <c r="I327" s="27"/>
      <c r="J327" s="27"/>
      <c r="K327" s="53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x14ac:dyDescent="0.25">
      <c r="A328" s="112"/>
      <c r="B328" s="26"/>
      <c r="C328" s="23"/>
      <c r="D328" s="23"/>
      <c r="E328" s="27"/>
      <c r="F328" s="27"/>
      <c r="G328" s="27"/>
      <c r="H328" s="53"/>
      <c r="I328" s="27"/>
      <c r="J328" s="27"/>
      <c r="K328" s="53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x14ac:dyDescent="0.25">
      <c r="A329" s="112"/>
      <c r="B329" s="26"/>
      <c r="C329" s="27"/>
      <c r="D329" s="27"/>
      <c r="E329" s="23"/>
      <c r="F329" s="23"/>
      <c r="G329" s="23"/>
      <c r="H329" s="53"/>
      <c r="I329" s="23"/>
      <c r="J329" s="23"/>
      <c r="K329" s="53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x14ac:dyDescent="0.25">
      <c r="A330" s="112"/>
      <c r="B330" s="26"/>
      <c r="C330" s="23"/>
      <c r="D330" s="23"/>
      <c r="E330" s="27"/>
      <c r="F330" s="27"/>
      <c r="G330" s="27"/>
      <c r="H330" s="53"/>
      <c r="I330" s="27"/>
      <c r="J330" s="27"/>
      <c r="K330" s="53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x14ac:dyDescent="0.25">
      <c r="A331" s="112"/>
      <c r="B331" s="26"/>
      <c r="C331" s="23"/>
      <c r="D331" s="23"/>
      <c r="E331" s="27"/>
      <c r="F331" s="27"/>
      <c r="G331" s="27"/>
      <c r="H331" s="53"/>
      <c r="I331" s="27"/>
      <c r="J331" s="27"/>
      <c r="K331" s="53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x14ac:dyDescent="0.25">
      <c r="A332" s="112"/>
      <c r="B332" s="26"/>
      <c r="C332" s="23"/>
      <c r="D332" s="23"/>
      <c r="E332" s="27"/>
      <c r="F332" s="27"/>
      <c r="G332" s="27"/>
      <c r="H332" s="53"/>
      <c r="I332" s="27"/>
      <c r="J332" s="27"/>
      <c r="K332" s="53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x14ac:dyDescent="0.25">
      <c r="A333" s="112"/>
      <c r="B333" s="26"/>
      <c r="C333" s="23"/>
      <c r="D333" s="23"/>
      <c r="E333" s="27"/>
      <c r="F333" s="27"/>
      <c r="G333" s="27"/>
      <c r="I333" s="27"/>
      <c r="J333" s="27"/>
    </row>
    <row r="334" spans="1:26" x14ac:dyDescent="0.25">
      <c r="B334" s="26"/>
      <c r="C334" s="23"/>
      <c r="D334" s="23"/>
      <c r="E334" s="27"/>
      <c r="F334" s="27"/>
      <c r="G334" s="27"/>
      <c r="H334" s="17"/>
      <c r="I334" s="27"/>
      <c r="J334" s="27"/>
      <c r="K334" s="17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s="12" customFormat="1" x14ac:dyDescent="0.25">
      <c r="A335" s="113"/>
      <c r="B335" s="26"/>
      <c r="C335" s="23"/>
      <c r="D335" s="23"/>
      <c r="E335" s="27"/>
      <c r="F335" s="27"/>
      <c r="G335" s="27"/>
      <c r="H335" s="47"/>
      <c r="I335" s="27"/>
      <c r="J335" s="27"/>
      <c r="K335" s="47"/>
    </row>
    <row r="336" spans="1:26" s="12" customFormat="1" x14ac:dyDescent="0.25">
      <c r="A336" s="113"/>
      <c r="B336" s="26"/>
      <c r="C336" s="23"/>
      <c r="D336" s="23"/>
      <c r="E336" s="27"/>
      <c r="F336" s="27"/>
      <c r="G336" s="27"/>
      <c r="H336" s="47"/>
      <c r="I336" s="27"/>
      <c r="J336" s="27"/>
      <c r="K336" s="47"/>
    </row>
    <row r="337" spans="1:26" s="12" customFormat="1" x14ac:dyDescent="0.25">
      <c r="A337" s="113"/>
      <c r="B337" s="26"/>
      <c r="C337" s="23"/>
      <c r="D337" s="23"/>
      <c r="E337" s="27"/>
      <c r="F337" s="27"/>
      <c r="G337" s="27"/>
      <c r="H337" s="47"/>
      <c r="I337" s="27"/>
      <c r="J337" s="27"/>
      <c r="K337" s="47"/>
    </row>
    <row r="338" spans="1:26" s="12" customFormat="1" x14ac:dyDescent="0.25">
      <c r="A338" s="113"/>
      <c r="B338" s="26"/>
      <c r="C338" s="23"/>
      <c r="D338" s="23"/>
      <c r="E338" s="27"/>
      <c r="F338" s="27"/>
      <c r="G338" s="27"/>
      <c r="H338" s="47"/>
      <c r="I338" s="27"/>
      <c r="J338" s="27"/>
      <c r="K338" s="47"/>
    </row>
    <row r="339" spans="1:26" s="12" customFormat="1" x14ac:dyDescent="0.25">
      <c r="A339" s="113"/>
      <c r="B339" s="26"/>
      <c r="C339" s="23"/>
      <c r="D339" s="23"/>
      <c r="E339" s="27"/>
      <c r="F339" s="27"/>
      <c r="G339" s="27"/>
      <c r="H339" s="47"/>
      <c r="I339" s="27"/>
      <c r="J339" s="27"/>
      <c r="K339" s="47"/>
    </row>
    <row r="340" spans="1:26" s="12" customFormat="1" x14ac:dyDescent="0.25">
      <c r="A340" s="113"/>
      <c r="B340" s="26"/>
      <c r="C340" s="27"/>
      <c r="D340" s="27"/>
      <c r="E340" s="23"/>
      <c r="F340" s="23"/>
      <c r="G340" s="23"/>
      <c r="H340" s="47"/>
      <c r="I340" s="23"/>
      <c r="J340" s="23"/>
      <c r="K340" s="47"/>
    </row>
    <row r="341" spans="1:26" s="12" customFormat="1" x14ac:dyDescent="0.25">
      <c r="A341" s="113"/>
      <c r="B341" s="26"/>
      <c r="C341" s="23"/>
      <c r="D341" s="23"/>
      <c r="E341" s="27"/>
      <c r="F341" s="27"/>
      <c r="G341" s="27"/>
      <c r="H341" s="47"/>
      <c r="I341" s="27"/>
      <c r="J341" s="27"/>
      <c r="K341" s="47"/>
    </row>
    <row r="342" spans="1:26" s="12" customFormat="1" x14ac:dyDescent="0.25">
      <c r="A342" s="113"/>
      <c r="B342" s="26"/>
      <c r="C342" s="23"/>
      <c r="D342" s="23"/>
      <c r="E342" s="27"/>
      <c r="F342" s="27"/>
      <c r="G342" s="27"/>
      <c r="H342" s="47"/>
      <c r="I342" s="27"/>
      <c r="J342" s="27"/>
      <c r="K342" s="47"/>
    </row>
    <row r="343" spans="1:26" s="12" customFormat="1" x14ac:dyDescent="0.25">
      <c r="A343" s="113"/>
      <c r="B343" s="26"/>
      <c r="C343" s="23"/>
      <c r="D343" s="23"/>
      <c r="E343" s="27"/>
      <c r="F343" s="27"/>
      <c r="G343" s="27"/>
      <c r="H343" s="47"/>
      <c r="I343" s="27"/>
      <c r="J343" s="27"/>
      <c r="K343" s="47"/>
    </row>
    <row r="344" spans="1:26" s="12" customFormat="1" x14ac:dyDescent="0.25">
      <c r="A344" s="113"/>
      <c r="B344" s="26"/>
      <c r="C344" s="23"/>
      <c r="D344" s="23"/>
      <c r="E344" s="27"/>
      <c r="F344" s="27"/>
      <c r="G344" s="27"/>
      <c r="H344" s="47"/>
      <c r="I344" s="27"/>
      <c r="J344" s="27"/>
      <c r="K344" s="47"/>
    </row>
    <row r="345" spans="1:26" s="12" customFormat="1" x14ac:dyDescent="0.25">
      <c r="A345" s="113"/>
      <c r="B345" s="26"/>
      <c r="C345" s="23"/>
      <c r="D345" s="23"/>
      <c r="E345" s="27"/>
      <c r="F345" s="27"/>
      <c r="G345" s="27"/>
      <c r="H345" s="47"/>
      <c r="I345" s="27"/>
      <c r="J345" s="27"/>
      <c r="K345" s="47"/>
    </row>
    <row r="346" spans="1:26" s="12" customFormat="1" x14ac:dyDescent="0.25">
      <c r="A346" s="113"/>
      <c r="B346" s="26"/>
      <c r="C346" s="23"/>
      <c r="D346" s="23"/>
      <c r="E346" s="27"/>
      <c r="F346" s="27"/>
      <c r="G346" s="27"/>
      <c r="H346" s="47"/>
      <c r="I346" s="27"/>
      <c r="J346" s="27"/>
      <c r="K346" s="47"/>
    </row>
    <row r="347" spans="1:26" s="12" customFormat="1" x14ac:dyDescent="0.25">
      <c r="A347" s="113"/>
      <c r="B347" s="26"/>
      <c r="C347" s="23"/>
      <c r="D347" s="23"/>
      <c r="E347" s="27"/>
      <c r="F347" s="27"/>
      <c r="G347" s="27"/>
      <c r="H347" s="47"/>
      <c r="I347" s="27"/>
      <c r="J347" s="27"/>
      <c r="K347" s="47"/>
    </row>
    <row r="348" spans="1:26" s="12" customFormat="1" x14ac:dyDescent="0.25">
      <c r="A348" s="113"/>
      <c r="B348" s="26"/>
      <c r="C348" s="23"/>
      <c r="D348" s="23"/>
      <c r="E348" s="27"/>
      <c r="F348" s="27"/>
      <c r="G348" s="27"/>
      <c r="H348" s="47"/>
      <c r="I348" s="27"/>
      <c r="J348" s="27"/>
      <c r="K348" s="47"/>
    </row>
    <row r="349" spans="1:26" s="12" customFormat="1" x14ac:dyDescent="0.25">
      <c r="A349" s="113"/>
      <c r="B349" s="26"/>
      <c r="C349" s="23"/>
      <c r="D349" s="23"/>
      <c r="E349" s="27"/>
      <c r="F349" s="27"/>
      <c r="G349" s="27"/>
      <c r="H349" s="47"/>
      <c r="I349" s="27"/>
      <c r="J349" s="27"/>
      <c r="K349" s="47"/>
    </row>
    <row r="350" spans="1:26" s="12" customFormat="1" x14ac:dyDescent="0.25">
      <c r="A350" s="113"/>
      <c r="B350" s="26"/>
      <c r="C350" s="23"/>
      <c r="D350" s="23"/>
      <c r="E350" s="27"/>
      <c r="F350" s="27"/>
      <c r="G350" s="27"/>
      <c r="H350" s="47"/>
      <c r="I350" s="27"/>
      <c r="J350" s="27"/>
      <c r="K350" s="47"/>
    </row>
    <row r="351" spans="1:26" x14ac:dyDescent="0.25">
      <c r="B351" s="28"/>
      <c r="C351" s="22"/>
      <c r="D351" s="22"/>
      <c r="E351" s="27"/>
      <c r="F351" s="27"/>
      <c r="G351" s="27"/>
      <c r="I351" s="27"/>
      <c r="J351" s="27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x14ac:dyDescent="0.25">
      <c r="B352" s="29"/>
      <c r="C352" s="25"/>
      <c r="D352" s="25"/>
      <c r="E352" s="23"/>
      <c r="F352" s="23"/>
      <c r="G352" s="23"/>
      <c r="I352" s="23"/>
      <c r="J352" s="23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x14ac:dyDescent="0.25">
      <c r="B353" s="26"/>
      <c r="C353" s="23"/>
      <c r="D353" s="23"/>
      <c r="E353" s="27"/>
      <c r="F353" s="27"/>
      <c r="G353" s="27"/>
      <c r="I353" s="27"/>
      <c r="J353" s="27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x14ac:dyDescent="0.25">
      <c r="B354" s="26"/>
      <c r="C354" s="27"/>
      <c r="D354" s="27"/>
      <c r="E354" s="23"/>
      <c r="F354" s="23"/>
      <c r="G354" s="23"/>
      <c r="I354" s="23"/>
      <c r="J354" s="23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x14ac:dyDescent="0.25">
      <c r="B355" s="26"/>
      <c r="C355" s="23"/>
      <c r="D355" s="23"/>
      <c r="E355" s="27"/>
      <c r="F355" s="27"/>
      <c r="G355" s="27"/>
      <c r="I355" s="27"/>
      <c r="J355" s="27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x14ac:dyDescent="0.25">
      <c r="B356" s="26"/>
      <c r="C356" s="23"/>
      <c r="D356" s="23"/>
      <c r="E356" s="27"/>
      <c r="F356" s="27"/>
      <c r="G356" s="27"/>
      <c r="I356" s="27"/>
      <c r="J356" s="27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x14ac:dyDescent="0.25">
      <c r="B357" s="26"/>
      <c r="C357" s="23"/>
      <c r="D357" s="23"/>
      <c r="E357" s="27"/>
      <c r="F357" s="27"/>
      <c r="G357" s="27"/>
      <c r="I357" s="27"/>
      <c r="J357" s="27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x14ac:dyDescent="0.25">
      <c r="B358" s="26"/>
      <c r="C358" s="23"/>
      <c r="D358" s="23"/>
      <c r="E358" s="27"/>
      <c r="F358" s="27"/>
      <c r="G358" s="27"/>
      <c r="I358" s="27"/>
      <c r="J358" s="27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x14ac:dyDescent="0.25">
      <c r="B359" s="26"/>
      <c r="C359" s="27"/>
      <c r="D359" s="27"/>
      <c r="E359" s="23"/>
      <c r="F359" s="23"/>
      <c r="G359" s="23"/>
      <c r="H359" s="53"/>
      <c r="I359" s="23"/>
      <c r="J359" s="23"/>
      <c r="K359" s="53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x14ac:dyDescent="0.25">
      <c r="B360" s="26"/>
      <c r="C360" s="23"/>
      <c r="D360" s="23"/>
      <c r="E360" s="27"/>
      <c r="F360" s="27"/>
      <c r="G360" s="27"/>
      <c r="H360" s="53"/>
      <c r="I360" s="27"/>
      <c r="J360" s="27"/>
      <c r="K360" s="53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x14ac:dyDescent="0.25">
      <c r="B361" s="26"/>
      <c r="C361" s="23"/>
      <c r="D361" s="23"/>
      <c r="E361" s="27"/>
      <c r="F361" s="27"/>
      <c r="G361" s="27"/>
      <c r="H361" s="53"/>
      <c r="I361" s="27"/>
      <c r="J361" s="27"/>
      <c r="K361" s="53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x14ac:dyDescent="0.25">
      <c r="B362" s="26"/>
      <c r="C362" s="27"/>
      <c r="D362" s="27"/>
      <c r="E362" s="23"/>
      <c r="F362" s="23"/>
      <c r="G362" s="23"/>
      <c r="H362" s="53"/>
      <c r="I362" s="23"/>
      <c r="J362" s="23"/>
      <c r="K362" s="53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x14ac:dyDescent="0.25">
      <c r="B363" s="26"/>
      <c r="C363" s="27"/>
      <c r="D363" s="27"/>
      <c r="E363" s="23"/>
      <c r="F363" s="23"/>
      <c r="G363" s="23"/>
      <c r="H363" s="53"/>
      <c r="I363" s="23"/>
      <c r="J363" s="23"/>
      <c r="K363" s="53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x14ac:dyDescent="0.25">
      <c r="B364" s="26"/>
      <c r="C364" s="23"/>
      <c r="D364" s="23"/>
      <c r="E364" s="27"/>
      <c r="F364" s="27"/>
      <c r="G364" s="27"/>
      <c r="H364" s="53"/>
      <c r="I364" s="27"/>
      <c r="J364" s="27"/>
      <c r="K364" s="53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x14ac:dyDescent="0.25">
      <c r="B365" s="26"/>
      <c r="C365" s="23"/>
      <c r="D365" s="23"/>
      <c r="E365" s="27"/>
      <c r="F365" s="27"/>
      <c r="G365" s="27"/>
      <c r="H365" s="53"/>
      <c r="I365" s="27"/>
      <c r="J365" s="27"/>
      <c r="K365" s="53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x14ac:dyDescent="0.25">
      <c r="A366" s="112"/>
      <c r="B366" s="26"/>
      <c r="C366" s="23"/>
      <c r="D366" s="23"/>
      <c r="E366" s="27"/>
      <c r="F366" s="27"/>
      <c r="G366" s="27"/>
      <c r="H366" s="53"/>
      <c r="I366" s="27"/>
      <c r="J366" s="27"/>
      <c r="K366" s="53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x14ac:dyDescent="0.25">
      <c r="A367" s="112"/>
      <c r="B367" s="26"/>
      <c r="C367" s="27"/>
      <c r="D367" s="27"/>
      <c r="E367" s="23"/>
      <c r="F367" s="23"/>
      <c r="G367" s="23"/>
      <c r="H367" s="53"/>
      <c r="I367" s="23"/>
      <c r="J367" s="23"/>
      <c r="K367" s="53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x14ac:dyDescent="0.25">
      <c r="A368" s="112"/>
      <c r="B368" s="26"/>
      <c r="C368" s="23"/>
      <c r="D368" s="23"/>
      <c r="E368" s="27"/>
      <c r="F368" s="27"/>
      <c r="G368" s="27"/>
      <c r="H368" s="53"/>
      <c r="I368" s="27"/>
      <c r="J368" s="27"/>
      <c r="K368" s="53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x14ac:dyDescent="0.25">
      <c r="A369" s="112"/>
      <c r="B369" s="26"/>
      <c r="C369" s="23"/>
      <c r="D369" s="23"/>
      <c r="E369" s="27"/>
      <c r="F369" s="27"/>
      <c r="G369" s="27"/>
      <c r="H369" s="53"/>
      <c r="I369" s="27"/>
      <c r="J369" s="27"/>
      <c r="K369" s="53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x14ac:dyDescent="0.25">
      <c r="A370" s="112"/>
      <c r="B370" s="26"/>
      <c r="C370" s="23"/>
      <c r="D370" s="23"/>
      <c r="E370" s="27"/>
      <c r="F370" s="27"/>
      <c r="G370" s="27"/>
      <c r="H370" s="53"/>
      <c r="I370" s="27"/>
      <c r="J370" s="27"/>
      <c r="K370" s="53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x14ac:dyDescent="0.25">
      <c r="A371" s="112"/>
      <c r="B371" s="26"/>
      <c r="C371" s="23"/>
      <c r="D371" s="23"/>
      <c r="E371" s="27"/>
      <c r="F371" s="27"/>
      <c r="G371" s="27"/>
      <c r="H371" s="53"/>
      <c r="I371" s="27"/>
      <c r="J371" s="27"/>
      <c r="K371" s="53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x14ac:dyDescent="0.25">
      <c r="A372" s="112"/>
      <c r="B372" s="26"/>
      <c r="C372" s="23"/>
      <c r="D372" s="23"/>
      <c r="E372" s="27"/>
      <c r="F372" s="27"/>
      <c r="G372" s="27"/>
      <c r="H372" s="53"/>
      <c r="I372" s="27"/>
      <c r="J372" s="27"/>
      <c r="K372" s="53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x14ac:dyDescent="0.25">
      <c r="A373" s="112"/>
      <c r="B373" s="26"/>
      <c r="C373" s="23"/>
      <c r="D373" s="23"/>
      <c r="E373" s="27"/>
      <c r="F373" s="27"/>
      <c r="G373" s="27"/>
      <c r="H373" s="53"/>
      <c r="I373" s="27"/>
      <c r="J373" s="27"/>
      <c r="K373" s="53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x14ac:dyDescent="0.25">
      <c r="A374" s="112"/>
      <c r="B374" s="26"/>
      <c r="C374" s="23"/>
      <c r="D374" s="23"/>
      <c r="E374" s="27"/>
      <c r="F374" s="27"/>
      <c r="G374" s="27"/>
      <c r="H374" s="53"/>
      <c r="I374" s="27"/>
      <c r="J374" s="27"/>
      <c r="K374" s="53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x14ac:dyDescent="0.25">
      <c r="A375" s="112"/>
      <c r="B375" s="26"/>
      <c r="C375" s="23"/>
      <c r="D375" s="23"/>
      <c r="E375" s="27"/>
      <c r="F375" s="27"/>
      <c r="G375" s="27"/>
      <c r="H375" s="53"/>
      <c r="I375" s="27"/>
      <c r="J375" s="27"/>
      <c r="K375" s="53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x14ac:dyDescent="0.25">
      <c r="A376" s="112"/>
      <c r="B376" s="26"/>
      <c r="C376" s="23"/>
      <c r="D376" s="23"/>
      <c r="E376" s="27"/>
      <c r="F376" s="27"/>
      <c r="G376" s="27"/>
      <c r="H376" s="53"/>
      <c r="I376" s="27"/>
      <c r="J376" s="27"/>
      <c r="K376" s="53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x14ac:dyDescent="0.25">
      <c r="A377" s="112"/>
      <c r="B377" s="26"/>
      <c r="C377" s="23"/>
      <c r="D377" s="23"/>
      <c r="E377" s="27"/>
      <c r="F377" s="27"/>
      <c r="G377" s="27"/>
      <c r="H377" s="53"/>
      <c r="I377" s="27"/>
      <c r="J377" s="27"/>
      <c r="K377" s="53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x14ac:dyDescent="0.25">
      <c r="A378" s="112"/>
      <c r="B378" s="28"/>
      <c r="C378" s="22"/>
      <c r="D378" s="22"/>
      <c r="E378" s="23"/>
      <c r="F378" s="23"/>
      <c r="G378" s="23"/>
      <c r="H378" s="53"/>
      <c r="I378" s="23"/>
      <c r="J378" s="23"/>
      <c r="K378" s="53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x14ac:dyDescent="0.25">
      <c r="A379" s="112"/>
      <c r="B379" s="26"/>
      <c r="C379" s="27"/>
      <c r="D379" s="27"/>
      <c r="E379" s="23"/>
      <c r="F379" s="23"/>
      <c r="G379" s="23"/>
      <c r="H379" s="53"/>
      <c r="I379" s="23"/>
      <c r="J379" s="23"/>
      <c r="K379" s="53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x14ac:dyDescent="0.25">
      <c r="A380" s="112"/>
      <c r="B380" s="26"/>
      <c r="C380" s="27"/>
      <c r="D380" s="27"/>
      <c r="E380" s="23"/>
      <c r="F380" s="23"/>
      <c r="G380" s="23"/>
      <c r="H380" s="53"/>
      <c r="I380" s="23"/>
      <c r="J380" s="23"/>
      <c r="K380" s="53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x14ac:dyDescent="0.25">
      <c r="A381" s="112"/>
      <c r="B381" s="26"/>
      <c r="C381" s="23"/>
      <c r="D381" s="23"/>
      <c r="E381" s="27"/>
      <c r="F381" s="27"/>
      <c r="G381" s="27"/>
      <c r="H381" s="53"/>
      <c r="I381" s="27"/>
      <c r="J381" s="27"/>
      <c r="K381" s="53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x14ac:dyDescent="0.25">
      <c r="A382" s="112"/>
      <c r="B382" s="26"/>
      <c r="C382" s="23"/>
      <c r="D382" s="23"/>
      <c r="E382" s="27"/>
      <c r="F382" s="27"/>
      <c r="G382" s="27"/>
      <c r="H382" s="53"/>
      <c r="I382" s="27"/>
      <c r="J382" s="27"/>
      <c r="K382" s="53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x14ac:dyDescent="0.25">
      <c r="A383" s="112"/>
      <c r="B383" s="26"/>
      <c r="C383" s="23"/>
      <c r="D383" s="23"/>
      <c r="E383" s="27"/>
      <c r="F383" s="27"/>
      <c r="G383" s="27"/>
      <c r="H383" s="53"/>
      <c r="I383" s="27"/>
      <c r="J383" s="27"/>
      <c r="K383" s="53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x14ac:dyDescent="0.25">
      <c r="A384" s="112"/>
      <c r="B384" s="26"/>
      <c r="C384" s="27"/>
      <c r="D384" s="27"/>
      <c r="E384" s="23"/>
      <c r="F384" s="23"/>
      <c r="G384" s="23"/>
      <c r="H384" s="53"/>
      <c r="I384" s="23"/>
      <c r="J384" s="23"/>
      <c r="K384" s="53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x14ac:dyDescent="0.25">
      <c r="A385" s="112"/>
      <c r="B385" s="26"/>
      <c r="C385" s="23"/>
      <c r="D385" s="23"/>
      <c r="E385" s="27"/>
      <c r="F385" s="27"/>
      <c r="G385" s="27"/>
      <c r="H385" s="53"/>
      <c r="I385" s="27"/>
      <c r="J385" s="27"/>
      <c r="K385" s="53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x14ac:dyDescent="0.25">
      <c r="A386" s="112"/>
      <c r="B386" s="26"/>
      <c r="C386" s="23"/>
      <c r="D386" s="23"/>
      <c r="E386" s="27"/>
      <c r="F386" s="27"/>
      <c r="G386" s="27"/>
      <c r="H386" s="53"/>
      <c r="I386" s="27"/>
      <c r="J386" s="27"/>
      <c r="K386" s="53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x14ac:dyDescent="0.25">
      <c r="A387" s="112"/>
      <c r="B387" s="26"/>
      <c r="C387" s="27"/>
      <c r="D387" s="27"/>
      <c r="E387" s="23"/>
      <c r="F387" s="23"/>
      <c r="G387" s="23"/>
      <c r="H387" s="53"/>
      <c r="I387" s="23"/>
      <c r="J387" s="23"/>
      <c r="K387" s="53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x14ac:dyDescent="0.25">
      <c r="A388" s="112"/>
      <c r="B388" s="26"/>
      <c r="C388" s="23"/>
      <c r="D388" s="23"/>
      <c r="E388" s="27"/>
      <c r="F388" s="27"/>
      <c r="G388" s="27"/>
      <c r="H388" s="53"/>
      <c r="I388" s="27"/>
      <c r="J388" s="27"/>
      <c r="K388" s="53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x14ac:dyDescent="0.25">
      <c r="A389" s="112"/>
      <c r="B389" s="26"/>
      <c r="C389" s="23"/>
      <c r="D389" s="23"/>
      <c r="E389" s="27"/>
      <c r="F389" s="27"/>
      <c r="G389" s="27"/>
      <c r="H389" s="53"/>
      <c r="I389" s="27"/>
      <c r="J389" s="27"/>
      <c r="K389" s="53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x14ac:dyDescent="0.25">
      <c r="A390" s="112"/>
      <c r="B390" s="26"/>
      <c r="C390" s="23"/>
      <c r="D390" s="23"/>
      <c r="E390" s="27"/>
      <c r="F390" s="27"/>
      <c r="G390" s="27"/>
      <c r="H390" s="53"/>
      <c r="I390" s="27"/>
      <c r="J390" s="27"/>
      <c r="K390" s="53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x14ac:dyDescent="0.25">
      <c r="A391" s="112"/>
      <c r="B391" s="26"/>
      <c r="C391" s="23"/>
      <c r="D391" s="23"/>
      <c r="E391" s="27"/>
      <c r="F391" s="27"/>
      <c r="G391" s="27"/>
      <c r="H391" s="53"/>
      <c r="I391" s="27"/>
      <c r="J391" s="27"/>
      <c r="K391" s="53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x14ac:dyDescent="0.25">
      <c r="A392" s="112"/>
      <c r="B392" s="26"/>
      <c r="C392" s="23"/>
      <c r="D392" s="23"/>
      <c r="E392" s="27"/>
      <c r="F392" s="27"/>
      <c r="G392" s="27"/>
      <c r="H392" s="53"/>
      <c r="I392" s="27"/>
      <c r="J392" s="27"/>
      <c r="K392" s="53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x14ac:dyDescent="0.25">
      <c r="A393" s="112"/>
      <c r="B393" s="26"/>
      <c r="C393" s="23"/>
      <c r="D393" s="23"/>
      <c r="E393" s="27"/>
      <c r="F393" s="27"/>
      <c r="G393" s="27"/>
      <c r="H393" s="53"/>
      <c r="I393" s="27"/>
      <c r="J393" s="27"/>
      <c r="K393" s="53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x14ac:dyDescent="0.25">
      <c r="A394" s="112"/>
      <c r="B394" s="26"/>
      <c r="C394" s="23"/>
      <c r="D394" s="23"/>
      <c r="E394" s="27"/>
      <c r="F394" s="27"/>
      <c r="G394" s="27"/>
      <c r="H394" s="53"/>
      <c r="I394" s="27"/>
      <c r="J394" s="27"/>
      <c r="K394" s="53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x14ac:dyDescent="0.25">
      <c r="A395" s="112"/>
      <c r="B395" s="26"/>
      <c r="C395" s="27"/>
      <c r="D395" s="27"/>
      <c r="E395" s="23"/>
      <c r="F395" s="23"/>
      <c r="G395" s="23"/>
      <c r="H395" s="53"/>
      <c r="I395" s="23"/>
      <c r="J395" s="23"/>
      <c r="K395" s="53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x14ac:dyDescent="0.25">
      <c r="A396" s="112"/>
      <c r="B396" s="26"/>
      <c r="C396" s="27"/>
      <c r="D396" s="27"/>
      <c r="E396" s="23"/>
      <c r="F396" s="23"/>
      <c r="G396" s="23"/>
      <c r="H396" s="53"/>
      <c r="I396" s="23"/>
      <c r="J396" s="23"/>
      <c r="K396" s="53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x14ac:dyDescent="0.25">
      <c r="A397" s="112"/>
      <c r="B397" s="26"/>
      <c r="C397" s="27"/>
      <c r="D397" s="27"/>
      <c r="E397" s="23"/>
      <c r="F397" s="23"/>
      <c r="G397" s="23"/>
      <c r="H397" s="53"/>
      <c r="I397" s="23"/>
      <c r="J397" s="23"/>
      <c r="K397" s="53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x14ac:dyDescent="0.25">
      <c r="A398" s="112"/>
      <c r="B398" s="26"/>
      <c r="C398" s="27"/>
      <c r="D398" s="27"/>
      <c r="E398" s="23"/>
      <c r="F398" s="23"/>
      <c r="G398" s="23"/>
      <c r="H398" s="53"/>
      <c r="I398" s="23"/>
      <c r="J398" s="23"/>
      <c r="K398" s="53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x14ac:dyDescent="0.25">
      <c r="A399" s="112"/>
      <c r="B399" s="26"/>
      <c r="C399" s="23"/>
      <c r="D399" s="23"/>
      <c r="E399" s="27"/>
      <c r="F399" s="27"/>
      <c r="G399" s="27"/>
      <c r="H399" s="53"/>
      <c r="I399" s="27"/>
      <c r="J399" s="27"/>
      <c r="K399" s="53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x14ac:dyDescent="0.25">
      <c r="A400" s="112"/>
      <c r="B400" s="26"/>
      <c r="C400" s="23"/>
      <c r="D400" s="23"/>
      <c r="E400" s="27"/>
      <c r="F400" s="27"/>
      <c r="G400" s="27"/>
      <c r="H400" s="53"/>
      <c r="I400" s="27"/>
      <c r="J400" s="27"/>
      <c r="K400" s="53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x14ac:dyDescent="0.25">
      <c r="A401" s="112"/>
      <c r="B401" s="26"/>
      <c r="C401" s="23"/>
      <c r="D401" s="23"/>
      <c r="E401" s="27"/>
      <c r="F401" s="27"/>
      <c r="G401" s="27"/>
      <c r="H401" s="53"/>
      <c r="I401" s="27"/>
      <c r="J401" s="27"/>
      <c r="K401" s="53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x14ac:dyDescent="0.25">
      <c r="A402" s="112"/>
      <c r="B402" s="26"/>
      <c r="C402" s="23"/>
      <c r="D402" s="23"/>
      <c r="E402" s="27"/>
      <c r="F402" s="27"/>
      <c r="G402" s="27"/>
      <c r="H402" s="53"/>
      <c r="I402" s="27"/>
      <c r="J402" s="27"/>
      <c r="K402" s="53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x14ac:dyDescent="0.25">
      <c r="A403" s="112"/>
      <c r="B403" s="26"/>
      <c r="C403" s="27"/>
      <c r="D403" s="27"/>
      <c r="E403" s="23"/>
      <c r="F403" s="23"/>
      <c r="G403" s="23"/>
      <c r="H403" s="53"/>
      <c r="I403" s="23"/>
      <c r="J403" s="23"/>
      <c r="K403" s="53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x14ac:dyDescent="0.25">
      <c r="A404" s="112"/>
      <c r="B404" s="26"/>
      <c r="C404" s="23"/>
      <c r="D404" s="23"/>
      <c r="E404" s="27"/>
      <c r="F404" s="27"/>
      <c r="G404" s="27"/>
      <c r="H404" s="53"/>
      <c r="I404" s="27"/>
      <c r="J404" s="27"/>
      <c r="K404" s="53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x14ac:dyDescent="0.25">
      <c r="A405" s="112"/>
      <c r="B405" s="26"/>
      <c r="C405" s="23"/>
      <c r="D405" s="23"/>
      <c r="E405" s="27"/>
      <c r="F405" s="27"/>
      <c r="G405" s="27"/>
      <c r="H405" s="53"/>
      <c r="I405" s="27"/>
      <c r="J405" s="27"/>
      <c r="K405" s="53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x14ac:dyDescent="0.25">
      <c r="A406" s="112"/>
      <c r="B406" s="26"/>
      <c r="C406" s="23"/>
      <c r="D406" s="23"/>
      <c r="E406" s="27"/>
      <c r="F406" s="27"/>
      <c r="G406" s="27"/>
      <c r="H406" s="53"/>
      <c r="I406" s="27"/>
      <c r="J406" s="27"/>
      <c r="K406" s="53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x14ac:dyDescent="0.25">
      <c r="A407" s="112"/>
      <c r="B407" s="26"/>
      <c r="C407" s="23"/>
      <c r="D407" s="23"/>
      <c r="E407" s="27"/>
      <c r="F407" s="27"/>
      <c r="G407" s="27"/>
      <c r="H407" s="53"/>
      <c r="I407" s="27"/>
      <c r="J407" s="27"/>
      <c r="K407" s="53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x14ac:dyDescent="0.25">
      <c r="A408" s="112"/>
      <c r="B408" s="26"/>
      <c r="C408" s="23"/>
      <c r="D408" s="23"/>
      <c r="E408" s="27"/>
      <c r="F408" s="27"/>
      <c r="G408" s="27"/>
      <c r="H408" s="53"/>
      <c r="I408" s="27"/>
      <c r="J408" s="27"/>
      <c r="K408" s="53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x14ac:dyDescent="0.25">
      <c r="A409" s="112"/>
      <c r="B409" s="26"/>
      <c r="C409" s="27"/>
      <c r="D409" s="27"/>
      <c r="E409" s="23"/>
      <c r="F409" s="23"/>
      <c r="G409" s="23"/>
      <c r="H409" s="53"/>
      <c r="I409" s="23"/>
      <c r="J409" s="23"/>
      <c r="K409" s="53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x14ac:dyDescent="0.25">
      <c r="A410" s="112"/>
      <c r="B410" s="26"/>
      <c r="C410" s="27"/>
      <c r="D410" s="27"/>
      <c r="E410" s="23"/>
      <c r="F410" s="23"/>
      <c r="G410" s="23"/>
      <c r="H410" s="53"/>
      <c r="I410" s="23"/>
      <c r="J410" s="23"/>
      <c r="K410" s="53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x14ac:dyDescent="0.25">
      <c r="A411" s="112"/>
      <c r="B411" s="26"/>
      <c r="C411" s="23"/>
      <c r="D411" s="23"/>
      <c r="E411" s="27"/>
      <c r="F411" s="27"/>
      <c r="G411" s="27"/>
      <c r="H411" s="53"/>
      <c r="I411" s="27"/>
      <c r="J411" s="27"/>
      <c r="K411" s="53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x14ac:dyDescent="0.25">
      <c r="A412" s="112"/>
      <c r="B412" s="26"/>
      <c r="C412" s="23"/>
      <c r="D412" s="23"/>
      <c r="E412" s="27"/>
      <c r="F412" s="27"/>
      <c r="G412" s="27"/>
      <c r="H412" s="53"/>
      <c r="I412" s="27"/>
      <c r="J412" s="27"/>
      <c r="K412" s="53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x14ac:dyDescent="0.25">
      <c r="A413" s="112"/>
      <c r="B413" s="26"/>
      <c r="C413" s="23"/>
      <c r="D413" s="23"/>
      <c r="E413" s="27"/>
      <c r="F413" s="27"/>
      <c r="G413" s="27"/>
      <c r="H413" s="53"/>
      <c r="I413" s="27"/>
      <c r="J413" s="27"/>
      <c r="K413" s="53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x14ac:dyDescent="0.25">
      <c r="A414" s="112"/>
      <c r="B414" s="28"/>
      <c r="C414" s="22"/>
      <c r="D414" s="22"/>
      <c r="E414" s="23"/>
      <c r="F414" s="23"/>
      <c r="G414" s="23"/>
      <c r="H414" s="53"/>
      <c r="I414" s="23"/>
      <c r="J414" s="23"/>
      <c r="K414" s="53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x14ac:dyDescent="0.25">
      <c r="A415" s="112"/>
      <c r="B415" s="26"/>
      <c r="C415" s="27"/>
      <c r="D415" s="27"/>
      <c r="E415" s="23"/>
      <c r="F415" s="23"/>
      <c r="G415" s="23"/>
      <c r="H415" s="53"/>
      <c r="I415" s="23"/>
      <c r="J415" s="23"/>
      <c r="K415" s="53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x14ac:dyDescent="0.25">
      <c r="A416" s="112"/>
      <c r="B416" s="26"/>
      <c r="C416" s="27"/>
      <c r="D416" s="27"/>
      <c r="E416" s="23"/>
      <c r="F416" s="23"/>
      <c r="G416" s="23"/>
      <c r="H416" s="53"/>
      <c r="I416" s="23"/>
      <c r="J416" s="23"/>
      <c r="K416" s="53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x14ac:dyDescent="0.25">
      <c r="A417" s="112"/>
      <c r="B417" s="26"/>
      <c r="C417" s="23"/>
      <c r="D417" s="23"/>
      <c r="E417" s="27"/>
      <c r="F417" s="27"/>
      <c r="G417" s="27"/>
      <c r="H417" s="53"/>
      <c r="I417" s="27"/>
      <c r="J417" s="27"/>
      <c r="K417" s="53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x14ac:dyDescent="0.25">
      <c r="A418" s="112"/>
      <c r="B418" s="26"/>
      <c r="C418" s="23"/>
      <c r="D418" s="23"/>
      <c r="E418" s="27"/>
      <c r="F418" s="27"/>
      <c r="G418" s="27"/>
      <c r="H418" s="53"/>
      <c r="I418" s="27"/>
      <c r="J418" s="27"/>
      <c r="K418" s="53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x14ac:dyDescent="0.25">
      <c r="A419" s="112"/>
      <c r="B419" s="26"/>
      <c r="C419" s="27"/>
      <c r="D419" s="27"/>
      <c r="E419" s="23"/>
      <c r="F419" s="23"/>
      <c r="G419" s="23"/>
      <c r="H419" s="53"/>
      <c r="I419" s="23"/>
      <c r="J419" s="23"/>
      <c r="K419" s="53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x14ac:dyDescent="0.25">
      <c r="A420" s="112"/>
      <c r="B420" s="26"/>
      <c r="C420" s="27"/>
      <c r="D420" s="27"/>
      <c r="E420" s="23"/>
      <c r="F420" s="23"/>
      <c r="G420" s="23"/>
      <c r="H420" s="53"/>
      <c r="I420" s="23"/>
      <c r="J420" s="23"/>
      <c r="K420" s="53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x14ac:dyDescent="0.25">
      <c r="A421" s="112"/>
      <c r="B421" s="26"/>
      <c r="C421" s="23"/>
      <c r="D421" s="23"/>
      <c r="E421" s="27"/>
      <c r="F421" s="27"/>
      <c r="G421" s="27"/>
      <c r="H421" s="53"/>
      <c r="I421" s="27"/>
      <c r="J421" s="27"/>
      <c r="K421" s="53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x14ac:dyDescent="0.25">
      <c r="A422" s="112"/>
      <c r="B422" s="26"/>
      <c r="C422" s="23"/>
      <c r="D422" s="23"/>
      <c r="E422" s="27"/>
      <c r="F422" s="27"/>
      <c r="G422" s="27"/>
      <c r="H422" s="53"/>
      <c r="I422" s="27"/>
      <c r="J422" s="27"/>
      <c r="K422" s="53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x14ac:dyDescent="0.25">
      <c r="A423" s="112"/>
      <c r="B423" s="26"/>
      <c r="C423" s="27"/>
      <c r="D423" s="27"/>
      <c r="E423" s="23"/>
      <c r="F423" s="23"/>
      <c r="G423" s="23"/>
      <c r="H423" s="53"/>
      <c r="I423" s="23"/>
      <c r="J423" s="23"/>
      <c r="K423" s="53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x14ac:dyDescent="0.25">
      <c r="A424" s="112"/>
      <c r="B424" s="28"/>
      <c r="C424" s="22"/>
      <c r="D424" s="22"/>
      <c r="E424" s="23"/>
      <c r="F424" s="23"/>
      <c r="G424" s="23"/>
      <c r="H424" s="53"/>
      <c r="I424" s="23"/>
      <c r="J424" s="23"/>
      <c r="K424" s="53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x14ac:dyDescent="0.25">
      <c r="A425" s="112"/>
      <c r="B425" s="26"/>
      <c r="C425" s="27"/>
      <c r="D425" s="27"/>
      <c r="E425" s="23"/>
      <c r="F425" s="23"/>
      <c r="G425" s="23"/>
      <c r="H425" s="53"/>
      <c r="I425" s="23"/>
      <c r="J425" s="23"/>
      <c r="K425" s="53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x14ac:dyDescent="0.25">
      <c r="A426" s="112"/>
      <c r="B426" s="26"/>
      <c r="C426" s="27"/>
      <c r="D426" s="27"/>
      <c r="E426" s="23"/>
      <c r="F426" s="23"/>
      <c r="G426" s="23"/>
      <c r="H426" s="53"/>
      <c r="I426" s="23"/>
      <c r="J426" s="23"/>
      <c r="K426" s="53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x14ac:dyDescent="0.25">
      <c r="A427" s="112"/>
      <c r="B427" s="26"/>
      <c r="C427" s="27"/>
      <c r="D427" s="27"/>
      <c r="E427" s="23"/>
      <c r="F427" s="23"/>
      <c r="G427" s="23"/>
      <c r="H427" s="53"/>
      <c r="I427" s="23"/>
      <c r="J427" s="23"/>
      <c r="K427" s="53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x14ac:dyDescent="0.25">
      <c r="A428" s="112"/>
      <c r="B428" s="26"/>
      <c r="C428" s="27"/>
      <c r="D428" s="27"/>
      <c r="E428" s="23"/>
      <c r="F428" s="23"/>
      <c r="G428" s="23"/>
      <c r="H428" s="53"/>
      <c r="I428" s="23"/>
      <c r="J428" s="23"/>
      <c r="K428" s="53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x14ac:dyDescent="0.25">
      <c r="A429" s="112"/>
      <c r="B429" s="26"/>
      <c r="C429" s="23"/>
      <c r="D429" s="23"/>
      <c r="E429" s="27"/>
      <c r="F429" s="27"/>
      <c r="G429" s="27"/>
      <c r="H429" s="53"/>
      <c r="I429" s="27"/>
      <c r="J429" s="27"/>
      <c r="K429" s="53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x14ac:dyDescent="0.25">
      <c r="A430" s="112"/>
      <c r="B430" s="26"/>
      <c r="C430" s="23"/>
      <c r="D430" s="23"/>
      <c r="E430" s="27"/>
      <c r="F430" s="27"/>
      <c r="G430" s="27"/>
      <c r="H430" s="53"/>
      <c r="I430" s="27"/>
      <c r="J430" s="27"/>
      <c r="K430" s="53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x14ac:dyDescent="0.25">
      <c r="A431" s="112"/>
      <c r="B431" s="26"/>
      <c r="C431" s="23"/>
      <c r="D431" s="23"/>
      <c r="E431" s="27"/>
      <c r="F431" s="27"/>
      <c r="G431" s="27"/>
      <c r="H431" s="53"/>
      <c r="I431" s="27"/>
      <c r="J431" s="27"/>
      <c r="K431" s="53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x14ac:dyDescent="0.25">
      <c r="A432" s="112"/>
      <c r="B432" s="26"/>
      <c r="C432" s="23"/>
      <c r="D432" s="23"/>
      <c r="E432" s="27"/>
      <c r="F432" s="27"/>
      <c r="G432" s="27"/>
      <c r="H432" s="53"/>
      <c r="I432" s="27"/>
      <c r="J432" s="27"/>
      <c r="K432" s="53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x14ac:dyDescent="0.25">
      <c r="A433" s="112"/>
      <c r="B433" s="26"/>
      <c r="C433" s="23"/>
      <c r="D433" s="23"/>
      <c r="E433" s="27"/>
      <c r="F433" s="27"/>
      <c r="G433" s="27"/>
      <c r="H433" s="53"/>
      <c r="I433" s="27"/>
      <c r="J433" s="27"/>
      <c r="K433" s="53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x14ac:dyDescent="0.25">
      <c r="A434" s="112"/>
      <c r="B434" s="26"/>
      <c r="C434" s="23"/>
      <c r="D434" s="23"/>
      <c r="E434" s="27"/>
      <c r="F434" s="27"/>
      <c r="G434" s="27"/>
      <c r="H434" s="53"/>
      <c r="I434" s="27"/>
      <c r="J434" s="27"/>
      <c r="K434" s="53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x14ac:dyDescent="0.25">
      <c r="A435" s="112"/>
      <c r="B435" s="26"/>
      <c r="C435" s="23"/>
      <c r="D435" s="23"/>
      <c r="E435" s="27"/>
      <c r="F435" s="27"/>
      <c r="G435" s="27"/>
      <c r="H435" s="53"/>
      <c r="I435" s="27"/>
      <c r="J435" s="27"/>
      <c r="K435" s="53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x14ac:dyDescent="0.25">
      <c r="A436" s="112"/>
      <c r="B436" s="26"/>
      <c r="C436" s="23"/>
      <c r="D436" s="23"/>
      <c r="E436" s="27"/>
      <c r="F436" s="27"/>
      <c r="G436" s="27"/>
      <c r="H436" s="53"/>
      <c r="I436" s="27"/>
      <c r="J436" s="27"/>
      <c r="K436" s="53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x14ac:dyDescent="0.25">
      <c r="A437" s="112"/>
      <c r="B437" s="26"/>
      <c r="C437" s="23"/>
      <c r="D437" s="23"/>
      <c r="E437" s="27"/>
      <c r="F437" s="27"/>
      <c r="G437" s="27"/>
      <c r="H437" s="53"/>
      <c r="I437" s="27"/>
      <c r="J437" s="27"/>
      <c r="K437" s="53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x14ac:dyDescent="0.25">
      <c r="A438" s="112"/>
      <c r="B438" s="26"/>
      <c r="C438" s="27"/>
      <c r="D438" s="27"/>
      <c r="E438" s="23"/>
      <c r="F438" s="23"/>
      <c r="G438" s="23"/>
      <c r="H438" s="53"/>
      <c r="I438" s="23"/>
      <c r="J438" s="23"/>
      <c r="K438" s="53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x14ac:dyDescent="0.25">
      <c r="A439" s="112"/>
      <c r="B439" s="26"/>
      <c r="C439" s="23"/>
      <c r="D439" s="23"/>
      <c r="E439" s="27"/>
      <c r="F439" s="27"/>
      <c r="G439" s="27"/>
      <c r="H439" s="53"/>
      <c r="I439" s="27"/>
      <c r="J439" s="27"/>
      <c r="K439" s="53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x14ac:dyDescent="0.25">
      <c r="A440" s="112"/>
      <c r="B440" s="26"/>
      <c r="C440" s="23"/>
      <c r="D440" s="23"/>
      <c r="E440" s="27"/>
      <c r="F440" s="27"/>
      <c r="G440" s="27"/>
      <c r="H440" s="53"/>
      <c r="I440" s="27"/>
      <c r="J440" s="27"/>
      <c r="K440" s="53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x14ac:dyDescent="0.25">
      <c r="A441" s="112"/>
      <c r="B441" s="26"/>
      <c r="C441" s="23"/>
      <c r="D441" s="23"/>
      <c r="E441" s="27"/>
      <c r="F441" s="27"/>
      <c r="G441" s="27"/>
      <c r="H441" s="53"/>
      <c r="I441" s="27"/>
      <c r="J441" s="27"/>
      <c r="K441" s="53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x14ac:dyDescent="0.25">
      <c r="A442" s="112"/>
      <c r="B442" s="26"/>
      <c r="C442" s="23"/>
      <c r="D442" s="23"/>
      <c r="E442" s="27"/>
      <c r="F442" s="27"/>
      <c r="G442" s="27"/>
      <c r="H442" s="53"/>
      <c r="I442" s="27"/>
      <c r="J442" s="27"/>
      <c r="K442" s="53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x14ac:dyDescent="0.25">
      <c r="A443" s="112"/>
      <c r="B443" s="26"/>
      <c r="C443" s="23"/>
      <c r="D443" s="23"/>
      <c r="E443" s="27"/>
      <c r="F443" s="27"/>
      <c r="G443" s="27"/>
      <c r="H443" s="53"/>
      <c r="I443" s="27"/>
      <c r="J443" s="27"/>
      <c r="K443" s="53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x14ac:dyDescent="0.25">
      <c r="A444" s="112"/>
      <c r="B444" s="26"/>
      <c r="C444" s="23"/>
      <c r="D444" s="23"/>
      <c r="E444" s="27"/>
      <c r="F444" s="27"/>
      <c r="G444" s="27"/>
      <c r="H444" s="53"/>
      <c r="I444" s="27"/>
      <c r="J444" s="27"/>
      <c r="K444" s="53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x14ac:dyDescent="0.25">
      <c r="A445" s="112"/>
      <c r="B445" s="26"/>
      <c r="C445" s="23"/>
      <c r="D445" s="23"/>
      <c r="E445" s="27"/>
      <c r="F445" s="27"/>
      <c r="G445" s="27"/>
      <c r="H445" s="53"/>
      <c r="I445" s="27"/>
      <c r="J445" s="27"/>
      <c r="K445" s="53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x14ac:dyDescent="0.25">
      <c r="A446" s="112"/>
      <c r="B446" s="26"/>
      <c r="C446" s="23"/>
      <c r="D446" s="23"/>
      <c r="E446" s="27"/>
      <c r="F446" s="27"/>
      <c r="G446" s="27"/>
      <c r="H446" s="53"/>
      <c r="I446" s="27"/>
      <c r="J446" s="27"/>
      <c r="K446" s="53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x14ac:dyDescent="0.25">
      <c r="A447" s="112"/>
      <c r="B447" s="26"/>
      <c r="C447" s="23"/>
      <c r="D447" s="23"/>
      <c r="E447" s="27"/>
      <c r="F447" s="27"/>
      <c r="G447" s="27"/>
      <c r="H447" s="53"/>
      <c r="I447" s="27"/>
      <c r="J447" s="27"/>
      <c r="K447" s="53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x14ac:dyDescent="0.25">
      <c r="A448" s="112"/>
      <c r="B448" s="26"/>
      <c r="C448" s="23"/>
      <c r="D448" s="23"/>
      <c r="E448" s="27"/>
      <c r="F448" s="27"/>
      <c r="G448" s="27"/>
      <c r="H448" s="53"/>
      <c r="I448" s="27"/>
      <c r="J448" s="27"/>
      <c r="K448" s="53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x14ac:dyDescent="0.25">
      <c r="A449" s="112"/>
      <c r="B449" s="26"/>
      <c r="C449" s="23"/>
      <c r="D449" s="23"/>
      <c r="E449" s="27"/>
      <c r="F449" s="27"/>
      <c r="G449" s="27"/>
      <c r="H449" s="53"/>
      <c r="I449" s="27"/>
      <c r="J449" s="27"/>
      <c r="K449" s="53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x14ac:dyDescent="0.25">
      <c r="A450" s="112"/>
      <c r="B450" s="28"/>
      <c r="C450" s="22"/>
      <c r="D450" s="22"/>
      <c r="E450" s="23"/>
      <c r="F450" s="23"/>
      <c r="G450" s="23"/>
      <c r="H450" s="53"/>
      <c r="I450" s="23"/>
      <c r="J450" s="23"/>
      <c r="K450" s="53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x14ac:dyDescent="0.25">
      <c r="A451" s="112"/>
      <c r="B451" s="26"/>
      <c r="C451" s="27"/>
      <c r="D451" s="27"/>
      <c r="E451" s="23"/>
      <c r="F451" s="23"/>
      <c r="G451" s="23"/>
      <c r="H451" s="53"/>
      <c r="I451" s="23"/>
      <c r="J451" s="23"/>
      <c r="K451" s="53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x14ac:dyDescent="0.25">
      <c r="A452" s="112"/>
      <c r="B452" s="26"/>
      <c r="C452" s="27"/>
      <c r="D452" s="27"/>
      <c r="E452" s="23"/>
      <c r="F452" s="23"/>
      <c r="G452" s="23"/>
      <c r="H452" s="53"/>
      <c r="I452" s="23"/>
      <c r="J452" s="23"/>
      <c r="K452" s="53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x14ac:dyDescent="0.25">
      <c r="A453" s="112"/>
      <c r="B453" s="26"/>
      <c r="C453" s="27"/>
      <c r="D453" s="27"/>
      <c r="E453" s="23"/>
      <c r="F453" s="23"/>
      <c r="G453" s="23"/>
      <c r="H453" s="53"/>
      <c r="I453" s="23"/>
      <c r="J453" s="23"/>
      <c r="K453" s="53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x14ac:dyDescent="0.25">
      <c r="A454" s="112"/>
      <c r="B454" s="26"/>
      <c r="C454" s="27"/>
      <c r="D454" s="27"/>
      <c r="E454" s="23"/>
      <c r="F454" s="23"/>
      <c r="G454" s="23"/>
      <c r="H454" s="53"/>
      <c r="I454" s="23"/>
      <c r="J454" s="23"/>
      <c r="K454" s="53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x14ac:dyDescent="0.25">
      <c r="A455" s="112"/>
      <c r="B455" s="26"/>
      <c r="C455" s="23"/>
      <c r="D455" s="23"/>
      <c r="E455" s="27"/>
      <c r="F455" s="27"/>
      <c r="G455" s="27"/>
      <c r="H455" s="53"/>
      <c r="I455" s="27"/>
      <c r="J455" s="27"/>
      <c r="K455" s="53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x14ac:dyDescent="0.25">
      <c r="A456" s="112"/>
      <c r="B456" s="26"/>
      <c r="C456" s="23"/>
      <c r="D456" s="23"/>
      <c r="E456" s="27"/>
      <c r="F456" s="27"/>
      <c r="G456" s="27"/>
      <c r="H456" s="53"/>
      <c r="I456" s="27"/>
      <c r="J456" s="27"/>
      <c r="K456" s="53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x14ac:dyDescent="0.25">
      <c r="A457" s="112"/>
      <c r="B457" s="26"/>
      <c r="C457" s="23"/>
      <c r="D457" s="23"/>
      <c r="E457" s="27"/>
      <c r="F457" s="27"/>
      <c r="G457" s="27"/>
      <c r="H457" s="53"/>
      <c r="I457" s="27"/>
      <c r="J457" s="27"/>
      <c r="K457" s="53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x14ac:dyDescent="0.25">
      <c r="A458" s="112"/>
      <c r="B458" s="26"/>
      <c r="C458" s="23"/>
      <c r="D458" s="23"/>
      <c r="E458" s="27"/>
      <c r="F458" s="27"/>
      <c r="G458" s="27"/>
      <c r="H458" s="53"/>
      <c r="I458" s="27"/>
      <c r="J458" s="27"/>
      <c r="K458" s="53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x14ac:dyDescent="0.25">
      <c r="A459" s="112"/>
      <c r="B459" s="26"/>
      <c r="C459" s="23"/>
      <c r="D459" s="23"/>
      <c r="E459" s="27"/>
      <c r="F459" s="27"/>
      <c r="G459" s="27"/>
      <c r="H459" s="53"/>
      <c r="I459" s="27"/>
      <c r="J459" s="27"/>
      <c r="K459" s="53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x14ac:dyDescent="0.25">
      <c r="A460" s="112"/>
      <c r="B460" s="26"/>
      <c r="C460" s="23"/>
      <c r="D460" s="23"/>
      <c r="E460" s="27"/>
      <c r="F460" s="27"/>
      <c r="G460" s="27"/>
      <c r="H460" s="53"/>
      <c r="I460" s="27"/>
      <c r="J460" s="27"/>
      <c r="K460" s="53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x14ac:dyDescent="0.25">
      <c r="A461" s="112"/>
      <c r="B461" s="26"/>
      <c r="C461" s="23"/>
      <c r="D461" s="23"/>
      <c r="E461" s="27"/>
      <c r="F461" s="27"/>
      <c r="G461" s="27"/>
      <c r="H461" s="53"/>
      <c r="I461" s="27"/>
      <c r="J461" s="27"/>
      <c r="K461" s="53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x14ac:dyDescent="0.25">
      <c r="A462" s="112"/>
      <c r="B462" s="26"/>
      <c r="C462" s="23"/>
      <c r="D462" s="23"/>
      <c r="E462" s="27"/>
      <c r="F462" s="27"/>
      <c r="G462" s="27"/>
      <c r="H462" s="53"/>
      <c r="I462" s="27"/>
      <c r="J462" s="27"/>
      <c r="K462" s="53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x14ac:dyDescent="0.25">
      <c r="A463" s="112"/>
      <c r="B463" s="26"/>
      <c r="C463" s="23"/>
      <c r="D463" s="23"/>
      <c r="E463" s="27"/>
      <c r="F463" s="27"/>
      <c r="G463" s="27"/>
      <c r="H463" s="53"/>
      <c r="I463" s="27"/>
      <c r="J463" s="27"/>
      <c r="K463" s="53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x14ac:dyDescent="0.25">
      <c r="A464" s="112"/>
      <c r="B464" s="26"/>
      <c r="C464" s="27"/>
      <c r="D464" s="27"/>
      <c r="E464" s="23"/>
      <c r="F464" s="23"/>
      <c r="G464" s="23"/>
      <c r="H464" s="53"/>
      <c r="I464" s="23"/>
      <c r="J464" s="23"/>
      <c r="K464" s="53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x14ac:dyDescent="0.25">
      <c r="A465" s="112"/>
      <c r="B465" s="26"/>
      <c r="C465" s="23"/>
      <c r="D465" s="23"/>
      <c r="E465" s="27"/>
      <c r="F465" s="27"/>
      <c r="G465" s="27"/>
      <c r="H465" s="53"/>
      <c r="I465" s="27"/>
      <c r="J465" s="27"/>
      <c r="K465" s="53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x14ac:dyDescent="0.25">
      <c r="A466" s="112"/>
      <c r="B466" s="26"/>
      <c r="C466" s="23"/>
      <c r="D466" s="23"/>
      <c r="E466" s="27"/>
      <c r="F466" s="27"/>
      <c r="G466" s="27"/>
      <c r="H466" s="53"/>
      <c r="I466" s="27"/>
      <c r="J466" s="27"/>
      <c r="K466" s="53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x14ac:dyDescent="0.25">
      <c r="A467" s="112"/>
      <c r="B467" s="26"/>
      <c r="C467" s="23"/>
      <c r="D467" s="23"/>
      <c r="E467" s="27"/>
      <c r="F467" s="27"/>
      <c r="G467" s="27"/>
      <c r="H467" s="53"/>
      <c r="I467" s="27"/>
      <c r="J467" s="27"/>
      <c r="K467" s="53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x14ac:dyDescent="0.25">
      <c r="A468" s="112"/>
      <c r="B468" s="26"/>
      <c r="C468" s="23"/>
      <c r="D468" s="23"/>
      <c r="E468" s="27"/>
      <c r="F468" s="27"/>
      <c r="G468" s="27"/>
      <c r="H468" s="53"/>
      <c r="I468" s="27"/>
      <c r="J468" s="27"/>
      <c r="K468" s="53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x14ac:dyDescent="0.25">
      <c r="A469" s="112"/>
      <c r="B469" s="26"/>
      <c r="C469" s="23"/>
      <c r="D469" s="23"/>
      <c r="E469" s="27"/>
      <c r="F469" s="27"/>
      <c r="G469" s="27"/>
      <c r="H469" s="53"/>
      <c r="I469" s="27"/>
      <c r="J469" s="27"/>
      <c r="K469" s="53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x14ac:dyDescent="0.25">
      <c r="A470" s="112"/>
      <c r="B470" s="26"/>
      <c r="C470" s="23"/>
      <c r="D470" s="23"/>
      <c r="E470" s="27"/>
      <c r="F470" s="27"/>
      <c r="G470" s="27"/>
      <c r="H470" s="53"/>
      <c r="I470" s="27"/>
      <c r="J470" s="27"/>
      <c r="K470" s="53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x14ac:dyDescent="0.25">
      <c r="A471" s="112"/>
      <c r="B471" s="26"/>
      <c r="C471" s="23"/>
      <c r="D471" s="23"/>
      <c r="E471" s="27"/>
      <c r="F471" s="27"/>
      <c r="G471" s="27"/>
      <c r="H471" s="53"/>
      <c r="I471" s="27"/>
      <c r="J471" s="27"/>
      <c r="K471" s="53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x14ac:dyDescent="0.25">
      <c r="A472" s="112"/>
      <c r="B472" s="26"/>
      <c r="C472" s="23"/>
      <c r="D472" s="23"/>
      <c r="E472" s="27"/>
      <c r="F472" s="27"/>
      <c r="G472" s="27"/>
      <c r="H472" s="53"/>
      <c r="I472" s="27"/>
      <c r="J472" s="27"/>
      <c r="K472" s="53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x14ac:dyDescent="0.25">
      <c r="A473" s="112"/>
      <c r="B473" s="26"/>
      <c r="C473" s="23"/>
      <c r="D473" s="23"/>
      <c r="E473" s="27"/>
      <c r="F473" s="27"/>
      <c r="G473" s="27"/>
      <c r="H473" s="53"/>
      <c r="I473" s="27"/>
      <c r="J473" s="27"/>
      <c r="K473" s="53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x14ac:dyDescent="0.25">
      <c r="A474" s="112"/>
      <c r="B474" s="26"/>
      <c r="C474" s="23"/>
      <c r="D474" s="23"/>
      <c r="E474" s="27"/>
      <c r="F474" s="27"/>
      <c r="G474" s="27"/>
      <c r="H474" s="53"/>
      <c r="I474" s="27"/>
      <c r="J474" s="27"/>
      <c r="K474" s="53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x14ac:dyDescent="0.25">
      <c r="A475" s="112"/>
      <c r="B475" s="26"/>
      <c r="C475" s="23"/>
      <c r="D475" s="23"/>
      <c r="E475" s="27"/>
      <c r="F475" s="27"/>
      <c r="G475" s="27"/>
      <c r="H475" s="53"/>
      <c r="I475" s="27"/>
      <c r="J475" s="27"/>
      <c r="K475" s="53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x14ac:dyDescent="0.25">
      <c r="A476" s="112"/>
      <c r="B476" s="28"/>
      <c r="C476" s="22"/>
      <c r="D476" s="22"/>
      <c r="E476" s="23"/>
      <c r="F476" s="23"/>
      <c r="G476" s="23"/>
      <c r="H476" s="53"/>
      <c r="I476" s="23"/>
      <c r="J476" s="23"/>
      <c r="K476" s="53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x14ac:dyDescent="0.25">
      <c r="A477" s="112"/>
      <c r="B477" s="31"/>
      <c r="C477" s="32"/>
      <c r="D477" s="32"/>
      <c r="E477" s="23"/>
      <c r="F477" s="23"/>
      <c r="G477" s="23"/>
      <c r="H477" s="53"/>
      <c r="I477" s="23"/>
      <c r="J477" s="23"/>
      <c r="K477" s="53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x14ac:dyDescent="0.25">
      <c r="A478" s="112"/>
      <c r="B478" s="33"/>
      <c r="C478" s="34"/>
      <c r="D478" s="34"/>
      <c r="E478" s="35"/>
      <c r="F478" s="35"/>
      <c r="G478" s="35"/>
      <c r="H478" s="53"/>
      <c r="I478" s="35"/>
      <c r="J478" s="35"/>
      <c r="K478" s="53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x14ac:dyDescent="0.25">
      <c r="A479" s="112"/>
      <c r="B479" s="18"/>
      <c r="C479" s="36"/>
      <c r="D479" s="36"/>
      <c r="E479" s="23"/>
      <c r="F479" s="23"/>
      <c r="G479" s="23"/>
      <c r="H479" s="53"/>
      <c r="I479" s="23"/>
      <c r="J479" s="23"/>
      <c r="K479" s="53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x14ac:dyDescent="0.25">
      <c r="A480" s="112"/>
      <c r="B480" s="18"/>
      <c r="C480" s="36"/>
      <c r="D480" s="36"/>
      <c r="E480" s="23"/>
      <c r="F480" s="23"/>
      <c r="G480" s="23"/>
      <c r="H480" s="53"/>
      <c r="I480" s="23"/>
      <c r="J480" s="23"/>
      <c r="K480" s="53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x14ac:dyDescent="0.25">
      <c r="A481" s="112"/>
      <c r="B481" s="18"/>
      <c r="C481" s="36"/>
      <c r="D481" s="36"/>
      <c r="E481" s="23"/>
      <c r="F481" s="23"/>
      <c r="G481" s="23"/>
      <c r="H481" s="53"/>
      <c r="I481" s="23"/>
      <c r="J481" s="23"/>
      <c r="K481" s="53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x14ac:dyDescent="0.25">
      <c r="A482" s="112"/>
      <c r="B482" s="33"/>
      <c r="C482" s="34"/>
      <c r="D482" s="34"/>
      <c r="E482" s="35"/>
      <c r="F482" s="35"/>
      <c r="G482" s="35"/>
      <c r="H482" s="53"/>
      <c r="I482" s="35"/>
      <c r="J482" s="35"/>
      <c r="K482" s="53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x14ac:dyDescent="0.25">
      <c r="A483" s="112"/>
      <c r="B483" s="18"/>
      <c r="C483" s="36"/>
      <c r="D483" s="36"/>
      <c r="E483" s="23"/>
      <c r="F483" s="23"/>
      <c r="G483" s="23"/>
      <c r="H483" s="53"/>
      <c r="I483" s="23"/>
      <c r="J483" s="23"/>
      <c r="K483" s="53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x14ac:dyDescent="0.25">
      <c r="A484" s="112"/>
      <c r="B484" s="18"/>
      <c r="C484" s="23"/>
      <c r="D484" s="23"/>
      <c r="E484" s="36"/>
      <c r="F484" s="36"/>
      <c r="G484" s="36"/>
      <c r="I484" s="36"/>
      <c r="J484" s="36"/>
    </row>
    <row r="485" spans="1:26" x14ac:dyDescent="0.25">
      <c r="A485" s="112"/>
      <c r="B485" s="18"/>
      <c r="C485" s="23"/>
      <c r="D485" s="23"/>
      <c r="E485" s="36"/>
      <c r="F485" s="36"/>
      <c r="G485" s="36"/>
      <c r="I485" s="36"/>
      <c r="J485" s="36"/>
    </row>
    <row r="486" spans="1:26" x14ac:dyDescent="0.25">
      <c r="A486" s="112"/>
      <c r="B486" s="18"/>
      <c r="C486" s="23"/>
      <c r="D486" s="23"/>
      <c r="E486" s="36"/>
      <c r="F486" s="36"/>
      <c r="G486" s="36"/>
      <c r="I486" s="36"/>
      <c r="J486" s="36"/>
    </row>
    <row r="487" spans="1:26" x14ac:dyDescent="0.25">
      <c r="A487" s="112"/>
      <c r="B487" s="18"/>
      <c r="C487" s="23"/>
      <c r="D487" s="23"/>
      <c r="E487" s="36"/>
      <c r="F487" s="36"/>
      <c r="G487" s="36"/>
      <c r="I487" s="36"/>
      <c r="J487" s="36"/>
    </row>
    <row r="488" spans="1:26" x14ac:dyDescent="0.25">
      <c r="A488" s="112"/>
      <c r="B488" s="18"/>
      <c r="C488" s="23"/>
      <c r="D488" s="23"/>
      <c r="E488" s="36"/>
      <c r="F488" s="36"/>
      <c r="G488" s="36"/>
      <c r="I488" s="36"/>
      <c r="J488" s="36"/>
    </row>
    <row r="489" spans="1:26" x14ac:dyDescent="0.25">
      <c r="A489" s="112"/>
      <c r="B489" s="18"/>
      <c r="C489" s="23"/>
      <c r="D489" s="23"/>
      <c r="E489" s="36"/>
      <c r="F489" s="36"/>
      <c r="G489" s="36"/>
      <c r="I489" s="36"/>
      <c r="J489" s="36"/>
    </row>
    <row r="490" spans="1:26" x14ac:dyDescent="0.25">
      <c r="A490" s="112"/>
      <c r="B490" s="33"/>
      <c r="C490" s="34"/>
      <c r="D490" s="34"/>
      <c r="E490" s="35"/>
      <c r="F490" s="35"/>
      <c r="G490" s="35"/>
      <c r="I490" s="35"/>
      <c r="J490" s="35"/>
    </row>
    <row r="491" spans="1:26" x14ac:dyDescent="0.25">
      <c r="A491" s="112"/>
      <c r="B491" s="18"/>
      <c r="C491" s="36"/>
      <c r="D491" s="36"/>
      <c r="E491" s="23"/>
      <c r="F491" s="23"/>
      <c r="G491" s="23"/>
      <c r="I491" s="23"/>
      <c r="J491" s="23"/>
    </row>
    <row r="492" spans="1:26" x14ac:dyDescent="0.25">
      <c r="A492" s="112"/>
      <c r="B492" s="18"/>
      <c r="C492" s="36"/>
      <c r="D492" s="36"/>
      <c r="E492" s="23"/>
      <c r="F492" s="23"/>
      <c r="G492" s="23"/>
      <c r="I492" s="23"/>
      <c r="J492" s="23"/>
    </row>
    <row r="493" spans="1:26" x14ac:dyDescent="0.25">
      <c r="A493" s="112"/>
      <c r="B493" s="18"/>
      <c r="C493" s="36"/>
      <c r="D493" s="36"/>
      <c r="E493" s="23"/>
      <c r="F493" s="23"/>
      <c r="G493" s="23"/>
      <c r="I493" s="23"/>
      <c r="J493" s="23"/>
    </row>
    <row r="494" spans="1:26" x14ac:dyDescent="0.25">
      <c r="B494" s="18"/>
      <c r="C494" s="36"/>
      <c r="D494" s="36"/>
      <c r="E494" s="23"/>
      <c r="F494" s="23"/>
      <c r="G494" s="23"/>
      <c r="H494" s="17"/>
      <c r="I494" s="23"/>
      <c r="J494" s="23"/>
      <c r="K494" s="17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s="12" customFormat="1" x14ac:dyDescent="0.25">
      <c r="A495" s="113"/>
      <c r="B495" s="18"/>
      <c r="C495" s="36"/>
      <c r="D495" s="36"/>
      <c r="E495" s="23"/>
      <c r="F495" s="23"/>
      <c r="G495" s="23"/>
      <c r="H495" s="47"/>
      <c r="I495" s="23"/>
      <c r="J495" s="23"/>
      <c r="K495" s="47"/>
    </row>
    <row r="496" spans="1:26" s="12" customFormat="1" x14ac:dyDescent="0.25">
      <c r="A496" s="113"/>
      <c r="B496" s="31"/>
      <c r="C496" s="32"/>
      <c r="D496" s="32"/>
      <c r="E496" s="23"/>
      <c r="F496" s="23"/>
      <c r="G496" s="23"/>
      <c r="H496" s="47"/>
      <c r="I496" s="23"/>
      <c r="J496" s="23"/>
      <c r="K496" s="47"/>
    </row>
    <row r="497" spans="1:26" s="12" customFormat="1" x14ac:dyDescent="0.25">
      <c r="A497" s="113"/>
      <c r="B497" s="18"/>
      <c r="C497" s="36"/>
      <c r="D497" s="36"/>
      <c r="E497" s="23"/>
      <c r="F497" s="23"/>
      <c r="G497" s="23"/>
      <c r="H497" s="47"/>
      <c r="I497" s="23"/>
      <c r="J497" s="23"/>
      <c r="K497" s="47"/>
    </row>
    <row r="498" spans="1:26" s="12" customFormat="1" x14ac:dyDescent="0.25">
      <c r="A498" s="113"/>
      <c r="B498" s="18"/>
      <c r="C498" s="36"/>
      <c r="D498" s="36"/>
      <c r="E498" s="23"/>
      <c r="F498" s="23"/>
      <c r="G498" s="23"/>
      <c r="H498" s="47"/>
      <c r="I498" s="23"/>
      <c r="J498" s="23"/>
      <c r="K498" s="47"/>
    </row>
    <row r="499" spans="1:26" s="12" customFormat="1" x14ac:dyDescent="0.25">
      <c r="A499" s="113"/>
      <c r="B499" s="18"/>
      <c r="C499" s="36"/>
      <c r="D499" s="36"/>
      <c r="E499" s="23"/>
      <c r="F499" s="23"/>
      <c r="G499" s="23"/>
      <c r="H499" s="47"/>
      <c r="I499" s="23"/>
      <c r="J499" s="23"/>
      <c r="K499" s="47"/>
    </row>
    <row r="500" spans="1:26" s="12" customFormat="1" x14ac:dyDescent="0.25">
      <c r="A500" s="113"/>
      <c r="B500" s="18"/>
      <c r="C500" s="36"/>
      <c r="D500" s="36"/>
      <c r="E500" s="23"/>
      <c r="F500" s="23"/>
      <c r="G500" s="23"/>
      <c r="H500" s="47"/>
      <c r="I500" s="23"/>
      <c r="J500" s="23"/>
      <c r="K500" s="47"/>
    </row>
    <row r="501" spans="1:26" s="12" customFormat="1" x14ac:dyDescent="0.25">
      <c r="A501" s="113"/>
      <c r="B501" s="18"/>
      <c r="C501" s="36"/>
      <c r="D501" s="36"/>
      <c r="E501" s="23"/>
      <c r="F501" s="23"/>
      <c r="G501" s="23"/>
      <c r="H501" s="47"/>
      <c r="I501" s="23"/>
      <c r="J501" s="23"/>
      <c r="K501" s="47"/>
    </row>
    <row r="502" spans="1:26" s="12" customFormat="1" x14ac:dyDescent="0.25">
      <c r="A502" s="113"/>
      <c r="B502" s="18"/>
      <c r="C502" s="36"/>
      <c r="D502" s="36"/>
      <c r="E502" s="23"/>
      <c r="F502" s="23"/>
      <c r="G502" s="23"/>
      <c r="H502" s="47"/>
      <c r="I502" s="23"/>
      <c r="J502" s="23"/>
      <c r="K502" s="47"/>
    </row>
    <row r="503" spans="1:26" x14ac:dyDescent="0.25">
      <c r="A503" s="112"/>
      <c r="B503" s="16"/>
      <c r="C503" s="16"/>
      <c r="D503" s="16"/>
      <c r="E503" s="16"/>
      <c r="F503" s="16"/>
      <c r="G503" s="16"/>
      <c r="H503" s="17"/>
      <c r="I503" s="16"/>
      <c r="J503" s="16"/>
      <c r="K503" s="17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x14ac:dyDescent="0.25">
      <c r="A504" s="112"/>
      <c r="B504" s="16"/>
      <c r="C504" s="16"/>
      <c r="D504" s="16"/>
      <c r="E504" s="16"/>
      <c r="F504" s="16"/>
      <c r="G504" s="16"/>
      <c r="H504" s="17"/>
      <c r="I504" s="16"/>
      <c r="J504" s="16"/>
      <c r="K504" s="17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x14ac:dyDescent="0.25">
      <c r="A505" s="112"/>
      <c r="B505" s="16"/>
      <c r="C505" s="16"/>
      <c r="D505" s="16"/>
      <c r="E505" s="16"/>
      <c r="F505" s="16"/>
      <c r="G505" s="16"/>
      <c r="H505" s="17"/>
      <c r="I505" s="16"/>
      <c r="J505" s="16"/>
      <c r="K505" s="17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x14ac:dyDescent="0.25">
      <c r="A506" s="112"/>
      <c r="B506" s="16"/>
      <c r="C506" s="16"/>
      <c r="D506" s="16"/>
      <c r="E506" s="16"/>
      <c r="F506" s="16"/>
      <c r="G506" s="16"/>
      <c r="H506" s="17"/>
      <c r="I506" s="16"/>
      <c r="J506" s="16"/>
      <c r="K506" s="17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x14ac:dyDescent="0.25">
      <c r="A507" s="112"/>
      <c r="B507" s="16"/>
      <c r="C507" s="16"/>
      <c r="D507" s="16"/>
      <c r="E507" s="16"/>
      <c r="F507" s="16"/>
      <c r="G507" s="16"/>
      <c r="H507" s="17"/>
      <c r="I507" s="16"/>
      <c r="J507" s="16"/>
      <c r="K507" s="17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x14ac:dyDescent="0.25">
      <c r="A508" s="112"/>
      <c r="B508" s="16"/>
      <c r="C508" s="16"/>
      <c r="D508" s="16"/>
      <c r="E508" s="16"/>
      <c r="F508" s="16"/>
      <c r="G508" s="16"/>
      <c r="H508" s="17"/>
      <c r="I508" s="16"/>
      <c r="J508" s="16"/>
      <c r="K508" s="17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x14ac:dyDescent="0.25">
      <c r="A509" s="112"/>
      <c r="B509" s="16"/>
      <c r="C509" s="16"/>
      <c r="D509" s="16"/>
      <c r="E509" s="16"/>
      <c r="F509" s="16"/>
      <c r="G509" s="16"/>
      <c r="H509" s="17"/>
      <c r="I509" s="16"/>
      <c r="J509" s="16"/>
      <c r="K509" s="17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x14ac:dyDescent="0.25">
      <c r="A510" s="112"/>
      <c r="B510" s="16"/>
      <c r="C510" s="16"/>
      <c r="D510" s="16"/>
      <c r="E510" s="16"/>
      <c r="F510" s="16"/>
      <c r="G510" s="16"/>
      <c r="H510" s="17"/>
      <c r="I510" s="16"/>
      <c r="J510" s="16"/>
      <c r="K510" s="17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x14ac:dyDescent="0.25">
      <c r="A511" s="112"/>
      <c r="B511" s="16"/>
      <c r="C511" s="16"/>
      <c r="D511" s="16"/>
      <c r="E511" s="16"/>
      <c r="F511" s="16"/>
      <c r="G511" s="16"/>
      <c r="H511" s="17"/>
      <c r="I511" s="16"/>
      <c r="J511" s="16"/>
      <c r="K511" s="17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x14ac:dyDescent="0.25">
      <c r="A512" s="112"/>
      <c r="B512" s="16"/>
      <c r="C512" s="16"/>
      <c r="D512" s="16"/>
      <c r="E512" s="16"/>
      <c r="F512" s="16"/>
      <c r="G512" s="16"/>
      <c r="H512" s="17"/>
      <c r="I512" s="16"/>
      <c r="J512" s="16"/>
      <c r="K512" s="17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x14ac:dyDescent="0.25">
      <c r="A513" s="112"/>
      <c r="B513" s="16"/>
      <c r="C513" s="16"/>
      <c r="D513" s="16"/>
      <c r="E513" s="16"/>
      <c r="F513" s="16"/>
      <c r="G513" s="16"/>
      <c r="H513" s="17"/>
      <c r="I513" s="16"/>
      <c r="J513" s="16"/>
      <c r="K513" s="17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x14ac:dyDescent="0.25">
      <c r="A514" s="112"/>
      <c r="B514" s="16"/>
      <c r="C514" s="16"/>
      <c r="D514" s="16"/>
      <c r="E514" s="16"/>
      <c r="F514" s="16"/>
      <c r="G514" s="16"/>
      <c r="H514" s="17"/>
      <c r="I514" s="16"/>
      <c r="J514" s="16"/>
      <c r="K514" s="17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x14ac:dyDescent="0.25">
      <c r="A515" s="112"/>
      <c r="B515" s="16"/>
      <c r="C515" s="16"/>
      <c r="D515" s="16"/>
      <c r="E515" s="16"/>
      <c r="F515" s="16"/>
      <c r="G515" s="16"/>
      <c r="H515" s="17"/>
      <c r="I515" s="16"/>
      <c r="J515" s="16"/>
      <c r="K515" s="17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x14ac:dyDescent="0.25">
      <c r="A516" s="112"/>
      <c r="B516" s="16"/>
      <c r="C516" s="16"/>
      <c r="D516" s="16"/>
      <c r="E516" s="16"/>
      <c r="F516" s="16"/>
      <c r="G516" s="16"/>
      <c r="H516" s="17"/>
      <c r="I516" s="16"/>
      <c r="J516" s="16"/>
      <c r="K516" s="17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x14ac:dyDescent="0.25">
      <c r="A517" s="112"/>
      <c r="B517" s="16"/>
      <c r="C517" s="16"/>
      <c r="D517" s="16"/>
      <c r="E517" s="16"/>
      <c r="F517" s="16"/>
      <c r="G517" s="16"/>
      <c r="H517" s="17"/>
      <c r="I517" s="16"/>
      <c r="J517" s="16"/>
      <c r="K517" s="17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x14ac:dyDescent="0.25">
      <c r="A518" s="112"/>
      <c r="B518" s="16"/>
      <c r="C518" s="16"/>
      <c r="D518" s="16"/>
      <c r="E518" s="16"/>
      <c r="F518" s="16"/>
      <c r="G518" s="16"/>
      <c r="H518" s="17"/>
      <c r="I518" s="16"/>
      <c r="J518" s="16"/>
      <c r="K518" s="17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x14ac:dyDescent="0.25">
      <c r="A519" s="112"/>
      <c r="B519" s="16"/>
      <c r="C519" s="16"/>
      <c r="D519" s="16"/>
      <c r="E519" s="16"/>
      <c r="F519" s="16"/>
      <c r="G519" s="16"/>
      <c r="H519" s="17"/>
      <c r="I519" s="16"/>
      <c r="J519" s="16"/>
      <c r="K519" s="17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x14ac:dyDescent="0.25">
      <c r="A520" s="112"/>
      <c r="B520" s="16"/>
      <c r="C520" s="16"/>
      <c r="D520" s="16"/>
      <c r="E520" s="16"/>
      <c r="F520" s="16"/>
      <c r="G520" s="16"/>
      <c r="H520" s="17"/>
      <c r="I520" s="16"/>
      <c r="J520" s="16"/>
      <c r="K520" s="17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x14ac:dyDescent="0.25">
      <c r="A521" s="112"/>
      <c r="B521" s="16"/>
      <c r="C521" s="16"/>
      <c r="D521" s="16"/>
      <c r="E521" s="16"/>
      <c r="F521" s="16"/>
      <c r="G521" s="16"/>
      <c r="H521" s="17"/>
      <c r="I521" s="16"/>
      <c r="J521" s="16"/>
      <c r="K521" s="17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x14ac:dyDescent="0.25">
      <c r="A522" s="112"/>
      <c r="B522" s="16"/>
      <c r="C522" s="16"/>
      <c r="D522" s="16"/>
      <c r="E522" s="16"/>
      <c r="F522" s="16"/>
      <c r="G522" s="16"/>
      <c r="H522" s="17"/>
      <c r="I522" s="16"/>
      <c r="J522" s="16"/>
      <c r="K522" s="17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x14ac:dyDescent="0.25">
      <c r="A523" s="112"/>
      <c r="B523" s="16"/>
      <c r="C523" s="16"/>
      <c r="D523" s="16"/>
      <c r="E523" s="16"/>
      <c r="F523" s="16"/>
      <c r="G523" s="16"/>
      <c r="H523" s="17"/>
      <c r="I523" s="16"/>
      <c r="J523" s="16"/>
      <c r="K523" s="17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x14ac:dyDescent="0.25">
      <c r="A524" s="112"/>
      <c r="B524" s="16"/>
      <c r="C524" s="16"/>
      <c r="D524" s="16"/>
      <c r="E524" s="16"/>
      <c r="F524" s="16"/>
      <c r="G524" s="16"/>
      <c r="H524" s="17"/>
      <c r="I524" s="16"/>
      <c r="J524" s="16"/>
      <c r="K524" s="17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x14ac:dyDescent="0.25">
      <c r="A525" s="112"/>
      <c r="B525" s="16"/>
      <c r="C525" s="16"/>
      <c r="D525" s="16"/>
      <c r="E525" s="16"/>
      <c r="F525" s="16"/>
      <c r="G525" s="16"/>
      <c r="H525" s="17"/>
      <c r="I525" s="16"/>
      <c r="J525" s="16"/>
      <c r="K525" s="17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x14ac:dyDescent="0.25">
      <c r="A526" s="112"/>
      <c r="B526" s="16"/>
      <c r="C526" s="16"/>
      <c r="D526" s="16"/>
      <c r="E526" s="16"/>
      <c r="F526" s="16"/>
      <c r="G526" s="16"/>
      <c r="H526" s="17"/>
      <c r="I526" s="16"/>
      <c r="J526" s="16"/>
      <c r="K526" s="17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x14ac:dyDescent="0.25">
      <c r="A527" s="112"/>
      <c r="B527" s="16"/>
      <c r="C527" s="16"/>
      <c r="D527" s="16"/>
      <c r="E527" s="16"/>
      <c r="F527" s="16"/>
      <c r="G527" s="16"/>
      <c r="H527" s="17"/>
      <c r="I527" s="16"/>
      <c r="J527" s="16"/>
      <c r="K527" s="17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x14ac:dyDescent="0.25">
      <c r="A528" s="112"/>
      <c r="B528" s="16"/>
      <c r="C528" s="16"/>
      <c r="D528" s="16"/>
      <c r="E528" s="16"/>
      <c r="F528" s="16"/>
      <c r="G528" s="16"/>
      <c r="H528" s="17"/>
      <c r="I528" s="16"/>
      <c r="J528" s="16"/>
      <c r="K528" s="17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x14ac:dyDescent="0.25">
      <c r="A529" s="112"/>
      <c r="B529" s="16"/>
      <c r="C529" s="16"/>
      <c r="D529" s="16"/>
      <c r="E529" s="16"/>
      <c r="F529" s="16"/>
      <c r="G529" s="16"/>
      <c r="H529" s="17"/>
      <c r="I529" s="16"/>
      <c r="J529" s="16"/>
      <c r="K529" s="17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x14ac:dyDescent="0.25">
      <c r="A530" s="112"/>
      <c r="B530" s="16"/>
      <c r="C530" s="16"/>
      <c r="D530" s="16"/>
      <c r="E530" s="16"/>
      <c r="F530" s="16"/>
      <c r="G530" s="16"/>
      <c r="H530" s="17"/>
      <c r="I530" s="16"/>
      <c r="J530" s="16"/>
      <c r="K530" s="17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x14ac:dyDescent="0.25">
      <c r="A531" s="112"/>
      <c r="B531" s="16"/>
      <c r="C531" s="16"/>
      <c r="D531" s="16"/>
      <c r="E531" s="16"/>
      <c r="F531" s="16"/>
      <c r="G531" s="16"/>
      <c r="H531" s="17"/>
      <c r="I531" s="16"/>
      <c r="J531" s="16"/>
      <c r="K531" s="17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x14ac:dyDescent="0.25">
      <c r="A532" s="112"/>
      <c r="B532" s="16"/>
      <c r="C532" s="16"/>
      <c r="D532" s="16"/>
      <c r="E532" s="16"/>
      <c r="F532" s="16"/>
      <c r="G532" s="16"/>
      <c r="H532" s="17"/>
      <c r="I532" s="16"/>
      <c r="J532" s="16"/>
      <c r="K532" s="17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x14ac:dyDescent="0.25">
      <c r="A533" s="112"/>
      <c r="B533" s="16"/>
      <c r="C533" s="16"/>
      <c r="D533" s="16"/>
      <c r="E533" s="16"/>
      <c r="F533" s="16"/>
      <c r="G533" s="16"/>
      <c r="H533" s="17"/>
      <c r="I533" s="16"/>
      <c r="J533" s="16"/>
      <c r="K533" s="17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x14ac:dyDescent="0.25">
      <c r="A534" s="112"/>
      <c r="B534" s="16"/>
      <c r="C534" s="16"/>
      <c r="D534" s="16"/>
      <c r="E534" s="16"/>
      <c r="F534" s="16"/>
      <c r="G534" s="16"/>
      <c r="H534" s="17"/>
      <c r="I534" s="16"/>
      <c r="J534" s="16"/>
      <c r="K534" s="17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x14ac:dyDescent="0.25">
      <c r="A535" s="112"/>
      <c r="B535" s="16"/>
      <c r="C535" s="16"/>
      <c r="D535" s="16"/>
      <c r="E535" s="16"/>
      <c r="F535" s="16"/>
      <c r="G535" s="16"/>
      <c r="H535" s="17"/>
      <c r="I535" s="16"/>
      <c r="J535" s="16"/>
      <c r="K535" s="17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x14ac:dyDescent="0.25">
      <c r="A536" s="112"/>
      <c r="B536" s="16"/>
      <c r="C536" s="16"/>
      <c r="D536" s="16"/>
      <c r="E536" s="16"/>
      <c r="F536" s="16"/>
      <c r="G536" s="16"/>
      <c r="H536" s="17"/>
      <c r="I536" s="16"/>
      <c r="J536" s="16"/>
      <c r="K536" s="17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x14ac:dyDescent="0.25">
      <c r="A537" s="112"/>
      <c r="B537" s="16"/>
      <c r="C537" s="16"/>
      <c r="D537" s="16"/>
      <c r="E537" s="16"/>
      <c r="F537" s="16"/>
      <c r="G537" s="16"/>
      <c r="H537" s="17"/>
      <c r="I537" s="16"/>
      <c r="J537" s="16"/>
      <c r="K537" s="17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x14ac:dyDescent="0.25">
      <c r="A538" s="112"/>
      <c r="B538" s="16"/>
      <c r="C538" s="16"/>
      <c r="D538" s="16"/>
      <c r="E538" s="16"/>
      <c r="F538" s="16"/>
      <c r="G538" s="16"/>
      <c r="H538" s="17"/>
      <c r="I538" s="16"/>
      <c r="J538" s="16"/>
      <c r="K538" s="17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x14ac:dyDescent="0.25">
      <c r="A539" s="112"/>
      <c r="B539" s="16"/>
      <c r="C539" s="16"/>
      <c r="D539" s="16"/>
      <c r="E539" s="16"/>
      <c r="F539" s="16"/>
      <c r="G539" s="16"/>
      <c r="H539" s="17"/>
      <c r="I539" s="16"/>
      <c r="J539" s="16"/>
      <c r="K539" s="17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x14ac:dyDescent="0.25">
      <c r="A540" s="112"/>
      <c r="B540" s="16"/>
      <c r="C540" s="16"/>
      <c r="D540" s="16"/>
      <c r="E540" s="16"/>
      <c r="F540" s="16"/>
      <c r="G540" s="16"/>
      <c r="H540" s="17"/>
      <c r="I540" s="16"/>
      <c r="J540" s="16"/>
      <c r="K540" s="17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x14ac:dyDescent="0.25">
      <c r="A541" s="112"/>
      <c r="B541" s="16"/>
      <c r="C541" s="16"/>
      <c r="D541" s="16"/>
      <c r="E541" s="16"/>
      <c r="F541" s="16"/>
      <c r="G541" s="16"/>
      <c r="H541" s="17"/>
      <c r="I541" s="16"/>
      <c r="J541" s="16"/>
      <c r="K541" s="17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x14ac:dyDescent="0.25">
      <c r="A542" s="112"/>
      <c r="B542" s="16"/>
      <c r="C542" s="16"/>
      <c r="D542" s="16"/>
      <c r="E542" s="16"/>
      <c r="F542" s="16"/>
      <c r="G542" s="16"/>
      <c r="H542" s="17"/>
      <c r="I542" s="16"/>
      <c r="J542" s="16"/>
      <c r="K542" s="17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x14ac:dyDescent="0.25">
      <c r="A543" s="112"/>
      <c r="B543" s="16"/>
      <c r="C543" s="16"/>
      <c r="D543" s="16"/>
      <c r="E543" s="16"/>
      <c r="F543" s="16"/>
      <c r="G543" s="16"/>
      <c r="H543" s="17"/>
      <c r="I543" s="16"/>
      <c r="J543" s="16"/>
      <c r="K543" s="17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x14ac:dyDescent="0.25">
      <c r="A544" s="112"/>
      <c r="B544" s="16"/>
      <c r="C544" s="16"/>
      <c r="D544" s="16"/>
      <c r="E544" s="16"/>
      <c r="F544" s="16"/>
      <c r="G544" s="16"/>
      <c r="H544" s="17"/>
      <c r="I544" s="16"/>
      <c r="J544" s="16"/>
      <c r="K544" s="17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x14ac:dyDescent="0.25">
      <c r="A545" s="112"/>
      <c r="B545" s="16"/>
      <c r="C545" s="16"/>
      <c r="D545" s="16"/>
      <c r="E545" s="16"/>
      <c r="F545" s="16"/>
      <c r="G545" s="16"/>
      <c r="H545" s="17"/>
      <c r="I545" s="16"/>
      <c r="J545" s="16"/>
      <c r="K545" s="17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x14ac:dyDescent="0.25">
      <c r="A546" s="112"/>
      <c r="B546" s="16"/>
      <c r="C546" s="16"/>
      <c r="D546" s="16"/>
      <c r="E546" s="16"/>
      <c r="F546" s="16"/>
      <c r="G546" s="16"/>
      <c r="H546" s="17"/>
      <c r="I546" s="16"/>
      <c r="J546" s="16"/>
      <c r="K546" s="17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x14ac:dyDescent="0.25">
      <c r="A547" s="112"/>
      <c r="B547" s="16"/>
      <c r="C547" s="16"/>
      <c r="D547" s="16"/>
      <c r="E547" s="16"/>
      <c r="F547" s="16"/>
      <c r="G547" s="16"/>
      <c r="H547" s="17"/>
      <c r="I547" s="16"/>
      <c r="J547" s="16"/>
      <c r="K547" s="17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x14ac:dyDescent="0.25">
      <c r="A548" s="112"/>
      <c r="B548" s="16"/>
      <c r="C548" s="16"/>
      <c r="D548" s="16"/>
      <c r="E548" s="16"/>
      <c r="F548" s="16"/>
      <c r="G548" s="16"/>
      <c r="H548" s="17"/>
      <c r="I548" s="16"/>
      <c r="J548" s="16"/>
      <c r="K548" s="17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x14ac:dyDescent="0.25">
      <c r="A549" s="112"/>
      <c r="B549" s="16"/>
      <c r="C549" s="16"/>
      <c r="D549" s="16"/>
      <c r="E549" s="16"/>
      <c r="F549" s="16"/>
      <c r="G549" s="16"/>
      <c r="H549" s="17"/>
      <c r="I549" s="16"/>
      <c r="J549" s="16"/>
      <c r="K549" s="17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x14ac:dyDescent="0.25">
      <c r="A550" s="112"/>
      <c r="B550" s="16"/>
      <c r="C550" s="16"/>
      <c r="D550" s="16"/>
      <c r="E550" s="16"/>
      <c r="F550" s="16"/>
      <c r="G550" s="16"/>
      <c r="H550" s="17"/>
      <c r="I550" s="16"/>
      <c r="J550" s="16"/>
      <c r="K550" s="17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x14ac:dyDescent="0.25">
      <c r="A551" s="112"/>
      <c r="B551" s="16"/>
      <c r="C551" s="16"/>
      <c r="D551" s="16"/>
      <c r="E551" s="16"/>
      <c r="F551" s="16"/>
      <c r="G551" s="16"/>
      <c r="H551" s="17"/>
      <c r="I551" s="16"/>
      <c r="J551" s="16"/>
      <c r="K551" s="17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x14ac:dyDescent="0.25">
      <c r="A552" s="112"/>
      <c r="B552" s="16"/>
      <c r="C552" s="16"/>
      <c r="D552" s="16"/>
      <c r="E552" s="16"/>
      <c r="F552" s="16"/>
      <c r="G552" s="16"/>
      <c r="H552" s="17"/>
      <c r="I552" s="16"/>
      <c r="J552" s="16"/>
      <c r="K552" s="17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x14ac:dyDescent="0.25">
      <c r="A553" s="112"/>
      <c r="B553" s="16"/>
      <c r="C553" s="16"/>
      <c r="D553" s="16"/>
      <c r="E553" s="16"/>
      <c r="F553" s="16"/>
      <c r="G553" s="16"/>
      <c r="H553" s="17"/>
      <c r="I553" s="16"/>
      <c r="J553" s="16"/>
      <c r="K553" s="17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x14ac:dyDescent="0.25">
      <c r="A554" s="112"/>
      <c r="B554" s="16"/>
      <c r="C554" s="16"/>
      <c r="D554" s="16"/>
      <c r="E554" s="16"/>
      <c r="F554" s="16"/>
      <c r="G554" s="16"/>
      <c r="H554" s="17"/>
      <c r="I554" s="16"/>
      <c r="J554" s="16"/>
      <c r="K554" s="17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x14ac:dyDescent="0.25">
      <c r="A555" s="112"/>
      <c r="B555" s="16"/>
      <c r="C555" s="16"/>
      <c r="D555" s="16"/>
      <c r="E555" s="16"/>
      <c r="F555" s="16"/>
      <c r="G555" s="16"/>
      <c r="H555" s="17"/>
      <c r="I555" s="16"/>
      <c r="J555" s="16"/>
      <c r="K555" s="17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x14ac:dyDescent="0.25">
      <c r="A556" s="112"/>
      <c r="B556" s="16"/>
      <c r="C556" s="16"/>
      <c r="D556" s="16"/>
      <c r="E556" s="16"/>
      <c r="F556" s="16"/>
      <c r="G556" s="16"/>
      <c r="H556" s="17"/>
      <c r="I556" s="16"/>
      <c r="J556" s="16"/>
      <c r="K556" s="17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x14ac:dyDescent="0.25">
      <c r="A557" s="112"/>
      <c r="B557" s="16"/>
      <c r="C557" s="16"/>
      <c r="D557" s="16"/>
      <c r="E557" s="16"/>
      <c r="F557" s="16"/>
      <c r="G557" s="16"/>
      <c r="H557" s="17"/>
      <c r="I557" s="16"/>
      <c r="J557" s="16"/>
      <c r="K557" s="17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x14ac:dyDescent="0.25">
      <c r="A558" s="112"/>
      <c r="B558" s="16"/>
      <c r="C558" s="16"/>
      <c r="D558" s="16"/>
      <c r="E558" s="16"/>
      <c r="F558" s="16"/>
      <c r="G558" s="16"/>
      <c r="H558" s="17"/>
      <c r="I558" s="16"/>
      <c r="J558" s="16"/>
      <c r="K558" s="17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x14ac:dyDescent="0.25">
      <c r="A559" s="112"/>
      <c r="B559" s="16"/>
      <c r="C559" s="16"/>
      <c r="D559" s="16"/>
      <c r="E559" s="16"/>
      <c r="F559" s="16"/>
      <c r="G559" s="16"/>
      <c r="H559" s="17"/>
      <c r="I559" s="16"/>
      <c r="J559" s="16"/>
      <c r="K559" s="17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x14ac:dyDescent="0.25">
      <c r="A560" s="112"/>
      <c r="B560" s="16"/>
      <c r="C560" s="16"/>
      <c r="D560" s="16"/>
      <c r="E560" s="16"/>
      <c r="F560" s="16"/>
      <c r="G560" s="16"/>
      <c r="H560" s="17"/>
      <c r="I560" s="16"/>
      <c r="J560" s="16"/>
      <c r="K560" s="17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x14ac:dyDescent="0.25">
      <c r="A561" s="112"/>
      <c r="B561" s="16"/>
      <c r="C561" s="16"/>
      <c r="D561" s="16"/>
      <c r="E561" s="16"/>
      <c r="F561" s="16"/>
      <c r="G561" s="16"/>
      <c r="H561" s="17"/>
      <c r="I561" s="16"/>
      <c r="J561" s="16"/>
      <c r="K561" s="17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x14ac:dyDescent="0.25">
      <c r="A562" s="112"/>
      <c r="B562" s="16"/>
      <c r="C562" s="16"/>
      <c r="D562" s="16"/>
      <c r="E562" s="16"/>
      <c r="F562" s="16"/>
      <c r="G562" s="16"/>
      <c r="H562" s="17"/>
      <c r="I562" s="16"/>
      <c r="J562" s="16"/>
      <c r="K562" s="17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x14ac:dyDescent="0.25">
      <c r="A563" s="112"/>
      <c r="B563" s="16"/>
      <c r="C563" s="16"/>
      <c r="D563" s="16"/>
      <c r="E563" s="16"/>
      <c r="F563" s="16"/>
      <c r="G563" s="16"/>
      <c r="H563" s="17"/>
      <c r="I563" s="16"/>
      <c r="J563" s="16"/>
      <c r="K563" s="17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x14ac:dyDescent="0.25">
      <c r="A564" s="112"/>
      <c r="B564" s="16"/>
      <c r="C564" s="16"/>
      <c r="D564" s="16"/>
      <c r="E564" s="16"/>
      <c r="F564" s="16"/>
      <c r="G564" s="16"/>
      <c r="H564" s="17"/>
      <c r="I564" s="16"/>
      <c r="J564" s="16"/>
      <c r="K564" s="17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x14ac:dyDescent="0.25">
      <c r="A565" s="112"/>
      <c r="B565" s="16"/>
      <c r="C565" s="16"/>
      <c r="D565" s="16"/>
      <c r="E565" s="16"/>
      <c r="F565" s="16"/>
      <c r="G565" s="16"/>
      <c r="H565" s="17"/>
      <c r="I565" s="16"/>
      <c r="J565" s="16"/>
      <c r="K565" s="17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x14ac:dyDescent="0.25">
      <c r="A566" s="112"/>
      <c r="B566" s="16"/>
      <c r="C566" s="16"/>
      <c r="D566" s="16"/>
      <c r="E566" s="16"/>
      <c r="F566" s="16"/>
      <c r="G566" s="16"/>
      <c r="H566" s="17"/>
      <c r="I566" s="16"/>
      <c r="J566" s="16"/>
      <c r="K566" s="17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x14ac:dyDescent="0.25">
      <c r="A567" s="112"/>
      <c r="B567" s="16"/>
      <c r="C567" s="16"/>
      <c r="D567" s="16"/>
      <c r="E567" s="16"/>
      <c r="F567" s="16"/>
      <c r="G567" s="16"/>
      <c r="H567" s="17"/>
      <c r="I567" s="16"/>
      <c r="J567" s="16"/>
      <c r="K567" s="17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x14ac:dyDescent="0.25">
      <c r="A568" s="112"/>
      <c r="B568" s="16"/>
      <c r="C568" s="16"/>
      <c r="D568" s="16"/>
      <c r="E568" s="16"/>
      <c r="F568" s="16"/>
      <c r="G568" s="16"/>
      <c r="H568" s="17"/>
      <c r="I568" s="16"/>
      <c r="J568" s="16"/>
      <c r="K568" s="17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x14ac:dyDescent="0.25">
      <c r="A569" s="112"/>
      <c r="B569" s="16"/>
      <c r="C569" s="16"/>
      <c r="D569" s="16"/>
      <c r="E569" s="16"/>
      <c r="F569" s="16"/>
      <c r="G569" s="16"/>
      <c r="H569" s="17"/>
      <c r="I569" s="16"/>
      <c r="J569" s="16"/>
      <c r="K569" s="17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x14ac:dyDescent="0.25">
      <c r="A570" s="112"/>
      <c r="B570" s="16"/>
      <c r="C570" s="16"/>
      <c r="D570" s="16"/>
      <c r="E570" s="16"/>
      <c r="F570" s="16"/>
      <c r="G570" s="16"/>
      <c r="H570" s="17"/>
      <c r="I570" s="16"/>
      <c r="J570" s="16"/>
      <c r="K570" s="17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x14ac:dyDescent="0.25">
      <c r="A571" s="112"/>
      <c r="B571" s="16"/>
      <c r="C571" s="16"/>
      <c r="D571" s="16"/>
      <c r="E571" s="16"/>
      <c r="F571" s="16"/>
      <c r="G571" s="16"/>
      <c r="H571" s="17"/>
      <c r="I571" s="16"/>
      <c r="J571" s="16"/>
      <c r="K571" s="17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x14ac:dyDescent="0.25">
      <c r="A572" s="112"/>
      <c r="B572" s="16"/>
      <c r="C572" s="16"/>
      <c r="D572" s="16"/>
      <c r="E572" s="16"/>
      <c r="F572" s="16"/>
      <c r="G572" s="16"/>
      <c r="H572" s="17"/>
      <c r="I572" s="16"/>
      <c r="J572" s="16"/>
      <c r="K572" s="17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x14ac:dyDescent="0.25">
      <c r="A573" s="112"/>
      <c r="B573" s="16"/>
      <c r="C573" s="16"/>
      <c r="D573" s="16"/>
      <c r="E573" s="16"/>
      <c r="F573" s="16"/>
      <c r="G573" s="16"/>
      <c r="H573" s="17"/>
      <c r="I573" s="16"/>
      <c r="J573" s="16"/>
      <c r="K573" s="17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x14ac:dyDescent="0.25">
      <c r="A574" s="112"/>
      <c r="B574" s="16"/>
      <c r="C574" s="16"/>
      <c r="D574" s="16"/>
      <c r="E574" s="16"/>
      <c r="F574" s="16"/>
      <c r="G574" s="16"/>
      <c r="H574" s="17"/>
      <c r="I574" s="16"/>
      <c r="J574" s="16"/>
      <c r="K574" s="17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x14ac:dyDescent="0.25">
      <c r="A575" s="112"/>
      <c r="B575" s="16"/>
      <c r="C575" s="16"/>
      <c r="D575" s="16"/>
      <c r="E575" s="16"/>
      <c r="F575" s="16"/>
      <c r="G575" s="16"/>
      <c r="H575" s="17"/>
      <c r="I575" s="16"/>
      <c r="J575" s="16"/>
      <c r="K575" s="17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x14ac:dyDescent="0.25">
      <c r="A576" s="112"/>
      <c r="B576" s="16"/>
      <c r="C576" s="16"/>
      <c r="D576" s="16"/>
      <c r="E576" s="16"/>
      <c r="F576" s="16"/>
      <c r="G576" s="16"/>
      <c r="H576" s="17"/>
      <c r="I576" s="16"/>
      <c r="J576" s="16"/>
      <c r="K576" s="17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x14ac:dyDescent="0.25">
      <c r="A577" s="112"/>
      <c r="B577" s="16"/>
      <c r="C577" s="16"/>
      <c r="D577" s="16"/>
      <c r="E577" s="16"/>
      <c r="F577" s="16"/>
      <c r="G577" s="16"/>
      <c r="H577" s="17"/>
      <c r="I577" s="16"/>
      <c r="J577" s="16"/>
      <c r="K577" s="17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x14ac:dyDescent="0.25">
      <c r="A578" s="112"/>
      <c r="B578" s="16"/>
      <c r="C578" s="16"/>
      <c r="D578" s="16"/>
      <c r="E578" s="16"/>
      <c r="F578" s="16"/>
      <c r="G578" s="16"/>
      <c r="H578" s="17"/>
      <c r="I578" s="16"/>
      <c r="J578" s="16"/>
      <c r="K578" s="17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x14ac:dyDescent="0.25">
      <c r="A579" s="112"/>
      <c r="B579" s="16"/>
      <c r="C579" s="16"/>
      <c r="D579" s="16"/>
      <c r="E579" s="16"/>
      <c r="F579" s="16"/>
      <c r="G579" s="16"/>
      <c r="H579" s="17"/>
      <c r="I579" s="16"/>
      <c r="J579" s="16"/>
      <c r="K579" s="17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x14ac:dyDescent="0.25">
      <c r="A580" s="112"/>
      <c r="B580" s="16"/>
      <c r="C580" s="16"/>
      <c r="D580" s="16"/>
      <c r="E580" s="16"/>
      <c r="F580" s="16"/>
      <c r="G580" s="16"/>
      <c r="H580" s="17"/>
      <c r="I580" s="16"/>
      <c r="J580" s="16"/>
      <c r="K580" s="17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x14ac:dyDescent="0.25">
      <c r="A581" s="112"/>
      <c r="B581" s="16"/>
      <c r="C581" s="16"/>
      <c r="D581" s="16"/>
      <c r="E581" s="16"/>
      <c r="F581" s="16"/>
      <c r="G581" s="16"/>
      <c r="H581" s="17"/>
      <c r="I581" s="16"/>
      <c r="J581" s="16"/>
      <c r="K581" s="17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x14ac:dyDescent="0.25">
      <c r="A582" s="112"/>
      <c r="B582" s="16"/>
      <c r="C582" s="16"/>
      <c r="D582" s="16"/>
      <c r="E582" s="16"/>
      <c r="F582" s="16"/>
      <c r="G582" s="16"/>
      <c r="H582" s="17"/>
      <c r="I582" s="16"/>
      <c r="J582" s="16"/>
      <c r="K582" s="17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x14ac:dyDescent="0.25">
      <c r="A583" s="112"/>
      <c r="B583" s="16"/>
      <c r="C583" s="16"/>
      <c r="D583" s="16"/>
      <c r="E583" s="16"/>
      <c r="F583" s="16"/>
      <c r="G583" s="16"/>
      <c r="H583" s="17"/>
      <c r="I583" s="16"/>
      <c r="J583" s="16"/>
      <c r="K583" s="17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x14ac:dyDescent="0.25">
      <c r="A584" s="112"/>
      <c r="B584" s="16"/>
      <c r="C584" s="16"/>
      <c r="D584" s="16"/>
      <c r="E584" s="16"/>
      <c r="F584" s="16"/>
      <c r="G584" s="16"/>
      <c r="H584" s="17"/>
      <c r="I584" s="16"/>
      <c r="J584" s="16"/>
      <c r="K584" s="17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x14ac:dyDescent="0.25">
      <c r="A585" s="112"/>
      <c r="B585" s="16"/>
      <c r="C585" s="16"/>
      <c r="D585" s="16"/>
      <c r="E585" s="16"/>
      <c r="F585" s="16"/>
      <c r="G585" s="16"/>
      <c r="H585" s="17"/>
      <c r="I585" s="16"/>
      <c r="J585" s="16"/>
      <c r="K585" s="17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x14ac:dyDescent="0.25">
      <c r="A586" s="112"/>
      <c r="B586" s="16"/>
      <c r="C586" s="16"/>
      <c r="D586" s="16"/>
      <c r="E586" s="16"/>
      <c r="F586" s="16"/>
      <c r="G586" s="16"/>
      <c r="H586" s="17"/>
      <c r="I586" s="16"/>
      <c r="J586" s="16"/>
      <c r="K586" s="17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x14ac:dyDescent="0.25">
      <c r="A587" s="112"/>
      <c r="B587" s="16"/>
      <c r="C587" s="16"/>
      <c r="D587" s="16"/>
      <c r="E587" s="16"/>
      <c r="F587" s="16"/>
      <c r="G587" s="16"/>
      <c r="H587" s="17"/>
      <c r="I587" s="16"/>
      <c r="J587" s="16"/>
      <c r="K587" s="17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x14ac:dyDescent="0.25">
      <c r="A588" s="112"/>
      <c r="B588" s="16"/>
      <c r="C588" s="16"/>
      <c r="D588" s="16"/>
      <c r="E588" s="16"/>
      <c r="F588" s="16"/>
      <c r="G588" s="16"/>
      <c r="H588" s="17"/>
      <c r="I588" s="16"/>
      <c r="J588" s="16"/>
      <c r="K588" s="17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x14ac:dyDescent="0.25">
      <c r="A589" s="112"/>
      <c r="B589" s="16"/>
      <c r="C589" s="16"/>
      <c r="D589" s="16"/>
      <c r="E589" s="16"/>
      <c r="F589" s="16"/>
      <c r="G589" s="16"/>
      <c r="H589" s="17"/>
      <c r="I589" s="16"/>
      <c r="J589" s="16"/>
      <c r="K589" s="17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x14ac:dyDescent="0.25">
      <c r="A590" s="112"/>
      <c r="B590" s="16"/>
      <c r="C590" s="16"/>
      <c r="D590" s="16"/>
      <c r="E590" s="16"/>
      <c r="F590" s="16"/>
      <c r="G590" s="16"/>
      <c r="H590" s="17"/>
      <c r="I590" s="16"/>
      <c r="J590" s="16"/>
      <c r="K590" s="17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x14ac:dyDescent="0.25">
      <c r="A591" s="112"/>
      <c r="B591" s="16"/>
      <c r="C591" s="16"/>
      <c r="D591" s="16"/>
      <c r="E591" s="16"/>
      <c r="F591" s="16"/>
      <c r="G591" s="16"/>
      <c r="H591" s="17"/>
      <c r="I591" s="16"/>
      <c r="J591" s="16"/>
      <c r="K591" s="17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x14ac:dyDescent="0.25">
      <c r="A592" s="112"/>
      <c r="B592" s="16"/>
      <c r="C592" s="16"/>
      <c r="D592" s="16"/>
      <c r="E592" s="16"/>
      <c r="F592" s="16"/>
      <c r="G592" s="16"/>
      <c r="H592" s="17"/>
      <c r="I592" s="16"/>
      <c r="J592" s="16"/>
      <c r="K592" s="17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x14ac:dyDescent="0.25">
      <c r="A593" s="112"/>
      <c r="B593" s="16"/>
      <c r="C593" s="16"/>
      <c r="D593" s="16"/>
      <c r="E593" s="16"/>
      <c r="F593" s="16"/>
      <c r="G593" s="16"/>
      <c r="H593" s="17"/>
      <c r="I593" s="16"/>
      <c r="J593" s="16"/>
      <c r="K593" s="17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x14ac:dyDescent="0.25">
      <c r="A594" s="112"/>
      <c r="B594" s="16"/>
      <c r="C594" s="16"/>
      <c r="D594" s="16"/>
      <c r="E594" s="16"/>
      <c r="F594" s="16"/>
      <c r="G594" s="16"/>
      <c r="H594" s="17"/>
      <c r="I594" s="16"/>
      <c r="J594" s="16"/>
      <c r="K594" s="17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x14ac:dyDescent="0.25">
      <c r="A595" s="112"/>
      <c r="B595" s="16"/>
      <c r="C595" s="16"/>
      <c r="D595" s="16"/>
      <c r="E595" s="16"/>
      <c r="F595" s="16"/>
      <c r="G595" s="16"/>
      <c r="H595" s="17"/>
      <c r="I595" s="16"/>
      <c r="J595" s="16"/>
      <c r="K595" s="17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x14ac:dyDescent="0.25">
      <c r="A596" s="112"/>
      <c r="B596" s="16"/>
      <c r="C596" s="16"/>
      <c r="D596" s="16"/>
      <c r="E596" s="16"/>
      <c r="F596" s="16"/>
      <c r="G596" s="16"/>
      <c r="H596" s="17"/>
      <c r="I596" s="16"/>
      <c r="J596" s="16"/>
      <c r="K596" s="17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x14ac:dyDescent="0.25">
      <c r="A597" s="112"/>
      <c r="B597" s="16"/>
      <c r="C597" s="16"/>
      <c r="D597" s="16"/>
      <c r="E597" s="16"/>
      <c r="F597" s="16"/>
      <c r="G597" s="16"/>
      <c r="H597" s="17"/>
      <c r="I597" s="16"/>
      <c r="J597" s="16"/>
      <c r="K597" s="17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x14ac:dyDescent="0.25">
      <c r="A598" s="112"/>
      <c r="B598" s="16"/>
      <c r="C598" s="16"/>
      <c r="D598" s="16"/>
      <c r="E598" s="16"/>
      <c r="F598" s="16"/>
      <c r="G598" s="16"/>
      <c r="H598" s="17"/>
      <c r="I598" s="16"/>
      <c r="J598" s="16"/>
      <c r="K598" s="17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x14ac:dyDescent="0.25">
      <c r="A599" s="112"/>
      <c r="B599" s="16"/>
      <c r="C599" s="16"/>
      <c r="D599" s="16"/>
      <c r="E599" s="16"/>
      <c r="F599" s="16"/>
      <c r="G599" s="16"/>
      <c r="H599" s="17"/>
      <c r="I599" s="16"/>
      <c r="J599" s="16"/>
      <c r="K599" s="17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x14ac:dyDescent="0.25">
      <c r="A600" s="112"/>
      <c r="B600" s="16"/>
      <c r="C600" s="16"/>
      <c r="D600" s="16"/>
      <c r="E600" s="16"/>
      <c r="F600" s="16"/>
      <c r="G600" s="16"/>
      <c r="H600" s="17"/>
      <c r="I600" s="16"/>
      <c r="J600" s="16"/>
      <c r="K600" s="17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x14ac:dyDescent="0.25">
      <c r="A601" s="112"/>
      <c r="B601" s="16"/>
      <c r="C601" s="16"/>
      <c r="D601" s="16"/>
      <c r="E601" s="16"/>
      <c r="F601" s="16"/>
      <c r="G601" s="16"/>
      <c r="H601" s="17"/>
      <c r="I601" s="16"/>
      <c r="J601" s="16"/>
      <c r="K601" s="17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x14ac:dyDescent="0.25">
      <c r="A602" s="112"/>
      <c r="B602" s="16"/>
      <c r="C602" s="16"/>
      <c r="D602" s="16"/>
      <c r="E602" s="16"/>
      <c r="F602" s="16"/>
      <c r="G602" s="16"/>
      <c r="H602" s="17"/>
      <c r="I602" s="16"/>
      <c r="J602" s="16"/>
      <c r="K602" s="17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x14ac:dyDescent="0.25">
      <c r="A603" s="112"/>
      <c r="B603" s="16"/>
      <c r="C603" s="16"/>
      <c r="D603" s="16"/>
      <c r="E603" s="16"/>
      <c r="F603" s="16"/>
      <c r="G603" s="16"/>
      <c r="H603" s="17"/>
      <c r="I603" s="16"/>
      <c r="J603" s="16"/>
      <c r="K603" s="17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x14ac:dyDescent="0.25">
      <c r="A604" s="112"/>
      <c r="B604" s="16"/>
      <c r="C604" s="16"/>
      <c r="D604" s="16"/>
      <c r="E604" s="16"/>
      <c r="F604" s="16"/>
      <c r="G604" s="16"/>
      <c r="H604" s="17"/>
      <c r="I604" s="16"/>
      <c r="J604" s="16"/>
      <c r="K604" s="17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x14ac:dyDescent="0.25">
      <c r="A605" s="112"/>
      <c r="B605" s="16"/>
      <c r="C605" s="16"/>
      <c r="D605" s="16"/>
      <c r="E605" s="16"/>
      <c r="F605" s="16"/>
      <c r="G605" s="16"/>
      <c r="H605" s="17"/>
      <c r="I605" s="16"/>
      <c r="J605" s="16"/>
      <c r="K605" s="17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x14ac:dyDescent="0.25">
      <c r="A606" s="112"/>
      <c r="B606" s="16"/>
      <c r="C606" s="16"/>
      <c r="D606" s="16"/>
      <c r="E606" s="16"/>
      <c r="F606" s="16"/>
      <c r="G606" s="16"/>
      <c r="H606" s="17"/>
      <c r="I606" s="16"/>
      <c r="J606" s="16"/>
      <c r="K606" s="17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x14ac:dyDescent="0.25">
      <c r="A607" s="112"/>
      <c r="B607" s="16"/>
      <c r="C607" s="16"/>
      <c r="D607" s="16"/>
      <c r="E607" s="16"/>
      <c r="F607" s="16"/>
      <c r="G607" s="16"/>
      <c r="H607" s="17"/>
      <c r="I607" s="16"/>
      <c r="J607" s="16"/>
      <c r="K607" s="17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x14ac:dyDescent="0.25">
      <c r="A608" s="112"/>
      <c r="B608" s="16"/>
      <c r="C608" s="16"/>
      <c r="D608" s="16"/>
      <c r="E608" s="16"/>
      <c r="F608" s="16"/>
      <c r="G608" s="16"/>
      <c r="H608" s="17"/>
      <c r="I608" s="16"/>
      <c r="J608" s="16"/>
      <c r="K608" s="17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x14ac:dyDescent="0.25">
      <c r="A609" s="112"/>
      <c r="B609" s="16"/>
      <c r="C609" s="16"/>
      <c r="D609" s="16"/>
      <c r="E609" s="16"/>
      <c r="F609" s="16"/>
      <c r="G609" s="16"/>
      <c r="H609" s="17"/>
      <c r="I609" s="16"/>
      <c r="J609" s="16"/>
      <c r="K609" s="17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x14ac:dyDescent="0.25">
      <c r="A610" s="112"/>
      <c r="B610" s="16"/>
      <c r="C610" s="16"/>
      <c r="D610" s="16"/>
      <c r="E610" s="16"/>
      <c r="F610" s="16"/>
      <c r="G610" s="16"/>
      <c r="H610" s="17"/>
      <c r="I610" s="16"/>
      <c r="J610" s="16"/>
      <c r="K610" s="17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x14ac:dyDescent="0.25">
      <c r="A611" s="112"/>
      <c r="B611" s="16"/>
      <c r="C611" s="16"/>
      <c r="D611" s="16"/>
      <c r="E611" s="16"/>
      <c r="F611" s="16"/>
      <c r="G611" s="16"/>
      <c r="H611" s="17"/>
      <c r="I611" s="16"/>
      <c r="J611" s="16"/>
      <c r="K611" s="17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x14ac:dyDescent="0.25">
      <c r="A612" s="112"/>
      <c r="B612" s="16"/>
      <c r="C612" s="16"/>
      <c r="D612" s="16"/>
      <c r="E612" s="16"/>
      <c r="F612" s="16"/>
      <c r="G612" s="16"/>
      <c r="H612" s="17"/>
      <c r="I612" s="16"/>
      <c r="J612" s="16"/>
      <c r="K612" s="17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x14ac:dyDescent="0.25">
      <c r="A613" s="112"/>
      <c r="B613" s="16"/>
      <c r="C613" s="16"/>
      <c r="D613" s="16"/>
      <c r="E613" s="16"/>
      <c r="F613" s="16"/>
      <c r="G613" s="16"/>
      <c r="H613" s="17"/>
      <c r="I613" s="16"/>
      <c r="J613" s="16"/>
      <c r="K613" s="17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x14ac:dyDescent="0.25">
      <c r="A614" s="112"/>
      <c r="B614" s="16"/>
      <c r="C614" s="16"/>
      <c r="D614" s="16"/>
      <c r="E614" s="16"/>
      <c r="F614" s="16"/>
      <c r="G614" s="16"/>
      <c r="H614" s="17"/>
      <c r="I614" s="16"/>
      <c r="J614" s="16"/>
      <c r="K614" s="17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x14ac:dyDescent="0.25">
      <c r="A615" s="112"/>
      <c r="B615" s="16"/>
      <c r="C615" s="16"/>
      <c r="D615" s="16"/>
      <c r="E615" s="16"/>
      <c r="F615" s="16"/>
      <c r="G615" s="16"/>
      <c r="H615" s="17"/>
      <c r="I615" s="16"/>
      <c r="J615" s="16"/>
      <c r="K615" s="17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x14ac:dyDescent="0.25">
      <c r="A616" s="112"/>
      <c r="B616" s="16"/>
      <c r="C616" s="16"/>
      <c r="D616" s="16"/>
      <c r="E616" s="16"/>
      <c r="F616" s="16"/>
      <c r="G616" s="16"/>
      <c r="H616" s="17"/>
      <c r="I616" s="16"/>
      <c r="J616" s="16"/>
      <c r="K616" s="17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x14ac:dyDescent="0.25">
      <c r="A617" s="112"/>
      <c r="B617" s="16"/>
      <c r="C617" s="16"/>
      <c r="D617" s="16"/>
      <c r="E617" s="16"/>
      <c r="F617" s="16"/>
      <c r="G617" s="16"/>
      <c r="H617" s="17"/>
      <c r="I617" s="16"/>
      <c r="J617" s="16"/>
      <c r="K617" s="17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x14ac:dyDescent="0.25">
      <c r="A618" s="112"/>
      <c r="B618" s="16"/>
      <c r="C618" s="16"/>
      <c r="D618" s="16"/>
      <c r="E618" s="16"/>
      <c r="F618" s="16"/>
      <c r="G618" s="16"/>
      <c r="H618" s="17"/>
      <c r="I618" s="16"/>
      <c r="J618" s="16"/>
      <c r="K618" s="17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x14ac:dyDescent="0.25">
      <c r="A619" s="112"/>
      <c r="B619" s="16"/>
      <c r="C619" s="16"/>
      <c r="D619" s="16"/>
      <c r="E619" s="16"/>
      <c r="F619" s="16"/>
      <c r="G619" s="16"/>
      <c r="H619" s="17"/>
      <c r="I619" s="16"/>
      <c r="J619" s="16"/>
      <c r="K619" s="17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x14ac:dyDescent="0.25">
      <c r="A620" s="112"/>
      <c r="B620" s="16"/>
      <c r="C620" s="16"/>
      <c r="D620" s="16"/>
      <c r="E620" s="16"/>
      <c r="F620" s="16"/>
      <c r="G620" s="16"/>
      <c r="H620" s="17"/>
      <c r="I620" s="16"/>
      <c r="J620" s="16"/>
      <c r="K620" s="17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x14ac:dyDescent="0.25">
      <c r="A621" s="112"/>
      <c r="B621" s="16"/>
      <c r="C621" s="16"/>
      <c r="D621" s="16"/>
      <c r="E621" s="16"/>
      <c r="F621" s="16"/>
      <c r="G621" s="16"/>
      <c r="H621" s="17"/>
      <c r="I621" s="16"/>
      <c r="J621" s="16"/>
      <c r="K621" s="17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x14ac:dyDescent="0.25">
      <c r="A622" s="112"/>
      <c r="B622" s="16"/>
      <c r="C622" s="16"/>
      <c r="D622" s="16"/>
      <c r="E622" s="16"/>
      <c r="F622" s="16"/>
      <c r="G622" s="16"/>
      <c r="H622" s="17"/>
      <c r="I622" s="16"/>
      <c r="J622" s="16"/>
      <c r="K622" s="17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x14ac:dyDescent="0.25">
      <c r="A623" s="112"/>
      <c r="B623" s="16"/>
      <c r="C623" s="16"/>
      <c r="D623" s="16"/>
      <c r="E623" s="16"/>
      <c r="F623" s="16"/>
      <c r="G623" s="16"/>
      <c r="H623" s="17"/>
      <c r="I623" s="16"/>
      <c r="J623" s="16"/>
      <c r="K623" s="17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x14ac:dyDescent="0.25">
      <c r="A624" s="112"/>
      <c r="B624" s="16"/>
      <c r="C624" s="16"/>
      <c r="D624" s="16"/>
      <c r="E624" s="16"/>
      <c r="F624" s="16"/>
      <c r="G624" s="16"/>
      <c r="H624" s="17"/>
      <c r="I624" s="16"/>
      <c r="J624" s="16"/>
      <c r="K624" s="17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x14ac:dyDescent="0.25">
      <c r="A625" s="112"/>
      <c r="B625" s="16"/>
      <c r="C625" s="16"/>
      <c r="D625" s="16"/>
      <c r="E625" s="16"/>
      <c r="F625" s="16"/>
      <c r="G625" s="16"/>
      <c r="H625" s="17"/>
      <c r="I625" s="16"/>
      <c r="J625" s="16"/>
      <c r="K625" s="17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x14ac:dyDescent="0.25">
      <c r="A626" s="112"/>
      <c r="B626" s="16"/>
      <c r="C626" s="16"/>
      <c r="D626" s="16"/>
      <c r="E626" s="16"/>
      <c r="F626" s="16"/>
      <c r="G626" s="16"/>
      <c r="H626" s="17"/>
      <c r="I626" s="16"/>
      <c r="J626" s="16"/>
      <c r="K626" s="17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x14ac:dyDescent="0.25">
      <c r="A627" s="112"/>
      <c r="B627" s="16"/>
      <c r="C627" s="16"/>
      <c r="D627" s="16"/>
      <c r="E627" s="16"/>
      <c r="F627" s="16"/>
      <c r="G627" s="16"/>
      <c r="H627" s="17"/>
      <c r="I627" s="16"/>
      <c r="J627" s="16"/>
      <c r="K627" s="17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x14ac:dyDescent="0.25">
      <c r="A628" s="112"/>
      <c r="B628" s="16"/>
      <c r="C628" s="16"/>
      <c r="D628" s="16"/>
      <c r="E628" s="16"/>
      <c r="F628" s="16"/>
      <c r="G628" s="16"/>
      <c r="H628" s="17"/>
      <c r="I628" s="16"/>
      <c r="J628" s="16"/>
      <c r="K628" s="17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x14ac:dyDescent="0.25">
      <c r="A629" s="112"/>
      <c r="B629" s="16"/>
      <c r="C629" s="16"/>
      <c r="D629" s="16"/>
      <c r="E629" s="16"/>
      <c r="F629" s="16"/>
      <c r="G629" s="16"/>
      <c r="H629" s="17"/>
      <c r="I629" s="16"/>
      <c r="J629" s="16"/>
      <c r="K629" s="17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x14ac:dyDescent="0.25">
      <c r="A630" s="112"/>
      <c r="B630" s="16"/>
      <c r="C630" s="16"/>
      <c r="D630" s="16"/>
      <c r="E630" s="16"/>
      <c r="F630" s="16"/>
      <c r="G630" s="16"/>
      <c r="H630" s="17"/>
      <c r="I630" s="16"/>
      <c r="J630" s="16"/>
      <c r="K630" s="17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x14ac:dyDescent="0.25">
      <c r="A631" s="112"/>
      <c r="B631" s="16"/>
      <c r="C631" s="16"/>
      <c r="D631" s="16"/>
      <c r="E631" s="16"/>
      <c r="F631" s="16"/>
      <c r="G631" s="16"/>
      <c r="H631" s="17"/>
      <c r="I631" s="16"/>
      <c r="J631" s="16"/>
      <c r="K631" s="17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x14ac:dyDescent="0.25">
      <c r="A632" s="112"/>
      <c r="B632" s="16"/>
      <c r="C632" s="16"/>
      <c r="D632" s="16"/>
      <c r="E632" s="16"/>
      <c r="F632" s="16"/>
      <c r="G632" s="16"/>
      <c r="H632" s="17"/>
      <c r="I632" s="16"/>
      <c r="J632" s="16"/>
      <c r="K632" s="17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x14ac:dyDescent="0.25">
      <c r="A633" s="112"/>
      <c r="B633" s="16"/>
      <c r="C633" s="16"/>
      <c r="D633" s="16"/>
      <c r="E633" s="16"/>
      <c r="F633" s="16"/>
      <c r="G633" s="16"/>
      <c r="H633" s="17"/>
      <c r="I633" s="16"/>
      <c r="J633" s="16"/>
      <c r="K633" s="17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x14ac:dyDescent="0.25">
      <c r="A634" s="112"/>
      <c r="B634" s="16"/>
      <c r="C634" s="16"/>
      <c r="D634" s="16"/>
      <c r="E634" s="16"/>
      <c r="F634" s="16"/>
      <c r="G634" s="16"/>
      <c r="H634" s="17"/>
      <c r="I634" s="16"/>
      <c r="J634" s="16"/>
      <c r="K634" s="17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x14ac:dyDescent="0.25">
      <c r="A635" s="112"/>
      <c r="B635" s="16"/>
      <c r="C635" s="16"/>
      <c r="D635" s="16"/>
      <c r="E635" s="16"/>
      <c r="F635" s="16"/>
      <c r="G635" s="16"/>
      <c r="H635" s="17"/>
      <c r="I635" s="16"/>
      <c r="J635" s="16"/>
      <c r="K635" s="17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x14ac:dyDescent="0.25">
      <c r="A636" s="112"/>
      <c r="B636" s="16"/>
      <c r="C636" s="16"/>
      <c r="D636" s="16"/>
      <c r="E636" s="16"/>
      <c r="F636" s="16"/>
      <c r="G636" s="16"/>
      <c r="H636" s="17"/>
      <c r="I636" s="16"/>
      <c r="J636" s="16"/>
      <c r="K636" s="17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x14ac:dyDescent="0.25">
      <c r="A637" s="112"/>
      <c r="B637" s="16"/>
      <c r="C637" s="16"/>
      <c r="D637" s="16"/>
      <c r="E637" s="16"/>
      <c r="F637" s="16"/>
      <c r="G637" s="16"/>
      <c r="H637" s="17"/>
      <c r="I637" s="16"/>
      <c r="J637" s="16"/>
      <c r="K637" s="17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x14ac:dyDescent="0.25">
      <c r="A638" s="112"/>
      <c r="B638" s="16"/>
      <c r="C638" s="16"/>
      <c r="D638" s="16"/>
      <c r="E638" s="16"/>
      <c r="F638" s="16"/>
      <c r="G638" s="16"/>
      <c r="H638" s="17"/>
      <c r="I638" s="16"/>
      <c r="J638" s="16"/>
      <c r="K638" s="17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x14ac:dyDescent="0.25">
      <c r="A639" s="112"/>
      <c r="B639" s="16"/>
      <c r="C639" s="16"/>
      <c r="D639" s="16"/>
      <c r="E639" s="16"/>
      <c r="F639" s="16"/>
      <c r="G639" s="16"/>
      <c r="H639" s="17"/>
      <c r="I639" s="16"/>
      <c r="J639" s="16"/>
      <c r="K639" s="17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x14ac:dyDescent="0.25">
      <c r="A640" s="112"/>
      <c r="B640" s="16"/>
      <c r="C640" s="16"/>
      <c r="D640" s="16"/>
      <c r="E640" s="16"/>
      <c r="F640" s="16"/>
      <c r="G640" s="16"/>
      <c r="H640" s="17"/>
      <c r="I640" s="16"/>
      <c r="J640" s="16"/>
      <c r="K640" s="17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x14ac:dyDescent="0.25">
      <c r="A641" s="112"/>
      <c r="B641" s="16"/>
      <c r="C641" s="16"/>
      <c r="D641" s="16"/>
      <c r="E641" s="16"/>
      <c r="F641" s="16"/>
      <c r="G641" s="16"/>
      <c r="H641" s="17"/>
      <c r="I641" s="16"/>
      <c r="J641" s="16"/>
      <c r="K641" s="17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x14ac:dyDescent="0.25">
      <c r="A642" s="112"/>
      <c r="B642" s="16"/>
      <c r="C642" s="16"/>
      <c r="D642" s="16"/>
      <c r="E642" s="16"/>
      <c r="F642" s="16"/>
      <c r="G642" s="16"/>
      <c r="H642" s="17"/>
      <c r="I642" s="16"/>
      <c r="J642" s="16"/>
      <c r="K642" s="17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x14ac:dyDescent="0.25">
      <c r="A643" s="112"/>
      <c r="B643" s="16"/>
      <c r="C643" s="16"/>
      <c r="D643" s="16"/>
      <c r="E643" s="16"/>
      <c r="F643" s="16"/>
      <c r="G643" s="16"/>
      <c r="H643" s="17"/>
      <c r="I643" s="16"/>
      <c r="J643" s="16"/>
      <c r="K643" s="17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x14ac:dyDescent="0.25">
      <c r="A644" s="112"/>
      <c r="B644" s="16"/>
      <c r="C644" s="16"/>
      <c r="D644" s="16"/>
      <c r="E644" s="16"/>
      <c r="F644" s="16"/>
      <c r="G644" s="16"/>
      <c r="H644" s="17"/>
      <c r="I644" s="16"/>
      <c r="J644" s="16"/>
      <c r="K644" s="17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x14ac:dyDescent="0.25">
      <c r="A645" s="112"/>
      <c r="B645" s="16"/>
      <c r="C645" s="16"/>
      <c r="D645" s="16"/>
      <c r="E645" s="16"/>
      <c r="F645" s="16"/>
      <c r="G645" s="16"/>
      <c r="H645" s="17"/>
      <c r="I645" s="16"/>
      <c r="J645" s="16"/>
      <c r="K645" s="17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x14ac:dyDescent="0.25">
      <c r="A646" s="112"/>
      <c r="B646" s="16"/>
      <c r="C646" s="16"/>
      <c r="D646" s="16"/>
      <c r="E646" s="16"/>
      <c r="F646" s="16"/>
      <c r="G646" s="16"/>
      <c r="H646" s="17"/>
      <c r="I646" s="16"/>
      <c r="J646" s="16"/>
      <c r="K646" s="17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x14ac:dyDescent="0.25">
      <c r="A647" s="112"/>
      <c r="B647" s="16"/>
      <c r="C647" s="16"/>
      <c r="D647" s="16"/>
      <c r="E647" s="16"/>
      <c r="F647" s="16"/>
      <c r="G647" s="16"/>
      <c r="H647" s="17"/>
      <c r="I647" s="16"/>
      <c r="J647" s="16"/>
      <c r="K647" s="17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x14ac:dyDescent="0.25">
      <c r="A648" s="112"/>
      <c r="B648" s="16"/>
      <c r="C648" s="16"/>
      <c r="D648" s="16"/>
      <c r="E648" s="16"/>
      <c r="F648" s="16"/>
      <c r="G648" s="16"/>
      <c r="H648" s="17"/>
      <c r="I648" s="16"/>
      <c r="J648" s="16"/>
      <c r="K648" s="17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x14ac:dyDescent="0.25">
      <c r="A649" s="112"/>
      <c r="B649" s="16"/>
      <c r="C649" s="16"/>
      <c r="D649" s="16"/>
      <c r="E649" s="16"/>
      <c r="F649" s="16"/>
      <c r="G649" s="16"/>
      <c r="H649" s="17"/>
      <c r="I649" s="16"/>
      <c r="J649" s="16"/>
      <c r="K649" s="17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x14ac:dyDescent="0.25">
      <c r="A650" s="112"/>
      <c r="B650" s="16"/>
      <c r="C650" s="16"/>
      <c r="D650" s="16"/>
      <c r="E650" s="16"/>
      <c r="F650" s="16"/>
      <c r="G650" s="16"/>
      <c r="H650" s="17"/>
      <c r="I650" s="16"/>
      <c r="J650" s="16"/>
      <c r="K650" s="17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x14ac:dyDescent="0.25">
      <c r="A651" s="112"/>
      <c r="B651" s="16"/>
      <c r="C651" s="16"/>
      <c r="D651" s="16"/>
      <c r="E651" s="16"/>
      <c r="F651" s="16"/>
      <c r="G651" s="16"/>
      <c r="H651" s="17"/>
      <c r="I651" s="16"/>
      <c r="J651" s="16"/>
      <c r="K651" s="17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x14ac:dyDescent="0.25">
      <c r="A652" s="112"/>
      <c r="B652" s="16"/>
      <c r="C652" s="16"/>
      <c r="D652" s="16"/>
      <c r="E652" s="16"/>
      <c r="F652" s="16"/>
      <c r="G652" s="16"/>
      <c r="H652" s="17"/>
      <c r="I652" s="16"/>
      <c r="J652" s="16"/>
      <c r="K652" s="17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x14ac:dyDescent="0.25">
      <c r="A653" s="112"/>
      <c r="B653" s="16"/>
      <c r="C653" s="16"/>
      <c r="D653" s="16"/>
      <c r="E653" s="16"/>
      <c r="F653" s="16"/>
      <c r="G653" s="16"/>
      <c r="H653" s="17"/>
      <c r="I653" s="16"/>
      <c r="J653" s="16"/>
      <c r="K653" s="17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x14ac:dyDescent="0.25">
      <c r="A654" s="112"/>
      <c r="B654" s="16"/>
      <c r="C654" s="16"/>
      <c r="D654" s="16"/>
      <c r="E654" s="16"/>
      <c r="F654" s="16"/>
      <c r="G654" s="16"/>
      <c r="H654" s="17"/>
      <c r="I654" s="16"/>
      <c r="J654" s="16"/>
      <c r="K654" s="17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x14ac:dyDescent="0.25">
      <c r="A655" s="112"/>
      <c r="B655" s="16"/>
      <c r="C655" s="16"/>
      <c r="D655" s="16"/>
      <c r="E655" s="16"/>
      <c r="F655" s="16"/>
      <c r="G655" s="16"/>
      <c r="H655" s="17"/>
      <c r="I655" s="16"/>
      <c r="J655" s="16"/>
      <c r="K655" s="17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x14ac:dyDescent="0.25">
      <c r="A656" s="112"/>
      <c r="B656" s="16"/>
      <c r="C656" s="16"/>
      <c r="D656" s="16"/>
      <c r="E656" s="16"/>
      <c r="F656" s="16"/>
      <c r="G656" s="16"/>
      <c r="H656" s="17"/>
      <c r="I656" s="16"/>
      <c r="J656" s="16"/>
      <c r="K656" s="17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x14ac:dyDescent="0.25">
      <c r="A657" s="112"/>
      <c r="B657" s="16"/>
      <c r="C657" s="16"/>
      <c r="D657" s="16"/>
      <c r="E657" s="16"/>
      <c r="F657" s="16"/>
      <c r="G657" s="16"/>
      <c r="H657" s="17"/>
      <c r="I657" s="16"/>
      <c r="J657" s="16"/>
      <c r="K657" s="17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x14ac:dyDescent="0.25">
      <c r="A658" s="112"/>
      <c r="B658" s="16"/>
      <c r="C658" s="16"/>
      <c r="D658" s="16"/>
      <c r="E658" s="16"/>
      <c r="F658" s="16"/>
      <c r="G658" s="16"/>
      <c r="H658" s="17"/>
      <c r="I658" s="16"/>
      <c r="J658" s="16"/>
      <c r="K658" s="17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x14ac:dyDescent="0.25">
      <c r="A659" s="112"/>
      <c r="B659" s="16"/>
      <c r="C659" s="16"/>
      <c r="D659" s="16"/>
      <c r="E659" s="16"/>
      <c r="F659" s="16"/>
      <c r="G659" s="16"/>
      <c r="H659" s="17"/>
      <c r="I659" s="16"/>
      <c r="J659" s="16"/>
      <c r="K659" s="17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x14ac:dyDescent="0.25">
      <c r="A660" s="112"/>
      <c r="B660" s="16"/>
      <c r="C660" s="16"/>
      <c r="D660" s="16"/>
      <c r="E660" s="16"/>
      <c r="F660" s="16"/>
      <c r="G660" s="16"/>
      <c r="H660" s="17"/>
      <c r="I660" s="16"/>
      <c r="J660" s="16"/>
      <c r="K660" s="17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x14ac:dyDescent="0.25">
      <c r="A661" s="112"/>
      <c r="B661" s="16"/>
      <c r="C661" s="16"/>
      <c r="D661" s="16"/>
      <c r="E661" s="16"/>
      <c r="F661" s="16"/>
      <c r="G661" s="16"/>
      <c r="H661" s="17"/>
      <c r="I661" s="16"/>
      <c r="J661" s="16"/>
      <c r="K661" s="17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x14ac:dyDescent="0.25">
      <c r="A662" s="112"/>
      <c r="B662" s="16"/>
      <c r="C662" s="16"/>
      <c r="D662" s="16"/>
      <c r="E662" s="16"/>
      <c r="F662" s="16"/>
      <c r="G662" s="16"/>
      <c r="H662" s="17"/>
      <c r="I662" s="16"/>
      <c r="J662" s="16"/>
      <c r="K662" s="17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x14ac:dyDescent="0.25">
      <c r="A663" s="112"/>
      <c r="B663" s="16"/>
      <c r="C663" s="16"/>
      <c r="D663" s="16"/>
      <c r="E663" s="16"/>
      <c r="F663" s="16"/>
      <c r="G663" s="16"/>
      <c r="H663" s="17"/>
      <c r="I663" s="16"/>
      <c r="J663" s="16"/>
      <c r="K663" s="17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x14ac:dyDescent="0.25">
      <c r="A664" s="112"/>
      <c r="B664" s="16"/>
      <c r="C664" s="16"/>
      <c r="D664" s="16"/>
      <c r="E664" s="16"/>
      <c r="F664" s="16"/>
      <c r="G664" s="16"/>
      <c r="H664" s="17"/>
      <c r="I664" s="16"/>
      <c r="J664" s="16"/>
      <c r="K664" s="17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x14ac:dyDescent="0.25">
      <c r="A665" s="112"/>
      <c r="B665" s="16"/>
      <c r="C665" s="16"/>
      <c r="D665" s="16"/>
      <c r="E665" s="16"/>
      <c r="F665" s="16"/>
      <c r="G665" s="16"/>
      <c r="H665" s="17"/>
      <c r="I665" s="16"/>
      <c r="J665" s="16"/>
      <c r="K665" s="17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x14ac:dyDescent="0.25">
      <c r="A666" s="112"/>
      <c r="B666" s="16"/>
      <c r="C666" s="16"/>
      <c r="D666" s="16"/>
      <c r="E666" s="16"/>
      <c r="F666" s="16"/>
      <c r="G666" s="16"/>
      <c r="H666" s="17"/>
      <c r="I666" s="16"/>
      <c r="J666" s="16"/>
      <c r="K666" s="17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x14ac:dyDescent="0.25">
      <c r="A667" s="112"/>
      <c r="B667" s="16"/>
      <c r="C667" s="16"/>
      <c r="D667" s="16"/>
      <c r="E667" s="16"/>
      <c r="F667" s="16"/>
      <c r="G667" s="16"/>
      <c r="H667" s="17"/>
      <c r="I667" s="16"/>
      <c r="J667" s="16"/>
      <c r="K667" s="17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x14ac:dyDescent="0.25">
      <c r="A668" s="112"/>
      <c r="B668" s="16"/>
      <c r="C668" s="16"/>
      <c r="D668" s="16"/>
      <c r="E668" s="16"/>
      <c r="F668" s="16"/>
      <c r="G668" s="16"/>
      <c r="H668" s="17"/>
      <c r="I668" s="16"/>
      <c r="J668" s="16"/>
      <c r="K668" s="17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x14ac:dyDescent="0.25">
      <c r="A669" s="112"/>
      <c r="B669" s="16"/>
      <c r="C669" s="16"/>
      <c r="D669" s="16"/>
      <c r="E669" s="16"/>
      <c r="F669" s="16"/>
      <c r="G669" s="16"/>
      <c r="H669" s="17"/>
      <c r="I669" s="16"/>
      <c r="J669" s="16"/>
      <c r="K669" s="17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x14ac:dyDescent="0.25">
      <c r="A670" s="112"/>
      <c r="B670" s="16"/>
      <c r="C670" s="16"/>
      <c r="D670" s="16"/>
      <c r="E670" s="16"/>
      <c r="F670" s="16"/>
      <c r="G670" s="16"/>
      <c r="H670" s="17"/>
      <c r="I670" s="16"/>
      <c r="J670" s="16"/>
      <c r="K670" s="17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x14ac:dyDescent="0.25">
      <c r="A671" s="112"/>
      <c r="B671" s="16"/>
      <c r="C671" s="16"/>
      <c r="D671" s="16"/>
      <c r="E671" s="16"/>
      <c r="F671" s="16"/>
      <c r="G671" s="16"/>
      <c r="H671" s="17"/>
      <c r="I671" s="16"/>
      <c r="J671" s="16"/>
      <c r="K671" s="17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x14ac:dyDescent="0.25">
      <c r="A672" s="112"/>
      <c r="B672" s="16"/>
      <c r="C672" s="16"/>
      <c r="D672" s="16"/>
      <c r="E672" s="16"/>
      <c r="F672" s="16"/>
      <c r="G672" s="16"/>
      <c r="H672" s="17"/>
      <c r="I672" s="16"/>
      <c r="J672" s="16"/>
      <c r="K672" s="17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x14ac:dyDescent="0.25">
      <c r="A673" s="112"/>
      <c r="B673" s="16"/>
      <c r="C673" s="16"/>
      <c r="D673" s="16"/>
      <c r="E673" s="16"/>
      <c r="F673" s="16"/>
      <c r="G673" s="16"/>
      <c r="H673" s="17"/>
      <c r="I673" s="16"/>
      <c r="J673" s="16"/>
      <c r="K673" s="17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x14ac:dyDescent="0.25">
      <c r="A674" s="112"/>
      <c r="B674" s="16"/>
      <c r="C674" s="16"/>
      <c r="D674" s="16"/>
      <c r="E674" s="16"/>
      <c r="F674" s="16"/>
      <c r="G674" s="16"/>
      <c r="H674" s="17"/>
      <c r="I674" s="16"/>
      <c r="J674" s="16"/>
      <c r="K674" s="17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x14ac:dyDescent="0.25">
      <c r="A675" s="112"/>
      <c r="B675" s="16"/>
      <c r="C675" s="16"/>
      <c r="D675" s="16"/>
      <c r="E675" s="16"/>
      <c r="F675" s="16"/>
      <c r="G675" s="16"/>
      <c r="H675" s="17"/>
      <c r="I675" s="16"/>
      <c r="J675" s="16"/>
      <c r="K675" s="17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x14ac:dyDescent="0.25">
      <c r="A676" s="112"/>
      <c r="B676" s="16"/>
      <c r="C676" s="16"/>
      <c r="D676" s="16"/>
      <c r="E676" s="16"/>
      <c r="F676" s="16"/>
      <c r="G676" s="16"/>
      <c r="H676" s="17"/>
      <c r="I676" s="16"/>
      <c r="J676" s="16"/>
      <c r="K676" s="17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x14ac:dyDescent="0.25">
      <c r="A677" s="112"/>
      <c r="B677" s="16"/>
      <c r="C677" s="16"/>
      <c r="D677" s="16"/>
      <c r="E677" s="16"/>
      <c r="F677" s="16"/>
      <c r="G677" s="16"/>
      <c r="H677" s="17"/>
      <c r="I677" s="16"/>
      <c r="J677" s="16"/>
      <c r="K677" s="17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x14ac:dyDescent="0.25">
      <c r="A678" s="112"/>
      <c r="B678" s="16"/>
      <c r="C678" s="16"/>
      <c r="D678" s="16"/>
      <c r="E678" s="16"/>
      <c r="F678" s="16"/>
      <c r="G678" s="16"/>
      <c r="H678" s="17"/>
      <c r="I678" s="16"/>
      <c r="J678" s="16"/>
      <c r="K678" s="17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x14ac:dyDescent="0.25">
      <c r="A679" s="112"/>
      <c r="B679" s="16"/>
      <c r="C679" s="16"/>
      <c r="D679" s="16"/>
      <c r="E679" s="16"/>
      <c r="F679" s="16"/>
      <c r="G679" s="16"/>
      <c r="H679" s="17"/>
      <c r="I679" s="16"/>
      <c r="J679" s="16"/>
      <c r="K679" s="17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x14ac:dyDescent="0.25">
      <c r="A680" s="112"/>
      <c r="B680" s="16"/>
      <c r="C680" s="16"/>
      <c r="D680" s="16"/>
      <c r="E680" s="16"/>
      <c r="F680" s="16"/>
      <c r="G680" s="16"/>
      <c r="H680" s="17"/>
      <c r="I680" s="16"/>
      <c r="J680" s="16"/>
      <c r="K680" s="17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x14ac:dyDescent="0.25">
      <c r="A681" s="112"/>
      <c r="B681" s="16"/>
      <c r="C681" s="16"/>
      <c r="D681" s="16"/>
      <c r="E681" s="16"/>
      <c r="F681" s="16"/>
      <c r="G681" s="16"/>
      <c r="H681" s="17"/>
      <c r="I681" s="16"/>
      <c r="J681" s="16"/>
      <c r="K681" s="17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x14ac:dyDescent="0.25">
      <c r="A682" s="112"/>
      <c r="B682" s="16"/>
      <c r="C682" s="16"/>
      <c r="D682" s="16"/>
      <c r="E682" s="16"/>
      <c r="F682" s="16"/>
      <c r="G682" s="16"/>
      <c r="H682" s="17"/>
      <c r="I682" s="16"/>
      <c r="J682" s="16"/>
      <c r="K682" s="17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x14ac:dyDescent="0.25">
      <c r="A683" s="112"/>
      <c r="B683" s="16"/>
      <c r="C683" s="16"/>
      <c r="D683" s="16"/>
      <c r="E683" s="16"/>
      <c r="F683" s="16"/>
      <c r="G683" s="16"/>
      <c r="H683" s="17"/>
      <c r="I683" s="16"/>
      <c r="J683" s="16"/>
      <c r="K683" s="17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x14ac:dyDescent="0.25">
      <c r="A684" s="112"/>
      <c r="B684" s="16"/>
      <c r="C684" s="16"/>
      <c r="D684" s="16"/>
      <c r="E684" s="16"/>
      <c r="F684" s="16"/>
      <c r="G684" s="16"/>
      <c r="H684" s="17"/>
      <c r="I684" s="16"/>
      <c r="J684" s="16"/>
      <c r="K684" s="17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x14ac:dyDescent="0.25">
      <c r="A685" s="112"/>
      <c r="B685" s="16"/>
      <c r="C685" s="16"/>
      <c r="D685" s="16"/>
      <c r="E685" s="16"/>
      <c r="F685" s="16"/>
      <c r="G685" s="16"/>
      <c r="H685" s="17"/>
      <c r="I685" s="16"/>
      <c r="J685" s="16"/>
      <c r="K685" s="17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x14ac:dyDescent="0.25">
      <c r="A686" s="112"/>
      <c r="B686" s="16"/>
      <c r="C686" s="16"/>
      <c r="D686" s="16"/>
      <c r="E686" s="16"/>
      <c r="F686" s="16"/>
      <c r="G686" s="16"/>
      <c r="H686" s="17"/>
      <c r="I686" s="16"/>
      <c r="J686" s="16"/>
      <c r="K686" s="17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x14ac:dyDescent="0.25">
      <c r="A687" s="112"/>
      <c r="B687" s="16"/>
      <c r="C687" s="16"/>
      <c r="D687" s="16"/>
      <c r="E687" s="16"/>
      <c r="F687" s="16"/>
      <c r="G687" s="16"/>
      <c r="H687" s="17"/>
      <c r="I687" s="16"/>
      <c r="J687" s="16"/>
      <c r="K687" s="17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x14ac:dyDescent="0.25">
      <c r="A688" s="112"/>
      <c r="B688" s="16"/>
      <c r="C688" s="16"/>
      <c r="D688" s="16"/>
      <c r="E688" s="16"/>
      <c r="F688" s="16"/>
      <c r="G688" s="16"/>
      <c r="H688" s="17"/>
      <c r="I688" s="16"/>
      <c r="J688" s="16"/>
      <c r="K688" s="17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x14ac:dyDescent="0.25">
      <c r="A689" s="112"/>
      <c r="B689" s="16"/>
      <c r="C689" s="16"/>
      <c r="D689" s="16"/>
      <c r="E689" s="16"/>
      <c r="F689" s="16"/>
      <c r="G689" s="16"/>
      <c r="H689" s="17"/>
      <c r="I689" s="16"/>
      <c r="J689" s="16"/>
      <c r="K689" s="17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x14ac:dyDescent="0.25">
      <c r="A690" s="112"/>
      <c r="B690" s="16"/>
      <c r="C690" s="16"/>
      <c r="D690" s="16"/>
      <c r="E690" s="16"/>
      <c r="F690" s="16"/>
      <c r="G690" s="16"/>
      <c r="H690" s="17"/>
      <c r="I690" s="16"/>
      <c r="J690" s="16"/>
      <c r="K690" s="17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x14ac:dyDescent="0.25">
      <c r="A691" s="112"/>
      <c r="B691" s="16"/>
      <c r="C691" s="16"/>
      <c r="D691" s="16"/>
      <c r="E691" s="16"/>
      <c r="F691" s="16"/>
      <c r="G691" s="16"/>
      <c r="H691" s="17"/>
      <c r="I691" s="16"/>
      <c r="J691" s="16"/>
      <c r="K691" s="17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x14ac:dyDescent="0.25">
      <c r="A692" s="112"/>
      <c r="B692" s="16"/>
      <c r="C692" s="16"/>
      <c r="D692" s="16"/>
      <c r="E692" s="16"/>
      <c r="F692" s="16"/>
      <c r="G692" s="16"/>
      <c r="H692" s="17"/>
      <c r="I692" s="16"/>
      <c r="J692" s="16"/>
      <c r="K692" s="17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x14ac:dyDescent="0.25">
      <c r="A693" s="112"/>
      <c r="B693" s="16"/>
      <c r="C693" s="16"/>
      <c r="D693" s="16"/>
      <c r="E693" s="16"/>
      <c r="F693" s="16"/>
      <c r="G693" s="16"/>
      <c r="H693" s="17"/>
      <c r="I693" s="16"/>
      <c r="J693" s="16"/>
      <c r="K693" s="17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x14ac:dyDescent="0.25">
      <c r="A694" s="112"/>
      <c r="B694" s="16"/>
      <c r="C694" s="16"/>
      <c r="D694" s="16"/>
      <c r="E694" s="16"/>
      <c r="F694" s="16"/>
      <c r="G694" s="16"/>
      <c r="H694" s="17"/>
      <c r="I694" s="16"/>
      <c r="J694" s="16"/>
      <c r="K694" s="17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x14ac:dyDescent="0.25">
      <c r="A695" s="112"/>
      <c r="B695" s="16"/>
      <c r="C695" s="16"/>
      <c r="D695" s="16"/>
      <c r="E695" s="16"/>
      <c r="F695" s="16"/>
      <c r="G695" s="16"/>
      <c r="H695" s="17"/>
      <c r="I695" s="16"/>
      <c r="J695" s="16"/>
      <c r="K695" s="17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x14ac:dyDescent="0.25">
      <c r="A696" s="112"/>
      <c r="B696" s="16"/>
      <c r="C696" s="16"/>
      <c r="D696" s="16"/>
      <c r="E696" s="16"/>
      <c r="F696" s="16"/>
      <c r="G696" s="16"/>
      <c r="H696" s="17"/>
      <c r="I696" s="16"/>
      <c r="J696" s="16"/>
      <c r="K696" s="17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x14ac:dyDescent="0.25">
      <c r="A697" s="112"/>
      <c r="B697" s="16"/>
      <c r="C697" s="16"/>
      <c r="D697" s="16"/>
      <c r="E697" s="16"/>
      <c r="F697" s="16"/>
      <c r="G697" s="16"/>
      <c r="H697" s="17"/>
      <c r="I697" s="16"/>
      <c r="J697" s="16"/>
      <c r="K697" s="17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x14ac:dyDescent="0.25">
      <c r="A698" s="112"/>
      <c r="B698" s="16"/>
      <c r="C698" s="16"/>
      <c r="D698" s="16"/>
      <c r="E698" s="16"/>
      <c r="F698" s="16"/>
      <c r="G698" s="16"/>
      <c r="H698" s="17"/>
      <c r="I698" s="16"/>
      <c r="J698" s="16"/>
      <c r="K698" s="17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x14ac:dyDescent="0.25">
      <c r="A699" s="112"/>
      <c r="B699" s="16"/>
      <c r="C699" s="16"/>
      <c r="D699" s="16"/>
      <c r="E699" s="16"/>
      <c r="F699" s="16"/>
      <c r="G699" s="16"/>
      <c r="H699" s="17"/>
      <c r="I699" s="16"/>
      <c r="J699" s="16"/>
      <c r="K699" s="17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x14ac:dyDescent="0.25">
      <c r="A700" s="112"/>
      <c r="B700" s="16"/>
      <c r="C700" s="16"/>
      <c r="D700" s="16"/>
      <c r="E700" s="16"/>
      <c r="F700" s="16"/>
      <c r="G700" s="16"/>
      <c r="H700" s="17"/>
      <c r="I700" s="16"/>
      <c r="J700" s="16"/>
      <c r="K700" s="17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x14ac:dyDescent="0.25">
      <c r="A701" s="112"/>
      <c r="B701" s="16"/>
      <c r="C701" s="16"/>
      <c r="D701" s="16"/>
      <c r="E701" s="16"/>
      <c r="F701" s="16"/>
      <c r="G701" s="16"/>
      <c r="H701" s="17"/>
      <c r="I701" s="16"/>
      <c r="J701" s="16"/>
      <c r="K701" s="17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x14ac:dyDescent="0.25">
      <c r="A702" s="112"/>
      <c r="B702" s="16"/>
      <c r="C702" s="16"/>
      <c r="D702" s="16"/>
      <c r="E702" s="16"/>
      <c r="F702" s="16"/>
      <c r="G702" s="16"/>
      <c r="H702" s="17"/>
      <c r="I702" s="16"/>
      <c r="J702" s="16"/>
      <c r="K702" s="17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x14ac:dyDescent="0.25">
      <c r="A703" s="112"/>
      <c r="B703" s="16"/>
      <c r="C703" s="16"/>
      <c r="D703" s="16"/>
      <c r="E703" s="16"/>
      <c r="F703" s="16"/>
      <c r="G703" s="16"/>
      <c r="H703" s="17"/>
      <c r="I703" s="16"/>
      <c r="J703" s="16"/>
      <c r="K703" s="17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x14ac:dyDescent="0.25">
      <c r="A704" s="112"/>
      <c r="B704" s="16"/>
      <c r="C704" s="16"/>
      <c r="D704" s="16"/>
      <c r="E704" s="16"/>
      <c r="F704" s="16"/>
      <c r="G704" s="16"/>
      <c r="H704" s="17"/>
      <c r="I704" s="16"/>
      <c r="J704" s="16"/>
      <c r="K704" s="17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x14ac:dyDescent="0.25">
      <c r="A705" s="112"/>
      <c r="B705" s="16"/>
      <c r="C705" s="16"/>
      <c r="D705" s="16"/>
      <c r="E705" s="16"/>
      <c r="F705" s="16"/>
      <c r="G705" s="16"/>
      <c r="H705" s="17"/>
      <c r="I705" s="16"/>
      <c r="J705" s="16"/>
      <c r="K705" s="17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x14ac:dyDescent="0.25">
      <c r="A706" s="112"/>
      <c r="B706" s="16"/>
      <c r="C706" s="16"/>
      <c r="D706" s="16"/>
      <c r="E706" s="16"/>
      <c r="F706" s="16"/>
      <c r="G706" s="16"/>
      <c r="H706" s="17"/>
      <c r="I706" s="16"/>
      <c r="J706" s="16"/>
      <c r="K706" s="17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x14ac:dyDescent="0.25">
      <c r="A707" s="112"/>
      <c r="B707" s="16"/>
      <c r="C707" s="16"/>
      <c r="D707" s="16"/>
      <c r="E707" s="16"/>
      <c r="F707" s="16"/>
      <c r="G707" s="16"/>
      <c r="H707" s="17"/>
      <c r="I707" s="16"/>
      <c r="J707" s="16"/>
      <c r="K707" s="17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x14ac:dyDescent="0.25">
      <c r="A708" s="112"/>
      <c r="B708" s="16"/>
      <c r="C708" s="16"/>
      <c r="D708" s="16"/>
      <c r="E708" s="16"/>
      <c r="F708" s="16"/>
      <c r="G708" s="16"/>
      <c r="H708" s="17"/>
      <c r="I708" s="16"/>
      <c r="J708" s="16"/>
      <c r="K708" s="17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x14ac:dyDescent="0.25">
      <c r="A709" s="112"/>
      <c r="B709" s="16"/>
      <c r="C709" s="16"/>
      <c r="D709" s="16"/>
      <c r="E709" s="16"/>
      <c r="F709" s="16"/>
      <c r="G709" s="16"/>
      <c r="H709" s="17"/>
      <c r="I709" s="16"/>
      <c r="J709" s="16"/>
      <c r="K709" s="17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x14ac:dyDescent="0.25">
      <c r="A710" s="112"/>
      <c r="B710" s="16"/>
      <c r="C710" s="16"/>
      <c r="D710" s="16"/>
      <c r="E710" s="16"/>
      <c r="F710" s="16"/>
      <c r="G710" s="16"/>
      <c r="H710" s="17"/>
      <c r="I710" s="16"/>
      <c r="J710" s="16"/>
      <c r="K710" s="17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x14ac:dyDescent="0.25">
      <c r="A711" s="112"/>
      <c r="B711" s="16"/>
      <c r="C711" s="16"/>
      <c r="D711" s="16"/>
      <c r="E711" s="16"/>
      <c r="F711" s="16"/>
      <c r="G711" s="16"/>
      <c r="H711" s="17"/>
      <c r="I711" s="16"/>
      <c r="J711" s="16"/>
      <c r="K711" s="17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x14ac:dyDescent="0.25">
      <c r="A712" s="112"/>
      <c r="B712" s="16"/>
      <c r="C712" s="16"/>
      <c r="D712" s="16"/>
      <c r="E712" s="16"/>
      <c r="F712" s="16"/>
      <c r="G712" s="16"/>
      <c r="H712" s="17"/>
      <c r="I712" s="16"/>
      <c r="J712" s="16"/>
      <c r="K712" s="17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x14ac:dyDescent="0.25">
      <c r="A713" s="112"/>
      <c r="B713" s="16"/>
      <c r="C713" s="16"/>
      <c r="D713" s="16"/>
      <c r="E713" s="16"/>
      <c r="F713" s="16"/>
      <c r="G713" s="16"/>
      <c r="H713" s="17"/>
      <c r="I713" s="16"/>
      <c r="J713" s="16"/>
      <c r="K713" s="17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x14ac:dyDescent="0.25">
      <c r="A714" s="112"/>
      <c r="B714" s="16"/>
      <c r="C714" s="16"/>
      <c r="D714" s="16"/>
      <c r="E714" s="16"/>
      <c r="F714" s="16"/>
      <c r="G714" s="16"/>
      <c r="H714" s="17"/>
      <c r="I714" s="16"/>
      <c r="J714" s="16"/>
      <c r="K714" s="17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x14ac:dyDescent="0.25">
      <c r="A715" s="112"/>
      <c r="B715" s="16"/>
      <c r="C715" s="16"/>
      <c r="D715" s="16"/>
      <c r="E715" s="16"/>
      <c r="F715" s="16"/>
      <c r="G715" s="16"/>
      <c r="H715" s="17"/>
      <c r="I715" s="16"/>
      <c r="J715" s="16"/>
      <c r="K715" s="17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x14ac:dyDescent="0.25">
      <c r="A716" s="112"/>
      <c r="B716" s="16"/>
      <c r="C716" s="16"/>
      <c r="D716" s="16"/>
      <c r="E716" s="16"/>
      <c r="F716" s="16"/>
      <c r="G716" s="16"/>
      <c r="H716" s="17"/>
      <c r="I716" s="16"/>
      <c r="J716" s="16"/>
      <c r="K716" s="17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x14ac:dyDescent="0.25">
      <c r="A717" s="112"/>
      <c r="B717" s="16"/>
      <c r="C717" s="16"/>
      <c r="D717" s="16"/>
      <c r="E717" s="16"/>
      <c r="F717" s="16"/>
      <c r="G717" s="16"/>
      <c r="H717" s="17"/>
      <c r="I717" s="16"/>
      <c r="J717" s="16"/>
      <c r="K717" s="17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x14ac:dyDescent="0.25">
      <c r="A718" s="112"/>
      <c r="B718" s="16"/>
      <c r="C718" s="16"/>
      <c r="D718" s="16"/>
      <c r="E718" s="16"/>
      <c r="F718" s="16"/>
      <c r="G718" s="16"/>
      <c r="H718" s="17"/>
      <c r="I718" s="16"/>
      <c r="J718" s="16"/>
      <c r="K718" s="17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x14ac:dyDescent="0.25">
      <c r="A719" s="112"/>
      <c r="B719" s="16"/>
      <c r="C719" s="16"/>
      <c r="D719" s="16"/>
      <c r="E719" s="16"/>
      <c r="F719" s="16"/>
      <c r="G719" s="16"/>
      <c r="H719" s="17"/>
      <c r="I719" s="16"/>
      <c r="J719" s="16"/>
      <c r="K719" s="17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x14ac:dyDescent="0.25">
      <c r="A720" s="112"/>
      <c r="B720" s="16"/>
      <c r="C720" s="16"/>
      <c r="D720" s="16"/>
      <c r="E720" s="16"/>
      <c r="F720" s="16"/>
      <c r="G720" s="16"/>
      <c r="H720" s="17"/>
      <c r="I720" s="16"/>
      <c r="J720" s="16"/>
      <c r="K720" s="17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x14ac:dyDescent="0.25">
      <c r="A721" s="112"/>
      <c r="B721" s="16"/>
      <c r="C721" s="16"/>
      <c r="D721" s="16"/>
      <c r="E721" s="16"/>
      <c r="F721" s="16"/>
      <c r="G721" s="16"/>
      <c r="H721" s="17"/>
      <c r="I721" s="16"/>
      <c r="J721" s="16"/>
      <c r="K721" s="17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x14ac:dyDescent="0.25">
      <c r="A722" s="112"/>
      <c r="B722" s="16"/>
      <c r="C722" s="16"/>
      <c r="D722" s="16"/>
      <c r="E722" s="16"/>
      <c r="F722" s="16"/>
      <c r="G722" s="16"/>
      <c r="H722" s="17"/>
      <c r="I722" s="16"/>
      <c r="J722" s="16"/>
      <c r="K722" s="17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x14ac:dyDescent="0.25">
      <c r="A723" s="112"/>
      <c r="B723" s="16"/>
      <c r="C723" s="16"/>
      <c r="D723" s="16"/>
      <c r="E723" s="16"/>
      <c r="F723" s="16"/>
      <c r="G723" s="16"/>
      <c r="H723" s="17"/>
      <c r="I723" s="16"/>
      <c r="J723" s="16"/>
      <c r="K723" s="17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x14ac:dyDescent="0.25">
      <c r="A724" s="112"/>
      <c r="B724" s="16"/>
      <c r="C724" s="16"/>
      <c r="D724" s="16"/>
      <c r="E724" s="16"/>
      <c r="F724" s="16"/>
      <c r="G724" s="16"/>
      <c r="H724" s="17"/>
      <c r="I724" s="16"/>
      <c r="J724" s="16"/>
      <c r="K724" s="17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x14ac:dyDescent="0.25">
      <c r="A725" s="112"/>
      <c r="B725" s="16"/>
      <c r="C725" s="16"/>
      <c r="D725" s="16"/>
      <c r="E725" s="16"/>
      <c r="F725" s="16"/>
      <c r="G725" s="16"/>
      <c r="H725" s="17"/>
      <c r="I725" s="16"/>
      <c r="J725" s="16"/>
      <c r="K725" s="17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x14ac:dyDescent="0.25">
      <c r="A726" s="112"/>
      <c r="B726" s="16"/>
      <c r="C726" s="16"/>
      <c r="D726" s="16"/>
      <c r="E726" s="16"/>
      <c r="F726" s="16"/>
      <c r="G726" s="16"/>
      <c r="H726" s="17"/>
      <c r="I726" s="16"/>
      <c r="J726" s="16"/>
      <c r="K726" s="17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x14ac:dyDescent="0.25">
      <c r="A727" s="112"/>
      <c r="B727" s="16"/>
      <c r="C727" s="16"/>
      <c r="D727" s="16"/>
      <c r="E727" s="16"/>
      <c r="F727" s="16"/>
      <c r="G727" s="16"/>
      <c r="H727" s="17"/>
      <c r="I727" s="16"/>
      <c r="J727" s="16"/>
      <c r="K727" s="17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x14ac:dyDescent="0.25">
      <c r="A728" s="112"/>
      <c r="B728" s="16"/>
      <c r="C728" s="16"/>
      <c r="D728" s="16"/>
      <c r="E728" s="16"/>
      <c r="F728" s="16"/>
      <c r="G728" s="16"/>
      <c r="H728" s="17"/>
      <c r="I728" s="16"/>
      <c r="J728" s="16"/>
      <c r="K728" s="17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x14ac:dyDescent="0.25">
      <c r="A729" s="112"/>
      <c r="B729" s="16"/>
      <c r="C729" s="16"/>
      <c r="D729" s="16"/>
      <c r="E729" s="16"/>
      <c r="F729" s="16"/>
      <c r="G729" s="16"/>
      <c r="H729" s="17"/>
      <c r="I729" s="16"/>
      <c r="J729" s="16"/>
      <c r="K729" s="17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x14ac:dyDescent="0.25">
      <c r="A730" s="112"/>
      <c r="B730" s="16"/>
      <c r="C730" s="16"/>
      <c r="D730" s="16"/>
      <c r="E730" s="16"/>
      <c r="F730" s="16"/>
      <c r="G730" s="16"/>
      <c r="H730" s="17"/>
      <c r="I730" s="16"/>
      <c r="J730" s="16"/>
      <c r="K730" s="17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x14ac:dyDescent="0.25">
      <c r="A731" s="112"/>
      <c r="B731" s="16"/>
      <c r="C731" s="16"/>
      <c r="D731" s="16"/>
      <c r="E731" s="16"/>
      <c r="F731" s="16"/>
      <c r="G731" s="16"/>
      <c r="H731" s="17"/>
      <c r="I731" s="16"/>
      <c r="J731" s="16"/>
      <c r="K731" s="17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x14ac:dyDescent="0.25">
      <c r="A732" s="112"/>
      <c r="B732" s="16"/>
      <c r="C732" s="16"/>
      <c r="D732" s="16"/>
      <c r="E732" s="16"/>
      <c r="F732" s="16"/>
      <c r="G732" s="16"/>
      <c r="H732" s="17"/>
      <c r="I732" s="16"/>
      <c r="J732" s="16"/>
      <c r="K732" s="17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x14ac:dyDescent="0.25">
      <c r="A733" s="112"/>
      <c r="B733" s="16"/>
      <c r="C733" s="16"/>
      <c r="D733" s="16"/>
      <c r="E733" s="16"/>
      <c r="F733" s="16"/>
      <c r="G733" s="16"/>
      <c r="H733" s="17"/>
      <c r="I733" s="16"/>
      <c r="J733" s="16"/>
      <c r="K733" s="17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x14ac:dyDescent="0.25">
      <c r="A734" s="112"/>
      <c r="B734" s="16"/>
      <c r="C734" s="16"/>
      <c r="D734" s="16"/>
      <c r="E734" s="16"/>
      <c r="F734" s="16"/>
      <c r="G734" s="16"/>
      <c r="H734" s="17"/>
      <c r="I734" s="16"/>
      <c r="J734" s="16"/>
      <c r="K734" s="17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x14ac:dyDescent="0.25">
      <c r="A735" s="112"/>
      <c r="B735" s="16"/>
      <c r="C735" s="16"/>
      <c r="D735" s="16"/>
      <c r="E735" s="16"/>
      <c r="F735" s="16"/>
      <c r="G735" s="16"/>
      <c r="H735" s="17"/>
      <c r="I735" s="16"/>
      <c r="J735" s="16"/>
      <c r="K735" s="17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</sheetData>
  <mergeCells count="250">
    <mergeCell ref="O2:V3"/>
    <mergeCell ref="W2:Z3"/>
    <mergeCell ref="B2:E4"/>
    <mergeCell ref="F2:H2"/>
    <mergeCell ref="F3:F4"/>
    <mergeCell ref="G3:G4"/>
    <mergeCell ref="H3:H4"/>
    <mergeCell ref="C24:E24"/>
    <mergeCell ref="C25:E25"/>
    <mergeCell ref="C26:E26"/>
    <mergeCell ref="I2:K2"/>
    <mergeCell ref="I3:I4"/>
    <mergeCell ref="J3:J4"/>
    <mergeCell ref="K3:K4"/>
    <mergeCell ref="C27:E27"/>
    <mergeCell ref="C28:E28"/>
    <mergeCell ref="C29:E29"/>
    <mergeCell ref="C5:E5"/>
    <mergeCell ref="C6:E6"/>
    <mergeCell ref="C20:E20"/>
    <mergeCell ref="C21:E21"/>
    <mergeCell ref="C22:E22"/>
    <mergeCell ref="C23:E23"/>
    <mergeCell ref="C38:E38"/>
    <mergeCell ref="C39:E39"/>
    <mergeCell ref="C40:E40"/>
    <mergeCell ref="C41:E41"/>
    <mergeCell ref="C42:E42"/>
    <mergeCell ref="C43:E43"/>
    <mergeCell ref="C30:E30"/>
    <mergeCell ref="C31:E31"/>
    <mergeCell ref="C32:E32"/>
    <mergeCell ref="C33:E33"/>
    <mergeCell ref="C34:E34"/>
    <mergeCell ref="C35:E35"/>
    <mergeCell ref="C56:E56"/>
    <mergeCell ref="C57:E57"/>
    <mergeCell ref="C61:E61"/>
    <mergeCell ref="C62:E62"/>
    <mergeCell ref="C63:E63"/>
    <mergeCell ref="C64:E64"/>
    <mergeCell ref="C48:E48"/>
    <mergeCell ref="C49:E49"/>
    <mergeCell ref="C50:E50"/>
    <mergeCell ref="C53:E53"/>
    <mergeCell ref="D54:E54"/>
    <mergeCell ref="D55:E55"/>
    <mergeCell ref="C76:E76"/>
    <mergeCell ref="C77:E77"/>
    <mergeCell ref="C78:E78"/>
    <mergeCell ref="C79:E79"/>
    <mergeCell ref="C80:E80"/>
    <mergeCell ref="C81:E81"/>
    <mergeCell ref="C65:E65"/>
    <mergeCell ref="C69:E69"/>
    <mergeCell ref="C70:E70"/>
    <mergeCell ref="C71:E71"/>
    <mergeCell ref="C72:E72"/>
    <mergeCell ref="C75:E75"/>
    <mergeCell ref="D88:E88"/>
    <mergeCell ref="D89:E89"/>
    <mergeCell ref="D90:E90"/>
    <mergeCell ref="C91:E91"/>
    <mergeCell ref="C92:E92"/>
    <mergeCell ref="D93:E93"/>
    <mergeCell ref="C82:E82"/>
    <mergeCell ref="D83:E83"/>
    <mergeCell ref="D84:E84"/>
    <mergeCell ref="D85:E85"/>
    <mergeCell ref="C86:E86"/>
    <mergeCell ref="D87:E87"/>
    <mergeCell ref="D103:E103"/>
    <mergeCell ref="D104:E104"/>
    <mergeCell ref="D105:E105"/>
    <mergeCell ref="D106:E106"/>
    <mergeCell ref="D107:E107"/>
    <mergeCell ref="D108:E108"/>
    <mergeCell ref="D94:E94"/>
    <mergeCell ref="C95:E95"/>
    <mergeCell ref="C99:E99"/>
    <mergeCell ref="C100:E100"/>
    <mergeCell ref="D101:E101"/>
    <mergeCell ref="D102:E102"/>
    <mergeCell ref="D115:E115"/>
    <mergeCell ref="D116:E116"/>
    <mergeCell ref="D117:E117"/>
    <mergeCell ref="D118:E118"/>
    <mergeCell ref="D119:E119"/>
    <mergeCell ref="D120:E120"/>
    <mergeCell ref="D109:E109"/>
    <mergeCell ref="D110:E110"/>
    <mergeCell ref="C111:E111"/>
    <mergeCell ref="D112:E112"/>
    <mergeCell ref="D113:E113"/>
    <mergeCell ref="D114:E114"/>
    <mergeCell ref="D127:E127"/>
    <mergeCell ref="D128:E128"/>
    <mergeCell ref="D129:E129"/>
    <mergeCell ref="D130:E130"/>
    <mergeCell ref="D131:E131"/>
    <mergeCell ref="D132:E132"/>
    <mergeCell ref="D121:E121"/>
    <mergeCell ref="C122:E122"/>
    <mergeCell ref="D123:E123"/>
    <mergeCell ref="D124:E124"/>
    <mergeCell ref="D125:E125"/>
    <mergeCell ref="D126:E126"/>
    <mergeCell ref="D139:E139"/>
    <mergeCell ref="D140:E140"/>
    <mergeCell ref="D141:E141"/>
    <mergeCell ref="D142:E142"/>
    <mergeCell ref="D143:E143"/>
    <mergeCell ref="D144:E144"/>
    <mergeCell ref="C133:E133"/>
    <mergeCell ref="D134:E134"/>
    <mergeCell ref="D135:E135"/>
    <mergeCell ref="C136:E136"/>
    <mergeCell ref="D137:E137"/>
    <mergeCell ref="D138:E138"/>
    <mergeCell ref="C151:E151"/>
    <mergeCell ref="D152:E152"/>
    <mergeCell ref="D153:E153"/>
    <mergeCell ref="D154:E154"/>
    <mergeCell ref="D155:E155"/>
    <mergeCell ref="D156:E156"/>
    <mergeCell ref="D145:E145"/>
    <mergeCell ref="D146:E146"/>
    <mergeCell ref="D147:E147"/>
    <mergeCell ref="C148:E148"/>
    <mergeCell ref="C149:E149"/>
    <mergeCell ref="C150:E150"/>
    <mergeCell ref="C163:E163"/>
    <mergeCell ref="C164:E164"/>
    <mergeCell ref="C165:E165"/>
    <mergeCell ref="D166:E166"/>
    <mergeCell ref="D167:E167"/>
    <mergeCell ref="C168:E168"/>
    <mergeCell ref="D157:E157"/>
    <mergeCell ref="D158:E158"/>
    <mergeCell ref="D159:E159"/>
    <mergeCell ref="D160:E160"/>
    <mergeCell ref="D161:E161"/>
    <mergeCell ref="C162:E162"/>
    <mergeCell ref="C175:E175"/>
    <mergeCell ref="C176:E176"/>
    <mergeCell ref="C177:E177"/>
    <mergeCell ref="C178:E178"/>
    <mergeCell ref="C179:E179"/>
    <mergeCell ref="C180:E180"/>
    <mergeCell ref="C169:E169"/>
    <mergeCell ref="C170:E170"/>
    <mergeCell ref="C171:E171"/>
    <mergeCell ref="C172:E172"/>
    <mergeCell ref="C173:E173"/>
    <mergeCell ref="C174:E174"/>
    <mergeCell ref="D187:E187"/>
    <mergeCell ref="D188:E188"/>
    <mergeCell ref="D189:E189"/>
    <mergeCell ref="D190:E190"/>
    <mergeCell ref="C191:E191"/>
    <mergeCell ref="D192:E192"/>
    <mergeCell ref="D181:E181"/>
    <mergeCell ref="D182:E182"/>
    <mergeCell ref="D183:E183"/>
    <mergeCell ref="D184:E184"/>
    <mergeCell ref="D185:E185"/>
    <mergeCell ref="D186:E186"/>
    <mergeCell ref="D199:E199"/>
    <mergeCell ref="D200:E200"/>
    <mergeCell ref="D201:E201"/>
    <mergeCell ref="C202:E202"/>
    <mergeCell ref="D203:E203"/>
    <mergeCell ref="D204:E204"/>
    <mergeCell ref="D193:E193"/>
    <mergeCell ref="D194:E194"/>
    <mergeCell ref="D195:E195"/>
    <mergeCell ref="D196:E196"/>
    <mergeCell ref="D197:E197"/>
    <mergeCell ref="D198:E198"/>
    <mergeCell ref="D211:E211"/>
    <mergeCell ref="D212:E212"/>
    <mergeCell ref="C213:E213"/>
    <mergeCell ref="D214:E214"/>
    <mergeCell ref="D215:E215"/>
    <mergeCell ref="C216:E216"/>
    <mergeCell ref="D205:E205"/>
    <mergeCell ref="D206:E206"/>
    <mergeCell ref="D207:E207"/>
    <mergeCell ref="D208:E208"/>
    <mergeCell ref="D209:E209"/>
    <mergeCell ref="D210:E210"/>
    <mergeCell ref="D223:E223"/>
    <mergeCell ref="D224:E224"/>
    <mergeCell ref="D225:E225"/>
    <mergeCell ref="D226:E226"/>
    <mergeCell ref="D227:E227"/>
    <mergeCell ref="C228:E228"/>
    <mergeCell ref="D217:E217"/>
    <mergeCell ref="D218:E218"/>
    <mergeCell ref="D219:E219"/>
    <mergeCell ref="D220:E220"/>
    <mergeCell ref="D221:E221"/>
    <mergeCell ref="D222:E222"/>
    <mergeCell ref="D235:E235"/>
    <mergeCell ref="D236:E236"/>
    <mergeCell ref="D237:E237"/>
    <mergeCell ref="D238:E238"/>
    <mergeCell ref="D239:E239"/>
    <mergeCell ref="D240:E240"/>
    <mergeCell ref="C229:E229"/>
    <mergeCell ref="C230:E230"/>
    <mergeCell ref="D231:E231"/>
    <mergeCell ref="D232:E232"/>
    <mergeCell ref="D233:E233"/>
    <mergeCell ref="D234:E234"/>
    <mergeCell ref="D248:E248"/>
    <mergeCell ref="D249:E249"/>
    <mergeCell ref="D250:E250"/>
    <mergeCell ref="D251:E251"/>
    <mergeCell ref="D252:E252"/>
    <mergeCell ref="C241:E241"/>
    <mergeCell ref="C242:E242"/>
    <mergeCell ref="C243:E243"/>
    <mergeCell ref="D244:E244"/>
    <mergeCell ref="D245:E245"/>
    <mergeCell ref="D246:E246"/>
    <mergeCell ref="B271:E271"/>
    <mergeCell ref="L2:N2"/>
    <mergeCell ref="L3:L4"/>
    <mergeCell ref="M3:M4"/>
    <mergeCell ref="N3:N4"/>
    <mergeCell ref="C265:E265"/>
    <mergeCell ref="C266:E266"/>
    <mergeCell ref="C267:E267"/>
    <mergeCell ref="C268:E268"/>
    <mergeCell ref="C269:E269"/>
    <mergeCell ref="C270:E270"/>
    <mergeCell ref="C259:E259"/>
    <mergeCell ref="C260:E260"/>
    <mergeCell ref="D261:E261"/>
    <mergeCell ref="D262:E262"/>
    <mergeCell ref="C263:E263"/>
    <mergeCell ref="C264:E264"/>
    <mergeCell ref="D253:E253"/>
    <mergeCell ref="C254:E254"/>
    <mergeCell ref="C255:E255"/>
    <mergeCell ref="C256:E256"/>
    <mergeCell ref="C257:E257"/>
    <mergeCell ref="C258:E258"/>
    <mergeCell ref="C247:E247"/>
  </mergeCells>
  <pageMargins left="0.25" right="0.25" top="0.75" bottom="0.75" header="0.3" footer="0.3"/>
  <pageSetup paperSize="8" scale="71" orientation="landscape" r:id="rId1"/>
  <headerFooter>
    <oddHeader>&amp;C&amp;"Times New Roman,Félkövér"&amp;12Községgazdálkodás Kiadások - 2019. év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719"/>
  <sheetViews>
    <sheetView view="pageLayout" topLeftCell="B1" zoomScale="84" zoomScaleNormal="89" zoomScaleSheetLayoutView="100" zoomScalePageLayoutView="84" workbookViewId="0">
      <selection activeCell="X1" sqref="X1:X1048576"/>
    </sheetView>
  </sheetViews>
  <sheetFormatPr defaultColWidth="9.140625" defaultRowHeight="15" x14ac:dyDescent="0.25"/>
  <cols>
    <col min="1" max="1" width="7.85546875" style="110" hidden="1" customWidth="1"/>
    <col min="2" max="2" width="6.85546875" style="15" bestFit="1" customWidth="1"/>
    <col min="3" max="4" width="3.28515625" style="12" customWidth="1"/>
    <col min="5" max="5" width="43.7109375" style="12" customWidth="1"/>
    <col min="6" max="6" width="11.42578125" style="47" customWidth="1"/>
    <col min="7" max="7" width="9.5703125" style="47" customWidth="1"/>
    <col min="8" max="11" width="11.7109375" style="47" customWidth="1"/>
    <col min="12" max="12" width="8.7109375" style="12" customWidth="1"/>
    <col min="13" max="13" width="9.7109375" style="12" customWidth="1"/>
    <col min="14" max="14" width="8.5703125" style="12" customWidth="1"/>
    <col min="15" max="15" width="8.85546875" style="12" customWidth="1"/>
    <col min="16" max="16" width="10.140625" style="12" customWidth="1"/>
    <col min="17" max="17" width="11.28515625" style="12" bestFit="1" customWidth="1"/>
    <col min="18" max="18" width="9.5703125" style="12" customWidth="1"/>
    <col min="19" max="20" width="9" style="12" bestFit="1" customWidth="1"/>
    <col min="21" max="21" width="11" style="12" customWidth="1"/>
    <col min="22" max="22" width="11.85546875" style="12" bestFit="1" customWidth="1"/>
    <col min="23" max="23" width="11.28515625" style="12" bestFit="1" customWidth="1"/>
    <col min="24" max="24" width="12" style="16" hidden="1" customWidth="1"/>
    <col min="25" max="16384" width="9.140625" style="16"/>
  </cols>
  <sheetData>
    <row r="1" spans="1:23" ht="15.75" thickBot="1" x14ac:dyDescent="0.3">
      <c r="W1" s="11" t="s">
        <v>826</v>
      </c>
    </row>
    <row r="2" spans="1:23" ht="15" customHeight="1" x14ac:dyDescent="0.25">
      <c r="B2" s="733" t="s">
        <v>0</v>
      </c>
      <c r="C2" s="734"/>
      <c r="D2" s="734"/>
      <c r="E2" s="734"/>
      <c r="F2" s="794" t="s">
        <v>1090</v>
      </c>
      <c r="G2" s="740"/>
      <c r="H2" s="869"/>
      <c r="I2" s="794" t="s">
        <v>1023</v>
      </c>
      <c r="J2" s="740"/>
      <c r="K2" s="869"/>
      <c r="L2" s="734" t="s">
        <v>1068</v>
      </c>
      <c r="M2" s="734"/>
      <c r="N2" s="734"/>
      <c r="O2" s="734"/>
      <c r="P2" s="734"/>
      <c r="Q2" s="734"/>
      <c r="R2" s="734"/>
      <c r="S2" s="829"/>
      <c r="T2" s="863" t="s">
        <v>1095</v>
      </c>
      <c r="U2" s="864"/>
      <c r="V2" s="864"/>
      <c r="W2" s="865"/>
    </row>
    <row r="3" spans="1:23" ht="22.5" customHeight="1" thickBot="1" x14ac:dyDescent="0.3">
      <c r="B3" s="735"/>
      <c r="C3" s="736"/>
      <c r="D3" s="736"/>
      <c r="E3" s="736"/>
      <c r="F3" s="796" t="s">
        <v>843</v>
      </c>
      <c r="G3" s="798" t="s">
        <v>844</v>
      </c>
      <c r="H3" s="870" t="s">
        <v>570</v>
      </c>
      <c r="I3" s="796" t="s">
        <v>843</v>
      </c>
      <c r="J3" s="798" t="s">
        <v>844</v>
      </c>
      <c r="K3" s="870" t="s">
        <v>570</v>
      </c>
      <c r="L3" s="738"/>
      <c r="M3" s="738"/>
      <c r="N3" s="738"/>
      <c r="O3" s="738"/>
      <c r="P3" s="738"/>
      <c r="Q3" s="738"/>
      <c r="R3" s="738"/>
      <c r="S3" s="831"/>
      <c r="T3" s="866"/>
      <c r="U3" s="867"/>
      <c r="V3" s="867"/>
      <c r="W3" s="868"/>
    </row>
    <row r="4" spans="1:23" ht="21" customHeight="1" thickBot="1" x14ac:dyDescent="0.3">
      <c r="B4" s="737"/>
      <c r="C4" s="738"/>
      <c r="D4" s="738"/>
      <c r="E4" s="738"/>
      <c r="F4" s="797"/>
      <c r="G4" s="799"/>
      <c r="H4" s="871"/>
      <c r="I4" s="797"/>
      <c r="J4" s="799"/>
      <c r="K4" s="871"/>
      <c r="L4" s="587" t="s">
        <v>591</v>
      </c>
      <c r="M4" s="58" t="s">
        <v>592</v>
      </c>
      <c r="N4" s="476" t="s">
        <v>593</v>
      </c>
      <c r="O4" s="476" t="s">
        <v>594</v>
      </c>
      <c r="P4" s="58" t="s">
        <v>595</v>
      </c>
      <c r="Q4" s="476" t="s">
        <v>596</v>
      </c>
      <c r="R4" s="476" t="s">
        <v>597</v>
      </c>
      <c r="S4" s="417" t="s">
        <v>598</v>
      </c>
      <c r="T4" s="305" t="s">
        <v>599</v>
      </c>
      <c r="U4" s="476" t="s">
        <v>600</v>
      </c>
      <c r="V4" s="476" t="s">
        <v>601</v>
      </c>
      <c r="W4" s="417" t="s">
        <v>602</v>
      </c>
    </row>
    <row r="5" spans="1:23" ht="15.75" thickBot="1" x14ac:dyDescent="0.3">
      <c r="B5" s="75" t="s">
        <v>118</v>
      </c>
      <c r="C5" s="835" t="s">
        <v>119</v>
      </c>
      <c r="D5" s="836"/>
      <c r="E5" s="836"/>
      <c r="F5" s="180">
        <f>F6+F20</f>
        <v>0</v>
      </c>
      <c r="G5" s="122">
        <f>G6+G20</f>
        <v>0</v>
      </c>
      <c r="H5" s="577">
        <f>SUM(F5:G5)</f>
        <v>0</v>
      </c>
      <c r="I5" s="180">
        <f>I6+I20</f>
        <v>0</v>
      </c>
      <c r="J5" s="122">
        <f>J6+J20</f>
        <v>0</v>
      </c>
      <c r="K5" s="577">
        <f>SUM(I5:J5)</f>
        <v>0</v>
      </c>
      <c r="L5" s="79">
        <f t="shared" ref="L5:W5" si="0">L6+L20</f>
        <v>0</v>
      </c>
      <c r="M5" s="77">
        <f t="shared" si="0"/>
        <v>0</v>
      </c>
      <c r="N5" s="80">
        <f t="shared" si="0"/>
        <v>0</v>
      </c>
      <c r="O5" s="80">
        <f t="shared" si="0"/>
        <v>0</v>
      </c>
      <c r="P5" s="77">
        <f t="shared" si="0"/>
        <v>0</v>
      </c>
      <c r="Q5" s="80">
        <f t="shared" si="0"/>
        <v>0</v>
      </c>
      <c r="R5" s="80">
        <f t="shared" si="0"/>
        <v>0</v>
      </c>
      <c r="S5" s="81">
        <f t="shared" si="0"/>
        <v>0</v>
      </c>
      <c r="T5" s="262">
        <f t="shared" si="0"/>
        <v>0</v>
      </c>
      <c r="U5" s="80">
        <f t="shared" si="0"/>
        <v>0</v>
      </c>
      <c r="V5" s="80">
        <f t="shared" si="0"/>
        <v>0</v>
      </c>
      <c r="W5" s="81">
        <f t="shared" si="0"/>
        <v>0</v>
      </c>
    </row>
    <row r="6" spans="1:23" ht="15.75" hidden="1" customHeight="1" thickBot="1" x14ac:dyDescent="0.3">
      <c r="B6" s="107" t="s">
        <v>607</v>
      </c>
      <c r="C6" s="760" t="s">
        <v>120</v>
      </c>
      <c r="D6" s="761"/>
      <c r="E6" s="761"/>
      <c r="F6" s="181">
        <f>F7+F8+F9+F10+F11+F12+F13+F14+F15+F16+F17+F18+F19</f>
        <v>0</v>
      </c>
      <c r="G6" s="123">
        <f>G7+G8+G9+G10+G11+G12+G13+G14+G15+G16+G17+G18+G19</f>
        <v>0</v>
      </c>
      <c r="H6" s="578">
        <f t="shared" ref="H6:H69" si="1">SUM(F6:G6)</f>
        <v>0</v>
      </c>
      <c r="I6" s="181">
        <f>I7+I8+I9+I10+I11+I12+I13+I14+I15+I16+I17+I18+I19</f>
        <v>0</v>
      </c>
      <c r="J6" s="123">
        <f>J7+J8+J9+J10+J11+J12+J13+J14+J15+J16+J17+J18+J19</f>
        <v>0</v>
      </c>
      <c r="K6" s="578">
        <f t="shared" ref="K6:K69" si="2">SUM(I6:J6)</f>
        <v>0</v>
      </c>
      <c r="L6" s="104">
        <f t="shared" ref="L6:W6" si="3">L7+L8+L9+L10+L11+L12+L13+L14+L15+L16+L17+L18+L19</f>
        <v>0</v>
      </c>
      <c r="M6" s="102">
        <f t="shared" si="3"/>
        <v>0</v>
      </c>
      <c r="N6" s="105">
        <f t="shared" si="3"/>
        <v>0</v>
      </c>
      <c r="O6" s="105">
        <f t="shared" si="3"/>
        <v>0</v>
      </c>
      <c r="P6" s="102">
        <f t="shared" si="3"/>
        <v>0</v>
      </c>
      <c r="Q6" s="105">
        <f t="shared" si="3"/>
        <v>0</v>
      </c>
      <c r="R6" s="105">
        <f t="shared" si="3"/>
        <v>0</v>
      </c>
      <c r="S6" s="106">
        <f t="shared" si="3"/>
        <v>0</v>
      </c>
      <c r="T6" s="263">
        <f t="shared" si="3"/>
        <v>0</v>
      </c>
      <c r="U6" s="105">
        <f t="shared" si="3"/>
        <v>0</v>
      </c>
      <c r="V6" s="105">
        <f t="shared" si="3"/>
        <v>0</v>
      </c>
      <c r="W6" s="106">
        <f t="shared" si="3"/>
        <v>0</v>
      </c>
    </row>
    <row r="7" spans="1:23" s="166" customFormat="1" ht="15.75" hidden="1" customHeight="1" thickBot="1" x14ac:dyDescent="0.3">
      <c r="A7" s="110" t="s">
        <v>121</v>
      </c>
      <c r="B7" s="151" t="s">
        <v>608</v>
      </c>
      <c r="C7" s="164"/>
      <c r="D7" s="197" t="s">
        <v>122</v>
      </c>
      <c r="E7" s="197"/>
      <c r="F7" s="200">
        <f>SUM(O7:Z7)</f>
        <v>0</v>
      </c>
      <c r="G7" s="152"/>
      <c r="H7" s="579">
        <f t="shared" si="1"/>
        <v>0</v>
      </c>
      <c r="I7" s="200">
        <f>SUM(R7:AC7)</f>
        <v>0</v>
      </c>
      <c r="J7" s="152"/>
      <c r="K7" s="579">
        <f t="shared" si="2"/>
        <v>0</v>
      </c>
      <c r="L7" s="154"/>
      <c r="M7" s="155"/>
      <c r="N7" s="156"/>
      <c r="O7" s="156"/>
      <c r="P7" s="155"/>
      <c r="Q7" s="156"/>
      <c r="R7" s="156"/>
      <c r="S7" s="157"/>
      <c r="T7" s="264"/>
      <c r="U7" s="156"/>
      <c r="V7" s="156"/>
      <c r="W7" s="157"/>
    </row>
    <row r="8" spans="1:23" s="166" customFormat="1" ht="15.75" hidden="1" customHeight="1" thickBot="1" x14ac:dyDescent="0.3">
      <c r="A8" s="110" t="s">
        <v>123</v>
      </c>
      <c r="B8" s="151" t="s">
        <v>609</v>
      </c>
      <c r="C8" s="164"/>
      <c r="D8" s="197" t="s">
        <v>124</v>
      </c>
      <c r="E8" s="197"/>
      <c r="F8" s="200">
        <f t="shared" ref="F8:F19" si="4">SUM(O8:Z8)</f>
        <v>0</v>
      </c>
      <c r="G8" s="152"/>
      <c r="H8" s="579">
        <f t="shared" si="1"/>
        <v>0</v>
      </c>
      <c r="I8" s="200">
        <f t="shared" ref="I8:I19" si="5">SUM(R8:AC8)</f>
        <v>0</v>
      </c>
      <c r="J8" s="152"/>
      <c r="K8" s="579">
        <f t="shared" si="2"/>
        <v>0</v>
      </c>
      <c r="L8" s="154"/>
      <c r="M8" s="155"/>
      <c r="N8" s="156"/>
      <c r="O8" s="156"/>
      <c r="P8" s="155"/>
      <c r="Q8" s="156"/>
      <c r="R8" s="156"/>
      <c r="S8" s="157"/>
      <c r="T8" s="264"/>
      <c r="U8" s="156"/>
      <c r="V8" s="156"/>
      <c r="W8" s="157"/>
    </row>
    <row r="9" spans="1:23" s="166" customFormat="1" ht="15.75" hidden="1" customHeight="1" thickBot="1" x14ac:dyDescent="0.3">
      <c r="A9" s="110" t="s">
        <v>125</v>
      </c>
      <c r="B9" s="151" t="s">
        <v>610</v>
      </c>
      <c r="C9" s="164"/>
      <c r="D9" s="197" t="s">
        <v>126</v>
      </c>
      <c r="E9" s="197"/>
      <c r="F9" s="200">
        <f t="shared" si="4"/>
        <v>0</v>
      </c>
      <c r="G9" s="152"/>
      <c r="H9" s="579">
        <f t="shared" si="1"/>
        <v>0</v>
      </c>
      <c r="I9" s="200">
        <f t="shared" si="5"/>
        <v>0</v>
      </c>
      <c r="J9" s="152"/>
      <c r="K9" s="579">
        <f t="shared" si="2"/>
        <v>0</v>
      </c>
      <c r="L9" s="154"/>
      <c r="M9" s="155"/>
      <c r="N9" s="156"/>
      <c r="O9" s="156"/>
      <c r="P9" s="155"/>
      <c r="Q9" s="156"/>
      <c r="R9" s="156"/>
      <c r="S9" s="157"/>
      <c r="T9" s="264"/>
      <c r="U9" s="156"/>
      <c r="V9" s="156"/>
      <c r="W9" s="157"/>
    </row>
    <row r="10" spans="1:23" s="166" customFormat="1" ht="15.75" hidden="1" customHeight="1" thickBot="1" x14ac:dyDescent="0.3">
      <c r="A10" s="110" t="s">
        <v>127</v>
      </c>
      <c r="B10" s="151" t="s">
        <v>611</v>
      </c>
      <c r="C10" s="164"/>
      <c r="D10" s="197" t="s">
        <v>351</v>
      </c>
      <c r="E10" s="197"/>
      <c r="F10" s="200">
        <f t="shared" si="4"/>
        <v>0</v>
      </c>
      <c r="G10" s="152"/>
      <c r="H10" s="579">
        <f t="shared" si="1"/>
        <v>0</v>
      </c>
      <c r="I10" s="200">
        <f t="shared" si="5"/>
        <v>0</v>
      </c>
      <c r="J10" s="152"/>
      <c r="K10" s="579">
        <f t="shared" si="2"/>
        <v>0</v>
      </c>
      <c r="L10" s="154"/>
      <c r="M10" s="155"/>
      <c r="N10" s="156"/>
      <c r="O10" s="156"/>
      <c r="P10" s="155"/>
      <c r="Q10" s="156"/>
      <c r="R10" s="156"/>
      <c r="S10" s="157"/>
      <c r="T10" s="264"/>
      <c r="U10" s="156"/>
      <c r="V10" s="156"/>
      <c r="W10" s="157"/>
    </row>
    <row r="11" spans="1:23" s="166" customFormat="1" ht="15.75" hidden="1" customHeight="1" thickBot="1" x14ac:dyDescent="0.3">
      <c r="A11" s="110" t="s">
        <v>128</v>
      </c>
      <c r="B11" s="151" t="s">
        <v>612</v>
      </c>
      <c r="C11" s="164"/>
      <c r="D11" s="197" t="s">
        <v>129</v>
      </c>
      <c r="E11" s="197"/>
      <c r="F11" s="200">
        <f t="shared" si="4"/>
        <v>0</v>
      </c>
      <c r="G11" s="152"/>
      <c r="H11" s="579">
        <f t="shared" si="1"/>
        <v>0</v>
      </c>
      <c r="I11" s="200">
        <f t="shared" si="5"/>
        <v>0</v>
      </c>
      <c r="J11" s="152"/>
      <c r="K11" s="579">
        <f t="shared" si="2"/>
        <v>0</v>
      </c>
      <c r="L11" s="154"/>
      <c r="M11" s="155"/>
      <c r="N11" s="156"/>
      <c r="O11" s="156"/>
      <c r="P11" s="155"/>
      <c r="Q11" s="156"/>
      <c r="R11" s="156"/>
      <c r="S11" s="157"/>
      <c r="T11" s="264"/>
      <c r="U11" s="156"/>
      <c r="V11" s="156"/>
      <c r="W11" s="157"/>
    </row>
    <row r="12" spans="1:23" s="166" customFormat="1" ht="15.75" hidden="1" customHeight="1" thickBot="1" x14ac:dyDescent="0.3">
      <c r="A12" s="110" t="s">
        <v>130</v>
      </c>
      <c r="B12" s="151" t="s">
        <v>613</v>
      </c>
      <c r="C12" s="164"/>
      <c r="D12" s="197" t="s">
        <v>131</v>
      </c>
      <c r="E12" s="197"/>
      <c r="F12" s="200">
        <f t="shared" si="4"/>
        <v>0</v>
      </c>
      <c r="G12" s="152"/>
      <c r="H12" s="579">
        <f t="shared" si="1"/>
        <v>0</v>
      </c>
      <c r="I12" s="200">
        <f t="shared" si="5"/>
        <v>0</v>
      </c>
      <c r="J12" s="152"/>
      <c r="K12" s="579">
        <f t="shared" si="2"/>
        <v>0</v>
      </c>
      <c r="L12" s="154"/>
      <c r="M12" s="155"/>
      <c r="N12" s="156"/>
      <c r="O12" s="156"/>
      <c r="P12" s="155"/>
      <c r="Q12" s="156"/>
      <c r="R12" s="156"/>
      <c r="S12" s="157"/>
      <c r="T12" s="264"/>
      <c r="U12" s="156"/>
      <c r="V12" s="156"/>
      <c r="W12" s="157"/>
    </row>
    <row r="13" spans="1:23" s="166" customFormat="1" ht="15.75" hidden="1" customHeight="1" thickBot="1" x14ac:dyDescent="0.3">
      <c r="A13" s="110" t="s">
        <v>132</v>
      </c>
      <c r="B13" s="151" t="s">
        <v>614</v>
      </c>
      <c r="C13" s="164"/>
      <c r="D13" s="197" t="s">
        <v>133</v>
      </c>
      <c r="E13" s="197"/>
      <c r="F13" s="200">
        <f t="shared" si="4"/>
        <v>0</v>
      </c>
      <c r="G13" s="152"/>
      <c r="H13" s="579">
        <f t="shared" si="1"/>
        <v>0</v>
      </c>
      <c r="I13" s="200">
        <f t="shared" si="5"/>
        <v>0</v>
      </c>
      <c r="J13" s="152"/>
      <c r="K13" s="579">
        <f t="shared" si="2"/>
        <v>0</v>
      </c>
      <c r="L13" s="154"/>
      <c r="M13" s="155"/>
      <c r="N13" s="156"/>
      <c r="O13" s="156"/>
      <c r="P13" s="155"/>
      <c r="Q13" s="156"/>
      <c r="R13" s="156"/>
      <c r="S13" s="157"/>
      <c r="T13" s="264"/>
      <c r="U13" s="156"/>
      <c r="V13" s="156"/>
      <c r="W13" s="157"/>
    </row>
    <row r="14" spans="1:23" s="166" customFormat="1" ht="15.75" hidden="1" customHeight="1" thickBot="1" x14ac:dyDescent="0.3">
      <c r="A14" s="110" t="s">
        <v>134</v>
      </c>
      <c r="B14" s="151" t="s">
        <v>615</v>
      </c>
      <c r="C14" s="164"/>
      <c r="D14" s="197" t="s">
        <v>135</v>
      </c>
      <c r="E14" s="197"/>
      <c r="F14" s="200">
        <f t="shared" si="4"/>
        <v>0</v>
      </c>
      <c r="G14" s="152"/>
      <c r="H14" s="579">
        <f t="shared" si="1"/>
        <v>0</v>
      </c>
      <c r="I14" s="200">
        <f t="shared" si="5"/>
        <v>0</v>
      </c>
      <c r="J14" s="152"/>
      <c r="K14" s="579">
        <f t="shared" si="2"/>
        <v>0</v>
      </c>
      <c r="L14" s="154"/>
      <c r="M14" s="155"/>
      <c r="N14" s="156"/>
      <c r="O14" s="156"/>
      <c r="P14" s="155"/>
      <c r="Q14" s="156"/>
      <c r="R14" s="156"/>
      <c r="S14" s="157"/>
      <c r="T14" s="264"/>
      <c r="U14" s="156"/>
      <c r="V14" s="156"/>
      <c r="W14" s="157"/>
    </row>
    <row r="15" spans="1:23" s="166" customFormat="1" ht="15.75" hidden="1" customHeight="1" thickBot="1" x14ac:dyDescent="0.3">
      <c r="A15" s="110" t="s">
        <v>136</v>
      </c>
      <c r="B15" s="151" t="s">
        <v>616</v>
      </c>
      <c r="C15" s="164"/>
      <c r="D15" s="197" t="s">
        <v>137</v>
      </c>
      <c r="E15" s="197"/>
      <c r="F15" s="200">
        <f t="shared" si="4"/>
        <v>0</v>
      </c>
      <c r="G15" s="152"/>
      <c r="H15" s="579">
        <f t="shared" si="1"/>
        <v>0</v>
      </c>
      <c r="I15" s="200">
        <f t="shared" si="5"/>
        <v>0</v>
      </c>
      <c r="J15" s="152"/>
      <c r="K15" s="579">
        <f t="shared" si="2"/>
        <v>0</v>
      </c>
      <c r="L15" s="154"/>
      <c r="M15" s="155"/>
      <c r="N15" s="156"/>
      <c r="O15" s="156"/>
      <c r="P15" s="155"/>
      <c r="Q15" s="156"/>
      <c r="R15" s="156"/>
      <c r="S15" s="157"/>
      <c r="T15" s="264"/>
      <c r="U15" s="156"/>
      <c r="V15" s="156"/>
      <c r="W15" s="157"/>
    </row>
    <row r="16" spans="1:23" s="166" customFormat="1" ht="15.75" hidden="1" customHeight="1" thickBot="1" x14ac:dyDescent="0.3">
      <c r="A16" s="110" t="s">
        <v>138</v>
      </c>
      <c r="B16" s="151" t="s">
        <v>617</v>
      </c>
      <c r="C16" s="164"/>
      <c r="D16" s="197" t="s">
        <v>139</v>
      </c>
      <c r="E16" s="197"/>
      <c r="F16" s="200">
        <f t="shared" si="4"/>
        <v>0</v>
      </c>
      <c r="G16" s="152"/>
      <c r="H16" s="579">
        <f t="shared" si="1"/>
        <v>0</v>
      </c>
      <c r="I16" s="200">
        <f t="shared" si="5"/>
        <v>0</v>
      </c>
      <c r="J16" s="152"/>
      <c r="K16" s="579">
        <f t="shared" si="2"/>
        <v>0</v>
      </c>
      <c r="L16" s="154"/>
      <c r="M16" s="155"/>
      <c r="N16" s="156"/>
      <c r="O16" s="156"/>
      <c r="P16" s="155"/>
      <c r="Q16" s="156"/>
      <c r="R16" s="156"/>
      <c r="S16" s="157"/>
      <c r="T16" s="264"/>
      <c r="U16" s="156"/>
      <c r="V16" s="156"/>
      <c r="W16" s="157"/>
    </row>
    <row r="17" spans="1:24" s="166" customFormat="1" ht="15.75" hidden="1" customHeight="1" thickBot="1" x14ac:dyDescent="0.3">
      <c r="A17" s="110" t="s">
        <v>140</v>
      </c>
      <c r="B17" s="151" t="s">
        <v>618</v>
      </c>
      <c r="C17" s="164"/>
      <c r="D17" s="197" t="s">
        <v>141</v>
      </c>
      <c r="E17" s="197"/>
      <c r="F17" s="200">
        <f t="shared" si="4"/>
        <v>0</v>
      </c>
      <c r="G17" s="152"/>
      <c r="H17" s="579">
        <f t="shared" si="1"/>
        <v>0</v>
      </c>
      <c r="I17" s="200">
        <f t="shared" si="5"/>
        <v>0</v>
      </c>
      <c r="J17" s="152"/>
      <c r="K17" s="579">
        <f t="shared" si="2"/>
        <v>0</v>
      </c>
      <c r="L17" s="154"/>
      <c r="M17" s="155"/>
      <c r="N17" s="156"/>
      <c r="O17" s="156"/>
      <c r="P17" s="155"/>
      <c r="Q17" s="156"/>
      <c r="R17" s="156"/>
      <c r="S17" s="157"/>
      <c r="T17" s="264"/>
      <c r="U17" s="156"/>
      <c r="V17" s="156"/>
      <c r="W17" s="157"/>
    </row>
    <row r="18" spans="1:24" s="166" customFormat="1" ht="15.75" hidden="1" customHeight="1" thickBot="1" x14ac:dyDescent="0.3">
      <c r="A18" s="110" t="s">
        <v>142</v>
      </c>
      <c r="B18" s="151" t="s">
        <v>619</v>
      </c>
      <c r="C18" s="164"/>
      <c r="D18" s="197" t="s">
        <v>143</v>
      </c>
      <c r="E18" s="197"/>
      <c r="F18" s="200">
        <f t="shared" si="4"/>
        <v>0</v>
      </c>
      <c r="G18" s="152"/>
      <c r="H18" s="579">
        <f t="shared" si="1"/>
        <v>0</v>
      </c>
      <c r="I18" s="200">
        <f t="shared" si="5"/>
        <v>0</v>
      </c>
      <c r="J18" s="152"/>
      <c r="K18" s="579">
        <f t="shared" si="2"/>
        <v>0</v>
      </c>
      <c r="L18" s="154"/>
      <c r="M18" s="155"/>
      <c r="N18" s="156"/>
      <c r="O18" s="156"/>
      <c r="P18" s="155"/>
      <c r="Q18" s="156"/>
      <c r="R18" s="156"/>
      <c r="S18" s="157"/>
      <c r="T18" s="264"/>
      <c r="U18" s="156"/>
      <c r="V18" s="156"/>
      <c r="W18" s="157"/>
    </row>
    <row r="19" spans="1:24" s="166" customFormat="1" ht="15.75" hidden="1" customHeight="1" thickBot="1" x14ac:dyDescent="0.3">
      <c r="A19" s="110" t="s">
        <v>144</v>
      </c>
      <c r="B19" s="151" t="s">
        <v>620</v>
      </c>
      <c r="C19" s="164"/>
      <c r="D19" s="197" t="s">
        <v>145</v>
      </c>
      <c r="E19" s="197"/>
      <c r="F19" s="200">
        <f t="shared" si="4"/>
        <v>0</v>
      </c>
      <c r="G19" s="152"/>
      <c r="H19" s="579">
        <f t="shared" si="1"/>
        <v>0</v>
      </c>
      <c r="I19" s="200">
        <f t="shared" si="5"/>
        <v>0</v>
      </c>
      <c r="J19" s="152"/>
      <c r="K19" s="579">
        <f t="shared" si="2"/>
        <v>0</v>
      </c>
      <c r="L19" s="154"/>
      <c r="M19" s="155"/>
      <c r="N19" s="156"/>
      <c r="O19" s="156"/>
      <c r="P19" s="155"/>
      <c r="Q19" s="156"/>
      <c r="R19" s="156"/>
      <c r="S19" s="157"/>
      <c r="T19" s="264"/>
      <c r="U19" s="156"/>
      <c r="V19" s="156"/>
      <c r="W19" s="157"/>
    </row>
    <row r="20" spans="1:24" ht="15.75" hidden="1" customHeight="1" thickBot="1" x14ac:dyDescent="0.3">
      <c r="B20" s="82" t="s">
        <v>621</v>
      </c>
      <c r="C20" s="762" t="s">
        <v>146</v>
      </c>
      <c r="D20" s="763"/>
      <c r="E20" s="763"/>
      <c r="F20" s="183">
        <f>F21+F22+F23</f>
        <v>0</v>
      </c>
      <c r="G20" s="125">
        <f>G21+G22+G23</f>
        <v>0</v>
      </c>
      <c r="H20" s="580">
        <f t="shared" si="1"/>
        <v>0</v>
      </c>
      <c r="I20" s="183">
        <f>I21+I22+I23</f>
        <v>0</v>
      </c>
      <c r="J20" s="125">
        <f>J21+J22+J23</f>
        <v>0</v>
      </c>
      <c r="K20" s="580">
        <f t="shared" si="2"/>
        <v>0</v>
      </c>
      <c r="L20" s="86">
        <f t="shared" ref="L20:W20" si="6">L21+L22+L23</f>
        <v>0</v>
      </c>
      <c r="M20" s="84">
        <f t="shared" si="6"/>
        <v>0</v>
      </c>
      <c r="N20" s="87">
        <f t="shared" si="6"/>
        <v>0</v>
      </c>
      <c r="O20" s="87">
        <f t="shared" si="6"/>
        <v>0</v>
      </c>
      <c r="P20" s="84">
        <f t="shared" si="6"/>
        <v>0</v>
      </c>
      <c r="Q20" s="87">
        <f t="shared" si="6"/>
        <v>0</v>
      </c>
      <c r="R20" s="87">
        <f t="shared" si="6"/>
        <v>0</v>
      </c>
      <c r="S20" s="88">
        <f t="shared" si="6"/>
        <v>0</v>
      </c>
      <c r="T20" s="265">
        <f t="shared" si="6"/>
        <v>0</v>
      </c>
      <c r="U20" s="87">
        <f t="shared" si="6"/>
        <v>0</v>
      </c>
      <c r="V20" s="87">
        <f t="shared" si="6"/>
        <v>0</v>
      </c>
      <c r="W20" s="88">
        <f t="shared" si="6"/>
        <v>0</v>
      </c>
    </row>
    <row r="21" spans="1:24" s="39" customFormat="1" ht="15.75" hidden="1" customHeight="1" thickBot="1" x14ac:dyDescent="0.3">
      <c r="A21" s="110" t="s">
        <v>147</v>
      </c>
      <c r="B21" s="49" t="s">
        <v>622</v>
      </c>
      <c r="C21" s="785" t="s">
        <v>148</v>
      </c>
      <c r="D21" s="786"/>
      <c r="E21" s="786"/>
      <c r="F21" s="189">
        <f>SUM(O21:Z21)</f>
        <v>0</v>
      </c>
      <c r="G21" s="131"/>
      <c r="H21" s="581">
        <f t="shared" si="1"/>
        <v>0</v>
      </c>
      <c r="I21" s="189">
        <f>SUM(R21:AC21)</f>
        <v>0</v>
      </c>
      <c r="J21" s="131"/>
      <c r="K21" s="581">
        <f t="shared" si="2"/>
        <v>0</v>
      </c>
      <c r="L21" s="41"/>
      <c r="M21" s="13"/>
      <c r="N21" s="73"/>
      <c r="O21" s="73"/>
      <c r="P21" s="13"/>
      <c r="Q21" s="73"/>
      <c r="R21" s="73"/>
      <c r="S21" s="43"/>
      <c r="T21" s="266"/>
      <c r="U21" s="73"/>
      <c r="V21" s="73"/>
      <c r="W21" s="43"/>
    </row>
    <row r="22" spans="1:24" s="39" customFormat="1" ht="25.5" hidden="1" customHeight="1" x14ac:dyDescent="0.25">
      <c r="A22" s="110" t="s">
        <v>149</v>
      </c>
      <c r="B22" s="49" t="s">
        <v>623</v>
      </c>
      <c r="C22" s="787" t="s">
        <v>861</v>
      </c>
      <c r="D22" s="788"/>
      <c r="E22" s="788"/>
      <c r="F22" s="189">
        <f>SUM(O22:Z22)</f>
        <v>0</v>
      </c>
      <c r="G22" s="131"/>
      <c r="H22" s="581">
        <f t="shared" si="1"/>
        <v>0</v>
      </c>
      <c r="I22" s="189">
        <f>SUM(R22:AC22)</f>
        <v>0</v>
      </c>
      <c r="J22" s="131"/>
      <c r="K22" s="581">
        <f t="shared" si="2"/>
        <v>0</v>
      </c>
      <c r="L22" s="41"/>
      <c r="M22" s="13"/>
      <c r="N22" s="73"/>
      <c r="O22" s="73"/>
      <c r="P22" s="13"/>
      <c r="Q22" s="73"/>
      <c r="R22" s="73"/>
      <c r="S22" s="43"/>
      <c r="T22" s="266"/>
      <c r="U22" s="73"/>
      <c r="V22" s="73"/>
      <c r="W22" s="43"/>
    </row>
    <row r="23" spans="1:24" s="39" customFormat="1" ht="15.75" hidden="1" customHeight="1" thickBot="1" x14ac:dyDescent="0.3">
      <c r="A23" s="110" t="s">
        <v>150</v>
      </c>
      <c r="B23" s="158" t="s">
        <v>624</v>
      </c>
      <c r="C23" s="827" t="s">
        <v>151</v>
      </c>
      <c r="D23" s="828"/>
      <c r="E23" s="828"/>
      <c r="F23" s="201">
        <f>SUM(O23:Z23)</f>
        <v>0</v>
      </c>
      <c r="G23" s="159"/>
      <c r="H23" s="581">
        <f t="shared" si="1"/>
        <v>0</v>
      </c>
      <c r="I23" s="201">
        <f>SUM(R23:AC23)</f>
        <v>0</v>
      </c>
      <c r="J23" s="159"/>
      <c r="K23" s="581">
        <f t="shared" si="2"/>
        <v>0</v>
      </c>
      <c r="L23" s="41"/>
      <c r="M23" s="13"/>
      <c r="N23" s="73"/>
      <c r="O23" s="73"/>
      <c r="P23" s="13"/>
      <c r="Q23" s="73"/>
      <c r="R23" s="73"/>
      <c r="S23" s="43"/>
      <c r="T23" s="266"/>
      <c r="U23" s="73"/>
      <c r="V23" s="73"/>
      <c r="W23" s="43"/>
    </row>
    <row r="24" spans="1:24" ht="15.75" thickBot="1" x14ac:dyDescent="0.3">
      <c r="A24" s="110" t="s">
        <v>950</v>
      </c>
      <c r="B24" s="75" t="s">
        <v>152</v>
      </c>
      <c r="C24" s="758" t="s">
        <v>801</v>
      </c>
      <c r="D24" s="758"/>
      <c r="E24" s="759"/>
      <c r="F24" s="185">
        <f>F25+F26+F27+F28+F29+F30+F31</f>
        <v>0</v>
      </c>
      <c r="G24" s="127">
        <f>G25+G26+G27+G28+G29+G30+G31</f>
        <v>0</v>
      </c>
      <c r="H24" s="577">
        <f t="shared" si="1"/>
        <v>0</v>
      </c>
      <c r="I24" s="185">
        <f>I25+I26+I27+I28+I29+I30+I31</f>
        <v>0</v>
      </c>
      <c r="J24" s="127">
        <f>J25+J26+J27+J28+J29+J30+J31</f>
        <v>0</v>
      </c>
      <c r="K24" s="577">
        <f t="shared" si="2"/>
        <v>0</v>
      </c>
      <c r="L24" s="79">
        <f t="shared" ref="L24:W24" si="7">L25+L26+L27+L28+L29+L30+L31</f>
        <v>0</v>
      </c>
      <c r="M24" s="77">
        <f t="shared" si="7"/>
        <v>0</v>
      </c>
      <c r="N24" s="80">
        <f t="shared" si="7"/>
        <v>0</v>
      </c>
      <c r="O24" s="80">
        <f t="shared" si="7"/>
        <v>0</v>
      </c>
      <c r="P24" s="77">
        <f t="shared" si="7"/>
        <v>0</v>
      </c>
      <c r="Q24" s="80">
        <f t="shared" si="7"/>
        <v>0</v>
      </c>
      <c r="R24" s="80">
        <f t="shared" si="7"/>
        <v>0</v>
      </c>
      <c r="S24" s="81">
        <f t="shared" si="7"/>
        <v>0</v>
      </c>
      <c r="T24" s="262">
        <f t="shared" si="7"/>
        <v>0</v>
      </c>
      <c r="U24" s="80">
        <f t="shared" si="7"/>
        <v>0</v>
      </c>
      <c r="V24" s="80">
        <f t="shared" si="7"/>
        <v>0</v>
      </c>
      <c r="W24" s="81">
        <f t="shared" si="7"/>
        <v>0</v>
      </c>
    </row>
    <row r="25" spans="1:24" ht="15.75" hidden="1" customHeight="1" thickBot="1" x14ac:dyDescent="0.3">
      <c r="B25" s="54"/>
      <c r="C25" s="821" t="s">
        <v>154</v>
      </c>
      <c r="D25" s="822"/>
      <c r="E25" s="822"/>
      <c r="F25" s="186">
        <f t="shared" ref="F25:F31" si="8">SUM(O25:Z25)</f>
        <v>0</v>
      </c>
      <c r="G25" s="128"/>
      <c r="H25" s="582">
        <f t="shared" si="1"/>
        <v>0</v>
      </c>
      <c r="I25" s="186">
        <f t="shared" ref="I25:I31" si="9">SUM(R25:AC25)</f>
        <v>0</v>
      </c>
      <c r="J25" s="128"/>
      <c r="K25" s="582">
        <f t="shared" si="2"/>
        <v>0</v>
      </c>
      <c r="L25" s="40"/>
      <c r="M25" s="1"/>
      <c r="N25" s="72"/>
      <c r="O25" s="72"/>
      <c r="P25" s="1"/>
      <c r="Q25" s="72"/>
      <c r="R25" s="72"/>
      <c r="S25" s="42"/>
      <c r="T25" s="267"/>
      <c r="U25" s="72"/>
      <c r="V25" s="72"/>
      <c r="W25" s="42"/>
    </row>
    <row r="26" spans="1:24" ht="15.75" hidden="1" customHeight="1" thickBot="1" x14ac:dyDescent="0.3">
      <c r="B26" s="55"/>
      <c r="C26" s="823" t="s">
        <v>155</v>
      </c>
      <c r="D26" s="824"/>
      <c r="E26" s="824"/>
      <c r="F26" s="187">
        <f t="shared" si="8"/>
        <v>0</v>
      </c>
      <c r="G26" s="129"/>
      <c r="H26" s="582">
        <f t="shared" si="1"/>
        <v>0</v>
      </c>
      <c r="I26" s="187">
        <f t="shared" si="9"/>
        <v>0</v>
      </c>
      <c r="J26" s="129"/>
      <c r="K26" s="582">
        <f t="shared" si="2"/>
        <v>0</v>
      </c>
      <c r="L26" s="40"/>
      <c r="M26" s="1"/>
      <c r="N26" s="72"/>
      <c r="O26" s="72"/>
      <c r="P26" s="1"/>
      <c r="Q26" s="72"/>
      <c r="R26" s="72"/>
      <c r="S26" s="42"/>
      <c r="T26" s="267"/>
      <c r="U26" s="72"/>
      <c r="V26" s="72"/>
      <c r="W26" s="42"/>
    </row>
    <row r="27" spans="1:24" ht="15.75" hidden="1" customHeight="1" thickBot="1" x14ac:dyDescent="0.3">
      <c r="B27" s="55"/>
      <c r="C27" s="823" t="s">
        <v>156</v>
      </c>
      <c r="D27" s="824"/>
      <c r="E27" s="824"/>
      <c r="F27" s="187">
        <f t="shared" si="8"/>
        <v>0</v>
      </c>
      <c r="G27" s="129"/>
      <c r="H27" s="582">
        <f t="shared" si="1"/>
        <v>0</v>
      </c>
      <c r="I27" s="187">
        <f t="shared" si="9"/>
        <v>0</v>
      </c>
      <c r="J27" s="129"/>
      <c r="K27" s="582">
        <f t="shared" si="2"/>
        <v>0</v>
      </c>
      <c r="L27" s="40"/>
      <c r="M27" s="1"/>
      <c r="N27" s="72"/>
      <c r="O27" s="72"/>
      <c r="P27" s="1"/>
      <c r="Q27" s="72"/>
      <c r="R27" s="72"/>
      <c r="S27" s="42"/>
      <c r="T27" s="267"/>
      <c r="U27" s="72"/>
      <c r="V27" s="72"/>
      <c r="W27" s="42"/>
    </row>
    <row r="28" spans="1:24" ht="15.75" hidden="1" customHeight="1" thickBot="1" x14ac:dyDescent="0.3">
      <c r="B28" s="55"/>
      <c r="C28" s="823" t="s">
        <v>157</v>
      </c>
      <c r="D28" s="824"/>
      <c r="E28" s="824"/>
      <c r="F28" s="187">
        <f t="shared" si="8"/>
        <v>0</v>
      </c>
      <c r="G28" s="129"/>
      <c r="H28" s="582">
        <f t="shared" si="1"/>
        <v>0</v>
      </c>
      <c r="I28" s="187">
        <f t="shared" si="9"/>
        <v>0</v>
      </c>
      <c r="J28" s="129"/>
      <c r="K28" s="582">
        <f t="shared" si="2"/>
        <v>0</v>
      </c>
      <c r="L28" s="40"/>
      <c r="M28" s="1"/>
      <c r="N28" s="72"/>
      <c r="O28" s="72"/>
      <c r="P28" s="1"/>
      <c r="Q28" s="72"/>
      <c r="R28" s="72"/>
      <c r="S28" s="42"/>
      <c r="T28" s="267"/>
      <c r="U28" s="72"/>
      <c r="V28" s="72"/>
      <c r="W28" s="42"/>
    </row>
    <row r="29" spans="1:24" ht="15.75" hidden="1" customHeight="1" thickBot="1" x14ac:dyDescent="0.3">
      <c r="B29" s="55"/>
      <c r="C29" s="823" t="s">
        <v>158</v>
      </c>
      <c r="D29" s="824"/>
      <c r="E29" s="824"/>
      <c r="F29" s="187">
        <f t="shared" si="8"/>
        <v>0</v>
      </c>
      <c r="G29" s="129"/>
      <c r="H29" s="582">
        <f t="shared" si="1"/>
        <v>0</v>
      </c>
      <c r="I29" s="187">
        <f t="shared" si="9"/>
        <v>0</v>
      </c>
      <c r="J29" s="129"/>
      <c r="K29" s="582">
        <f t="shared" si="2"/>
        <v>0</v>
      </c>
      <c r="L29" s="40"/>
      <c r="M29" s="1"/>
      <c r="N29" s="72"/>
      <c r="O29" s="72"/>
      <c r="P29" s="1"/>
      <c r="Q29" s="72"/>
      <c r="R29" s="72"/>
      <c r="S29" s="42"/>
      <c r="T29" s="267"/>
      <c r="U29" s="72"/>
      <c r="V29" s="72"/>
      <c r="W29" s="42"/>
    </row>
    <row r="30" spans="1:24" ht="15.75" hidden="1" customHeight="1" thickBot="1" x14ac:dyDescent="0.3">
      <c r="B30" s="55"/>
      <c r="C30" s="823" t="s">
        <v>159</v>
      </c>
      <c r="D30" s="824"/>
      <c r="E30" s="824"/>
      <c r="F30" s="187">
        <f t="shared" si="8"/>
        <v>0</v>
      </c>
      <c r="G30" s="129"/>
      <c r="H30" s="582">
        <f t="shared" si="1"/>
        <v>0</v>
      </c>
      <c r="I30" s="187">
        <f t="shared" si="9"/>
        <v>0</v>
      </c>
      <c r="J30" s="129"/>
      <c r="K30" s="582">
        <f t="shared" si="2"/>
        <v>0</v>
      </c>
      <c r="L30" s="40"/>
      <c r="M30" s="1"/>
      <c r="N30" s="72"/>
      <c r="O30" s="72"/>
      <c r="P30" s="1"/>
      <c r="Q30" s="72"/>
      <c r="R30" s="72"/>
      <c r="S30" s="42"/>
      <c r="T30" s="267"/>
      <c r="U30" s="72"/>
      <c r="V30" s="72"/>
      <c r="W30" s="42"/>
    </row>
    <row r="31" spans="1:24" ht="15.75" hidden="1" customHeight="1" thickBot="1" x14ac:dyDescent="0.3">
      <c r="B31" s="56"/>
      <c r="C31" s="825" t="s">
        <v>160</v>
      </c>
      <c r="D31" s="826"/>
      <c r="E31" s="826"/>
      <c r="F31" s="188">
        <f t="shared" si="8"/>
        <v>0</v>
      </c>
      <c r="G31" s="130"/>
      <c r="H31" s="582">
        <f t="shared" si="1"/>
        <v>0</v>
      </c>
      <c r="I31" s="188">
        <f t="shared" si="9"/>
        <v>0</v>
      </c>
      <c r="J31" s="130"/>
      <c r="K31" s="582">
        <f t="shared" si="2"/>
        <v>0</v>
      </c>
      <c r="L31" s="40"/>
      <c r="M31" s="1"/>
      <c r="N31" s="72"/>
      <c r="O31" s="72"/>
      <c r="P31" s="1"/>
      <c r="Q31" s="72"/>
      <c r="R31" s="72"/>
      <c r="S31" s="42"/>
      <c r="T31" s="267"/>
      <c r="U31" s="72"/>
      <c r="V31" s="72"/>
      <c r="W31" s="42"/>
    </row>
    <row r="32" spans="1:24" ht="15.75" thickBot="1" x14ac:dyDescent="0.3">
      <c r="B32" s="75" t="s">
        <v>161</v>
      </c>
      <c r="C32" s="759" t="s">
        <v>162</v>
      </c>
      <c r="D32" s="769"/>
      <c r="E32" s="769"/>
      <c r="F32" s="185">
        <f>F33+F37+F40+F50+F53</f>
        <v>0</v>
      </c>
      <c r="G32" s="127">
        <f>G33+G37+G40+G50+G53</f>
        <v>0</v>
      </c>
      <c r="H32" s="577">
        <f t="shared" si="1"/>
        <v>0</v>
      </c>
      <c r="I32" s="185">
        <f>I33+I37+I40+I50+I53</f>
        <v>0</v>
      </c>
      <c r="J32" s="127">
        <f>J33+J37+J40+J50+J53</f>
        <v>0</v>
      </c>
      <c r="K32" s="577">
        <f t="shared" si="2"/>
        <v>0</v>
      </c>
      <c r="L32" s="79">
        <f t="shared" ref="L32:W32" si="10">L33+L37+L40+L50+L53</f>
        <v>0</v>
      </c>
      <c r="M32" s="77">
        <f t="shared" si="10"/>
        <v>0</v>
      </c>
      <c r="N32" s="80">
        <f t="shared" si="10"/>
        <v>0</v>
      </c>
      <c r="O32" s="80">
        <f t="shared" si="10"/>
        <v>0</v>
      </c>
      <c r="P32" s="77">
        <f t="shared" si="10"/>
        <v>0</v>
      </c>
      <c r="Q32" s="80">
        <f t="shared" si="10"/>
        <v>0</v>
      </c>
      <c r="R32" s="80">
        <f t="shared" si="10"/>
        <v>0</v>
      </c>
      <c r="S32" s="81">
        <f t="shared" si="10"/>
        <v>0</v>
      </c>
      <c r="T32" s="262">
        <f t="shared" si="10"/>
        <v>0</v>
      </c>
      <c r="U32" s="80">
        <f t="shared" si="10"/>
        <v>0</v>
      </c>
      <c r="V32" s="80">
        <f t="shared" si="10"/>
        <v>0</v>
      </c>
      <c r="W32" s="81">
        <f t="shared" si="10"/>
        <v>0</v>
      </c>
      <c r="X32" s="566">
        <f>SUM(L32:W32)</f>
        <v>0</v>
      </c>
    </row>
    <row r="33" spans="1:23" ht="15" hidden="1" customHeight="1" x14ac:dyDescent="0.25">
      <c r="B33" s="107" t="s">
        <v>625</v>
      </c>
      <c r="C33" s="760" t="s">
        <v>163</v>
      </c>
      <c r="D33" s="761"/>
      <c r="E33" s="761"/>
      <c r="F33" s="181">
        <f>F34+F35+F36</f>
        <v>0</v>
      </c>
      <c r="G33" s="123">
        <f>G34+G35+G36</f>
        <v>0</v>
      </c>
      <c r="H33" s="578">
        <f t="shared" si="1"/>
        <v>0</v>
      </c>
      <c r="I33" s="181">
        <f>I34+I35+I36</f>
        <v>0</v>
      </c>
      <c r="J33" s="123">
        <f>J34+J35+J36</f>
        <v>0</v>
      </c>
      <c r="K33" s="578">
        <f t="shared" si="2"/>
        <v>0</v>
      </c>
      <c r="L33" s="104">
        <f t="shared" ref="L33:W33" si="11">L34+L35+L36</f>
        <v>0</v>
      </c>
      <c r="M33" s="102">
        <f t="shared" si="11"/>
        <v>0</v>
      </c>
      <c r="N33" s="105">
        <f t="shared" si="11"/>
        <v>0</v>
      </c>
      <c r="O33" s="105">
        <f t="shared" si="11"/>
        <v>0</v>
      </c>
      <c r="P33" s="102">
        <f t="shared" si="11"/>
        <v>0</v>
      </c>
      <c r="Q33" s="105">
        <f t="shared" si="11"/>
        <v>0</v>
      </c>
      <c r="R33" s="105">
        <f t="shared" si="11"/>
        <v>0</v>
      </c>
      <c r="S33" s="106">
        <f t="shared" si="11"/>
        <v>0</v>
      </c>
      <c r="T33" s="263">
        <f t="shared" si="11"/>
        <v>0</v>
      </c>
      <c r="U33" s="105">
        <f t="shared" si="11"/>
        <v>0</v>
      </c>
      <c r="V33" s="105">
        <f t="shared" si="11"/>
        <v>0</v>
      </c>
      <c r="W33" s="106">
        <f t="shared" si="11"/>
        <v>0</v>
      </c>
    </row>
    <row r="34" spans="1:23" s="39" customFormat="1" ht="15" hidden="1" customHeight="1" x14ac:dyDescent="0.25">
      <c r="A34" s="110" t="s">
        <v>164</v>
      </c>
      <c r="B34" s="49" t="s">
        <v>626</v>
      </c>
      <c r="C34" s="785" t="s">
        <v>165</v>
      </c>
      <c r="D34" s="786"/>
      <c r="E34" s="786"/>
      <c r="F34" s="189">
        <f>SUM(O34:Z34)</f>
        <v>0</v>
      </c>
      <c r="G34" s="131"/>
      <c r="H34" s="581">
        <f t="shared" si="1"/>
        <v>0</v>
      </c>
      <c r="I34" s="189">
        <f>SUM(R34:AC34)</f>
        <v>0</v>
      </c>
      <c r="J34" s="131"/>
      <c r="K34" s="581">
        <f t="shared" si="2"/>
        <v>0</v>
      </c>
      <c r="L34" s="41"/>
      <c r="M34" s="13"/>
      <c r="N34" s="73"/>
      <c r="O34" s="73"/>
      <c r="P34" s="13"/>
      <c r="Q34" s="73"/>
      <c r="R34" s="73"/>
      <c r="S34" s="43"/>
      <c r="T34" s="266"/>
      <c r="U34" s="73"/>
      <c r="V34" s="73"/>
      <c r="W34" s="43"/>
    </row>
    <row r="35" spans="1:23" s="39" customFormat="1" ht="15" hidden="1" customHeight="1" x14ac:dyDescent="0.25">
      <c r="A35" s="110" t="s">
        <v>166</v>
      </c>
      <c r="B35" s="49" t="s">
        <v>627</v>
      </c>
      <c r="C35" s="785" t="s">
        <v>167</v>
      </c>
      <c r="D35" s="786"/>
      <c r="E35" s="786"/>
      <c r="F35" s="189">
        <f>SUM(O35:Z35)</f>
        <v>0</v>
      </c>
      <c r="G35" s="131"/>
      <c r="H35" s="581">
        <f t="shared" si="1"/>
        <v>0</v>
      </c>
      <c r="I35" s="189">
        <f>SUM(R35:AC35)</f>
        <v>0</v>
      </c>
      <c r="J35" s="131"/>
      <c r="K35" s="581">
        <f t="shared" si="2"/>
        <v>0</v>
      </c>
      <c r="L35" s="41"/>
      <c r="M35" s="13"/>
      <c r="N35" s="73"/>
      <c r="O35" s="73"/>
      <c r="P35" s="13"/>
      <c r="Q35" s="73"/>
      <c r="R35" s="73"/>
      <c r="S35" s="43"/>
      <c r="T35" s="266"/>
      <c r="U35" s="73"/>
      <c r="V35" s="73"/>
      <c r="W35" s="43"/>
    </row>
    <row r="36" spans="1:23" s="39" customFormat="1" ht="15" hidden="1" customHeight="1" x14ac:dyDescent="0.25">
      <c r="A36" s="110" t="s">
        <v>168</v>
      </c>
      <c r="B36" s="49" t="s">
        <v>628</v>
      </c>
      <c r="C36" s="785" t="s">
        <v>169</v>
      </c>
      <c r="D36" s="786"/>
      <c r="E36" s="786"/>
      <c r="F36" s="189">
        <f>SUM(O36:Z36)</f>
        <v>0</v>
      </c>
      <c r="G36" s="131"/>
      <c r="H36" s="581">
        <f t="shared" si="1"/>
        <v>0</v>
      </c>
      <c r="I36" s="189">
        <f>SUM(R36:AC36)</f>
        <v>0</v>
      </c>
      <c r="J36" s="131"/>
      <c r="K36" s="581">
        <f t="shared" si="2"/>
        <v>0</v>
      </c>
      <c r="L36" s="41"/>
      <c r="M36" s="13"/>
      <c r="N36" s="73"/>
      <c r="O36" s="73"/>
      <c r="P36" s="13"/>
      <c r="Q36" s="73"/>
      <c r="R36" s="73"/>
      <c r="S36" s="43"/>
      <c r="T36" s="266"/>
      <c r="U36" s="73"/>
      <c r="V36" s="73"/>
      <c r="W36" s="43"/>
    </row>
    <row r="37" spans="1:23" ht="15" hidden="1" customHeight="1" x14ac:dyDescent="0.25">
      <c r="B37" s="82" t="s">
        <v>629</v>
      </c>
      <c r="C37" s="762" t="s">
        <v>170</v>
      </c>
      <c r="D37" s="763"/>
      <c r="E37" s="763"/>
      <c r="F37" s="183">
        <f>F38+F39</f>
        <v>0</v>
      </c>
      <c r="G37" s="125">
        <f>G38+G39</f>
        <v>0</v>
      </c>
      <c r="H37" s="580">
        <f t="shared" si="1"/>
        <v>0</v>
      </c>
      <c r="I37" s="183">
        <f>I38+I39</f>
        <v>0</v>
      </c>
      <c r="J37" s="125">
        <f>J38+J39</f>
        <v>0</v>
      </c>
      <c r="K37" s="580">
        <f t="shared" si="2"/>
        <v>0</v>
      </c>
      <c r="L37" s="86">
        <f t="shared" ref="L37:W37" si="12">L38+L39</f>
        <v>0</v>
      </c>
      <c r="M37" s="84">
        <f t="shared" si="12"/>
        <v>0</v>
      </c>
      <c r="N37" s="87">
        <f t="shared" si="12"/>
        <v>0</v>
      </c>
      <c r="O37" s="87">
        <f t="shared" si="12"/>
        <v>0</v>
      </c>
      <c r="P37" s="84">
        <f t="shared" si="12"/>
        <v>0</v>
      </c>
      <c r="Q37" s="87">
        <f t="shared" si="12"/>
        <v>0</v>
      </c>
      <c r="R37" s="87">
        <f t="shared" si="12"/>
        <v>0</v>
      </c>
      <c r="S37" s="88">
        <f t="shared" si="12"/>
        <v>0</v>
      </c>
      <c r="T37" s="265">
        <f t="shared" si="12"/>
        <v>0</v>
      </c>
      <c r="U37" s="87">
        <f t="shared" si="12"/>
        <v>0</v>
      </c>
      <c r="V37" s="87">
        <f t="shared" si="12"/>
        <v>0</v>
      </c>
      <c r="W37" s="88">
        <f t="shared" si="12"/>
        <v>0</v>
      </c>
    </row>
    <row r="38" spans="1:23" s="39" customFormat="1" ht="15" hidden="1" customHeight="1" x14ac:dyDescent="0.25">
      <c r="A38" s="110" t="s">
        <v>171</v>
      </c>
      <c r="B38" s="49" t="s">
        <v>630</v>
      </c>
      <c r="C38" s="785" t="s">
        <v>172</v>
      </c>
      <c r="D38" s="786"/>
      <c r="E38" s="786"/>
      <c r="F38" s="189">
        <f>SUM(O38:Z38)</f>
        <v>0</v>
      </c>
      <c r="G38" s="131"/>
      <c r="H38" s="581">
        <f t="shared" si="1"/>
        <v>0</v>
      </c>
      <c r="I38" s="189">
        <f>SUM(R38:AC38)</f>
        <v>0</v>
      </c>
      <c r="J38" s="131"/>
      <c r="K38" s="581">
        <f t="shared" si="2"/>
        <v>0</v>
      </c>
      <c r="L38" s="41"/>
      <c r="M38" s="13"/>
      <c r="N38" s="73"/>
      <c r="O38" s="73"/>
      <c r="P38" s="13"/>
      <c r="Q38" s="73"/>
      <c r="R38" s="73"/>
      <c r="S38" s="43"/>
      <c r="T38" s="266"/>
      <c r="U38" s="73"/>
      <c r="V38" s="73"/>
      <c r="W38" s="43"/>
    </row>
    <row r="39" spans="1:23" s="39" customFormat="1" ht="15" hidden="1" customHeight="1" x14ac:dyDescent="0.25">
      <c r="A39" s="110" t="s">
        <v>173</v>
      </c>
      <c r="B39" s="49" t="s">
        <v>631</v>
      </c>
      <c r="C39" s="785" t="s">
        <v>174</v>
      </c>
      <c r="D39" s="786"/>
      <c r="E39" s="786"/>
      <c r="F39" s="189">
        <f>SUM(O39:Z39)</f>
        <v>0</v>
      </c>
      <c r="G39" s="131"/>
      <c r="H39" s="581">
        <f t="shared" si="1"/>
        <v>0</v>
      </c>
      <c r="I39" s="189">
        <f>SUM(R39:AC39)</f>
        <v>0</v>
      </c>
      <c r="J39" s="131"/>
      <c r="K39" s="581">
        <f t="shared" si="2"/>
        <v>0</v>
      </c>
      <c r="L39" s="41"/>
      <c r="M39" s="13"/>
      <c r="N39" s="73"/>
      <c r="O39" s="73"/>
      <c r="P39" s="13"/>
      <c r="Q39" s="73"/>
      <c r="R39" s="73"/>
      <c r="S39" s="43"/>
      <c r="T39" s="266"/>
      <c r="U39" s="73"/>
      <c r="V39" s="73"/>
      <c r="W39" s="43"/>
    </row>
    <row r="40" spans="1:23" x14ac:dyDescent="0.25">
      <c r="B40" s="82" t="s">
        <v>632</v>
      </c>
      <c r="C40" s="762" t="s">
        <v>175</v>
      </c>
      <c r="D40" s="763"/>
      <c r="E40" s="763"/>
      <c r="F40" s="183">
        <f>F41+F42+F43+F44+F45+F48+F49</f>
        <v>0</v>
      </c>
      <c r="G40" s="125">
        <f>G41+G42+G43+G44+G45+G48+G49</f>
        <v>0</v>
      </c>
      <c r="H40" s="580">
        <f t="shared" si="1"/>
        <v>0</v>
      </c>
      <c r="I40" s="183">
        <f>I41+I42+I43+I44+I45+I48+I49</f>
        <v>0</v>
      </c>
      <c r="J40" s="125">
        <f>J41+J42+J43+J44+J45+J48+J49</f>
        <v>0</v>
      </c>
      <c r="K40" s="580">
        <f t="shared" si="2"/>
        <v>0</v>
      </c>
      <c r="L40" s="86">
        <f t="shared" ref="L40:W40" si="13">L41+L42+L43+L44+L45+L48+L49</f>
        <v>0</v>
      </c>
      <c r="M40" s="84">
        <f t="shared" si="13"/>
        <v>0</v>
      </c>
      <c r="N40" s="87">
        <f t="shared" si="13"/>
        <v>0</v>
      </c>
      <c r="O40" s="87">
        <f t="shared" si="13"/>
        <v>0</v>
      </c>
      <c r="P40" s="84">
        <f t="shared" si="13"/>
        <v>0</v>
      </c>
      <c r="Q40" s="87">
        <f t="shared" si="13"/>
        <v>0</v>
      </c>
      <c r="R40" s="87">
        <f t="shared" si="13"/>
        <v>0</v>
      </c>
      <c r="S40" s="88">
        <f t="shared" si="13"/>
        <v>0</v>
      </c>
      <c r="T40" s="265">
        <f t="shared" si="13"/>
        <v>0</v>
      </c>
      <c r="U40" s="87">
        <f t="shared" si="13"/>
        <v>0</v>
      </c>
      <c r="V40" s="87">
        <f t="shared" si="13"/>
        <v>0</v>
      </c>
      <c r="W40" s="88">
        <f t="shared" si="13"/>
        <v>0</v>
      </c>
    </row>
    <row r="41" spans="1:23" s="39" customFormat="1" ht="15" hidden="1" customHeight="1" x14ac:dyDescent="0.25">
      <c r="A41" s="110" t="s">
        <v>176</v>
      </c>
      <c r="B41" s="49" t="s">
        <v>633</v>
      </c>
      <c r="C41" s="785" t="s">
        <v>177</v>
      </c>
      <c r="D41" s="786"/>
      <c r="E41" s="786"/>
      <c r="F41" s="189">
        <f>SUM(O41:Z41)</f>
        <v>0</v>
      </c>
      <c r="G41" s="131"/>
      <c r="H41" s="581">
        <f t="shared" si="1"/>
        <v>0</v>
      </c>
      <c r="I41" s="189">
        <f>SUM(R41:AC41)</f>
        <v>0</v>
      </c>
      <c r="J41" s="131"/>
      <c r="K41" s="581">
        <f t="shared" si="2"/>
        <v>0</v>
      </c>
      <c r="L41" s="41"/>
      <c r="M41" s="13"/>
      <c r="N41" s="73"/>
      <c r="O41" s="73"/>
      <c r="P41" s="13"/>
      <c r="Q41" s="73"/>
      <c r="R41" s="73"/>
      <c r="S41" s="43"/>
      <c r="T41" s="266"/>
      <c r="U41" s="73"/>
      <c r="V41" s="73"/>
      <c r="W41" s="43"/>
    </row>
    <row r="42" spans="1:23" s="39" customFormat="1" ht="15" hidden="1" customHeight="1" x14ac:dyDescent="0.25">
      <c r="A42" s="110" t="s">
        <v>178</v>
      </c>
      <c r="B42" s="49" t="s">
        <v>634</v>
      </c>
      <c r="C42" s="785" t="s">
        <v>179</v>
      </c>
      <c r="D42" s="786"/>
      <c r="E42" s="786"/>
      <c r="F42" s="189">
        <f>SUM(O42:Z42)</f>
        <v>0</v>
      </c>
      <c r="G42" s="131"/>
      <c r="H42" s="581">
        <f t="shared" si="1"/>
        <v>0</v>
      </c>
      <c r="I42" s="189">
        <f>SUM(R42:AC42)</f>
        <v>0</v>
      </c>
      <c r="J42" s="131"/>
      <c r="K42" s="581">
        <f t="shared" si="2"/>
        <v>0</v>
      </c>
      <c r="L42" s="41"/>
      <c r="M42" s="13"/>
      <c r="N42" s="73"/>
      <c r="O42" s="73"/>
      <c r="P42" s="13"/>
      <c r="Q42" s="73"/>
      <c r="R42" s="73"/>
      <c r="S42" s="43"/>
      <c r="T42" s="266"/>
      <c r="U42" s="73"/>
      <c r="V42" s="73"/>
      <c r="W42" s="43"/>
    </row>
    <row r="43" spans="1:23" s="39" customFormat="1" ht="15" hidden="1" customHeight="1" x14ac:dyDescent="0.25">
      <c r="A43" s="110" t="s">
        <v>180</v>
      </c>
      <c r="B43" s="49" t="s">
        <v>635</v>
      </c>
      <c r="C43" s="785" t="s">
        <v>181</v>
      </c>
      <c r="D43" s="786"/>
      <c r="E43" s="786"/>
      <c r="F43" s="189">
        <f>SUM(O43:Z43)</f>
        <v>0</v>
      </c>
      <c r="G43" s="131"/>
      <c r="H43" s="581">
        <f t="shared" si="1"/>
        <v>0</v>
      </c>
      <c r="I43" s="189">
        <f>SUM(R43:AC43)</f>
        <v>0</v>
      </c>
      <c r="J43" s="131"/>
      <c r="K43" s="581">
        <f t="shared" si="2"/>
        <v>0</v>
      </c>
      <c r="L43" s="41"/>
      <c r="M43" s="13"/>
      <c r="N43" s="73"/>
      <c r="O43" s="73"/>
      <c r="P43" s="13"/>
      <c r="Q43" s="73"/>
      <c r="R43" s="73"/>
      <c r="S43" s="43"/>
      <c r="T43" s="266"/>
      <c r="U43" s="73"/>
      <c r="V43" s="73"/>
      <c r="W43" s="43"/>
    </row>
    <row r="44" spans="1:23" s="39" customFormat="1" x14ac:dyDescent="0.25">
      <c r="A44" s="110" t="s">
        <v>182</v>
      </c>
      <c r="B44" s="49" t="s">
        <v>636</v>
      </c>
      <c r="C44" s="785" t="s">
        <v>183</v>
      </c>
      <c r="D44" s="786"/>
      <c r="E44" s="786"/>
      <c r="F44" s="189">
        <f>SUM(L44:W44)</f>
        <v>0</v>
      </c>
      <c r="G44" s="131"/>
      <c r="H44" s="581">
        <f t="shared" si="1"/>
        <v>0</v>
      </c>
      <c r="I44" s="189">
        <f>SUM(O44:Z44)</f>
        <v>0</v>
      </c>
      <c r="J44" s="131"/>
      <c r="K44" s="581">
        <f t="shared" si="2"/>
        <v>0</v>
      </c>
      <c r="L44" s="41"/>
      <c r="M44" s="13">
        <v>0</v>
      </c>
      <c r="N44" s="73"/>
      <c r="O44" s="73"/>
      <c r="P44" s="13"/>
      <c r="Q44" s="73"/>
      <c r="R44" s="73"/>
      <c r="S44" s="43"/>
      <c r="T44" s="266"/>
      <c r="U44" s="73"/>
      <c r="V44" s="73"/>
      <c r="W44" s="43"/>
    </row>
    <row r="45" spans="1:23" s="17" customFormat="1" ht="15" hidden="1" customHeight="1" x14ac:dyDescent="0.25">
      <c r="A45" s="110" t="s">
        <v>184</v>
      </c>
      <c r="B45" s="49" t="s">
        <v>637</v>
      </c>
      <c r="C45" s="785" t="s">
        <v>185</v>
      </c>
      <c r="D45" s="786"/>
      <c r="E45" s="786"/>
      <c r="F45" s="189">
        <f t="shared" ref="F45:F58" si="14">SUM(L45:W45)</f>
        <v>0</v>
      </c>
      <c r="G45" s="131">
        <f>G46+G47</f>
        <v>0</v>
      </c>
      <c r="H45" s="581">
        <f t="shared" si="1"/>
        <v>0</v>
      </c>
      <c r="I45" s="189">
        <f t="shared" ref="I45:I58" si="15">SUM(O45:Z45)</f>
        <v>0</v>
      </c>
      <c r="J45" s="131">
        <f>J46+J47</f>
        <v>0</v>
      </c>
      <c r="K45" s="581">
        <f t="shared" si="2"/>
        <v>0</v>
      </c>
      <c r="L45" s="41">
        <f t="shared" ref="L45:W45" si="16">L46+L47</f>
        <v>0</v>
      </c>
      <c r="M45" s="13">
        <f t="shared" si="16"/>
        <v>0</v>
      </c>
      <c r="N45" s="73">
        <f t="shared" si="16"/>
        <v>0</v>
      </c>
      <c r="O45" s="73">
        <f t="shared" si="16"/>
        <v>0</v>
      </c>
      <c r="P45" s="13">
        <f t="shared" si="16"/>
        <v>0</v>
      </c>
      <c r="Q45" s="73">
        <f t="shared" si="16"/>
        <v>0</v>
      </c>
      <c r="R45" s="73">
        <f t="shared" si="16"/>
        <v>0</v>
      </c>
      <c r="S45" s="43">
        <f t="shared" si="16"/>
        <v>0</v>
      </c>
      <c r="T45" s="266">
        <f t="shared" si="16"/>
        <v>0</v>
      </c>
      <c r="U45" s="73">
        <f t="shared" si="16"/>
        <v>0</v>
      </c>
      <c r="V45" s="73">
        <f t="shared" si="16"/>
        <v>0</v>
      </c>
      <c r="W45" s="43">
        <f t="shared" si="16"/>
        <v>0</v>
      </c>
    </row>
    <row r="46" spans="1:23" ht="15" hidden="1" customHeight="1" x14ac:dyDescent="0.25">
      <c r="B46" s="50"/>
      <c r="C46" s="44"/>
      <c r="D46" s="748" t="s">
        <v>186</v>
      </c>
      <c r="E46" s="748"/>
      <c r="F46" s="189">
        <f t="shared" si="14"/>
        <v>0</v>
      </c>
      <c r="G46" s="124"/>
      <c r="H46" s="582">
        <f t="shared" si="1"/>
        <v>0</v>
      </c>
      <c r="I46" s="189">
        <f t="shared" si="15"/>
        <v>0</v>
      </c>
      <c r="J46" s="124"/>
      <c r="K46" s="582">
        <f t="shared" si="2"/>
        <v>0</v>
      </c>
      <c r="L46" s="40"/>
      <c r="M46" s="1"/>
      <c r="N46" s="72"/>
      <c r="O46" s="72"/>
      <c r="P46" s="1"/>
      <c r="Q46" s="72"/>
      <c r="R46" s="72"/>
      <c r="S46" s="42"/>
      <c r="T46" s="267"/>
      <c r="U46" s="72"/>
      <c r="V46" s="72"/>
      <c r="W46" s="42"/>
    </row>
    <row r="47" spans="1:23" ht="15" hidden="1" customHeight="1" x14ac:dyDescent="0.25">
      <c r="B47" s="50"/>
      <c r="C47" s="44"/>
      <c r="D47" s="748" t="s">
        <v>187</v>
      </c>
      <c r="E47" s="748"/>
      <c r="F47" s="189">
        <f t="shared" si="14"/>
        <v>0</v>
      </c>
      <c r="G47" s="124"/>
      <c r="H47" s="582">
        <f t="shared" si="1"/>
        <v>0</v>
      </c>
      <c r="I47" s="189">
        <f t="shared" si="15"/>
        <v>0</v>
      </c>
      <c r="J47" s="124"/>
      <c r="K47" s="582">
        <f t="shared" si="2"/>
        <v>0</v>
      </c>
      <c r="L47" s="40"/>
      <c r="M47" s="1"/>
      <c r="N47" s="72"/>
      <c r="O47" s="72"/>
      <c r="P47" s="1"/>
      <c r="Q47" s="72"/>
      <c r="R47" s="72"/>
      <c r="S47" s="42"/>
      <c r="T47" s="267"/>
      <c r="U47" s="72"/>
      <c r="V47" s="72"/>
      <c r="W47" s="42"/>
    </row>
    <row r="48" spans="1:23" s="39" customFormat="1" ht="15" hidden="1" customHeight="1" x14ac:dyDescent="0.25">
      <c r="A48" s="110" t="s">
        <v>188</v>
      </c>
      <c r="B48" s="49" t="s">
        <v>638</v>
      </c>
      <c r="C48" s="789" t="s">
        <v>189</v>
      </c>
      <c r="D48" s="790"/>
      <c r="E48" s="790"/>
      <c r="F48" s="189">
        <f t="shared" si="14"/>
        <v>0</v>
      </c>
      <c r="G48" s="131"/>
      <c r="H48" s="581">
        <f t="shared" si="1"/>
        <v>0</v>
      </c>
      <c r="I48" s="189">
        <f t="shared" si="15"/>
        <v>0</v>
      </c>
      <c r="J48" s="131"/>
      <c r="K48" s="581">
        <f t="shared" si="2"/>
        <v>0</v>
      </c>
      <c r="L48" s="41"/>
      <c r="M48" s="13"/>
      <c r="N48" s="73"/>
      <c r="O48" s="73"/>
      <c r="P48" s="13"/>
      <c r="Q48" s="73"/>
      <c r="R48" s="73"/>
      <c r="S48" s="43"/>
      <c r="T48" s="266"/>
      <c r="U48" s="73"/>
      <c r="V48" s="73"/>
      <c r="W48" s="43"/>
    </row>
    <row r="49" spans="1:24" s="39" customFormat="1" ht="15" hidden="1" customHeight="1" x14ac:dyDescent="0.25">
      <c r="A49" s="110" t="s">
        <v>190</v>
      </c>
      <c r="B49" s="49" t="s">
        <v>639</v>
      </c>
      <c r="C49" s="789" t="s">
        <v>191</v>
      </c>
      <c r="D49" s="790"/>
      <c r="E49" s="790"/>
      <c r="F49" s="189">
        <f t="shared" si="14"/>
        <v>0</v>
      </c>
      <c r="G49" s="131"/>
      <c r="H49" s="581">
        <f t="shared" si="1"/>
        <v>0</v>
      </c>
      <c r="I49" s="189">
        <f t="shared" si="15"/>
        <v>0</v>
      </c>
      <c r="J49" s="131"/>
      <c r="K49" s="581">
        <f t="shared" si="2"/>
        <v>0</v>
      </c>
      <c r="L49" s="41"/>
      <c r="M49" s="13"/>
      <c r="N49" s="73"/>
      <c r="O49" s="73"/>
      <c r="P49" s="13"/>
      <c r="Q49" s="73"/>
      <c r="R49" s="73"/>
      <c r="S49" s="43"/>
      <c r="T49" s="266"/>
      <c r="U49" s="73"/>
      <c r="V49" s="73"/>
      <c r="W49" s="43"/>
    </row>
    <row r="50" spans="1:24" ht="15" hidden="1" customHeight="1" x14ac:dyDescent="0.25">
      <c r="B50" s="82" t="s">
        <v>640</v>
      </c>
      <c r="C50" s="767" t="s">
        <v>192</v>
      </c>
      <c r="D50" s="768"/>
      <c r="E50" s="768"/>
      <c r="F50" s="189">
        <f t="shared" si="14"/>
        <v>0</v>
      </c>
      <c r="G50" s="125">
        <f>G51+G52</f>
        <v>0</v>
      </c>
      <c r="H50" s="580">
        <f t="shared" si="1"/>
        <v>0</v>
      </c>
      <c r="I50" s="189">
        <f t="shared" si="15"/>
        <v>0</v>
      </c>
      <c r="J50" s="125">
        <f>J51+J52</f>
        <v>0</v>
      </c>
      <c r="K50" s="580">
        <f t="shared" si="2"/>
        <v>0</v>
      </c>
      <c r="L50" s="86">
        <f t="shared" ref="L50:W50" si="17">L51+L52</f>
        <v>0</v>
      </c>
      <c r="M50" s="84">
        <f t="shared" si="17"/>
        <v>0</v>
      </c>
      <c r="N50" s="87">
        <f t="shared" si="17"/>
        <v>0</v>
      </c>
      <c r="O50" s="87">
        <f t="shared" si="17"/>
        <v>0</v>
      </c>
      <c r="P50" s="84">
        <f t="shared" si="17"/>
        <v>0</v>
      </c>
      <c r="Q50" s="87">
        <f t="shared" si="17"/>
        <v>0</v>
      </c>
      <c r="R50" s="87">
        <f t="shared" si="17"/>
        <v>0</v>
      </c>
      <c r="S50" s="88">
        <f t="shared" si="17"/>
        <v>0</v>
      </c>
      <c r="T50" s="265">
        <f t="shared" si="17"/>
        <v>0</v>
      </c>
      <c r="U50" s="87">
        <f t="shared" si="17"/>
        <v>0</v>
      </c>
      <c r="V50" s="87">
        <f t="shared" si="17"/>
        <v>0</v>
      </c>
      <c r="W50" s="88">
        <f t="shared" si="17"/>
        <v>0</v>
      </c>
    </row>
    <row r="51" spans="1:24" s="39" customFormat="1" ht="15" hidden="1" customHeight="1" x14ac:dyDescent="0.25">
      <c r="A51" s="110" t="s">
        <v>193</v>
      </c>
      <c r="B51" s="49" t="s">
        <v>641</v>
      </c>
      <c r="C51" s="789" t="s">
        <v>194</v>
      </c>
      <c r="D51" s="790"/>
      <c r="E51" s="790"/>
      <c r="F51" s="189">
        <f t="shared" si="14"/>
        <v>0</v>
      </c>
      <c r="G51" s="131"/>
      <c r="H51" s="581">
        <f t="shared" si="1"/>
        <v>0</v>
      </c>
      <c r="I51" s="189">
        <f t="shared" si="15"/>
        <v>0</v>
      </c>
      <c r="J51" s="131"/>
      <c r="K51" s="581">
        <f t="shared" si="2"/>
        <v>0</v>
      </c>
      <c r="L51" s="41"/>
      <c r="M51" s="13"/>
      <c r="N51" s="73"/>
      <c r="O51" s="73"/>
      <c r="P51" s="13"/>
      <c r="Q51" s="73"/>
      <c r="R51" s="73"/>
      <c r="S51" s="43"/>
      <c r="T51" s="266"/>
      <c r="U51" s="73"/>
      <c r="V51" s="73"/>
      <c r="W51" s="43"/>
    </row>
    <row r="52" spans="1:24" s="39" customFormat="1" ht="15" hidden="1" customHeight="1" x14ac:dyDescent="0.25">
      <c r="A52" s="110" t="s">
        <v>195</v>
      </c>
      <c r="B52" s="49" t="s">
        <v>642</v>
      </c>
      <c r="C52" s="789" t="s">
        <v>196</v>
      </c>
      <c r="D52" s="790"/>
      <c r="E52" s="790"/>
      <c r="F52" s="189">
        <f t="shared" si="14"/>
        <v>0</v>
      </c>
      <c r="G52" s="131"/>
      <c r="H52" s="581">
        <f t="shared" si="1"/>
        <v>0</v>
      </c>
      <c r="I52" s="189">
        <f t="shared" si="15"/>
        <v>0</v>
      </c>
      <c r="J52" s="131"/>
      <c r="K52" s="581">
        <f t="shared" si="2"/>
        <v>0</v>
      </c>
      <c r="L52" s="41"/>
      <c r="M52" s="13"/>
      <c r="N52" s="73"/>
      <c r="O52" s="73"/>
      <c r="P52" s="13"/>
      <c r="Q52" s="73"/>
      <c r="R52" s="73"/>
      <c r="S52" s="43"/>
      <c r="T52" s="266"/>
      <c r="U52" s="73"/>
      <c r="V52" s="73"/>
      <c r="W52" s="43"/>
    </row>
    <row r="53" spans="1:24" x14ac:dyDescent="0.25">
      <c r="B53" s="82" t="s">
        <v>643</v>
      </c>
      <c r="C53" s="767" t="s">
        <v>197</v>
      </c>
      <c r="D53" s="768"/>
      <c r="E53" s="768"/>
      <c r="F53" s="193">
        <v>0</v>
      </c>
      <c r="G53" s="125">
        <f>G54+G55+G56+G57+G58</f>
        <v>0</v>
      </c>
      <c r="H53" s="580">
        <f t="shared" si="1"/>
        <v>0</v>
      </c>
      <c r="I53" s="193">
        <f>I54</f>
        <v>0</v>
      </c>
      <c r="J53" s="125">
        <f>J54+J55+J56+J57+J58</f>
        <v>0</v>
      </c>
      <c r="K53" s="580">
        <f t="shared" si="2"/>
        <v>0</v>
      </c>
      <c r="L53" s="601">
        <f t="shared" ref="L53:W53" si="18">L54+L55+L56+L57+L58</f>
        <v>0</v>
      </c>
      <c r="M53" s="86">
        <f t="shared" si="18"/>
        <v>0</v>
      </c>
      <c r="N53" s="87">
        <f t="shared" si="18"/>
        <v>0</v>
      </c>
      <c r="O53" s="87">
        <f t="shared" si="18"/>
        <v>0</v>
      </c>
      <c r="P53" s="84">
        <f t="shared" si="18"/>
        <v>0</v>
      </c>
      <c r="Q53" s="87">
        <f t="shared" si="18"/>
        <v>0</v>
      </c>
      <c r="R53" s="87">
        <f t="shared" si="18"/>
        <v>0</v>
      </c>
      <c r="S53" s="88">
        <f t="shared" si="18"/>
        <v>0</v>
      </c>
      <c r="T53" s="265">
        <f t="shared" si="18"/>
        <v>0</v>
      </c>
      <c r="U53" s="87">
        <f t="shared" si="18"/>
        <v>0</v>
      </c>
      <c r="V53" s="87">
        <f t="shared" si="18"/>
        <v>0</v>
      </c>
      <c r="W53" s="88">
        <f t="shared" si="18"/>
        <v>0</v>
      </c>
      <c r="X53" s="566">
        <f>SUM(L53:W53)</f>
        <v>0</v>
      </c>
    </row>
    <row r="54" spans="1:24" s="39" customFormat="1" ht="15.75" thickBot="1" x14ac:dyDescent="0.3">
      <c r="A54" s="110" t="s">
        <v>198</v>
      </c>
      <c r="B54" s="49" t="s">
        <v>644</v>
      </c>
      <c r="C54" s="789" t="s">
        <v>862</v>
      </c>
      <c r="D54" s="790"/>
      <c r="E54" s="790"/>
      <c r="F54" s="189">
        <v>0</v>
      </c>
      <c r="G54" s="131"/>
      <c r="H54" s="581">
        <f t="shared" si="1"/>
        <v>0</v>
      </c>
      <c r="I54" s="189">
        <v>0</v>
      </c>
      <c r="J54" s="131"/>
      <c r="K54" s="581">
        <v>0</v>
      </c>
      <c r="L54" s="621">
        <v>0</v>
      </c>
      <c r="M54" s="13">
        <v>0</v>
      </c>
      <c r="N54" s="73">
        <v>0</v>
      </c>
      <c r="O54" s="73">
        <v>0</v>
      </c>
      <c r="P54" s="13">
        <v>0</v>
      </c>
      <c r="Q54" s="73">
        <v>0</v>
      </c>
      <c r="R54" s="73">
        <v>0</v>
      </c>
      <c r="S54" s="43">
        <v>0</v>
      </c>
      <c r="T54" s="266">
        <v>0</v>
      </c>
      <c r="U54" s="73">
        <v>0</v>
      </c>
      <c r="V54" s="73">
        <v>0</v>
      </c>
      <c r="W54" s="43">
        <v>0</v>
      </c>
      <c r="X54" s="636">
        <f>SUM(L54:W54)</f>
        <v>0</v>
      </c>
    </row>
    <row r="55" spans="1:24" s="39" customFormat="1" ht="15.75" hidden="1" customHeight="1" x14ac:dyDescent="0.25">
      <c r="A55" s="110" t="s">
        <v>199</v>
      </c>
      <c r="B55" s="49" t="s">
        <v>645</v>
      </c>
      <c r="C55" s="789" t="s">
        <v>200</v>
      </c>
      <c r="D55" s="790"/>
      <c r="E55" s="790"/>
      <c r="F55" s="189">
        <f t="shared" si="14"/>
        <v>0</v>
      </c>
      <c r="G55" s="131"/>
      <c r="H55" s="581">
        <f t="shared" si="1"/>
        <v>0</v>
      </c>
      <c r="I55" s="189">
        <f t="shared" si="15"/>
        <v>0</v>
      </c>
      <c r="J55" s="131"/>
      <c r="K55" s="581">
        <f t="shared" si="2"/>
        <v>0</v>
      </c>
      <c r="L55" s="41"/>
      <c r="M55" s="13"/>
      <c r="N55" s="73"/>
      <c r="O55" s="73"/>
      <c r="P55" s="13"/>
      <c r="Q55" s="73"/>
      <c r="R55" s="73"/>
      <c r="S55" s="43"/>
      <c r="T55" s="266"/>
      <c r="U55" s="73"/>
      <c r="V55" s="73"/>
      <c r="W55" s="43"/>
    </row>
    <row r="56" spans="1:24" s="39" customFormat="1" ht="15.75" hidden="1" customHeight="1" x14ac:dyDescent="0.25">
      <c r="A56" s="110" t="s">
        <v>201</v>
      </c>
      <c r="B56" s="49" t="s">
        <v>646</v>
      </c>
      <c r="C56" s="789" t="s">
        <v>202</v>
      </c>
      <c r="D56" s="790"/>
      <c r="E56" s="790"/>
      <c r="F56" s="189">
        <f t="shared" si="14"/>
        <v>0</v>
      </c>
      <c r="G56" s="131"/>
      <c r="H56" s="581">
        <f t="shared" si="1"/>
        <v>0</v>
      </c>
      <c r="I56" s="189">
        <f t="shared" si="15"/>
        <v>0</v>
      </c>
      <c r="J56" s="131"/>
      <c r="K56" s="581">
        <f t="shared" si="2"/>
        <v>0</v>
      </c>
      <c r="L56" s="41"/>
      <c r="M56" s="13"/>
      <c r="N56" s="73"/>
      <c r="O56" s="73"/>
      <c r="P56" s="13"/>
      <c r="Q56" s="73"/>
      <c r="R56" s="73"/>
      <c r="S56" s="43"/>
      <c r="T56" s="266"/>
      <c r="U56" s="73"/>
      <c r="V56" s="73"/>
      <c r="W56" s="43"/>
    </row>
    <row r="57" spans="1:24" s="39" customFormat="1" ht="15.75" hidden="1" customHeight="1" x14ac:dyDescent="0.25">
      <c r="A57" s="110" t="s">
        <v>203</v>
      </c>
      <c r="B57" s="49" t="s">
        <v>647</v>
      </c>
      <c r="C57" s="789" t="s">
        <v>204</v>
      </c>
      <c r="D57" s="790"/>
      <c r="E57" s="790"/>
      <c r="F57" s="189">
        <f t="shared" si="14"/>
        <v>0</v>
      </c>
      <c r="G57" s="131"/>
      <c r="H57" s="581">
        <f t="shared" si="1"/>
        <v>0</v>
      </c>
      <c r="I57" s="189">
        <f t="shared" si="15"/>
        <v>0</v>
      </c>
      <c r="J57" s="131"/>
      <c r="K57" s="581">
        <f t="shared" si="2"/>
        <v>0</v>
      </c>
      <c r="L57" s="41"/>
      <c r="M57" s="13"/>
      <c r="N57" s="73"/>
      <c r="O57" s="73"/>
      <c r="P57" s="13"/>
      <c r="Q57" s="73"/>
      <c r="R57" s="73"/>
      <c r="S57" s="43"/>
      <c r="T57" s="266"/>
      <c r="U57" s="73"/>
      <c r="V57" s="73"/>
      <c r="W57" s="43"/>
    </row>
    <row r="58" spans="1:24" s="39" customFormat="1" ht="15.75" hidden="1" customHeight="1" thickBot="1" x14ac:dyDescent="0.3">
      <c r="A58" s="110" t="s">
        <v>205</v>
      </c>
      <c r="B58" s="158" t="s">
        <v>648</v>
      </c>
      <c r="C58" s="805" t="s">
        <v>206</v>
      </c>
      <c r="D58" s="806"/>
      <c r="E58" s="806"/>
      <c r="F58" s="189">
        <f t="shared" si="14"/>
        <v>0</v>
      </c>
      <c r="G58" s="159"/>
      <c r="H58" s="581">
        <f t="shared" si="1"/>
        <v>0</v>
      </c>
      <c r="I58" s="189">
        <f t="shared" si="15"/>
        <v>0</v>
      </c>
      <c r="J58" s="159"/>
      <c r="K58" s="581">
        <f t="shared" si="2"/>
        <v>0</v>
      </c>
      <c r="L58" s="41"/>
      <c r="M58" s="13"/>
      <c r="N58" s="73"/>
      <c r="O58" s="73"/>
      <c r="P58" s="13"/>
      <c r="Q58" s="73"/>
      <c r="R58" s="73"/>
      <c r="S58" s="43"/>
      <c r="T58" s="266"/>
      <c r="U58" s="73"/>
      <c r="V58" s="73"/>
      <c r="W58" s="43"/>
    </row>
    <row r="59" spans="1:24" ht="15.75" thickBot="1" x14ac:dyDescent="0.3">
      <c r="B59" s="75" t="s">
        <v>207</v>
      </c>
      <c r="C59" s="771" t="s">
        <v>208</v>
      </c>
      <c r="D59" s="772"/>
      <c r="E59" s="772"/>
      <c r="F59" s="185">
        <f>F60+F61+F62+F63+F64+F65+F66+F70</f>
        <v>0</v>
      </c>
      <c r="G59" s="127">
        <f>G60+G61+G62+G63+G64+G65+G66+G70</f>
        <v>0</v>
      </c>
      <c r="H59" s="577">
        <f t="shared" si="1"/>
        <v>0</v>
      </c>
      <c r="I59" s="185">
        <f>I60+I61+I62+I63+I64+I65+I66+I70</f>
        <v>0</v>
      </c>
      <c r="J59" s="127">
        <f>J60+J61+J62+J63+J64+J65+J66+J70</f>
        <v>0</v>
      </c>
      <c r="K59" s="577">
        <f t="shared" si="2"/>
        <v>0</v>
      </c>
      <c r="L59" s="79">
        <f t="shared" ref="L59:W59" si="19">L60+L61+L62+L63+L64+L65+L66+L70</f>
        <v>0</v>
      </c>
      <c r="M59" s="77">
        <f t="shared" si="19"/>
        <v>0</v>
      </c>
      <c r="N59" s="80">
        <f t="shared" si="19"/>
        <v>0</v>
      </c>
      <c r="O59" s="80">
        <f t="shared" si="19"/>
        <v>0</v>
      </c>
      <c r="P59" s="77">
        <f t="shared" si="19"/>
        <v>0</v>
      </c>
      <c r="Q59" s="80">
        <f t="shared" si="19"/>
        <v>0</v>
      </c>
      <c r="R59" s="80">
        <f t="shared" si="19"/>
        <v>0</v>
      </c>
      <c r="S59" s="81">
        <f t="shared" si="19"/>
        <v>0</v>
      </c>
      <c r="T59" s="262">
        <f t="shared" si="19"/>
        <v>0</v>
      </c>
      <c r="U59" s="80">
        <f t="shared" si="19"/>
        <v>0</v>
      </c>
      <c r="V59" s="80">
        <f t="shared" si="19"/>
        <v>0</v>
      </c>
      <c r="W59" s="81">
        <f t="shared" si="19"/>
        <v>0</v>
      </c>
      <c r="X59" s="567"/>
    </row>
    <row r="60" spans="1:24" s="17" customFormat="1" ht="15.75" hidden="1" customHeight="1" thickBot="1" x14ac:dyDescent="0.3">
      <c r="A60" s="110" t="s">
        <v>863</v>
      </c>
      <c r="B60" s="100" t="s">
        <v>864</v>
      </c>
      <c r="C60" s="791" t="s">
        <v>865</v>
      </c>
      <c r="D60" s="792"/>
      <c r="E60" s="792"/>
      <c r="F60" s="181">
        <f t="shared" ref="F60:F65" si="20">SUM(O60:Z60)</f>
        <v>0</v>
      </c>
      <c r="G60" s="123"/>
      <c r="H60" s="580">
        <f t="shared" si="1"/>
        <v>0</v>
      </c>
      <c r="I60" s="181">
        <f t="shared" ref="I60:I65" si="21">SUM(R60:AC60)</f>
        <v>0</v>
      </c>
      <c r="J60" s="123"/>
      <c r="K60" s="580">
        <f t="shared" si="2"/>
        <v>0</v>
      </c>
      <c r="L60" s="86"/>
      <c r="M60" s="84"/>
      <c r="N60" s="87"/>
      <c r="O60" s="87"/>
      <c r="P60" s="84"/>
      <c r="Q60" s="87"/>
      <c r="R60" s="87"/>
      <c r="S60" s="88"/>
      <c r="T60" s="265"/>
      <c r="U60" s="87"/>
      <c r="V60" s="87"/>
      <c r="W60" s="88"/>
    </row>
    <row r="61" spans="1:24" s="17" customFormat="1" ht="15.75" hidden="1" customHeight="1" thickBot="1" x14ac:dyDescent="0.3">
      <c r="A61" s="110" t="s">
        <v>209</v>
      </c>
      <c r="B61" s="100" t="s">
        <v>649</v>
      </c>
      <c r="C61" s="791" t="s">
        <v>210</v>
      </c>
      <c r="D61" s="792"/>
      <c r="E61" s="792"/>
      <c r="F61" s="181">
        <f t="shared" si="20"/>
        <v>0</v>
      </c>
      <c r="G61" s="123"/>
      <c r="H61" s="580">
        <f t="shared" si="1"/>
        <v>0</v>
      </c>
      <c r="I61" s="181">
        <f t="shared" si="21"/>
        <v>0</v>
      </c>
      <c r="J61" s="123"/>
      <c r="K61" s="580">
        <f t="shared" si="2"/>
        <v>0</v>
      </c>
      <c r="L61" s="86"/>
      <c r="M61" s="84"/>
      <c r="N61" s="87"/>
      <c r="O61" s="87"/>
      <c r="P61" s="84"/>
      <c r="Q61" s="87"/>
      <c r="R61" s="87"/>
      <c r="S61" s="88"/>
      <c r="T61" s="265"/>
      <c r="U61" s="87"/>
      <c r="V61" s="87"/>
      <c r="W61" s="88"/>
    </row>
    <row r="62" spans="1:24" s="17" customFormat="1" ht="15.75" hidden="1" customHeight="1" thickBot="1" x14ac:dyDescent="0.3">
      <c r="A62" s="110" t="s">
        <v>211</v>
      </c>
      <c r="B62" s="82" t="s">
        <v>650</v>
      </c>
      <c r="C62" s="767" t="s">
        <v>352</v>
      </c>
      <c r="D62" s="768"/>
      <c r="E62" s="768"/>
      <c r="F62" s="183">
        <f t="shared" si="20"/>
        <v>0</v>
      </c>
      <c r="G62" s="125"/>
      <c r="H62" s="580">
        <f t="shared" si="1"/>
        <v>0</v>
      </c>
      <c r="I62" s="183">
        <f t="shared" si="21"/>
        <v>0</v>
      </c>
      <c r="J62" s="125"/>
      <c r="K62" s="580">
        <f t="shared" si="2"/>
        <v>0</v>
      </c>
      <c r="L62" s="86"/>
      <c r="M62" s="84"/>
      <c r="N62" s="87"/>
      <c r="O62" s="87"/>
      <c r="P62" s="84"/>
      <c r="Q62" s="87"/>
      <c r="R62" s="87"/>
      <c r="S62" s="88"/>
      <c r="T62" s="265"/>
      <c r="U62" s="87"/>
      <c r="V62" s="87"/>
      <c r="W62" s="88"/>
    </row>
    <row r="63" spans="1:24" s="17" customFormat="1" ht="15.75" hidden="1" customHeight="1" thickBot="1" x14ac:dyDescent="0.3">
      <c r="A63" s="110" t="s">
        <v>212</v>
      </c>
      <c r="B63" s="100" t="s">
        <v>651</v>
      </c>
      <c r="C63" s="767" t="s">
        <v>866</v>
      </c>
      <c r="D63" s="768"/>
      <c r="E63" s="768"/>
      <c r="F63" s="183">
        <f t="shared" si="20"/>
        <v>0</v>
      </c>
      <c r="G63" s="125"/>
      <c r="H63" s="580">
        <f t="shared" si="1"/>
        <v>0</v>
      </c>
      <c r="I63" s="183">
        <f t="shared" si="21"/>
        <v>0</v>
      </c>
      <c r="J63" s="125"/>
      <c r="K63" s="580">
        <f t="shared" si="2"/>
        <v>0</v>
      </c>
      <c r="L63" s="86"/>
      <c r="M63" s="84"/>
      <c r="N63" s="87"/>
      <c r="O63" s="87"/>
      <c r="P63" s="84"/>
      <c r="Q63" s="87"/>
      <c r="R63" s="87"/>
      <c r="S63" s="88"/>
      <c r="T63" s="265"/>
      <c r="U63" s="87"/>
      <c r="V63" s="87"/>
      <c r="W63" s="88"/>
    </row>
    <row r="64" spans="1:24" s="17" customFormat="1" ht="15.75" hidden="1" customHeight="1" thickBot="1" x14ac:dyDescent="0.3">
      <c r="A64" s="110" t="s">
        <v>213</v>
      </c>
      <c r="B64" s="82" t="s">
        <v>652</v>
      </c>
      <c r="C64" s="767" t="s">
        <v>867</v>
      </c>
      <c r="D64" s="768"/>
      <c r="E64" s="768"/>
      <c r="F64" s="183">
        <f t="shared" si="20"/>
        <v>0</v>
      </c>
      <c r="G64" s="125"/>
      <c r="H64" s="580">
        <f t="shared" si="1"/>
        <v>0</v>
      </c>
      <c r="I64" s="183">
        <f t="shared" si="21"/>
        <v>0</v>
      </c>
      <c r="J64" s="125"/>
      <c r="K64" s="580">
        <f t="shared" si="2"/>
        <v>0</v>
      </c>
      <c r="L64" s="86"/>
      <c r="M64" s="84"/>
      <c r="N64" s="87"/>
      <c r="O64" s="87"/>
      <c r="P64" s="84"/>
      <c r="Q64" s="87"/>
      <c r="R64" s="87"/>
      <c r="S64" s="88"/>
      <c r="T64" s="265"/>
      <c r="U64" s="87"/>
      <c r="V64" s="87"/>
      <c r="W64" s="88"/>
    </row>
    <row r="65" spans="1:24" s="17" customFormat="1" ht="15.75" hidden="1" customHeight="1" thickBot="1" x14ac:dyDescent="0.3">
      <c r="A65" s="110" t="s">
        <v>214</v>
      </c>
      <c r="B65" s="100" t="s">
        <v>653</v>
      </c>
      <c r="C65" s="767" t="s">
        <v>215</v>
      </c>
      <c r="D65" s="768"/>
      <c r="E65" s="768"/>
      <c r="F65" s="183">
        <f t="shared" si="20"/>
        <v>0</v>
      </c>
      <c r="G65" s="125"/>
      <c r="H65" s="580">
        <f t="shared" si="1"/>
        <v>0</v>
      </c>
      <c r="I65" s="183">
        <f t="shared" si="21"/>
        <v>0</v>
      </c>
      <c r="J65" s="125"/>
      <c r="K65" s="580">
        <f t="shared" si="2"/>
        <v>0</v>
      </c>
      <c r="L65" s="86"/>
      <c r="M65" s="84"/>
      <c r="N65" s="87"/>
      <c r="O65" s="87"/>
      <c r="P65" s="84"/>
      <c r="Q65" s="87"/>
      <c r="R65" s="87"/>
      <c r="S65" s="88"/>
      <c r="T65" s="265"/>
      <c r="U65" s="87"/>
      <c r="V65" s="87"/>
      <c r="W65" s="88"/>
    </row>
    <row r="66" spans="1:24" s="17" customFormat="1" ht="15.75" hidden="1" customHeight="1" thickBot="1" x14ac:dyDescent="0.3">
      <c r="A66" s="110" t="s">
        <v>216</v>
      </c>
      <c r="B66" s="82" t="s">
        <v>654</v>
      </c>
      <c r="C66" s="767" t="s">
        <v>217</v>
      </c>
      <c r="D66" s="768"/>
      <c r="E66" s="768"/>
      <c r="F66" s="183">
        <f>F67+F68+F69</f>
        <v>0</v>
      </c>
      <c r="G66" s="125">
        <f>G67+G68+G69</f>
        <v>0</v>
      </c>
      <c r="H66" s="580">
        <f t="shared" si="1"/>
        <v>0</v>
      </c>
      <c r="I66" s="183">
        <f>I67+I68+I69</f>
        <v>0</v>
      </c>
      <c r="J66" s="125">
        <f>J67+J68+J69</f>
        <v>0</v>
      </c>
      <c r="K66" s="580">
        <f t="shared" si="2"/>
        <v>0</v>
      </c>
      <c r="L66" s="86">
        <f t="shared" ref="L66:W66" si="22">L67+L68+L69</f>
        <v>0</v>
      </c>
      <c r="M66" s="84">
        <f t="shared" si="22"/>
        <v>0</v>
      </c>
      <c r="N66" s="87">
        <f t="shared" si="22"/>
        <v>0</v>
      </c>
      <c r="O66" s="87">
        <f t="shared" si="22"/>
        <v>0</v>
      </c>
      <c r="P66" s="84">
        <f t="shared" si="22"/>
        <v>0</v>
      </c>
      <c r="Q66" s="87">
        <f t="shared" si="22"/>
        <v>0</v>
      </c>
      <c r="R66" s="87">
        <f t="shared" si="22"/>
        <v>0</v>
      </c>
      <c r="S66" s="88">
        <f t="shared" si="22"/>
        <v>0</v>
      </c>
      <c r="T66" s="265">
        <f t="shared" si="22"/>
        <v>0</v>
      </c>
      <c r="U66" s="87">
        <f t="shared" si="22"/>
        <v>0</v>
      </c>
      <c r="V66" s="87">
        <f t="shared" si="22"/>
        <v>0</v>
      </c>
      <c r="W66" s="88">
        <f t="shared" si="22"/>
        <v>0</v>
      </c>
    </row>
    <row r="67" spans="1:24" ht="15.75" hidden="1" customHeight="1" thickBot="1" x14ac:dyDescent="0.3">
      <c r="B67" s="50"/>
      <c r="C67" s="2"/>
      <c r="D67" s="748" t="s">
        <v>343</v>
      </c>
      <c r="E67" s="748"/>
      <c r="F67" s="182">
        <f>SUM(O67:Z67)</f>
        <v>0</v>
      </c>
      <c r="G67" s="124"/>
      <c r="H67" s="582">
        <f t="shared" si="1"/>
        <v>0</v>
      </c>
      <c r="I67" s="182">
        <f>SUM(R67:AC67)</f>
        <v>0</v>
      </c>
      <c r="J67" s="124"/>
      <c r="K67" s="582">
        <f t="shared" si="2"/>
        <v>0</v>
      </c>
      <c r="L67" s="40"/>
      <c r="M67" s="1"/>
      <c r="N67" s="72"/>
      <c r="O67" s="72"/>
      <c r="P67" s="1"/>
      <c r="Q67" s="72"/>
      <c r="R67" s="72"/>
      <c r="S67" s="42"/>
      <c r="T67" s="267"/>
      <c r="U67" s="72"/>
      <c r="V67" s="72"/>
      <c r="W67" s="42"/>
      <c r="X67" s="20"/>
    </row>
    <row r="68" spans="1:24" ht="15.75" hidden="1" customHeight="1" thickBot="1" x14ac:dyDescent="0.3">
      <c r="B68" s="50"/>
      <c r="C68" s="2"/>
      <c r="D68" s="748" t="s">
        <v>344</v>
      </c>
      <c r="E68" s="748"/>
      <c r="F68" s="182">
        <f>SUM(O68:Z68)</f>
        <v>0</v>
      </c>
      <c r="G68" s="124"/>
      <c r="H68" s="582">
        <f t="shared" si="1"/>
        <v>0</v>
      </c>
      <c r="I68" s="182">
        <f>SUM(R68:AC68)</f>
        <v>0</v>
      </c>
      <c r="J68" s="124"/>
      <c r="K68" s="582">
        <f t="shared" si="2"/>
        <v>0</v>
      </c>
      <c r="L68" s="40"/>
      <c r="M68" s="1"/>
      <c r="N68" s="72"/>
      <c r="O68" s="72"/>
      <c r="P68" s="1"/>
      <c r="Q68" s="72"/>
      <c r="R68" s="72"/>
      <c r="S68" s="42"/>
      <c r="T68" s="267"/>
      <c r="U68" s="72"/>
      <c r="V68" s="72"/>
      <c r="W68" s="42"/>
    </row>
    <row r="69" spans="1:24" ht="15.75" hidden="1" customHeight="1" thickBot="1" x14ac:dyDescent="0.3">
      <c r="B69" s="50"/>
      <c r="C69" s="2"/>
      <c r="D69" s="748" t="s">
        <v>345</v>
      </c>
      <c r="E69" s="748"/>
      <c r="F69" s="182">
        <f>SUM(O69:Z69)</f>
        <v>0</v>
      </c>
      <c r="G69" s="124"/>
      <c r="H69" s="582">
        <f t="shared" si="1"/>
        <v>0</v>
      </c>
      <c r="I69" s="182">
        <f>SUM(R69:AC69)</f>
        <v>0</v>
      </c>
      <c r="J69" s="124"/>
      <c r="K69" s="582">
        <f t="shared" si="2"/>
        <v>0</v>
      </c>
      <c r="L69" s="40"/>
      <c r="M69" s="1"/>
      <c r="N69" s="72"/>
      <c r="O69" s="72"/>
      <c r="P69" s="1"/>
      <c r="Q69" s="72"/>
      <c r="R69" s="72"/>
      <c r="S69" s="42"/>
      <c r="T69" s="267"/>
      <c r="U69" s="72"/>
      <c r="V69" s="72"/>
      <c r="W69" s="42"/>
    </row>
    <row r="70" spans="1:24" s="17" customFormat="1" ht="15.75" hidden="1" customHeight="1" thickBot="1" x14ac:dyDescent="0.3">
      <c r="A70" s="110" t="s">
        <v>218</v>
      </c>
      <c r="B70" s="82" t="s">
        <v>655</v>
      </c>
      <c r="C70" s="767" t="s">
        <v>219</v>
      </c>
      <c r="D70" s="768"/>
      <c r="E70" s="768"/>
      <c r="F70" s="183">
        <f>F71+F72+F73+F74</f>
        <v>0</v>
      </c>
      <c r="G70" s="125">
        <f>G71+G72+G73+G74</f>
        <v>0</v>
      </c>
      <c r="H70" s="580">
        <f t="shared" ref="H70:H133" si="23">SUM(F70:G70)</f>
        <v>0</v>
      </c>
      <c r="I70" s="183">
        <f>I71+I72+I73+I74</f>
        <v>0</v>
      </c>
      <c r="J70" s="125">
        <f>J71+J72+J73+J74</f>
        <v>0</v>
      </c>
      <c r="K70" s="580">
        <f t="shared" ref="K70:K133" si="24">SUM(I70:J70)</f>
        <v>0</v>
      </c>
      <c r="L70" s="86">
        <f t="shared" ref="L70:W70" si="25">L71+L72+L73+L74</f>
        <v>0</v>
      </c>
      <c r="M70" s="84">
        <f t="shared" si="25"/>
        <v>0</v>
      </c>
      <c r="N70" s="87">
        <f t="shared" si="25"/>
        <v>0</v>
      </c>
      <c r="O70" s="87">
        <f t="shared" si="25"/>
        <v>0</v>
      </c>
      <c r="P70" s="84">
        <f t="shared" si="25"/>
        <v>0</v>
      </c>
      <c r="Q70" s="87">
        <f t="shared" si="25"/>
        <v>0</v>
      </c>
      <c r="R70" s="87">
        <f t="shared" si="25"/>
        <v>0</v>
      </c>
      <c r="S70" s="88">
        <f t="shared" si="25"/>
        <v>0</v>
      </c>
      <c r="T70" s="265">
        <f t="shared" si="25"/>
        <v>0</v>
      </c>
      <c r="U70" s="87">
        <f t="shared" si="25"/>
        <v>0</v>
      </c>
      <c r="V70" s="87">
        <f t="shared" si="25"/>
        <v>0</v>
      </c>
      <c r="W70" s="88">
        <f t="shared" si="25"/>
        <v>0</v>
      </c>
    </row>
    <row r="71" spans="1:24" ht="15.75" hidden="1" customHeight="1" thickBot="1" x14ac:dyDescent="0.3">
      <c r="B71" s="50"/>
      <c r="C71" s="2"/>
      <c r="D71" s="748" t="s">
        <v>834</v>
      </c>
      <c r="E71" s="748"/>
      <c r="F71" s="182">
        <f>SUM(O71:Z71)</f>
        <v>0</v>
      </c>
      <c r="G71" s="124"/>
      <c r="H71" s="582">
        <f t="shared" si="23"/>
        <v>0</v>
      </c>
      <c r="I71" s="182">
        <f>SUM(R71:AC71)</f>
        <v>0</v>
      </c>
      <c r="J71" s="124"/>
      <c r="K71" s="582">
        <f t="shared" si="24"/>
        <v>0</v>
      </c>
      <c r="L71" s="40"/>
      <c r="M71" s="1"/>
      <c r="N71" s="72"/>
      <c r="O71" s="72"/>
      <c r="P71" s="1"/>
      <c r="Q71" s="72"/>
      <c r="R71" s="72"/>
      <c r="S71" s="42"/>
      <c r="T71" s="267"/>
      <c r="U71" s="72"/>
      <c r="V71" s="72"/>
      <c r="W71" s="42"/>
    </row>
    <row r="72" spans="1:24" ht="15.75" hidden="1" customHeight="1" thickBot="1" x14ac:dyDescent="0.3">
      <c r="B72" s="50"/>
      <c r="C72" s="2"/>
      <c r="D72" s="748" t="s">
        <v>346</v>
      </c>
      <c r="E72" s="748"/>
      <c r="F72" s="182">
        <f>SUM(O72:Z72)</f>
        <v>0</v>
      </c>
      <c r="G72" s="124"/>
      <c r="H72" s="582">
        <f t="shared" si="23"/>
        <v>0</v>
      </c>
      <c r="I72" s="182">
        <f>SUM(R72:AC72)</f>
        <v>0</v>
      </c>
      <c r="J72" s="124"/>
      <c r="K72" s="582">
        <f t="shared" si="24"/>
        <v>0</v>
      </c>
      <c r="L72" s="40"/>
      <c r="M72" s="1"/>
      <c r="N72" s="72"/>
      <c r="O72" s="72"/>
      <c r="P72" s="1"/>
      <c r="Q72" s="72"/>
      <c r="R72" s="72"/>
      <c r="S72" s="42"/>
      <c r="T72" s="267"/>
      <c r="U72" s="72"/>
      <c r="V72" s="72"/>
      <c r="W72" s="42"/>
    </row>
    <row r="73" spans="1:24" ht="15.75" hidden="1" customHeight="1" thickBot="1" x14ac:dyDescent="0.3">
      <c r="B73" s="50"/>
      <c r="C73" s="2"/>
      <c r="D73" s="748" t="s">
        <v>835</v>
      </c>
      <c r="E73" s="748"/>
      <c r="F73" s="182">
        <f>SUM(O73:Z73)</f>
        <v>0</v>
      </c>
      <c r="G73" s="124"/>
      <c r="H73" s="582">
        <f t="shared" si="23"/>
        <v>0</v>
      </c>
      <c r="I73" s="182">
        <f>SUM(R73:AC73)</f>
        <v>0</v>
      </c>
      <c r="J73" s="124"/>
      <c r="K73" s="582">
        <f t="shared" si="24"/>
        <v>0</v>
      </c>
      <c r="L73" s="40"/>
      <c r="M73" s="1"/>
      <c r="N73" s="72"/>
      <c r="O73" s="72"/>
      <c r="P73" s="1"/>
      <c r="Q73" s="72"/>
      <c r="R73" s="72"/>
      <c r="S73" s="42"/>
      <c r="T73" s="267"/>
      <c r="U73" s="72"/>
      <c r="V73" s="72"/>
      <c r="W73" s="42"/>
    </row>
    <row r="74" spans="1:24" ht="15.75" hidden="1" customHeight="1" thickBot="1" x14ac:dyDescent="0.3">
      <c r="B74" s="50"/>
      <c r="C74" s="2"/>
      <c r="D74" s="748" t="s">
        <v>833</v>
      </c>
      <c r="E74" s="748"/>
      <c r="F74" s="182">
        <f>SUM(O74:Z74)</f>
        <v>0</v>
      </c>
      <c r="G74" s="124"/>
      <c r="H74" s="582">
        <f t="shared" si="23"/>
        <v>0</v>
      </c>
      <c r="I74" s="182">
        <f>SUM(R74:AC74)</f>
        <v>0</v>
      </c>
      <c r="J74" s="124"/>
      <c r="K74" s="582">
        <f t="shared" si="24"/>
        <v>0</v>
      </c>
      <c r="L74" s="40"/>
      <c r="M74" s="1"/>
      <c r="N74" s="72"/>
      <c r="O74" s="72"/>
      <c r="P74" s="1"/>
      <c r="Q74" s="72"/>
      <c r="R74" s="72"/>
      <c r="S74" s="42"/>
      <c r="T74" s="267"/>
      <c r="U74" s="72"/>
      <c r="V74" s="72"/>
      <c r="W74" s="42"/>
    </row>
    <row r="75" spans="1:24" ht="15.75" thickBot="1" x14ac:dyDescent="0.3">
      <c r="B75" s="89" t="s">
        <v>220</v>
      </c>
      <c r="C75" s="771" t="s">
        <v>221</v>
      </c>
      <c r="D75" s="772"/>
      <c r="E75" s="772"/>
      <c r="F75" s="185">
        <f>F76+F79+F83+F84+F95+F106+F117+F120+F132+F133+F134+F135+F146</f>
        <v>0</v>
      </c>
      <c r="G75" s="127">
        <f>G76+G79+G83+G84+G95+G106+G117+G120+G132+G133+G134+G135+G146</f>
        <v>0</v>
      </c>
      <c r="H75" s="577">
        <f t="shared" si="23"/>
        <v>0</v>
      </c>
      <c r="I75" s="185">
        <f>I76+I79+I83+I84+I95+I106+I117+I120+I132+I133+I134+I135+I146</f>
        <v>0</v>
      </c>
      <c r="J75" s="127">
        <f>J76+J79+J83+J84+J95+J106+J117+J120+J132+J133+J134+J135+J146</f>
        <v>0</v>
      </c>
      <c r="K75" s="577">
        <f t="shared" si="24"/>
        <v>0</v>
      </c>
      <c r="L75" s="79">
        <f t="shared" ref="L75:W75" si="26">L76+L79+L83+L84+L95+L106+L117+L120+L132+L133+L134+L135+L146</f>
        <v>0</v>
      </c>
      <c r="M75" s="77">
        <f t="shared" si="26"/>
        <v>0</v>
      </c>
      <c r="N75" s="80">
        <f t="shared" si="26"/>
        <v>0</v>
      </c>
      <c r="O75" s="80">
        <f t="shared" si="26"/>
        <v>0</v>
      </c>
      <c r="P75" s="77">
        <f t="shared" si="26"/>
        <v>0</v>
      </c>
      <c r="Q75" s="80">
        <f t="shared" si="26"/>
        <v>0</v>
      </c>
      <c r="R75" s="80">
        <f t="shared" si="26"/>
        <v>0</v>
      </c>
      <c r="S75" s="81">
        <f t="shared" si="26"/>
        <v>0</v>
      </c>
      <c r="T75" s="262">
        <f t="shared" si="26"/>
        <v>0</v>
      </c>
      <c r="U75" s="80">
        <f t="shared" si="26"/>
        <v>0</v>
      </c>
      <c r="V75" s="80">
        <f t="shared" si="26"/>
        <v>0</v>
      </c>
      <c r="W75" s="81">
        <f t="shared" si="26"/>
        <v>0</v>
      </c>
    </row>
    <row r="76" spans="1:24" s="39" customFormat="1" ht="15" hidden="1" customHeight="1" x14ac:dyDescent="0.25">
      <c r="A76" s="110" t="s">
        <v>222</v>
      </c>
      <c r="B76" s="108" t="s">
        <v>656</v>
      </c>
      <c r="C76" s="773" t="s">
        <v>223</v>
      </c>
      <c r="D76" s="774"/>
      <c r="E76" s="774"/>
      <c r="F76" s="190">
        <f>F77+F78</f>
        <v>0</v>
      </c>
      <c r="G76" s="132">
        <f>G77+G78</f>
        <v>0</v>
      </c>
      <c r="H76" s="583">
        <f t="shared" si="23"/>
        <v>0</v>
      </c>
      <c r="I76" s="190">
        <f>I77+I78</f>
        <v>0</v>
      </c>
      <c r="J76" s="132">
        <f>J77+J78</f>
        <v>0</v>
      </c>
      <c r="K76" s="583">
        <f t="shared" si="24"/>
        <v>0</v>
      </c>
      <c r="L76" s="115">
        <f t="shared" ref="L76:W76" si="27">L77+L78</f>
        <v>0</v>
      </c>
      <c r="M76" s="116">
        <f t="shared" si="27"/>
        <v>0</v>
      </c>
      <c r="N76" s="117">
        <f t="shared" si="27"/>
        <v>0</v>
      </c>
      <c r="O76" s="117">
        <f t="shared" si="27"/>
        <v>0</v>
      </c>
      <c r="P76" s="116">
        <f t="shared" si="27"/>
        <v>0</v>
      </c>
      <c r="Q76" s="117">
        <f t="shared" si="27"/>
        <v>0</v>
      </c>
      <c r="R76" s="117">
        <f t="shared" si="27"/>
        <v>0</v>
      </c>
      <c r="S76" s="118">
        <f t="shared" si="27"/>
        <v>0</v>
      </c>
      <c r="T76" s="268">
        <f t="shared" si="27"/>
        <v>0</v>
      </c>
      <c r="U76" s="117">
        <f t="shared" si="27"/>
        <v>0</v>
      </c>
      <c r="V76" s="117">
        <f t="shared" si="27"/>
        <v>0</v>
      </c>
      <c r="W76" s="118">
        <f t="shared" si="27"/>
        <v>0</v>
      </c>
    </row>
    <row r="77" spans="1:24" ht="15" hidden="1" customHeight="1" x14ac:dyDescent="0.25">
      <c r="B77" s="50"/>
      <c r="C77" s="2"/>
      <c r="D77" s="748" t="s">
        <v>347</v>
      </c>
      <c r="E77" s="748"/>
      <c r="F77" s="182">
        <f>SUM(O77:Z77)</f>
        <v>0</v>
      </c>
      <c r="G77" s="124"/>
      <c r="H77" s="582">
        <f t="shared" si="23"/>
        <v>0</v>
      </c>
      <c r="I77" s="182">
        <f>SUM(R77:AC77)</f>
        <v>0</v>
      </c>
      <c r="J77" s="124"/>
      <c r="K77" s="582">
        <f t="shared" si="24"/>
        <v>0</v>
      </c>
      <c r="L77" s="40"/>
      <c r="M77" s="1"/>
      <c r="N77" s="72"/>
      <c r="O77" s="72"/>
      <c r="P77" s="1"/>
      <c r="Q77" s="72"/>
      <c r="R77" s="72"/>
      <c r="S77" s="42"/>
      <c r="T77" s="267"/>
      <c r="U77" s="72"/>
      <c r="V77" s="72"/>
      <c r="W77" s="42"/>
    </row>
    <row r="78" spans="1:24" ht="15" hidden="1" customHeight="1" x14ac:dyDescent="0.25">
      <c r="B78" s="50"/>
      <c r="C78" s="2"/>
      <c r="D78" s="748" t="s">
        <v>348</v>
      </c>
      <c r="E78" s="748"/>
      <c r="F78" s="182">
        <f>SUM(O78:Z78)</f>
        <v>0</v>
      </c>
      <c r="G78" s="124"/>
      <c r="H78" s="582">
        <f t="shared" si="23"/>
        <v>0</v>
      </c>
      <c r="I78" s="182">
        <f>SUM(R78:AC78)</f>
        <v>0</v>
      </c>
      <c r="J78" s="124"/>
      <c r="K78" s="582">
        <f t="shared" si="24"/>
        <v>0</v>
      </c>
      <c r="L78" s="40"/>
      <c r="M78" s="1"/>
      <c r="N78" s="72"/>
      <c r="O78" s="72"/>
      <c r="P78" s="1"/>
      <c r="Q78" s="72"/>
      <c r="R78" s="72"/>
      <c r="S78" s="42"/>
      <c r="T78" s="267"/>
      <c r="U78" s="72"/>
      <c r="V78" s="72"/>
      <c r="W78" s="42"/>
    </row>
    <row r="79" spans="1:24" ht="15" hidden="1" customHeight="1" x14ac:dyDescent="0.25">
      <c r="B79" s="108" t="s">
        <v>836</v>
      </c>
      <c r="C79" s="773" t="s">
        <v>837</v>
      </c>
      <c r="D79" s="774"/>
      <c r="E79" s="774"/>
      <c r="F79" s="190">
        <f>F80+F81+F82</f>
        <v>0</v>
      </c>
      <c r="G79" s="132">
        <f>G80+G81+G82</f>
        <v>0</v>
      </c>
      <c r="H79" s="583">
        <f t="shared" si="23"/>
        <v>0</v>
      </c>
      <c r="I79" s="190">
        <f>I80+I81+I82</f>
        <v>0</v>
      </c>
      <c r="J79" s="132">
        <f>J80+J81+J82</f>
        <v>0</v>
      </c>
      <c r="K79" s="583">
        <f t="shared" si="24"/>
        <v>0</v>
      </c>
      <c r="L79" s="115">
        <f t="shared" ref="L79:W79" si="28">L80+L81+L82</f>
        <v>0</v>
      </c>
      <c r="M79" s="116">
        <f t="shared" si="28"/>
        <v>0</v>
      </c>
      <c r="N79" s="117">
        <f t="shared" si="28"/>
        <v>0</v>
      </c>
      <c r="O79" s="117">
        <f t="shared" si="28"/>
        <v>0</v>
      </c>
      <c r="P79" s="116">
        <f t="shared" si="28"/>
        <v>0</v>
      </c>
      <c r="Q79" s="117">
        <f t="shared" si="28"/>
        <v>0</v>
      </c>
      <c r="R79" s="117">
        <f t="shared" si="28"/>
        <v>0</v>
      </c>
      <c r="S79" s="118">
        <f t="shared" si="28"/>
        <v>0</v>
      </c>
      <c r="T79" s="268">
        <f t="shared" si="28"/>
        <v>0</v>
      </c>
      <c r="U79" s="117">
        <f t="shared" si="28"/>
        <v>0</v>
      </c>
      <c r="V79" s="117">
        <f t="shared" si="28"/>
        <v>0</v>
      </c>
      <c r="W79" s="118">
        <f t="shared" si="28"/>
        <v>0</v>
      </c>
    </row>
    <row r="80" spans="1:24" s="166" customFormat="1" ht="15" hidden="1" customHeight="1" x14ac:dyDescent="0.25">
      <c r="A80" s="110" t="s">
        <v>868</v>
      </c>
      <c r="B80" s="151" t="s">
        <v>869</v>
      </c>
      <c r="C80" s="164"/>
      <c r="D80" s="197" t="s">
        <v>955</v>
      </c>
      <c r="E80" s="197"/>
      <c r="F80" s="200">
        <f>SUM(O80:Z80)</f>
        <v>0</v>
      </c>
      <c r="G80" s="152"/>
      <c r="H80" s="579">
        <f t="shared" si="23"/>
        <v>0</v>
      </c>
      <c r="I80" s="200">
        <f>SUM(R80:AC80)</f>
        <v>0</v>
      </c>
      <c r="J80" s="152"/>
      <c r="K80" s="579">
        <f t="shared" si="24"/>
        <v>0</v>
      </c>
      <c r="L80" s="154"/>
      <c r="M80" s="155"/>
      <c r="N80" s="156"/>
      <c r="O80" s="156"/>
      <c r="P80" s="155"/>
      <c r="Q80" s="156"/>
      <c r="R80" s="156"/>
      <c r="S80" s="157"/>
      <c r="T80" s="264"/>
      <c r="U80" s="156"/>
      <c r="V80" s="156"/>
      <c r="W80" s="157"/>
    </row>
    <row r="81" spans="1:23" s="166" customFormat="1" ht="15" hidden="1" customHeight="1" x14ac:dyDescent="0.25">
      <c r="A81" s="110" t="s">
        <v>224</v>
      </c>
      <c r="B81" s="151" t="s">
        <v>657</v>
      </c>
      <c r="C81" s="164"/>
      <c r="D81" s="197" t="s">
        <v>225</v>
      </c>
      <c r="E81" s="197"/>
      <c r="F81" s="200">
        <f>SUM(O81:Z81)</f>
        <v>0</v>
      </c>
      <c r="G81" s="152"/>
      <c r="H81" s="579">
        <f t="shared" si="23"/>
        <v>0</v>
      </c>
      <c r="I81" s="200">
        <f>SUM(R81:AC81)</f>
        <v>0</v>
      </c>
      <c r="J81" s="152"/>
      <c r="K81" s="579">
        <f t="shared" si="24"/>
        <v>0</v>
      </c>
      <c r="L81" s="154"/>
      <c r="M81" s="155"/>
      <c r="N81" s="156"/>
      <c r="O81" s="156"/>
      <c r="P81" s="155"/>
      <c r="Q81" s="156"/>
      <c r="R81" s="156"/>
      <c r="S81" s="157"/>
      <c r="T81" s="264"/>
      <c r="U81" s="156"/>
      <c r="V81" s="156"/>
      <c r="W81" s="157"/>
    </row>
    <row r="82" spans="1:23" s="166" customFormat="1" ht="15" hidden="1" customHeight="1" x14ac:dyDescent="0.25">
      <c r="A82" s="110" t="s">
        <v>226</v>
      </c>
      <c r="B82" s="151" t="s">
        <v>658</v>
      </c>
      <c r="C82" s="164"/>
      <c r="D82" s="197" t="s">
        <v>227</v>
      </c>
      <c r="E82" s="197"/>
      <c r="F82" s="200">
        <f>SUM(O82:Z82)</f>
        <v>0</v>
      </c>
      <c r="G82" s="152"/>
      <c r="H82" s="579">
        <f t="shared" si="23"/>
        <v>0</v>
      </c>
      <c r="I82" s="200">
        <f>SUM(R82:AC82)</f>
        <v>0</v>
      </c>
      <c r="J82" s="152"/>
      <c r="K82" s="579">
        <f t="shared" si="24"/>
        <v>0</v>
      </c>
      <c r="L82" s="154"/>
      <c r="M82" s="155"/>
      <c r="N82" s="156"/>
      <c r="O82" s="156"/>
      <c r="P82" s="155"/>
      <c r="Q82" s="156"/>
      <c r="R82" s="156"/>
      <c r="S82" s="157"/>
      <c r="T82" s="264"/>
      <c r="U82" s="156"/>
      <c r="V82" s="156"/>
      <c r="W82" s="157"/>
    </row>
    <row r="83" spans="1:23" s="39" customFormat="1" ht="27.75" hidden="1" customHeight="1" x14ac:dyDescent="0.25">
      <c r="A83" s="110" t="s">
        <v>228</v>
      </c>
      <c r="B83" s="93" t="s">
        <v>659</v>
      </c>
      <c r="C83" s="819" t="s">
        <v>353</v>
      </c>
      <c r="D83" s="820"/>
      <c r="E83" s="820"/>
      <c r="F83" s="191">
        <f>SUM(O83:Z83)</f>
        <v>0</v>
      </c>
      <c r="G83" s="133"/>
      <c r="H83" s="584">
        <f t="shared" si="23"/>
        <v>0</v>
      </c>
      <c r="I83" s="191">
        <f>SUM(R83:AC83)</f>
        <v>0</v>
      </c>
      <c r="J83" s="133"/>
      <c r="K83" s="584">
        <f t="shared" si="24"/>
        <v>0</v>
      </c>
      <c r="L83" s="97"/>
      <c r="M83" s="95"/>
      <c r="N83" s="98"/>
      <c r="O83" s="98"/>
      <c r="P83" s="95"/>
      <c r="Q83" s="98"/>
      <c r="R83" s="98"/>
      <c r="S83" s="99"/>
      <c r="T83" s="269"/>
      <c r="U83" s="98"/>
      <c r="V83" s="98"/>
      <c r="W83" s="99"/>
    </row>
    <row r="84" spans="1:23" s="39" customFormat="1" ht="15" hidden="1" customHeight="1" x14ac:dyDescent="0.25">
      <c r="A84" s="110" t="s">
        <v>229</v>
      </c>
      <c r="B84" s="93" t="s">
        <v>660</v>
      </c>
      <c r="C84" s="819" t="s">
        <v>802</v>
      </c>
      <c r="D84" s="820"/>
      <c r="E84" s="820"/>
      <c r="F84" s="191">
        <f>F85+F86+F87+F88+F89+F90+F91+F92+F93+F94</f>
        <v>0</v>
      </c>
      <c r="G84" s="133">
        <f>G85+G86+G87+G88+G89+G90+G91+G92+G93+G94</f>
        <v>0</v>
      </c>
      <c r="H84" s="584">
        <f t="shared" si="23"/>
        <v>0</v>
      </c>
      <c r="I84" s="191">
        <f>I85+I86+I87+I88+I89+I90+I91+I92+I93+I94</f>
        <v>0</v>
      </c>
      <c r="J84" s="133">
        <f>J85+J86+J87+J88+J89+J90+J91+J92+J93+J94</f>
        <v>0</v>
      </c>
      <c r="K84" s="584">
        <f t="shared" si="24"/>
        <v>0</v>
      </c>
      <c r="L84" s="97">
        <f t="shared" ref="L84:W84" si="29">L85+L86+L87+L88+L89+L90+L91+L92+L93+L94</f>
        <v>0</v>
      </c>
      <c r="M84" s="95">
        <f t="shared" si="29"/>
        <v>0</v>
      </c>
      <c r="N84" s="98">
        <f t="shared" si="29"/>
        <v>0</v>
      </c>
      <c r="O84" s="98">
        <f t="shared" si="29"/>
        <v>0</v>
      </c>
      <c r="P84" s="95">
        <f t="shared" si="29"/>
        <v>0</v>
      </c>
      <c r="Q84" s="98">
        <f t="shared" si="29"/>
        <v>0</v>
      </c>
      <c r="R84" s="98">
        <f t="shared" si="29"/>
        <v>0</v>
      </c>
      <c r="S84" s="99">
        <f t="shared" si="29"/>
        <v>0</v>
      </c>
      <c r="T84" s="269">
        <f t="shared" si="29"/>
        <v>0</v>
      </c>
      <c r="U84" s="98">
        <f t="shared" si="29"/>
        <v>0</v>
      </c>
      <c r="V84" s="98">
        <f t="shared" si="29"/>
        <v>0</v>
      </c>
      <c r="W84" s="99">
        <f t="shared" si="29"/>
        <v>0</v>
      </c>
    </row>
    <row r="85" spans="1:23" ht="15" hidden="1" customHeight="1" x14ac:dyDescent="0.25">
      <c r="B85" s="50"/>
      <c r="C85" s="2"/>
      <c r="D85" s="748" t="s">
        <v>370</v>
      </c>
      <c r="E85" s="748"/>
      <c r="F85" s="182">
        <f t="shared" ref="F85:F94" si="30">SUM(O85:Z85)</f>
        <v>0</v>
      </c>
      <c r="G85" s="124"/>
      <c r="H85" s="582">
        <f t="shared" si="23"/>
        <v>0</v>
      </c>
      <c r="I85" s="182">
        <f t="shared" ref="I85:I94" si="31">SUM(R85:AC85)</f>
        <v>0</v>
      </c>
      <c r="J85" s="124"/>
      <c r="K85" s="582">
        <f t="shared" si="24"/>
        <v>0</v>
      </c>
      <c r="L85" s="40"/>
      <c r="M85" s="1"/>
      <c r="N85" s="72"/>
      <c r="O85" s="72"/>
      <c r="P85" s="1"/>
      <c r="Q85" s="72"/>
      <c r="R85" s="72"/>
      <c r="S85" s="42"/>
      <c r="T85" s="267"/>
      <c r="U85" s="72"/>
      <c r="V85" s="72"/>
      <c r="W85" s="42"/>
    </row>
    <row r="86" spans="1:23" ht="15" hidden="1" customHeight="1" x14ac:dyDescent="0.25">
      <c r="B86" s="50"/>
      <c r="C86" s="2"/>
      <c r="D86" s="748" t="s">
        <v>505</v>
      </c>
      <c r="E86" s="748"/>
      <c r="F86" s="182">
        <f t="shared" si="30"/>
        <v>0</v>
      </c>
      <c r="G86" s="124"/>
      <c r="H86" s="582">
        <f t="shared" si="23"/>
        <v>0</v>
      </c>
      <c r="I86" s="182">
        <f t="shared" si="31"/>
        <v>0</v>
      </c>
      <c r="J86" s="124"/>
      <c r="K86" s="582">
        <f t="shared" si="24"/>
        <v>0</v>
      </c>
      <c r="L86" s="40"/>
      <c r="M86" s="1"/>
      <c r="N86" s="72"/>
      <c r="O86" s="72"/>
      <c r="P86" s="1"/>
      <c r="Q86" s="72"/>
      <c r="R86" s="72"/>
      <c r="S86" s="42"/>
      <c r="T86" s="267"/>
      <c r="U86" s="72"/>
      <c r="V86" s="72"/>
      <c r="W86" s="42"/>
    </row>
    <row r="87" spans="1:23" ht="15" hidden="1" customHeight="1" x14ac:dyDescent="0.25">
      <c r="B87" s="50"/>
      <c r="C87" s="2"/>
      <c r="D87" s="748" t="s">
        <v>506</v>
      </c>
      <c r="E87" s="748"/>
      <c r="F87" s="182">
        <f t="shared" si="30"/>
        <v>0</v>
      </c>
      <c r="G87" s="124"/>
      <c r="H87" s="582">
        <f t="shared" si="23"/>
        <v>0</v>
      </c>
      <c r="I87" s="182">
        <f t="shared" si="31"/>
        <v>0</v>
      </c>
      <c r="J87" s="124"/>
      <c r="K87" s="582">
        <f t="shared" si="24"/>
        <v>0</v>
      </c>
      <c r="L87" s="40"/>
      <c r="M87" s="1"/>
      <c r="N87" s="72"/>
      <c r="O87" s="72"/>
      <c r="P87" s="1"/>
      <c r="Q87" s="72"/>
      <c r="R87" s="72"/>
      <c r="S87" s="42"/>
      <c r="T87" s="267"/>
      <c r="U87" s="72"/>
      <c r="V87" s="72"/>
      <c r="W87" s="42"/>
    </row>
    <row r="88" spans="1:23" ht="15" hidden="1" customHeight="1" x14ac:dyDescent="0.25">
      <c r="B88" s="50"/>
      <c r="C88" s="2"/>
      <c r="D88" s="748" t="s">
        <v>507</v>
      </c>
      <c r="E88" s="748"/>
      <c r="F88" s="182">
        <f t="shared" si="30"/>
        <v>0</v>
      </c>
      <c r="G88" s="124"/>
      <c r="H88" s="582">
        <f t="shared" si="23"/>
        <v>0</v>
      </c>
      <c r="I88" s="182">
        <f t="shared" si="31"/>
        <v>0</v>
      </c>
      <c r="J88" s="124"/>
      <c r="K88" s="582">
        <f t="shared" si="24"/>
        <v>0</v>
      </c>
      <c r="L88" s="40"/>
      <c r="M88" s="1"/>
      <c r="N88" s="72"/>
      <c r="O88" s="72"/>
      <c r="P88" s="1"/>
      <c r="Q88" s="72"/>
      <c r="R88" s="72"/>
      <c r="S88" s="42"/>
      <c r="T88" s="267"/>
      <c r="U88" s="72"/>
      <c r="V88" s="72"/>
      <c r="W88" s="42"/>
    </row>
    <row r="89" spans="1:23" ht="15" hidden="1" customHeight="1" x14ac:dyDescent="0.25">
      <c r="B89" s="50"/>
      <c r="C89" s="2"/>
      <c r="D89" s="748" t="s">
        <v>508</v>
      </c>
      <c r="E89" s="748"/>
      <c r="F89" s="182">
        <f t="shared" si="30"/>
        <v>0</v>
      </c>
      <c r="G89" s="124"/>
      <c r="H89" s="582">
        <f t="shared" si="23"/>
        <v>0</v>
      </c>
      <c r="I89" s="182">
        <f t="shared" si="31"/>
        <v>0</v>
      </c>
      <c r="J89" s="124"/>
      <c r="K89" s="582">
        <f t="shared" si="24"/>
        <v>0</v>
      </c>
      <c r="L89" s="40"/>
      <c r="M89" s="1"/>
      <c r="N89" s="72"/>
      <c r="O89" s="72"/>
      <c r="P89" s="1"/>
      <c r="Q89" s="72"/>
      <c r="R89" s="72"/>
      <c r="S89" s="42"/>
      <c r="T89" s="267"/>
      <c r="U89" s="72"/>
      <c r="V89" s="72"/>
      <c r="W89" s="42"/>
    </row>
    <row r="90" spans="1:23" ht="15" hidden="1" customHeight="1" x14ac:dyDescent="0.25">
      <c r="B90" s="50"/>
      <c r="C90" s="2"/>
      <c r="D90" s="748" t="s">
        <v>509</v>
      </c>
      <c r="E90" s="748"/>
      <c r="F90" s="182">
        <f t="shared" si="30"/>
        <v>0</v>
      </c>
      <c r="G90" s="124"/>
      <c r="H90" s="582">
        <f t="shared" si="23"/>
        <v>0</v>
      </c>
      <c r="I90" s="182">
        <f t="shared" si="31"/>
        <v>0</v>
      </c>
      <c r="J90" s="124"/>
      <c r="K90" s="582">
        <f t="shared" si="24"/>
        <v>0</v>
      </c>
      <c r="L90" s="40"/>
      <c r="M90" s="1"/>
      <c r="N90" s="72"/>
      <c r="O90" s="72"/>
      <c r="P90" s="1"/>
      <c r="Q90" s="72"/>
      <c r="R90" s="72"/>
      <c r="S90" s="42"/>
      <c r="T90" s="267"/>
      <c r="U90" s="72"/>
      <c r="V90" s="72"/>
      <c r="W90" s="42"/>
    </row>
    <row r="91" spans="1:23" ht="25.5" hidden="1" customHeight="1" x14ac:dyDescent="0.25">
      <c r="B91" s="50"/>
      <c r="C91" s="2"/>
      <c r="D91" s="749" t="s">
        <v>510</v>
      </c>
      <c r="E91" s="749"/>
      <c r="F91" s="192">
        <f t="shared" si="30"/>
        <v>0</v>
      </c>
      <c r="G91" s="134"/>
      <c r="H91" s="582">
        <f t="shared" si="23"/>
        <v>0</v>
      </c>
      <c r="I91" s="192">
        <f t="shared" si="31"/>
        <v>0</v>
      </c>
      <c r="J91" s="134"/>
      <c r="K91" s="582">
        <f t="shared" si="24"/>
        <v>0</v>
      </c>
      <c r="L91" s="40"/>
      <c r="M91" s="1"/>
      <c r="N91" s="72"/>
      <c r="O91" s="72"/>
      <c r="P91" s="1"/>
      <c r="Q91" s="72"/>
      <c r="R91" s="72"/>
      <c r="S91" s="42"/>
      <c r="T91" s="267"/>
      <c r="U91" s="72"/>
      <c r="V91" s="72"/>
      <c r="W91" s="42"/>
    </row>
    <row r="92" spans="1:23" ht="15" hidden="1" customHeight="1" x14ac:dyDescent="0.25">
      <c r="B92" s="50"/>
      <c r="C92" s="2"/>
      <c r="D92" s="748" t="s">
        <v>803</v>
      </c>
      <c r="E92" s="748"/>
      <c r="F92" s="182">
        <f t="shared" si="30"/>
        <v>0</v>
      </c>
      <c r="G92" s="124"/>
      <c r="H92" s="582">
        <f t="shared" si="23"/>
        <v>0</v>
      </c>
      <c r="I92" s="182">
        <f t="shared" si="31"/>
        <v>0</v>
      </c>
      <c r="J92" s="124"/>
      <c r="K92" s="582">
        <f t="shared" si="24"/>
        <v>0</v>
      </c>
      <c r="L92" s="40"/>
      <c r="M92" s="1"/>
      <c r="N92" s="72"/>
      <c r="O92" s="72"/>
      <c r="P92" s="1"/>
      <c r="Q92" s="72"/>
      <c r="R92" s="72"/>
      <c r="S92" s="42"/>
      <c r="T92" s="267"/>
      <c r="U92" s="72"/>
      <c r="V92" s="72"/>
      <c r="W92" s="42"/>
    </row>
    <row r="93" spans="1:23" ht="25.5" hidden="1" customHeight="1" x14ac:dyDescent="0.25">
      <c r="B93" s="50"/>
      <c r="C93" s="2"/>
      <c r="D93" s="749" t="s">
        <v>511</v>
      </c>
      <c r="E93" s="749"/>
      <c r="F93" s="192">
        <f t="shared" si="30"/>
        <v>0</v>
      </c>
      <c r="G93" s="134"/>
      <c r="H93" s="582">
        <f t="shared" si="23"/>
        <v>0</v>
      </c>
      <c r="I93" s="192">
        <f t="shared" si="31"/>
        <v>0</v>
      </c>
      <c r="J93" s="134"/>
      <c r="K93" s="582">
        <f t="shared" si="24"/>
        <v>0</v>
      </c>
      <c r="L93" s="40"/>
      <c r="M93" s="1"/>
      <c r="N93" s="72"/>
      <c r="O93" s="72"/>
      <c r="P93" s="1"/>
      <c r="Q93" s="72"/>
      <c r="R93" s="72"/>
      <c r="S93" s="42"/>
      <c r="T93" s="267"/>
      <c r="U93" s="72"/>
      <c r="V93" s="72"/>
      <c r="W93" s="42"/>
    </row>
    <row r="94" spans="1:23" ht="25.5" hidden="1" customHeight="1" x14ac:dyDescent="0.25">
      <c r="B94" s="50"/>
      <c r="C94" s="2"/>
      <c r="D94" s="749" t="s">
        <v>512</v>
      </c>
      <c r="E94" s="749"/>
      <c r="F94" s="192">
        <f t="shared" si="30"/>
        <v>0</v>
      </c>
      <c r="G94" s="134"/>
      <c r="H94" s="582">
        <f t="shared" si="23"/>
        <v>0</v>
      </c>
      <c r="I94" s="192">
        <f t="shared" si="31"/>
        <v>0</v>
      </c>
      <c r="J94" s="134"/>
      <c r="K94" s="582">
        <f t="shared" si="24"/>
        <v>0</v>
      </c>
      <c r="L94" s="40"/>
      <c r="M94" s="1"/>
      <c r="N94" s="72"/>
      <c r="O94" s="72"/>
      <c r="P94" s="1"/>
      <c r="Q94" s="72"/>
      <c r="R94" s="72"/>
      <c r="S94" s="42"/>
      <c r="T94" s="267"/>
      <c r="U94" s="72"/>
      <c r="V94" s="72"/>
      <c r="W94" s="42"/>
    </row>
    <row r="95" spans="1:23" s="39" customFormat="1" ht="15" hidden="1" customHeight="1" x14ac:dyDescent="0.25">
      <c r="A95" s="110" t="s">
        <v>230</v>
      </c>
      <c r="B95" s="93" t="s">
        <v>661</v>
      </c>
      <c r="C95" s="819" t="s">
        <v>804</v>
      </c>
      <c r="D95" s="820"/>
      <c r="E95" s="820"/>
      <c r="F95" s="191">
        <f>F96+F97+F98+F99+F100+F101+F102+F103+F104+F105</f>
        <v>0</v>
      </c>
      <c r="G95" s="133">
        <f>G96+G97+G98+G99+G100+G101+G102+G103+G104+G105</f>
        <v>0</v>
      </c>
      <c r="H95" s="584">
        <f t="shared" si="23"/>
        <v>0</v>
      </c>
      <c r="I95" s="191">
        <f>I96+I97+I98+I99+I100+I101+I102+I103+I104+I105</f>
        <v>0</v>
      </c>
      <c r="J95" s="133">
        <f>J96+J97+J98+J99+J100+J101+J102+J103+J104+J105</f>
        <v>0</v>
      </c>
      <c r="K95" s="584">
        <f t="shared" si="24"/>
        <v>0</v>
      </c>
      <c r="L95" s="97">
        <f t="shared" ref="L95:W95" si="32">L96+L97+L98+L99+L100+L101+L102+L103+L104+L105</f>
        <v>0</v>
      </c>
      <c r="M95" s="95">
        <f t="shared" si="32"/>
        <v>0</v>
      </c>
      <c r="N95" s="98">
        <f t="shared" si="32"/>
        <v>0</v>
      </c>
      <c r="O95" s="98">
        <f t="shared" si="32"/>
        <v>0</v>
      </c>
      <c r="P95" s="95">
        <f t="shared" si="32"/>
        <v>0</v>
      </c>
      <c r="Q95" s="98">
        <f t="shared" si="32"/>
        <v>0</v>
      </c>
      <c r="R95" s="98">
        <f t="shared" si="32"/>
        <v>0</v>
      </c>
      <c r="S95" s="99">
        <f t="shared" si="32"/>
        <v>0</v>
      </c>
      <c r="T95" s="269">
        <f t="shared" si="32"/>
        <v>0</v>
      </c>
      <c r="U95" s="98">
        <f t="shared" si="32"/>
        <v>0</v>
      </c>
      <c r="V95" s="98">
        <f t="shared" si="32"/>
        <v>0</v>
      </c>
      <c r="W95" s="99">
        <f t="shared" si="32"/>
        <v>0</v>
      </c>
    </row>
    <row r="96" spans="1:23" ht="15" hidden="1" customHeight="1" x14ac:dyDescent="0.25">
      <c r="B96" s="50"/>
      <c r="C96" s="2"/>
      <c r="D96" s="748" t="s">
        <v>369</v>
      </c>
      <c r="E96" s="748"/>
      <c r="F96" s="182">
        <f t="shared" ref="F96:F105" si="33">SUM(O96:Z96)</f>
        <v>0</v>
      </c>
      <c r="G96" s="124"/>
      <c r="H96" s="582">
        <f t="shared" si="23"/>
        <v>0</v>
      </c>
      <c r="I96" s="182">
        <f t="shared" ref="I96:I105" si="34">SUM(R96:AC96)</f>
        <v>0</v>
      </c>
      <c r="J96" s="124"/>
      <c r="K96" s="582">
        <f t="shared" si="24"/>
        <v>0</v>
      </c>
      <c r="L96" s="40"/>
      <c r="M96" s="1"/>
      <c r="N96" s="72"/>
      <c r="O96" s="72"/>
      <c r="P96" s="1"/>
      <c r="Q96" s="72"/>
      <c r="R96" s="72"/>
      <c r="S96" s="42"/>
      <c r="T96" s="267"/>
      <c r="U96" s="72"/>
      <c r="V96" s="72"/>
      <c r="W96" s="42"/>
    </row>
    <row r="97" spans="1:23" ht="15" hidden="1" customHeight="1" x14ac:dyDescent="0.25">
      <c r="B97" s="50"/>
      <c r="C97" s="2"/>
      <c r="D97" s="748" t="s">
        <v>513</v>
      </c>
      <c r="E97" s="748"/>
      <c r="F97" s="182">
        <f t="shared" si="33"/>
        <v>0</v>
      </c>
      <c r="G97" s="124"/>
      <c r="H97" s="582">
        <f t="shared" si="23"/>
        <v>0</v>
      </c>
      <c r="I97" s="182">
        <f t="shared" si="34"/>
        <v>0</v>
      </c>
      <c r="J97" s="124"/>
      <c r="K97" s="582">
        <f t="shared" si="24"/>
        <v>0</v>
      </c>
      <c r="L97" s="40"/>
      <c r="M97" s="1"/>
      <c r="N97" s="72"/>
      <c r="O97" s="72"/>
      <c r="P97" s="1"/>
      <c r="Q97" s="72"/>
      <c r="R97" s="72"/>
      <c r="S97" s="42"/>
      <c r="T97" s="267"/>
      <c r="U97" s="72"/>
      <c r="V97" s="72"/>
      <c r="W97" s="42"/>
    </row>
    <row r="98" spans="1:23" ht="15" hidden="1" customHeight="1" x14ac:dyDescent="0.25">
      <c r="B98" s="50"/>
      <c r="C98" s="2"/>
      <c r="D98" s="748" t="s">
        <v>515</v>
      </c>
      <c r="E98" s="748"/>
      <c r="F98" s="182">
        <f t="shared" si="33"/>
        <v>0</v>
      </c>
      <c r="G98" s="124"/>
      <c r="H98" s="582">
        <f t="shared" si="23"/>
        <v>0</v>
      </c>
      <c r="I98" s="182">
        <f t="shared" si="34"/>
        <v>0</v>
      </c>
      <c r="J98" s="124"/>
      <c r="K98" s="582">
        <f t="shared" si="24"/>
        <v>0</v>
      </c>
      <c r="L98" s="40"/>
      <c r="M98" s="1"/>
      <c r="N98" s="72"/>
      <c r="O98" s="72"/>
      <c r="P98" s="1"/>
      <c r="Q98" s="72"/>
      <c r="R98" s="72"/>
      <c r="S98" s="42"/>
      <c r="T98" s="267"/>
      <c r="U98" s="72"/>
      <c r="V98" s="72"/>
      <c r="W98" s="42"/>
    </row>
    <row r="99" spans="1:23" ht="15" hidden="1" customHeight="1" x14ac:dyDescent="0.25">
      <c r="B99" s="50"/>
      <c r="C99" s="2"/>
      <c r="D99" s="748" t="s">
        <v>806</v>
      </c>
      <c r="E99" s="748"/>
      <c r="F99" s="182">
        <f t="shared" si="33"/>
        <v>0</v>
      </c>
      <c r="G99" s="124"/>
      <c r="H99" s="582">
        <f t="shared" si="23"/>
        <v>0</v>
      </c>
      <c r="I99" s="182">
        <f t="shared" si="34"/>
        <v>0</v>
      </c>
      <c r="J99" s="124"/>
      <c r="K99" s="582">
        <f t="shared" si="24"/>
        <v>0</v>
      </c>
      <c r="L99" s="40"/>
      <c r="M99" s="1"/>
      <c r="N99" s="72"/>
      <c r="O99" s="72"/>
      <c r="P99" s="1"/>
      <c r="Q99" s="72"/>
      <c r="R99" s="72"/>
      <c r="S99" s="42"/>
      <c r="T99" s="267"/>
      <c r="U99" s="72"/>
      <c r="V99" s="72"/>
      <c r="W99" s="42"/>
    </row>
    <row r="100" spans="1:23" ht="15" hidden="1" customHeight="1" x14ac:dyDescent="0.25">
      <c r="B100" s="50"/>
      <c r="C100" s="2"/>
      <c r="D100" s="748" t="s">
        <v>520</v>
      </c>
      <c r="E100" s="748"/>
      <c r="F100" s="182">
        <f t="shared" si="33"/>
        <v>0</v>
      </c>
      <c r="G100" s="124"/>
      <c r="H100" s="582">
        <f t="shared" si="23"/>
        <v>0</v>
      </c>
      <c r="I100" s="182">
        <f t="shared" si="34"/>
        <v>0</v>
      </c>
      <c r="J100" s="124"/>
      <c r="K100" s="582">
        <f t="shared" si="24"/>
        <v>0</v>
      </c>
      <c r="L100" s="40"/>
      <c r="M100" s="1"/>
      <c r="N100" s="72"/>
      <c r="O100" s="72"/>
      <c r="P100" s="1"/>
      <c r="Q100" s="72"/>
      <c r="R100" s="72"/>
      <c r="S100" s="42"/>
      <c r="T100" s="267"/>
      <c r="U100" s="72"/>
      <c r="V100" s="72"/>
      <c r="W100" s="42"/>
    </row>
    <row r="101" spans="1:23" ht="15" hidden="1" customHeight="1" x14ac:dyDescent="0.25">
      <c r="B101" s="50"/>
      <c r="C101" s="2"/>
      <c r="D101" s="748" t="s">
        <v>518</v>
      </c>
      <c r="E101" s="748"/>
      <c r="F101" s="182">
        <f t="shared" si="33"/>
        <v>0</v>
      </c>
      <c r="G101" s="124"/>
      <c r="H101" s="582">
        <f t="shared" si="23"/>
        <v>0</v>
      </c>
      <c r="I101" s="182">
        <f t="shared" si="34"/>
        <v>0</v>
      </c>
      <c r="J101" s="124"/>
      <c r="K101" s="582">
        <f t="shared" si="24"/>
        <v>0</v>
      </c>
      <c r="L101" s="40"/>
      <c r="M101" s="1"/>
      <c r="N101" s="72"/>
      <c r="O101" s="72"/>
      <c r="P101" s="1"/>
      <c r="Q101" s="72"/>
      <c r="R101" s="72"/>
      <c r="S101" s="42"/>
      <c r="T101" s="267"/>
      <c r="U101" s="72"/>
      <c r="V101" s="72"/>
      <c r="W101" s="42"/>
    </row>
    <row r="102" spans="1:23" ht="25.5" hidden="1" customHeight="1" x14ac:dyDescent="0.25">
      <c r="B102" s="50"/>
      <c r="C102" s="2"/>
      <c r="D102" s="749" t="s">
        <v>522</v>
      </c>
      <c r="E102" s="749"/>
      <c r="F102" s="192">
        <f t="shared" si="33"/>
        <v>0</v>
      </c>
      <c r="G102" s="134"/>
      <c r="H102" s="582">
        <f t="shared" si="23"/>
        <v>0</v>
      </c>
      <c r="I102" s="192">
        <f t="shared" si="34"/>
        <v>0</v>
      </c>
      <c r="J102" s="134"/>
      <c r="K102" s="582">
        <f t="shared" si="24"/>
        <v>0</v>
      </c>
      <c r="L102" s="40"/>
      <c r="M102" s="1"/>
      <c r="N102" s="72"/>
      <c r="O102" s="72"/>
      <c r="P102" s="1"/>
      <c r="Q102" s="72"/>
      <c r="R102" s="72"/>
      <c r="S102" s="42"/>
      <c r="T102" s="267"/>
      <c r="U102" s="72"/>
      <c r="V102" s="72"/>
      <c r="W102" s="42"/>
    </row>
    <row r="103" spans="1:23" ht="15" hidden="1" customHeight="1" x14ac:dyDescent="0.25">
      <c r="B103" s="50"/>
      <c r="C103" s="2"/>
      <c r="D103" s="748" t="s">
        <v>805</v>
      </c>
      <c r="E103" s="748"/>
      <c r="F103" s="182">
        <f t="shared" si="33"/>
        <v>0</v>
      </c>
      <c r="G103" s="124"/>
      <c r="H103" s="582">
        <f t="shared" si="23"/>
        <v>0</v>
      </c>
      <c r="I103" s="182">
        <f t="shared" si="34"/>
        <v>0</v>
      </c>
      <c r="J103" s="124"/>
      <c r="K103" s="582">
        <f t="shared" si="24"/>
        <v>0</v>
      </c>
      <c r="L103" s="40"/>
      <c r="M103" s="1"/>
      <c r="N103" s="72"/>
      <c r="O103" s="72"/>
      <c r="P103" s="1"/>
      <c r="Q103" s="72"/>
      <c r="R103" s="72"/>
      <c r="S103" s="42"/>
      <c r="T103" s="267"/>
      <c r="U103" s="72"/>
      <c r="V103" s="72"/>
      <c r="W103" s="42"/>
    </row>
    <row r="104" spans="1:23" ht="25.5" hidden="1" customHeight="1" x14ac:dyDescent="0.25">
      <c r="B104" s="50"/>
      <c r="C104" s="2"/>
      <c r="D104" s="749" t="s">
        <v>525</v>
      </c>
      <c r="E104" s="749"/>
      <c r="F104" s="192">
        <f t="shared" si="33"/>
        <v>0</v>
      </c>
      <c r="G104" s="134"/>
      <c r="H104" s="582">
        <f t="shared" si="23"/>
        <v>0</v>
      </c>
      <c r="I104" s="192">
        <f t="shared" si="34"/>
        <v>0</v>
      </c>
      <c r="J104" s="134"/>
      <c r="K104" s="582">
        <f t="shared" si="24"/>
        <v>0</v>
      </c>
      <c r="L104" s="40"/>
      <c r="M104" s="1"/>
      <c r="N104" s="72"/>
      <c r="O104" s="72"/>
      <c r="P104" s="1"/>
      <c r="Q104" s="72"/>
      <c r="R104" s="72"/>
      <c r="S104" s="42"/>
      <c r="T104" s="267"/>
      <c r="U104" s="72"/>
      <c r="V104" s="72"/>
      <c r="W104" s="42"/>
    </row>
    <row r="105" spans="1:23" ht="25.5" hidden="1" customHeight="1" x14ac:dyDescent="0.25">
      <c r="B105" s="50"/>
      <c r="C105" s="2"/>
      <c r="D105" s="749" t="s">
        <v>527</v>
      </c>
      <c r="E105" s="749"/>
      <c r="F105" s="192">
        <f t="shared" si="33"/>
        <v>0</v>
      </c>
      <c r="G105" s="134"/>
      <c r="H105" s="582">
        <f t="shared" si="23"/>
        <v>0</v>
      </c>
      <c r="I105" s="192">
        <f t="shared" si="34"/>
        <v>0</v>
      </c>
      <c r="J105" s="134"/>
      <c r="K105" s="582">
        <f t="shared" si="24"/>
        <v>0</v>
      </c>
      <c r="L105" s="40"/>
      <c r="M105" s="1"/>
      <c r="N105" s="72"/>
      <c r="O105" s="72"/>
      <c r="P105" s="1"/>
      <c r="Q105" s="72"/>
      <c r="R105" s="72"/>
      <c r="S105" s="42"/>
      <c r="T105" s="267"/>
      <c r="U105" s="72"/>
      <c r="V105" s="72"/>
      <c r="W105" s="42"/>
    </row>
    <row r="106" spans="1:23" s="39" customFormat="1" ht="15" hidden="1" customHeight="1" x14ac:dyDescent="0.25">
      <c r="A106" s="110" t="s">
        <v>231</v>
      </c>
      <c r="B106" s="93" t="s">
        <v>662</v>
      </c>
      <c r="C106" s="775" t="s">
        <v>232</v>
      </c>
      <c r="D106" s="776"/>
      <c r="E106" s="776"/>
      <c r="F106" s="193">
        <f>F107+F108+F109+F110+F111+F112+F113+F114+F115+F116</f>
        <v>0</v>
      </c>
      <c r="G106" s="135">
        <f>G107+G108+G109+G110+G111+G112+G113+G114+G115+G116</f>
        <v>0</v>
      </c>
      <c r="H106" s="584">
        <f t="shared" si="23"/>
        <v>0</v>
      </c>
      <c r="I106" s="193">
        <f>I107+I108+I109+I110+I111+I112+I113+I114+I115+I116</f>
        <v>0</v>
      </c>
      <c r="J106" s="135">
        <f>J107+J108+J109+J110+J111+J112+J113+J114+J115+J116</f>
        <v>0</v>
      </c>
      <c r="K106" s="584">
        <f t="shared" si="24"/>
        <v>0</v>
      </c>
      <c r="L106" s="97">
        <f t="shared" ref="L106:W106" si="35">L107+L108+L109+L110+L111+L112+L113+L114+L115+L116</f>
        <v>0</v>
      </c>
      <c r="M106" s="95">
        <f t="shared" si="35"/>
        <v>0</v>
      </c>
      <c r="N106" s="98">
        <f t="shared" si="35"/>
        <v>0</v>
      </c>
      <c r="O106" s="98">
        <f t="shared" si="35"/>
        <v>0</v>
      </c>
      <c r="P106" s="95">
        <f t="shared" si="35"/>
        <v>0</v>
      </c>
      <c r="Q106" s="98">
        <f t="shared" si="35"/>
        <v>0</v>
      </c>
      <c r="R106" s="98">
        <f t="shared" si="35"/>
        <v>0</v>
      </c>
      <c r="S106" s="99">
        <f t="shared" si="35"/>
        <v>0</v>
      </c>
      <c r="T106" s="269">
        <f t="shared" si="35"/>
        <v>0</v>
      </c>
      <c r="U106" s="98">
        <f t="shared" si="35"/>
        <v>0</v>
      </c>
      <c r="V106" s="98">
        <f t="shared" si="35"/>
        <v>0</v>
      </c>
      <c r="W106" s="99">
        <f t="shared" si="35"/>
        <v>0</v>
      </c>
    </row>
    <row r="107" spans="1:23" ht="15" hidden="1" customHeight="1" x14ac:dyDescent="0.25">
      <c r="B107" s="50"/>
      <c r="C107" s="2"/>
      <c r="D107" s="748" t="s">
        <v>368</v>
      </c>
      <c r="E107" s="748"/>
      <c r="F107" s="182">
        <f t="shared" ref="F107:F116" si="36">SUM(O107:Z107)</f>
        <v>0</v>
      </c>
      <c r="G107" s="124"/>
      <c r="H107" s="582">
        <f t="shared" si="23"/>
        <v>0</v>
      </c>
      <c r="I107" s="182">
        <f t="shared" ref="I107:I116" si="37">SUM(R107:AC107)</f>
        <v>0</v>
      </c>
      <c r="J107" s="124"/>
      <c r="K107" s="582">
        <f t="shared" si="24"/>
        <v>0</v>
      </c>
      <c r="L107" s="40"/>
      <c r="M107" s="1"/>
      <c r="N107" s="72"/>
      <c r="O107" s="72"/>
      <c r="P107" s="1"/>
      <c r="Q107" s="72"/>
      <c r="R107" s="72"/>
      <c r="S107" s="42"/>
      <c r="T107" s="267"/>
      <c r="U107" s="72"/>
      <c r="V107" s="72"/>
      <c r="W107" s="42"/>
    </row>
    <row r="108" spans="1:23" ht="15" hidden="1" customHeight="1" x14ac:dyDescent="0.25">
      <c r="B108" s="50"/>
      <c r="C108" s="2"/>
      <c r="D108" s="748" t="s">
        <v>514</v>
      </c>
      <c r="E108" s="748"/>
      <c r="F108" s="182">
        <f t="shared" si="36"/>
        <v>0</v>
      </c>
      <c r="G108" s="124"/>
      <c r="H108" s="582">
        <f t="shared" si="23"/>
        <v>0</v>
      </c>
      <c r="I108" s="182">
        <f t="shared" si="37"/>
        <v>0</v>
      </c>
      <c r="J108" s="124"/>
      <c r="K108" s="582">
        <f t="shared" si="24"/>
        <v>0</v>
      </c>
      <c r="L108" s="40"/>
      <c r="M108" s="1"/>
      <c r="N108" s="72"/>
      <c r="O108" s="72"/>
      <c r="P108" s="1"/>
      <c r="Q108" s="72"/>
      <c r="R108" s="72"/>
      <c r="S108" s="42"/>
      <c r="T108" s="267"/>
      <c r="U108" s="72"/>
      <c r="V108" s="72"/>
      <c r="W108" s="42"/>
    </row>
    <row r="109" spans="1:23" ht="15" hidden="1" customHeight="1" x14ac:dyDescent="0.25">
      <c r="B109" s="50"/>
      <c r="C109" s="2"/>
      <c r="D109" s="748" t="s">
        <v>516</v>
      </c>
      <c r="E109" s="748"/>
      <c r="F109" s="182">
        <f t="shared" si="36"/>
        <v>0</v>
      </c>
      <c r="G109" s="124"/>
      <c r="H109" s="582">
        <f t="shared" si="23"/>
        <v>0</v>
      </c>
      <c r="I109" s="182">
        <f t="shared" si="37"/>
        <v>0</v>
      </c>
      <c r="J109" s="124"/>
      <c r="K109" s="582">
        <f t="shared" si="24"/>
        <v>0</v>
      </c>
      <c r="L109" s="40"/>
      <c r="M109" s="1"/>
      <c r="N109" s="72"/>
      <c r="O109" s="72"/>
      <c r="P109" s="1"/>
      <c r="Q109" s="72"/>
      <c r="R109" s="72"/>
      <c r="S109" s="42"/>
      <c r="T109" s="267"/>
      <c r="U109" s="72"/>
      <c r="V109" s="72"/>
      <c r="W109" s="42"/>
    </row>
    <row r="110" spans="1:23" ht="15" hidden="1" customHeight="1" x14ac:dyDescent="0.25">
      <c r="B110" s="50"/>
      <c r="C110" s="2"/>
      <c r="D110" s="748" t="s">
        <v>517</v>
      </c>
      <c r="E110" s="748"/>
      <c r="F110" s="182">
        <f t="shared" si="36"/>
        <v>0</v>
      </c>
      <c r="G110" s="124"/>
      <c r="H110" s="582">
        <f t="shared" si="23"/>
        <v>0</v>
      </c>
      <c r="I110" s="182">
        <f t="shared" si="37"/>
        <v>0</v>
      </c>
      <c r="J110" s="124"/>
      <c r="K110" s="582">
        <f t="shared" si="24"/>
        <v>0</v>
      </c>
      <c r="L110" s="40"/>
      <c r="M110" s="1"/>
      <c r="N110" s="72"/>
      <c r="O110" s="72"/>
      <c r="P110" s="1"/>
      <c r="Q110" s="72"/>
      <c r="R110" s="72"/>
      <c r="S110" s="42"/>
      <c r="T110" s="267"/>
      <c r="U110" s="72"/>
      <c r="V110" s="72"/>
      <c r="W110" s="42"/>
    </row>
    <row r="111" spans="1:23" ht="15" hidden="1" customHeight="1" x14ac:dyDescent="0.25">
      <c r="B111" s="50"/>
      <c r="C111" s="2"/>
      <c r="D111" s="748" t="s">
        <v>521</v>
      </c>
      <c r="E111" s="748"/>
      <c r="F111" s="182">
        <f t="shared" si="36"/>
        <v>0</v>
      </c>
      <c r="G111" s="124"/>
      <c r="H111" s="582">
        <f t="shared" si="23"/>
        <v>0</v>
      </c>
      <c r="I111" s="182">
        <f t="shared" si="37"/>
        <v>0</v>
      </c>
      <c r="J111" s="124"/>
      <c r="K111" s="582">
        <f t="shared" si="24"/>
        <v>0</v>
      </c>
      <c r="L111" s="40"/>
      <c r="M111" s="1"/>
      <c r="N111" s="72"/>
      <c r="O111" s="72"/>
      <c r="P111" s="1"/>
      <c r="Q111" s="72"/>
      <c r="R111" s="72"/>
      <c r="S111" s="42"/>
      <c r="T111" s="267"/>
      <c r="U111" s="72"/>
      <c r="V111" s="72"/>
      <c r="W111" s="42"/>
    </row>
    <row r="112" spans="1:23" ht="15" hidden="1" customHeight="1" x14ac:dyDescent="0.25">
      <c r="B112" s="50"/>
      <c r="C112" s="2"/>
      <c r="D112" s="748" t="s">
        <v>519</v>
      </c>
      <c r="E112" s="748"/>
      <c r="F112" s="182">
        <f t="shared" si="36"/>
        <v>0</v>
      </c>
      <c r="G112" s="124"/>
      <c r="H112" s="582">
        <f t="shared" si="23"/>
        <v>0</v>
      </c>
      <c r="I112" s="182">
        <f t="shared" si="37"/>
        <v>0</v>
      </c>
      <c r="J112" s="124"/>
      <c r="K112" s="582">
        <f t="shared" si="24"/>
        <v>0</v>
      </c>
      <c r="L112" s="40"/>
      <c r="M112" s="1"/>
      <c r="N112" s="72"/>
      <c r="O112" s="72"/>
      <c r="P112" s="1"/>
      <c r="Q112" s="72"/>
      <c r="R112" s="72"/>
      <c r="S112" s="42"/>
      <c r="T112" s="267"/>
      <c r="U112" s="72"/>
      <c r="V112" s="72"/>
      <c r="W112" s="42"/>
    </row>
    <row r="113" spans="1:23" ht="25.5" hidden="1" customHeight="1" x14ac:dyDescent="0.25">
      <c r="B113" s="50"/>
      <c r="C113" s="2"/>
      <c r="D113" s="749" t="s">
        <v>523</v>
      </c>
      <c r="E113" s="749"/>
      <c r="F113" s="192">
        <f t="shared" si="36"/>
        <v>0</v>
      </c>
      <c r="G113" s="134"/>
      <c r="H113" s="582">
        <f t="shared" si="23"/>
        <v>0</v>
      </c>
      <c r="I113" s="192">
        <f t="shared" si="37"/>
        <v>0</v>
      </c>
      <c r="J113" s="134"/>
      <c r="K113" s="582">
        <f t="shared" si="24"/>
        <v>0</v>
      </c>
      <c r="L113" s="40"/>
      <c r="M113" s="1"/>
      <c r="N113" s="72"/>
      <c r="O113" s="72"/>
      <c r="P113" s="1"/>
      <c r="Q113" s="72"/>
      <c r="R113" s="72"/>
      <c r="S113" s="42"/>
      <c r="T113" s="267"/>
      <c r="U113" s="72"/>
      <c r="V113" s="72"/>
      <c r="W113" s="42"/>
    </row>
    <row r="114" spans="1:23" ht="15" hidden="1" customHeight="1" x14ac:dyDescent="0.25">
      <c r="B114" s="50"/>
      <c r="C114" s="2"/>
      <c r="D114" s="748" t="s">
        <v>524</v>
      </c>
      <c r="E114" s="748"/>
      <c r="F114" s="182">
        <f t="shared" si="36"/>
        <v>0</v>
      </c>
      <c r="G114" s="124"/>
      <c r="H114" s="582">
        <f t="shared" si="23"/>
        <v>0</v>
      </c>
      <c r="I114" s="182">
        <f t="shared" si="37"/>
        <v>0</v>
      </c>
      <c r="J114" s="124"/>
      <c r="K114" s="582">
        <f t="shared" si="24"/>
        <v>0</v>
      </c>
      <c r="L114" s="40"/>
      <c r="M114" s="1"/>
      <c r="N114" s="72"/>
      <c r="O114" s="72"/>
      <c r="P114" s="1"/>
      <c r="Q114" s="72"/>
      <c r="R114" s="72"/>
      <c r="S114" s="42"/>
      <c r="T114" s="267"/>
      <c r="U114" s="72"/>
      <c r="V114" s="72"/>
      <c r="W114" s="42"/>
    </row>
    <row r="115" spans="1:23" ht="25.5" hidden="1" customHeight="1" x14ac:dyDescent="0.25">
      <c r="B115" s="50"/>
      <c r="C115" s="2"/>
      <c r="D115" s="749" t="s">
        <v>526</v>
      </c>
      <c r="E115" s="749"/>
      <c r="F115" s="192">
        <f t="shared" si="36"/>
        <v>0</v>
      </c>
      <c r="G115" s="134"/>
      <c r="H115" s="582">
        <f t="shared" si="23"/>
        <v>0</v>
      </c>
      <c r="I115" s="192">
        <f t="shared" si="37"/>
        <v>0</v>
      </c>
      <c r="J115" s="134"/>
      <c r="K115" s="582">
        <f t="shared" si="24"/>
        <v>0</v>
      </c>
      <c r="L115" s="40"/>
      <c r="M115" s="1"/>
      <c r="N115" s="72"/>
      <c r="O115" s="72"/>
      <c r="P115" s="1"/>
      <c r="Q115" s="72"/>
      <c r="R115" s="72"/>
      <c r="S115" s="42"/>
      <c r="T115" s="267"/>
      <c r="U115" s="72"/>
      <c r="V115" s="72"/>
      <c r="W115" s="42"/>
    </row>
    <row r="116" spans="1:23" ht="25.5" hidden="1" customHeight="1" x14ac:dyDescent="0.25">
      <c r="B116" s="50"/>
      <c r="C116" s="2"/>
      <c r="D116" s="749" t="s">
        <v>528</v>
      </c>
      <c r="E116" s="749"/>
      <c r="F116" s="192">
        <f t="shared" si="36"/>
        <v>0</v>
      </c>
      <c r="G116" s="134"/>
      <c r="H116" s="582">
        <f t="shared" si="23"/>
        <v>0</v>
      </c>
      <c r="I116" s="192">
        <f t="shared" si="37"/>
        <v>0</v>
      </c>
      <c r="J116" s="134"/>
      <c r="K116" s="582">
        <f t="shared" si="24"/>
        <v>0</v>
      </c>
      <c r="L116" s="40"/>
      <c r="M116" s="1"/>
      <c r="N116" s="72"/>
      <c r="O116" s="72"/>
      <c r="P116" s="1"/>
      <c r="Q116" s="72"/>
      <c r="R116" s="72"/>
      <c r="S116" s="42"/>
      <c r="T116" s="267"/>
      <c r="U116" s="72"/>
      <c r="V116" s="72"/>
      <c r="W116" s="42"/>
    </row>
    <row r="117" spans="1:23" s="39" customFormat="1" ht="27.75" hidden="1" customHeight="1" x14ac:dyDescent="0.25">
      <c r="A117" s="110" t="s">
        <v>233</v>
      </c>
      <c r="B117" s="93" t="s">
        <v>663</v>
      </c>
      <c r="C117" s="819" t="s">
        <v>807</v>
      </c>
      <c r="D117" s="820"/>
      <c r="E117" s="820"/>
      <c r="F117" s="191">
        <f>F118+F119</f>
        <v>0</v>
      </c>
      <c r="G117" s="133">
        <f>G118+G119</f>
        <v>0</v>
      </c>
      <c r="H117" s="584">
        <f t="shared" si="23"/>
        <v>0</v>
      </c>
      <c r="I117" s="191">
        <f>I118+I119</f>
        <v>0</v>
      </c>
      <c r="J117" s="133">
        <f>J118+J119</f>
        <v>0</v>
      </c>
      <c r="K117" s="584">
        <f t="shared" si="24"/>
        <v>0</v>
      </c>
      <c r="L117" s="97">
        <f t="shared" ref="L117:W117" si="38">L118+L119</f>
        <v>0</v>
      </c>
      <c r="M117" s="95">
        <f t="shared" si="38"/>
        <v>0</v>
      </c>
      <c r="N117" s="98">
        <f t="shared" si="38"/>
        <v>0</v>
      </c>
      <c r="O117" s="98">
        <f t="shared" si="38"/>
        <v>0</v>
      </c>
      <c r="P117" s="95">
        <f t="shared" si="38"/>
        <v>0</v>
      </c>
      <c r="Q117" s="98">
        <f t="shared" si="38"/>
        <v>0</v>
      </c>
      <c r="R117" s="98">
        <f t="shared" si="38"/>
        <v>0</v>
      </c>
      <c r="S117" s="99">
        <f t="shared" si="38"/>
        <v>0</v>
      </c>
      <c r="T117" s="269">
        <f t="shared" si="38"/>
        <v>0</v>
      </c>
      <c r="U117" s="98">
        <f t="shared" si="38"/>
        <v>0</v>
      </c>
      <c r="V117" s="98">
        <f t="shared" si="38"/>
        <v>0</v>
      </c>
      <c r="W117" s="99">
        <f t="shared" si="38"/>
        <v>0</v>
      </c>
    </row>
    <row r="118" spans="1:23" ht="15" hidden="1" customHeight="1" x14ac:dyDescent="0.25">
      <c r="B118" s="50"/>
      <c r="C118" s="2"/>
      <c r="D118" s="748" t="s">
        <v>530</v>
      </c>
      <c r="E118" s="748"/>
      <c r="F118" s="182">
        <f>SUM(O118:Z118)</f>
        <v>0</v>
      </c>
      <c r="G118" s="124"/>
      <c r="H118" s="582">
        <f t="shared" si="23"/>
        <v>0</v>
      </c>
      <c r="I118" s="182">
        <f>SUM(R118:AC118)</f>
        <v>0</v>
      </c>
      <c r="J118" s="124"/>
      <c r="K118" s="582">
        <f t="shared" si="24"/>
        <v>0</v>
      </c>
      <c r="L118" s="40"/>
      <c r="M118" s="1"/>
      <c r="N118" s="72"/>
      <c r="O118" s="72"/>
      <c r="P118" s="1"/>
      <c r="Q118" s="72"/>
      <c r="R118" s="72"/>
      <c r="S118" s="42"/>
      <c r="T118" s="267"/>
      <c r="U118" s="72"/>
      <c r="V118" s="72"/>
      <c r="W118" s="42"/>
    </row>
    <row r="119" spans="1:23" ht="25.5" hidden="1" customHeight="1" x14ac:dyDescent="0.25">
      <c r="B119" s="50"/>
      <c r="C119" s="2"/>
      <c r="D119" s="749" t="s">
        <v>529</v>
      </c>
      <c r="E119" s="749"/>
      <c r="F119" s="192">
        <f>SUM(O119:Z119)</f>
        <v>0</v>
      </c>
      <c r="G119" s="134"/>
      <c r="H119" s="582">
        <f t="shared" si="23"/>
        <v>0</v>
      </c>
      <c r="I119" s="192">
        <f>SUM(R119:AC119)</f>
        <v>0</v>
      </c>
      <c r="J119" s="134"/>
      <c r="K119" s="582">
        <f t="shared" si="24"/>
        <v>0</v>
      </c>
      <c r="L119" s="40"/>
      <c r="M119" s="1"/>
      <c r="N119" s="72"/>
      <c r="O119" s="72"/>
      <c r="P119" s="1"/>
      <c r="Q119" s="72"/>
      <c r="R119" s="72"/>
      <c r="S119" s="42"/>
      <c r="T119" s="267"/>
      <c r="U119" s="72"/>
      <c r="V119" s="72"/>
      <c r="W119" s="42"/>
    </row>
    <row r="120" spans="1:23" s="39" customFormat="1" ht="15" hidden="1" customHeight="1" x14ac:dyDescent="0.25">
      <c r="A120" s="110" t="s">
        <v>234</v>
      </c>
      <c r="B120" s="93" t="s">
        <v>665</v>
      </c>
      <c r="C120" s="819" t="s">
        <v>808</v>
      </c>
      <c r="D120" s="820"/>
      <c r="E120" s="820"/>
      <c r="F120" s="191">
        <f>F121+F122+F123+F124+F125+F126+F127+F128+F129+F130+F131</f>
        <v>0</v>
      </c>
      <c r="G120" s="133">
        <f>G121+G122+G123+G124+G125+G126+G127+G128+G129+G130+G131</f>
        <v>0</v>
      </c>
      <c r="H120" s="584">
        <f t="shared" si="23"/>
        <v>0</v>
      </c>
      <c r="I120" s="191">
        <f>I121+I122+I123+I124+I125+I126+I127+I128+I129+I130+I131</f>
        <v>0</v>
      </c>
      <c r="J120" s="133">
        <f>J121+J122+J123+J124+J125+J126+J127+J128+J129+J130+J131</f>
        <v>0</v>
      </c>
      <c r="K120" s="584">
        <f t="shared" si="24"/>
        <v>0</v>
      </c>
      <c r="L120" s="97">
        <f t="shared" ref="L120:W120" si="39">L121+L122+L123+L124+L125+L126+L127+L128+L129+L130+L131</f>
        <v>0</v>
      </c>
      <c r="M120" s="95">
        <f t="shared" si="39"/>
        <v>0</v>
      </c>
      <c r="N120" s="98">
        <f t="shared" si="39"/>
        <v>0</v>
      </c>
      <c r="O120" s="98">
        <f t="shared" si="39"/>
        <v>0</v>
      </c>
      <c r="P120" s="95">
        <f t="shared" si="39"/>
        <v>0</v>
      </c>
      <c r="Q120" s="98">
        <f t="shared" si="39"/>
        <v>0</v>
      </c>
      <c r="R120" s="98">
        <f t="shared" si="39"/>
        <v>0</v>
      </c>
      <c r="S120" s="99">
        <f t="shared" si="39"/>
        <v>0</v>
      </c>
      <c r="T120" s="269">
        <f t="shared" si="39"/>
        <v>0</v>
      </c>
      <c r="U120" s="98">
        <f t="shared" si="39"/>
        <v>0</v>
      </c>
      <c r="V120" s="98">
        <f t="shared" si="39"/>
        <v>0</v>
      </c>
      <c r="W120" s="99">
        <f t="shared" si="39"/>
        <v>0</v>
      </c>
    </row>
    <row r="121" spans="1:23" ht="15" hidden="1" customHeight="1" x14ac:dyDescent="0.25">
      <c r="B121" s="50"/>
      <c r="C121" s="2"/>
      <c r="D121" s="748" t="s">
        <v>354</v>
      </c>
      <c r="E121" s="748"/>
      <c r="F121" s="182">
        <f t="shared" ref="F121:F134" si="40">SUM(O121:Z121)</f>
        <v>0</v>
      </c>
      <c r="G121" s="124"/>
      <c r="H121" s="582">
        <f t="shared" si="23"/>
        <v>0</v>
      </c>
      <c r="I121" s="182">
        <f t="shared" ref="I121:I134" si="41">SUM(R121:AC121)</f>
        <v>0</v>
      </c>
      <c r="J121" s="124"/>
      <c r="K121" s="582">
        <f t="shared" si="24"/>
        <v>0</v>
      </c>
      <c r="L121" s="40"/>
      <c r="M121" s="1"/>
      <c r="N121" s="72"/>
      <c r="O121" s="72"/>
      <c r="P121" s="1"/>
      <c r="Q121" s="72"/>
      <c r="R121" s="72"/>
      <c r="S121" s="42"/>
      <c r="T121" s="267"/>
      <c r="U121" s="72"/>
      <c r="V121" s="72"/>
      <c r="W121" s="42"/>
    </row>
    <row r="122" spans="1:23" ht="15" hidden="1" customHeight="1" x14ac:dyDescent="0.25">
      <c r="B122" s="50"/>
      <c r="C122" s="2"/>
      <c r="D122" s="748" t="s">
        <v>357</v>
      </c>
      <c r="E122" s="748"/>
      <c r="F122" s="182">
        <f t="shared" si="40"/>
        <v>0</v>
      </c>
      <c r="G122" s="124"/>
      <c r="H122" s="582">
        <f t="shared" si="23"/>
        <v>0</v>
      </c>
      <c r="I122" s="182">
        <f t="shared" si="41"/>
        <v>0</v>
      </c>
      <c r="J122" s="124"/>
      <c r="K122" s="582">
        <f t="shared" si="24"/>
        <v>0</v>
      </c>
      <c r="L122" s="40"/>
      <c r="M122" s="1"/>
      <c r="N122" s="72"/>
      <c r="O122" s="72"/>
      <c r="P122" s="1"/>
      <c r="Q122" s="72"/>
      <c r="R122" s="72"/>
      <c r="S122" s="42"/>
      <c r="T122" s="267"/>
      <c r="U122" s="72"/>
      <c r="V122" s="72"/>
      <c r="W122" s="42"/>
    </row>
    <row r="123" spans="1:23" ht="15" hidden="1" customHeight="1" x14ac:dyDescent="0.25">
      <c r="B123" s="50"/>
      <c r="C123" s="2"/>
      <c r="D123" s="748" t="s">
        <v>358</v>
      </c>
      <c r="E123" s="748"/>
      <c r="F123" s="182">
        <f t="shared" si="40"/>
        <v>0</v>
      </c>
      <c r="G123" s="124"/>
      <c r="H123" s="582">
        <f t="shared" si="23"/>
        <v>0</v>
      </c>
      <c r="I123" s="182">
        <f t="shared" si="41"/>
        <v>0</v>
      </c>
      <c r="J123" s="124"/>
      <c r="K123" s="582">
        <f t="shared" si="24"/>
        <v>0</v>
      </c>
      <c r="L123" s="40"/>
      <c r="M123" s="1"/>
      <c r="N123" s="72"/>
      <c r="O123" s="72"/>
      <c r="P123" s="1"/>
      <c r="Q123" s="72"/>
      <c r="R123" s="72"/>
      <c r="S123" s="42"/>
      <c r="T123" s="267"/>
      <c r="U123" s="72"/>
      <c r="V123" s="72"/>
      <c r="W123" s="42"/>
    </row>
    <row r="124" spans="1:23" ht="15" hidden="1" customHeight="1" x14ac:dyDescent="0.25">
      <c r="B124" s="50"/>
      <c r="C124" s="2"/>
      <c r="D124" s="748" t="s">
        <v>355</v>
      </c>
      <c r="E124" s="748"/>
      <c r="F124" s="182">
        <f t="shared" si="40"/>
        <v>0</v>
      </c>
      <c r="G124" s="124"/>
      <c r="H124" s="582">
        <f t="shared" si="23"/>
        <v>0</v>
      </c>
      <c r="I124" s="182">
        <f t="shared" si="41"/>
        <v>0</v>
      </c>
      <c r="J124" s="124"/>
      <c r="K124" s="582">
        <f t="shared" si="24"/>
        <v>0</v>
      </c>
      <c r="L124" s="40"/>
      <c r="M124" s="1"/>
      <c r="N124" s="72"/>
      <c r="O124" s="72"/>
      <c r="P124" s="1"/>
      <c r="Q124" s="72"/>
      <c r="R124" s="72"/>
      <c r="S124" s="42"/>
      <c r="T124" s="267"/>
      <c r="U124" s="72"/>
      <c r="V124" s="72"/>
      <c r="W124" s="42"/>
    </row>
    <row r="125" spans="1:23" ht="15" hidden="1" customHeight="1" x14ac:dyDescent="0.25">
      <c r="B125" s="50"/>
      <c r="C125" s="2"/>
      <c r="D125" s="748" t="s">
        <v>809</v>
      </c>
      <c r="E125" s="748"/>
      <c r="F125" s="182">
        <f t="shared" si="40"/>
        <v>0</v>
      </c>
      <c r="G125" s="124"/>
      <c r="H125" s="582">
        <f t="shared" si="23"/>
        <v>0</v>
      </c>
      <c r="I125" s="182">
        <f t="shared" si="41"/>
        <v>0</v>
      </c>
      <c r="J125" s="124"/>
      <c r="K125" s="582">
        <f t="shared" si="24"/>
        <v>0</v>
      </c>
      <c r="L125" s="40"/>
      <c r="M125" s="1"/>
      <c r="N125" s="72"/>
      <c r="O125" s="72"/>
      <c r="P125" s="1"/>
      <c r="Q125" s="72"/>
      <c r="R125" s="72"/>
      <c r="S125" s="42"/>
      <c r="T125" s="267"/>
      <c r="U125" s="72"/>
      <c r="V125" s="72"/>
      <c r="W125" s="42"/>
    </row>
    <row r="126" spans="1:23" ht="25.5" hidden="1" customHeight="1" x14ac:dyDescent="0.25">
      <c r="B126" s="50"/>
      <c r="C126" s="2"/>
      <c r="D126" s="749" t="s">
        <v>531</v>
      </c>
      <c r="E126" s="749"/>
      <c r="F126" s="192">
        <f t="shared" si="40"/>
        <v>0</v>
      </c>
      <c r="G126" s="134"/>
      <c r="H126" s="582">
        <f t="shared" si="23"/>
        <v>0</v>
      </c>
      <c r="I126" s="192">
        <f t="shared" si="41"/>
        <v>0</v>
      </c>
      <c r="J126" s="134"/>
      <c r="K126" s="582">
        <f t="shared" si="24"/>
        <v>0</v>
      </c>
      <c r="L126" s="40"/>
      <c r="M126" s="1"/>
      <c r="N126" s="72"/>
      <c r="O126" s="72"/>
      <c r="P126" s="1"/>
      <c r="Q126" s="72"/>
      <c r="R126" s="72"/>
      <c r="S126" s="42"/>
      <c r="T126" s="267"/>
      <c r="U126" s="72"/>
      <c r="V126" s="72"/>
      <c r="W126" s="42"/>
    </row>
    <row r="127" spans="1:23" ht="25.5" hidden="1" customHeight="1" x14ac:dyDescent="0.25">
      <c r="B127" s="50"/>
      <c r="C127" s="2"/>
      <c r="D127" s="749" t="s">
        <v>532</v>
      </c>
      <c r="E127" s="749"/>
      <c r="F127" s="192">
        <f t="shared" si="40"/>
        <v>0</v>
      </c>
      <c r="G127" s="134"/>
      <c r="H127" s="582">
        <f t="shared" si="23"/>
        <v>0</v>
      </c>
      <c r="I127" s="192">
        <f t="shared" si="41"/>
        <v>0</v>
      </c>
      <c r="J127" s="134"/>
      <c r="K127" s="582">
        <f t="shared" si="24"/>
        <v>0</v>
      </c>
      <c r="L127" s="40"/>
      <c r="M127" s="1"/>
      <c r="N127" s="72"/>
      <c r="O127" s="72"/>
      <c r="P127" s="1"/>
      <c r="Q127" s="72"/>
      <c r="R127" s="72"/>
      <c r="S127" s="42"/>
      <c r="T127" s="267"/>
      <c r="U127" s="72"/>
      <c r="V127" s="72"/>
      <c r="W127" s="42"/>
    </row>
    <row r="128" spans="1:23" ht="15" hidden="1" customHeight="1" x14ac:dyDescent="0.25">
      <c r="B128" s="50"/>
      <c r="C128" s="2"/>
      <c r="D128" s="748" t="s">
        <v>364</v>
      </c>
      <c r="E128" s="748"/>
      <c r="F128" s="182">
        <f t="shared" si="40"/>
        <v>0</v>
      </c>
      <c r="G128" s="124"/>
      <c r="H128" s="582">
        <f t="shared" si="23"/>
        <v>0</v>
      </c>
      <c r="I128" s="182">
        <f t="shared" si="41"/>
        <v>0</v>
      </c>
      <c r="J128" s="124"/>
      <c r="K128" s="582">
        <f t="shared" si="24"/>
        <v>0</v>
      </c>
      <c r="L128" s="40"/>
      <c r="M128" s="1"/>
      <c r="N128" s="72"/>
      <c r="O128" s="72"/>
      <c r="P128" s="1"/>
      <c r="Q128" s="72"/>
      <c r="R128" s="72"/>
      <c r="S128" s="42"/>
      <c r="T128" s="267"/>
      <c r="U128" s="72"/>
      <c r="V128" s="72"/>
      <c r="W128" s="42"/>
    </row>
    <row r="129" spans="1:23" ht="15" hidden="1" customHeight="1" x14ac:dyDescent="0.25">
      <c r="B129" s="50"/>
      <c r="C129" s="2"/>
      <c r="D129" s="748" t="s">
        <v>356</v>
      </c>
      <c r="E129" s="748"/>
      <c r="F129" s="182">
        <f t="shared" si="40"/>
        <v>0</v>
      </c>
      <c r="G129" s="124"/>
      <c r="H129" s="582">
        <f t="shared" si="23"/>
        <v>0</v>
      </c>
      <c r="I129" s="182">
        <f t="shared" si="41"/>
        <v>0</v>
      </c>
      <c r="J129" s="124"/>
      <c r="K129" s="582">
        <f t="shared" si="24"/>
        <v>0</v>
      </c>
      <c r="L129" s="40"/>
      <c r="M129" s="1"/>
      <c r="N129" s="72"/>
      <c r="O129" s="72"/>
      <c r="P129" s="1"/>
      <c r="Q129" s="72"/>
      <c r="R129" s="72"/>
      <c r="S129" s="42"/>
      <c r="T129" s="267"/>
      <c r="U129" s="72"/>
      <c r="V129" s="72"/>
      <c r="W129" s="42"/>
    </row>
    <row r="130" spans="1:23" ht="25.5" hidden="1" customHeight="1" x14ac:dyDescent="0.25">
      <c r="B130" s="50"/>
      <c r="C130" s="2"/>
      <c r="D130" s="749" t="s">
        <v>533</v>
      </c>
      <c r="E130" s="749"/>
      <c r="F130" s="192">
        <f t="shared" si="40"/>
        <v>0</v>
      </c>
      <c r="G130" s="134"/>
      <c r="H130" s="582">
        <f t="shared" si="23"/>
        <v>0</v>
      </c>
      <c r="I130" s="192">
        <f t="shared" si="41"/>
        <v>0</v>
      </c>
      <c r="J130" s="134"/>
      <c r="K130" s="582">
        <f t="shared" si="24"/>
        <v>0</v>
      </c>
      <c r="L130" s="40"/>
      <c r="M130" s="1"/>
      <c r="N130" s="72"/>
      <c r="O130" s="72"/>
      <c r="P130" s="1"/>
      <c r="Q130" s="72"/>
      <c r="R130" s="72"/>
      <c r="S130" s="42"/>
      <c r="T130" s="267"/>
      <c r="U130" s="72"/>
      <c r="V130" s="72"/>
      <c r="W130" s="42"/>
    </row>
    <row r="131" spans="1:23" ht="15" hidden="1" customHeight="1" x14ac:dyDescent="0.25">
      <c r="B131" s="50"/>
      <c r="C131" s="2"/>
      <c r="D131" s="748" t="s">
        <v>534</v>
      </c>
      <c r="E131" s="748"/>
      <c r="F131" s="182">
        <f t="shared" si="40"/>
        <v>0</v>
      </c>
      <c r="G131" s="124"/>
      <c r="H131" s="582">
        <f t="shared" si="23"/>
        <v>0</v>
      </c>
      <c r="I131" s="182">
        <f t="shared" si="41"/>
        <v>0</v>
      </c>
      <c r="J131" s="124"/>
      <c r="K131" s="582">
        <f t="shared" si="24"/>
        <v>0</v>
      </c>
      <c r="L131" s="40"/>
      <c r="M131" s="1"/>
      <c r="N131" s="72"/>
      <c r="O131" s="72"/>
      <c r="P131" s="1"/>
      <c r="Q131" s="72"/>
      <c r="R131" s="72"/>
      <c r="S131" s="42"/>
      <c r="T131" s="267"/>
      <c r="U131" s="72"/>
      <c r="V131" s="72"/>
      <c r="W131" s="42"/>
    </row>
    <row r="132" spans="1:23" s="39" customFormat="1" ht="15" hidden="1" customHeight="1" x14ac:dyDescent="0.25">
      <c r="A132" s="110" t="s">
        <v>235</v>
      </c>
      <c r="B132" s="93" t="s">
        <v>664</v>
      </c>
      <c r="C132" s="775" t="s">
        <v>236</v>
      </c>
      <c r="D132" s="776"/>
      <c r="E132" s="776"/>
      <c r="F132" s="193">
        <f t="shared" si="40"/>
        <v>0</v>
      </c>
      <c r="G132" s="135"/>
      <c r="H132" s="584">
        <f t="shared" si="23"/>
        <v>0</v>
      </c>
      <c r="I132" s="193">
        <f t="shared" si="41"/>
        <v>0</v>
      </c>
      <c r="J132" s="135"/>
      <c r="K132" s="584">
        <f t="shared" si="24"/>
        <v>0</v>
      </c>
      <c r="L132" s="97"/>
      <c r="M132" s="95"/>
      <c r="N132" s="98"/>
      <c r="O132" s="98"/>
      <c r="P132" s="95"/>
      <c r="Q132" s="98"/>
      <c r="R132" s="98"/>
      <c r="S132" s="99"/>
      <c r="T132" s="269"/>
      <c r="U132" s="98"/>
      <c r="V132" s="98"/>
      <c r="W132" s="99"/>
    </row>
    <row r="133" spans="1:23" s="39" customFormat="1" ht="15" hidden="1" customHeight="1" x14ac:dyDescent="0.25">
      <c r="A133" s="110" t="s">
        <v>237</v>
      </c>
      <c r="B133" s="93" t="s">
        <v>666</v>
      </c>
      <c r="C133" s="775" t="s">
        <v>238</v>
      </c>
      <c r="D133" s="776"/>
      <c r="E133" s="776"/>
      <c r="F133" s="193">
        <f t="shared" si="40"/>
        <v>0</v>
      </c>
      <c r="G133" s="135"/>
      <c r="H133" s="584">
        <f t="shared" si="23"/>
        <v>0</v>
      </c>
      <c r="I133" s="193">
        <f t="shared" si="41"/>
        <v>0</v>
      </c>
      <c r="J133" s="135"/>
      <c r="K133" s="584">
        <f t="shared" si="24"/>
        <v>0</v>
      </c>
      <c r="L133" s="97"/>
      <c r="M133" s="95"/>
      <c r="N133" s="98"/>
      <c r="O133" s="98"/>
      <c r="P133" s="95"/>
      <c r="Q133" s="98"/>
      <c r="R133" s="98"/>
      <c r="S133" s="99"/>
      <c r="T133" s="269"/>
      <c r="U133" s="98"/>
      <c r="V133" s="98"/>
      <c r="W133" s="99"/>
    </row>
    <row r="134" spans="1:23" s="39" customFormat="1" ht="15" hidden="1" customHeight="1" x14ac:dyDescent="0.25">
      <c r="A134" s="110" t="s">
        <v>239</v>
      </c>
      <c r="B134" s="93" t="s">
        <v>667</v>
      </c>
      <c r="C134" s="775" t="s">
        <v>240</v>
      </c>
      <c r="D134" s="776"/>
      <c r="E134" s="776"/>
      <c r="F134" s="193">
        <f t="shared" si="40"/>
        <v>0</v>
      </c>
      <c r="G134" s="135"/>
      <c r="H134" s="584">
        <f t="shared" ref="H134:H197" si="42">SUM(F134:G134)</f>
        <v>0</v>
      </c>
      <c r="I134" s="193">
        <f t="shared" si="41"/>
        <v>0</v>
      </c>
      <c r="J134" s="135"/>
      <c r="K134" s="584">
        <f t="shared" ref="K134:K145" si="43">SUM(I134:J134)</f>
        <v>0</v>
      </c>
      <c r="L134" s="97"/>
      <c r="M134" s="95"/>
      <c r="N134" s="98"/>
      <c r="O134" s="98"/>
      <c r="P134" s="95"/>
      <c r="Q134" s="98"/>
      <c r="R134" s="98"/>
      <c r="S134" s="99"/>
      <c r="T134" s="269"/>
      <c r="U134" s="98"/>
      <c r="V134" s="98"/>
      <c r="W134" s="99"/>
    </row>
    <row r="135" spans="1:23" s="39" customFormat="1" ht="15" hidden="1" customHeight="1" x14ac:dyDescent="0.25">
      <c r="A135" s="110" t="s">
        <v>241</v>
      </c>
      <c r="B135" s="93" t="s">
        <v>668</v>
      </c>
      <c r="C135" s="775" t="s">
        <v>242</v>
      </c>
      <c r="D135" s="776"/>
      <c r="E135" s="776"/>
      <c r="F135" s="193">
        <f>F136+F137+F138+F139+F140+F141+F142+F143+F144+F145</f>
        <v>0</v>
      </c>
      <c r="G135" s="135">
        <f>G136+G137+G138+G139+G140+G141+G142+G143+G144+G145</f>
        <v>0</v>
      </c>
      <c r="H135" s="584">
        <f t="shared" si="42"/>
        <v>0</v>
      </c>
      <c r="I135" s="193">
        <f>I136+I137+I138+I139+I140+I141+I142+I143+I144+I145</f>
        <v>0</v>
      </c>
      <c r="J135" s="135">
        <f>J136+J137+J138+J139+J140+J141+J142+J143+J144+J145</f>
        <v>0</v>
      </c>
      <c r="K135" s="584">
        <f t="shared" si="43"/>
        <v>0</v>
      </c>
      <c r="L135" s="97">
        <f t="shared" ref="L135:W135" si="44">L136+L137+L138+L139+L140+L141+L142+L143+L144+L145</f>
        <v>0</v>
      </c>
      <c r="M135" s="95">
        <f t="shared" si="44"/>
        <v>0</v>
      </c>
      <c r="N135" s="98">
        <f t="shared" si="44"/>
        <v>0</v>
      </c>
      <c r="O135" s="98">
        <f t="shared" si="44"/>
        <v>0</v>
      </c>
      <c r="P135" s="95">
        <f t="shared" si="44"/>
        <v>0</v>
      </c>
      <c r="Q135" s="98">
        <f t="shared" si="44"/>
        <v>0</v>
      </c>
      <c r="R135" s="98">
        <f t="shared" si="44"/>
        <v>0</v>
      </c>
      <c r="S135" s="99">
        <f t="shared" si="44"/>
        <v>0</v>
      </c>
      <c r="T135" s="269">
        <f t="shared" si="44"/>
        <v>0</v>
      </c>
      <c r="U135" s="98">
        <f t="shared" si="44"/>
        <v>0</v>
      </c>
      <c r="V135" s="98">
        <f t="shared" si="44"/>
        <v>0</v>
      </c>
      <c r="W135" s="99">
        <f t="shared" si="44"/>
        <v>0</v>
      </c>
    </row>
    <row r="136" spans="1:23" ht="15" hidden="1" customHeight="1" x14ac:dyDescent="0.25">
      <c r="B136" s="50"/>
      <c r="C136" s="2"/>
      <c r="D136" s="748" t="s">
        <v>359</v>
      </c>
      <c r="E136" s="748"/>
      <c r="F136" s="182">
        <f t="shared" ref="F136:F145" si="45">SUM(O136:Z136)</f>
        <v>0</v>
      </c>
      <c r="G136" s="124"/>
      <c r="H136" s="582">
        <f t="shared" si="42"/>
        <v>0</v>
      </c>
      <c r="I136" s="182">
        <f t="shared" ref="I136:I145" si="46">SUM(R136:AC136)</f>
        <v>0</v>
      </c>
      <c r="J136" s="124"/>
      <c r="K136" s="582">
        <f t="shared" si="43"/>
        <v>0</v>
      </c>
      <c r="L136" s="40"/>
      <c r="M136" s="1"/>
      <c r="N136" s="72"/>
      <c r="O136" s="72"/>
      <c r="P136" s="1"/>
      <c r="Q136" s="72"/>
      <c r="R136" s="72"/>
      <c r="S136" s="42"/>
      <c r="T136" s="267"/>
      <c r="U136" s="72"/>
      <c r="V136" s="72"/>
      <c r="W136" s="42"/>
    </row>
    <row r="137" spans="1:23" ht="15" hidden="1" customHeight="1" x14ac:dyDescent="0.25">
      <c r="B137" s="50"/>
      <c r="C137" s="2"/>
      <c r="D137" s="748" t="s">
        <v>360</v>
      </c>
      <c r="E137" s="748"/>
      <c r="F137" s="182">
        <f t="shared" si="45"/>
        <v>0</v>
      </c>
      <c r="G137" s="124"/>
      <c r="H137" s="582">
        <f t="shared" si="42"/>
        <v>0</v>
      </c>
      <c r="I137" s="182">
        <f t="shared" si="46"/>
        <v>0</v>
      </c>
      <c r="J137" s="124"/>
      <c r="K137" s="582">
        <f t="shared" si="43"/>
        <v>0</v>
      </c>
      <c r="L137" s="40"/>
      <c r="M137" s="1"/>
      <c r="N137" s="72"/>
      <c r="O137" s="72"/>
      <c r="P137" s="1"/>
      <c r="Q137" s="72"/>
      <c r="R137" s="72"/>
      <c r="S137" s="42"/>
      <c r="T137" s="267"/>
      <c r="U137" s="72"/>
      <c r="V137" s="72"/>
      <c r="W137" s="42"/>
    </row>
    <row r="138" spans="1:23" ht="15" hidden="1" customHeight="1" x14ac:dyDescent="0.25">
      <c r="B138" s="50"/>
      <c r="C138" s="2"/>
      <c r="D138" s="748" t="s">
        <v>361</v>
      </c>
      <c r="E138" s="748"/>
      <c r="F138" s="182">
        <f t="shared" si="45"/>
        <v>0</v>
      </c>
      <c r="G138" s="124"/>
      <c r="H138" s="582">
        <f t="shared" si="42"/>
        <v>0</v>
      </c>
      <c r="I138" s="182">
        <f t="shared" si="46"/>
        <v>0</v>
      </c>
      <c r="J138" s="124"/>
      <c r="K138" s="582">
        <f t="shared" si="43"/>
        <v>0</v>
      </c>
      <c r="L138" s="40"/>
      <c r="M138" s="1"/>
      <c r="N138" s="72"/>
      <c r="O138" s="72"/>
      <c r="P138" s="1"/>
      <c r="Q138" s="72"/>
      <c r="R138" s="72"/>
      <c r="S138" s="42"/>
      <c r="T138" s="267"/>
      <c r="U138" s="72"/>
      <c r="V138" s="72"/>
      <c r="W138" s="42"/>
    </row>
    <row r="139" spans="1:23" ht="15" hidden="1" customHeight="1" x14ac:dyDescent="0.25">
      <c r="B139" s="50"/>
      <c r="C139" s="2"/>
      <c r="D139" s="748" t="s">
        <v>362</v>
      </c>
      <c r="E139" s="748"/>
      <c r="F139" s="182">
        <f t="shared" si="45"/>
        <v>0</v>
      </c>
      <c r="G139" s="124"/>
      <c r="H139" s="582">
        <f t="shared" si="42"/>
        <v>0</v>
      </c>
      <c r="I139" s="182">
        <f t="shared" si="46"/>
        <v>0</v>
      </c>
      <c r="J139" s="124"/>
      <c r="K139" s="582">
        <f t="shared" si="43"/>
        <v>0</v>
      </c>
      <c r="L139" s="40"/>
      <c r="M139" s="1"/>
      <c r="N139" s="72"/>
      <c r="O139" s="72"/>
      <c r="P139" s="1"/>
      <c r="Q139" s="72"/>
      <c r="R139" s="72"/>
      <c r="S139" s="42"/>
      <c r="T139" s="267"/>
      <c r="U139" s="72"/>
      <c r="V139" s="72"/>
      <c r="W139" s="42"/>
    </row>
    <row r="140" spans="1:23" ht="15" hidden="1" customHeight="1" x14ac:dyDescent="0.25">
      <c r="B140" s="50"/>
      <c r="C140" s="2"/>
      <c r="D140" s="748" t="s">
        <v>363</v>
      </c>
      <c r="E140" s="748"/>
      <c r="F140" s="182">
        <f t="shared" si="45"/>
        <v>0</v>
      </c>
      <c r="G140" s="124"/>
      <c r="H140" s="582">
        <f t="shared" si="42"/>
        <v>0</v>
      </c>
      <c r="I140" s="182">
        <f t="shared" si="46"/>
        <v>0</v>
      </c>
      <c r="J140" s="124"/>
      <c r="K140" s="582">
        <f t="shared" si="43"/>
        <v>0</v>
      </c>
      <c r="L140" s="40"/>
      <c r="M140" s="1"/>
      <c r="N140" s="72"/>
      <c r="O140" s="72"/>
      <c r="P140" s="1"/>
      <c r="Q140" s="72"/>
      <c r="R140" s="72"/>
      <c r="S140" s="42"/>
      <c r="T140" s="267"/>
      <c r="U140" s="72"/>
      <c r="V140" s="72"/>
      <c r="W140" s="42"/>
    </row>
    <row r="141" spans="1:23" ht="25.5" hidden="1" customHeight="1" x14ac:dyDescent="0.25">
      <c r="B141" s="50"/>
      <c r="C141" s="2"/>
      <c r="D141" s="749" t="s">
        <v>535</v>
      </c>
      <c r="E141" s="749"/>
      <c r="F141" s="192">
        <f t="shared" si="45"/>
        <v>0</v>
      </c>
      <c r="G141" s="134"/>
      <c r="H141" s="582">
        <f t="shared" si="42"/>
        <v>0</v>
      </c>
      <c r="I141" s="192">
        <f t="shared" si="46"/>
        <v>0</v>
      </c>
      <c r="J141" s="134"/>
      <c r="K141" s="582">
        <f t="shared" si="43"/>
        <v>0</v>
      </c>
      <c r="L141" s="40"/>
      <c r="M141" s="1"/>
      <c r="N141" s="72"/>
      <c r="O141" s="72"/>
      <c r="P141" s="1"/>
      <c r="Q141" s="72"/>
      <c r="R141" s="72"/>
      <c r="S141" s="42"/>
      <c r="T141" s="267"/>
      <c r="U141" s="72"/>
      <c r="V141" s="72"/>
      <c r="W141" s="42"/>
    </row>
    <row r="142" spans="1:23" ht="25.5" hidden="1" customHeight="1" x14ac:dyDescent="0.25">
      <c r="B142" s="50"/>
      <c r="C142" s="2"/>
      <c r="D142" s="749" t="s">
        <v>538</v>
      </c>
      <c r="E142" s="749"/>
      <c r="F142" s="192">
        <f t="shared" si="45"/>
        <v>0</v>
      </c>
      <c r="G142" s="134"/>
      <c r="H142" s="582">
        <f t="shared" si="42"/>
        <v>0</v>
      </c>
      <c r="I142" s="192">
        <f t="shared" si="46"/>
        <v>0</v>
      </c>
      <c r="J142" s="134"/>
      <c r="K142" s="582">
        <f t="shared" si="43"/>
        <v>0</v>
      </c>
      <c r="L142" s="40"/>
      <c r="M142" s="1"/>
      <c r="N142" s="72"/>
      <c r="O142" s="72"/>
      <c r="P142" s="1"/>
      <c r="Q142" s="72"/>
      <c r="R142" s="72"/>
      <c r="S142" s="42"/>
      <c r="T142" s="267"/>
      <c r="U142" s="72"/>
      <c r="V142" s="72"/>
      <c r="W142" s="42"/>
    </row>
    <row r="143" spans="1:23" ht="15" hidden="1" customHeight="1" x14ac:dyDescent="0.25">
      <c r="B143" s="50"/>
      <c r="C143" s="2"/>
      <c r="D143" s="748" t="s">
        <v>365</v>
      </c>
      <c r="E143" s="748"/>
      <c r="F143" s="182">
        <f t="shared" si="45"/>
        <v>0</v>
      </c>
      <c r="G143" s="124"/>
      <c r="H143" s="582">
        <f t="shared" si="42"/>
        <v>0</v>
      </c>
      <c r="I143" s="182">
        <f t="shared" si="46"/>
        <v>0</v>
      </c>
      <c r="J143" s="124"/>
      <c r="K143" s="582">
        <f t="shared" si="43"/>
        <v>0</v>
      </c>
      <c r="L143" s="40"/>
      <c r="M143" s="1"/>
      <c r="N143" s="72"/>
      <c r="O143" s="72"/>
      <c r="P143" s="1"/>
      <c r="Q143" s="72"/>
      <c r="R143" s="72"/>
      <c r="S143" s="42"/>
      <c r="T143" s="267"/>
      <c r="U143" s="72"/>
      <c r="V143" s="72"/>
      <c r="W143" s="42"/>
    </row>
    <row r="144" spans="1:23" ht="25.5" hidden="1" customHeight="1" x14ac:dyDescent="0.25">
      <c r="B144" s="50"/>
      <c r="C144" s="2"/>
      <c r="D144" s="749" t="s">
        <v>541</v>
      </c>
      <c r="E144" s="749"/>
      <c r="F144" s="192">
        <f t="shared" si="45"/>
        <v>0</v>
      </c>
      <c r="G144" s="134"/>
      <c r="H144" s="582">
        <f t="shared" si="42"/>
        <v>0</v>
      </c>
      <c r="I144" s="192">
        <f t="shared" si="46"/>
        <v>0</v>
      </c>
      <c r="J144" s="134"/>
      <c r="K144" s="582">
        <f t="shared" si="43"/>
        <v>0</v>
      </c>
      <c r="L144" s="40"/>
      <c r="M144" s="1"/>
      <c r="N144" s="72"/>
      <c r="O144" s="72"/>
      <c r="P144" s="1"/>
      <c r="Q144" s="72"/>
      <c r="R144" s="72"/>
      <c r="S144" s="42"/>
      <c r="T144" s="267"/>
      <c r="U144" s="72"/>
      <c r="V144" s="72"/>
      <c r="W144" s="42"/>
    </row>
    <row r="145" spans="1:24" ht="15" hidden="1" customHeight="1" x14ac:dyDescent="0.25">
      <c r="B145" s="50"/>
      <c r="C145" s="2"/>
      <c r="D145" s="748" t="s">
        <v>542</v>
      </c>
      <c r="E145" s="748"/>
      <c r="F145" s="182">
        <f t="shared" si="45"/>
        <v>0</v>
      </c>
      <c r="G145" s="124"/>
      <c r="H145" s="582">
        <f t="shared" si="42"/>
        <v>0</v>
      </c>
      <c r="I145" s="182">
        <f t="shared" si="46"/>
        <v>0</v>
      </c>
      <c r="J145" s="124"/>
      <c r="K145" s="582">
        <f t="shared" si="43"/>
        <v>0</v>
      </c>
      <c r="L145" s="40"/>
      <c r="M145" s="1"/>
      <c r="N145" s="72"/>
      <c r="O145" s="72"/>
      <c r="P145" s="1"/>
      <c r="Q145" s="72"/>
      <c r="R145" s="72"/>
      <c r="S145" s="42"/>
      <c r="T145" s="267"/>
      <c r="U145" s="72"/>
      <c r="V145" s="72"/>
      <c r="W145" s="42"/>
    </row>
    <row r="146" spans="1:24" s="39" customFormat="1" ht="15.75" thickBot="1" x14ac:dyDescent="0.3">
      <c r="A146" s="110" t="s">
        <v>243</v>
      </c>
      <c r="B146" s="119" t="s">
        <v>669</v>
      </c>
      <c r="C146" s="817" t="s">
        <v>244</v>
      </c>
      <c r="D146" s="818"/>
      <c r="E146" s="818"/>
      <c r="F146" s="194"/>
      <c r="G146" s="136"/>
      <c r="H146" s="584">
        <f>SUM(F146:G146)</f>
        <v>0</v>
      </c>
      <c r="I146" s="194"/>
      <c r="J146" s="136"/>
      <c r="K146" s="584">
        <f>SUM(I146:J146)</f>
        <v>0</v>
      </c>
      <c r="L146" s="97"/>
      <c r="M146" s="95"/>
      <c r="N146" s="98"/>
      <c r="O146" s="98"/>
      <c r="P146" s="95"/>
      <c r="Q146" s="98"/>
      <c r="R146" s="98"/>
      <c r="S146" s="99"/>
      <c r="T146" s="269"/>
      <c r="U146" s="98"/>
      <c r="V146" s="98"/>
      <c r="W146" s="339">
        <v>0</v>
      </c>
    </row>
    <row r="147" spans="1:24" ht="15.75" thickBot="1" x14ac:dyDescent="0.3">
      <c r="B147" s="89" t="s">
        <v>245</v>
      </c>
      <c r="C147" s="771" t="s">
        <v>246</v>
      </c>
      <c r="D147" s="772"/>
      <c r="E147" s="772"/>
      <c r="F147" s="185">
        <f>F148+F149+F152+F153+F154+F155+F156</f>
        <v>0</v>
      </c>
      <c r="G147" s="127">
        <f>G148+G149+G152+G153+G154+G155+G156</f>
        <v>0</v>
      </c>
      <c r="H147" s="577">
        <f t="shared" si="42"/>
        <v>0</v>
      </c>
      <c r="I147" s="185">
        <f>I148+I149+I152+I153+I154+I155+I156</f>
        <v>0</v>
      </c>
      <c r="J147" s="127">
        <f>J148+J149+J152+J153+J154+J155+J156</f>
        <v>0</v>
      </c>
      <c r="K147" s="577">
        <f t="shared" ref="K147:K210" si="47">SUM(I147:J147)</f>
        <v>0</v>
      </c>
      <c r="L147" s="79">
        <f t="shared" ref="L147:W147" si="48">L148+L149+L152+L153+L154+L155+L156</f>
        <v>0</v>
      </c>
      <c r="M147" s="77">
        <f t="shared" si="48"/>
        <v>0</v>
      </c>
      <c r="N147" s="80">
        <f t="shared" si="48"/>
        <v>0</v>
      </c>
      <c r="O147" s="80">
        <f t="shared" si="48"/>
        <v>0</v>
      </c>
      <c r="P147" s="77">
        <f t="shared" si="48"/>
        <v>0</v>
      </c>
      <c r="Q147" s="80">
        <f t="shared" si="48"/>
        <v>0</v>
      </c>
      <c r="R147" s="80">
        <f t="shared" si="48"/>
        <v>0</v>
      </c>
      <c r="S147" s="81">
        <f t="shared" si="48"/>
        <v>0</v>
      </c>
      <c r="T147" s="262">
        <f t="shared" si="48"/>
        <v>0</v>
      </c>
      <c r="U147" s="80">
        <f t="shared" si="48"/>
        <v>0</v>
      </c>
      <c r="V147" s="80">
        <f t="shared" si="48"/>
        <v>0</v>
      </c>
      <c r="W147" s="81">
        <f t="shared" si="48"/>
        <v>0</v>
      </c>
      <c r="X147" s="150">
        <f>SUM(L147:W147)</f>
        <v>0</v>
      </c>
    </row>
    <row r="148" spans="1:24" s="17" customFormat="1" hidden="1" x14ac:dyDescent="0.25">
      <c r="A148" s="110" t="s">
        <v>247</v>
      </c>
      <c r="B148" s="100" t="s">
        <v>670</v>
      </c>
      <c r="C148" s="791" t="s">
        <v>248</v>
      </c>
      <c r="D148" s="792"/>
      <c r="E148" s="792"/>
      <c r="F148" s="181">
        <f>SUM(O148:Z148)</f>
        <v>0</v>
      </c>
      <c r="G148" s="123"/>
      <c r="H148" s="580">
        <f t="shared" si="42"/>
        <v>0</v>
      </c>
      <c r="I148" s="181">
        <f>SUM(R148:AC148)</f>
        <v>0</v>
      </c>
      <c r="J148" s="123"/>
      <c r="K148" s="580">
        <f t="shared" si="47"/>
        <v>0</v>
      </c>
      <c r="L148" s="86"/>
      <c r="M148" s="84"/>
      <c r="N148" s="87"/>
      <c r="O148" s="87"/>
      <c r="P148" s="84"/>
      <c r="Q148" s="87"/>
      <c r="R148" s="87"/>
      <c r="S148" s="88"/>
      <c r="T148" s="265"/>
      <c r="U148" s="87"/>
      <c r="V148" s="87"/>
      <c r="W148" s="88"/>
    </row>
    <row r="149" spans="1:24" s="17" customFormat="1" hidden="1" x14ac:dyDescent="0.25">
      <c r="A149" s="110" t="s">
        <v>249</v>
      </c>
      <c r="B149" s="82" t="s">
        <v>671</v>
      </c>
      <c r="C149" s="767" t="s">
        <v>250</v>
      </c>
      <c r="D149" s="768"/>
      <c r="E149" s="768"/>
      <c r="F149" s="183">
        <f>F150+F151</f>
        <v>0</v>
      </c>
      <c r="G149" s="125">
        <f>G150+G151</f>
        <v>0</v>
      </c>
      <c r="H149" s="580">
        <f t="shared" si="42"/>
        <v>0</v>
      </c>
      <c r="I149" s="183">
        <f>I150+I151</f>
        <v>0</v>
      </c>
      <c r="J149" s="125">
        <f>J150+J151</f>
        <v>0</v>
      </c>
      <c r="K149" s="580">
        <f t="shared" si="47"/>
        <v>0</v>
      </c>
      <c r="L149" s="86">
        <f t="shared" ref="L149:W149" si="49">L150+L151</f>
        <v>0</v>
      </c>
      <c r="M149" s="84">
        <f t="shared" si="49"/>
        <v>0</v>
      </c>
      <c r="N149" s="87">
        <f t="shared" si="49"/>
        <v>0</v>
      </c>
      <c r="O149" s="87">
        <f t="shared" si="49"/>
        <v>0</v>
      </c>
      <c r="P149" s="84">
        <f t="shared" si="49"/>
        <v>0</v>
      </c>
      <c r="Q149" s="87">
        <f t="shared" si="49"/>
        <v>0</v>
      </c>
      <c r="R149" s="87">
        <f t="shared" si="49"/>
        <v>0</v>
      </c>
      <c r="S149" s="88">
        <f t="shared" si="49"/>
        <v>0</v>
      </c>
      <c r="T149" s="265">
        <f t="shared" si="49"/>
        <v>0</v>
      </c>
      <c r="U149" s="87">
        <f t="shared" si="49"/>
        <v>0</v>
      </c>
      <c r="V149" s="87">
        <f t="shared" si="49"/>
        <v>0</v>
      </c>
      <c r="W149" s="88">
        <f t="shared" si="49"/>
        <v>0</v>
      </c>
    </row>
    <row r="150" spans="1:24" hidden="1" x14ac:dyDescent="0.25">
      <c r="B150" s="50"/>
      <c r="C150" s="2"/>
      <c r="D150" s="748" t="s">
        <v>250</v>
      </c>
      <c r="E150" s="748"/>
      <c r="F150" s="182">
        <f>SUM(L150:W150)</f>
        <v>0</v>
      </c>
      <c r="G150" s="124"/>
      <c r="H150" s="582">
        <f t="shared" si="42"/>
        <v>0</v>
      </c>
      <c r="I150" s="182">
        <f>SUM(O150:Z150)</f>
        <v>0</v>
      </c>
      <c r="J150" s="124"/>
      <c r="K150" s="582">
        <f t="shared" si="47"/>
        <v>0</v>
      </c>
      <c r="L150" s="40"/>
      <c r="M150" s="1"/>
      <c r="N150" s="72"/>
      <c r="O150" s="72"/>
      <c r="P150" s="1"/>
      <c r="Q150" s="72"/>
      <c r="R150" s="72"/>
      <c r="S150" s="42"/>
      <c r="T150" s="267"/>
      <c r="U150" s="72"/>
      <c r="V150" s="72"/>
      <c r="W150" s="42"/>
    </row>
    <row r="151" spans="1:24" ht="15" hidden="1" customHeight="1" x14ac:dyDescent="0.25">
      <c r="B151" s="50"/>
      <c r="C151" s="2"/>
      <c r="D151" s="748" t="s">
        <v>349</v>
      </c>
      <c r="E151" s="748"/>
      <c r="F151" s="182">
        <f t="shared" ref="F151:F155" si="50">SUM(O151:Z151)</f>
        <v>0</v>
      </c>
      <c r="G151" s="124"/>
      <c r="H151" s="582">
        <f t="shared" si="42"/>
        <v>0</v>
      </c>
      <c r="I151" s="182">
        <f t="shared" ref="I151:I155" si="51">SUM(R151:AC151)</f>
        <v>0</v>
      </c>
      <c r="J151" s="124"/>
      <c r="K151" s="582">
        <f t="shared" si="47"/>
        <v>0</v>
      </c>
      <c r="L151" s="40"/>
      <c r="M151" s="1"/>
      <c r="N151" s="72"/>
      <c r="O151" s="72"/>
      <c r="P151" s="1"/>
      <c r="Q151" s="72"/>
      <c r="R151" s="72"/>
      <c r="S151" s="42"/>
      <c r="T151" s="267"/>
      <c r="U151" s="72"/>
      <c r="V151" s="72"/>
      <c r="W151" s="42"/>
    </row>
    <row r="152" spans="1:24" s="17" customFormat="1" ht="15" hidden="1" customHeight="1" x14ac:dyDescent="0.25">
      <c r="A152" s="110" t="s">
        <v>251</v>
      </c>
      <c r="B152" s="82" t="s">
        <v>672</v>
      </c>
      <c r="C152" s="767" t="s">
        <v>252</v>
      </c>
      <c r="D152" s="768"/>
      <c r="E152" s="768"/>
      <c r="F152" s="183">
        <f t="shared" si="50"/>
        <v>0</v>
      </c>
      <c r="G152" s="125"/>
      <c r="H152" s="580">
        <f t="shared" si="42"/>
        <v>0</v>
      </c>
      <c r="I152" s="183">
        <f t="shared" si="51"/>
        <v>0</v>
      </c>
      <c r="J152" s="125"/>
      <c r="K152" s="580">
        <f t="shared" si="47"/>
        <v>0</v>
      </c>
      <c r="L152" s="86"/>
      <c r="M152" s="84"/>
      <c r="N152" s="87"/>
      <c r="O152" s="87"/>
      <c r="P152" s="84"/>
      <c r="Q152" s="87"/>
      <c r="R152" s="87"/>
      <c r="S152" s="88"/>
      <c r="T152" s="265"/>
      <c r="U152" s="87"/>
      <c r="V152" s="87"/>
      <c r="W152" s="88"/>
    </row>
    <row r="153" spans="1:24" s="17" customFormat="1" ht="15" hidden="1" customHeight="1" x14ac:dyDescent="0.25">
      <c r="A153" s="110" t="s">
        <v>253</v>
      </c>
      <c r="B153" s="82" t="s">
        <v>673</v>
      </c>
      <c r="C153" s="767" t="s">
        <v>254</v>
      </c>
      <c r="D153" s="768"/>
      <c r="E153" s="768"/>
      <c r="F153" s="183">
        <v>0</v>
      </c>
      <c r="G153" s="125"/>
      <c r="H153" s="580">
        <v>0</v>
      </c>
      <c r="I153" s="183">
        <v>0</v>
      </c>
      <c r="J153" s="125"/>
      <c r="K153" s="580">
        <v>0</v>
      </c>
      <c r="L153" s="86">
        <v>0</v>
      </c>
      <c r="M153" s="84">
        <v>0</v>
      </c>
      <c r="N153" s="87">
        <v>0</v>
      </c>
      <c r="O153" s="87">
        <v>0</v>
      </c>
      <c r="P153" s="84">
        <v>0</v>
      </c>
      <c r="Q153" s="87">
        <v>0</v>
      </c>
      <c r="R153" s="87">
        <v>0</v>
      </c>
      <c r="S153" s="88">
        <v>0</v>
      </c>
      <c r="T153" s="265">
        <v>0</v>
      </c>
      <c r="U153" s="87">
        <v>0</v>
      </c>
      <c r="V153" s="87">
        <v>0</v>
      </c>
      <c r="W153" s="88">
        <v>0</v>
      </c>
      <c r="X153" s="526">
        <f>SUM(L153:W153)</f>
        <v>0</v>
      </c>
    </row>
    <row r="154" spans="1:24" s="17" customFormat="1" ht="15" hidden="1" customHeight="1" x14ac:dyDescent="0.25">
      <c r="A154" s="110" t="s">
        <v>255</v>
      </c>
      <c r="B154" s="82" t="s">
        <v>674</v>
      </c>
      <c r="C154" s="767" t="s">
        <v>256</v>
      </c>
      <c r="D154" s="768"/>
      <c r="E154" s="768"/>
      <c r="F154" s="183">
        <f t="shared" si="50"/>
        <v>0</v>
      </c>
      <c r="G154" s="125"/>
      <c r="H154" s="580">
        <f t="shared" si="42"/>
        <v>0</v>
      </c>
      <c r="I154" s="183">
        <f t="shared" si="51"/>
        <v>0</v>
      </c>
      <c r="J154" s="125"/>
      <c r="K154" s="580">
        <f t="shared" si="47"/>
        <v>0</v>
      </c>
      <c r="L154" s="86"/>
      <c r="M154" s="84"/>
      <c r="N154" s="87"/>
      <c r="O154" s="87"/>
      <c r="P154" s="84"/>
      <c r="Q154" s="87"/>
      <c r="R154" s="87"/>
      <c r="S154" s="88"/>
      <c r="T154" s="265"/>
      <c r="U154" s="87"/>
      <c r="V154" s="87"/>
      <c r="W154" s="88"/>
    </row>
    <row r="155" spans="1:24" s="17" customFormat="1" ht="15" hidden="1" customHeight="1" x14ac:dyDescent="0.25">
      <c r="A155" s="110" t="s">
        <v>257</v>
      </c>
      <c r="B155" s="82" t="s">
        <v>675</v>
      </c>
      <c r="C155" s="767" t="s">
        <v>258</v>
      </c>
      <c r="D155" s="768"/>
      <c r="E155" s="768"/>
      <c r="F155" s="183">
        <f t="shared" si="50"/>
        <v>0</v>
      </c>
      <c r="G155" s="125"/>
      <c r="H155" s="580">
        <f t="shared" si="42"/>
        <v>0</v>
      </c>
      <c r="I155" s="183">
        <f t="shared" si="51"/>
        <v>0</v>
      </c>
      <c r="J155" s="125"/>
      <c r="K155" s="580">
        <f t="shared" si="47"/>
        <v>0</v>
      </c>
      <c r="L155" s="86"/>
      <c r="M155" s="84"/>
      <c r="N155" s="87"/>
      <c r="O155" s="87"/>
      <c r="P155" s="84"/>
      <c r="Q155" s="87"/>
      <c r="R155" s="87"/>
      <c r="S155" s="88"/>
      <c r="T155" s="265"/>
      <c r="U155" s="87"/>
      <c r="V155" s="87"/>
      <c r="W155" s="88"/>
    </row>
    <row r="156" spans="1:24" s="17" customFormat="1" ht="15.75" hidden="1" thickBot="1" x14ac:dyDescent="0.3">
      <c r="A156" s="110" t="s">
        <v>259</v>
      </c>
      <c r="B156" s="109" t="s">
        <v>676</v>
      </c>
      <c r="C156" s="813" t="s">
        <v>260</v>
      </c>
      <c r="D156" s="814"/>
      <c r="E156" s="814"/>
      <c r="F156" s="195">
        <v>0</v>
      </c>
      <c r="G156" s="137"/>
      <c r="H156" s="580">
        <v>0</v>
      </c>
      <c r="I156" s="195">
        <v>0</v>
      </c>
      <c r="J156" s="137"/>
      <c r="K156" s="580">
        <f t="shared" si="47"/>
        <v>0</v>
      </c>
      <c r="L156" s="86">
        <v>0</v>
      </c>
      <c r="M156" s="84">
        <v>0</v>
      </c>
      <c r="N156" s="87">
        <v>0</v>
      </c>
      <c r="O156" s="87">
        <v>0</v>
      </c>
      <c r="P156" s="84">
        <v>0</v>
      </c>
      <c r="Q156" s="87">
        <v>0</v>
      </c>
      <c r="R156" s="87">
        <v>0</v>
      </c>
      <c r="S156" s="88">
        <v>0</v>
      </c>
      <c r="T156" s="265">
        <v>0</v>
      </c>
      <c r="U156" s="87">
        <v>0</v>
      </c>
      <c r="V156" s="87">
        <v>0</v>
      </c>
      <c r="W156" s="88">
        <v>0</v>
      </c>
      <c r="X156" s="526">
        <f>SUM(L156:W156)</f>
        <v>0</v>
      </c>
    </row>
    <row r="157" spans="1:24" ht="15.75" thickBot="1" x14ac:dyDescent="0.3">
      <c r="B157" s="89" t="s">
        <v>261</v>
      </c>
      <c r="C157" s="771" t="s">
        <v>262</v>
      </c>
      <c r="D157" s="772"/>
      <c r="E157" s="772"/>
      <c r="F157" s="185">
        <f>F158+F159+F160+F161</f>
        <v>3315377</v>
      </c>
      <c r="G157" s="127">
        <f>G158+G159+G160+G161</f>
        <v>0</v>
      </c>
      <c r="H157" s="577">
        <f t="shared" si="42"/>
        <v>3315377</v>
      </c>
      <c r="I157" s="185">
        <f>I158+I159+I160+I161</f>
        <v>3452495</v>
      </c>
      <c r="J157" s="127">
        <f>J158+J159+J160+J161</f>
        <v>0</v>
      </c>
      <c r="K157" s="577">
        <f t="shared" si="47"/>
        <v>3452495</v>
      </c>
      <c r="L157" s="79">
        <f t="shared" ref="L157:W157" si="52">L158+L159+L160+L161</f>
        <v>0</v>
      </c>
      <c r="M157" s="77">
        <f t="shared" si="52"/>
        <v>0</v>
      </c>
      <c r="N157" s="80">
        <f t="shared" si="52"/>
        <v>0</v>
      </c>
      <c r="O157" s="80">
        <f t="shared" si="52"/>
        <v>0</v>
      </c>
      <c r="P157" s="77">
        <f t="shared" si="52"/>
        <v>0</v>
      </c>
      <c r="Q157" s="80">
        <f t="shared" si="52"/>
        <v>0</v>
      </c>
      <c r="R157" s="80">
        <f t="shared" si="52"/>
        <v>0</v>
      </c>
      <c r="S157" s="81">
        <f t="shared" si="52"/>
        <v>0</v>
      </c>
      <c r="T157" s="262">
        <f t="shared" si="52"/>
        <v>0</v>
      </c>
      <c r="U157" s="80">
        <f t="shared" si="52"/>
        <v>3452495</v>
      </c>
      <c r="V157" s="80">
        <f t="shared" si="52"/>
        <v>0</v>
      </c>
      <c r="W157" s="81">
        <f t="shared" si="52"/>
        <v>0</v>
      </c>
      <c r="X157" s="150">
        <f>SUM(L157:W157)</f>
        <v>3452495</v>
      </c>
    </row>
    <row r="158" spans="1:24" s="17" customFormat="1" x14ac:dyDescent="0.25">
      <c r="A158" s="110" t="s">
        <v>263</v>
      </c>
      <c r="B158" s="202" t="s">
        <v>677</v>
      </c>
      <c r="C158" s="815" t="s">
        <v>264</v>
      </c>
      <c r="D158" s="816"/>
      <c r="E158" s="816"/>
      <c r="F158" s="203">
        <v>3315377</v>
      </c>
      <c r="G158" s="204"/>
      <c r="H158" s="585">
        <f t="shared" si="42"/>
        <v>3315377</v>
      </c>
      <c r="I158" s="599">
        <v>2718503</v>
      </c>
      <c r="J158" s="204"/>
      <c r="K158" s="585">
        <f t="shared" si="47"/>
        <v>2718503</v>
      </c>
      <c r="L158" s="209">
        <v>0</v>
      </c>
      <c r="M158" s="207">
        <v>0</v>
      </c>
      <c r="N158" s="208">
        <v>0</v>
      </c>
      <c r="O158" s="208">
        <v>0</v>
      </c>
      <c r="P158" s="207">
        <v>0</v>
      </c>
      <c r="Q158" s="208">
        <v>0</v>
      </c>
      <c r="R158" s="208">
        <v>0</v>
      </c>
      <c r="S158" s="210">
        <v>0</v>
      </c>
      <c r="T158" s="270">
        <v>0</v>
      </c>
      <c r="U158" s="208">
        <v>2718503</v>
      </c>
      <c r="V158" s="208">
        <v>0</v>
      </c>
      <c r="W158" s="210">
        <v>0</v>
      </c>
      <c r="X158" s="657">
        <f>SUM(L158:W158)</f>
        <v>2718503</v>
      </c>
    </row>
    <row r="159" spans="1:24" s="17" customFormat="1" ht="15" hidden="1" customHeight="1" x14ac:dyDescent="0.25">
      <c r="A159" s="110" t="s">
        <v>265</v>
      </c>
      <c r="B159" s="211" t="s">
        <v>678</v>
      </c>
      <c r="C159" s="809" t="s">
        <v>870</v>
      </c>
      <c r="D159" s="810"/>
      <c r="E159" s="810"/>
      <c r="F159" s="212">
        <f>SUM(O159:Z159)</f>
        <v>0</v>
      </c>
      <c r="G159" s="213"/>
      <c r="H159" s="585">
        <f t="shared" si="42"/>
        <v>0</v>
      </c>
      <c r="I159" s="624">
        <f>SUM(R159:AC159)</f>
        <v>0</v>
      </c>
      <c r="J159" s="213"/>
      <c r="K159" s="585">
        <f t="shared" si="47"/>
        <v>0</v>
      </c>
      <c r="L159" s="209"/>
      <c r="M159" s="207"/>
      <c r="N159" s="208"/>
      <c r="O159" s="208"/>
      <c r="P159" s="207"/>
      <c r="Q159" s="208"/>
      <c r="R159" s="208"/>
      <c r="S159" s="210"/>
      <c r="T159" s="270"/>
      <c r="U159" s="208"/>
      <c r="V159" s="72"/>
      <c r="W159" s="210"/>
    </row>
    <row r="160" spans="1:24" s="17" customFormat="1" ht="15" hidden="1" customHeight="1" x14ac:dyDescent="0.25">
      <c r="A160" s="110" t="s">
        <v>266</v>
      </c>
      <c r="B160" s="211" t="s">
        <v>679</v>
      </c>
      <c r="C160" s="809" t="s">
        <v>267</v>
      </c>
      <c r="D160" s="810"/>
      <c r="E160" s="810"/>
      <c r="F160" s="212">
        <f>SUM(O160:Z160)</f>
        <v>0</v>
      </c>
      <c r="G160" s="213"/>
      <c r="H160" s="585">
        <f t="shared" si="42"/>
        <v>0</v>
      </c>
      <c r="I160" s="624">
        <f>SUM(R160:AC160)</f>
        <v>0</v>
      </c>
      <c r="J160" s="213"/>
      <c r="K160" s="585">
        <f t="shared" si="47"/>
        <v>0</v>
      </c>
      <c r="L160" s="209"/>
      <c r="M160" s="207"/>
      <c r="N160" s="208"/>
      <c r="O160" s="208"/>
      <c r="P160" s="207"/>
      <c r="Q160" s="208"/>
      <c r="R160" s="208"/>
      <c r="S160" s="210"/>
      <c r="T160" s="270"/>
      <c r="U160" s="208"/>
      <c r="V160" s="72"/>
      <c r="W160" s="210"/>
    </row>
    <row r="161" spans="1:24" s="17" customFormat="1" ht="15.75" thickBot="1" x14ac:dyDescent="0.3">
      <c r="A161" s="110" t="s">
        <v>268</v>
      </c>
      <c r="B161" s="214" t="s">
        <v>680</v>
      </c>
      <c r="C161" s="811" t="s">
        <v>366</v>
      </c>
      <c r="D161" s="812"/>
      <c r="E161" s="812"/>
      <c r="F161" s="215">
        <v>0</v>
      </c>
      <c r="G161" s="216"/>
      <c r="H161" s="585">
        <f t="shared" si="42"/>
        <v>0</v>
      </c>
      <c r="I161" s="656">
        <v>733992</v>
      </c>
      <c r="J161" s="216"/>
      <c r="K161" s="585">
        <f t="shared" si="47"/>
        <v>733992</v>
      </c>
      <c r="L161" s="209">
        <v>0</v>
      </c>
      <c r="M161" s="207">
        <v>0</v>
      </c>
      <c r="N161" s="208">
        <v>0</v>
      </c>
      <c r="O161" s="208">
        <v>0</v>
      </c>
      <c r="P161" s="207">
        <v>0</v>
      </c>
      <c r="Q161" s="208">
        <v>0</v>
      </c>
      <c r="R161" s="208">
        <v>0</v>
      </c>
      <c r="S161" s="210">
        <v>0</v>
      </c>
      <c r="T161" s="270">
        <v>0</v>
      </c>
      <c r="U161" s="208">
        <v>733992</v>
      </c>
      <c r="V161" s="72">
        <v>0</v>
      </c>
      <c r="W161" s="210"/>
      <c r="X161" s="526">
        <f>SUM(L161:W161)</f>
        <v>733992</v>
      </c>
    </row>
    <row r="162" spans="1:24" ht="15.75" thickBot="1" x14ac:dyDescent="0.3">
      <c r="B162" s="89" t="s">
        <v>269</v>
      </c>
      <c r="C162" s="771" t="s">
        <v>270</v>
      </c>
      <c r="D162" s="772"/>
      <c r="E162" s="772"/>
      <c r="F162" s="185">
        <f>F163+F164+F175+F186+F197+F200+F212+F213+F214</f>
        <v>0</v>
      </c>
      <c r="G162" s="127">
        <f>G163+G164+G175+G186+G197+G200+G212+G213+G214</f>
        <v>0</v>
      </c>
      <c r="H162" s="577">
        <f t="shared" si="42"/>
        <v>0</v>
      </c>
      <c r="I162" s="185">
        <f>I163+I164+I175+I186+I197+I200+I212+I213+I214</f>
        <v>0</v>
      </c>
      <c r="J162" s="127">
        <f>J163+J164+J175+J186+J197+J200+J212+J213+J214</f>
        <v>0</v>
      </c>
      <c r="K162" s="577">
        <f t="shared" si="47"/>
        <v>0</v>
      </c>
      <c r="L162" s="79">
        <f t="shared" ref="L162:W162" si="53">L163+L164+L175+L186+L197+L200+L212+L213+L214</f>
        <v>0</v>
      </c>
      <c r="M162" s="77">
        <f t="shared" si="53"/>
        <v>0</v>
      </c>
      <c r="N162" s="80">
        <f t="shared" si="53"/>
        <v>0</v>
      </c>
      <c r="O162" s="80">
        <f t="shared" si="53"/>
        <v>0</v>
      </c>
      <c r="P162" s="77">
        <f t="shared" si="53"/>
        <v>0</v>
      </c>
      <c r="Q162" s="80">
        <f t="shared" si="53"/>
        <v>0</v>
      </c>
      <c r="R162" s="80">
        <f t="shared" si="53"/>
        <v>0</v>
      </c>
      <c r="S162" s="81">
        <f t="shared" si="53"/>
        <v>0</v>
      </c>
      <c r="T162" s="262">
        <f t="shared" si="53"/>
        <v>0</v>
      </c>
      <c r="U162" s="80">
        <f t="shared" si="53"/>
        <v>0</v>
      </c>
      <c r="V162" s="80">
        <f t="shared" si="53"/>
        <v>0</v>
      </c>
      <c r="W162" s="81">
        <f t="shared" si="53"/>
        <v>0</v>
      </c>
    </row>
    <row r="163" spans="1:24" s="17" customFormat="1" ht="25.5" hidden="1" customHeight="1" x14ac:dyDescent="0.25">
      <c r="A163" s="110" t="s">
        <v>271</v>
      </c>
      <c r="B163" s="82" t="s">
        <v>681</v>
      </c>
      <c r="C163" s="764" t="s">
        <v>367</v>
      </c>
      <c r="D163" s="765"/>
      <c r="E163" s="765"/>
      <c r="F163" s="196">
        <f>SUM(O163:Z163)</f>
        <v>0</v>
      </c>
      <c r="G163" s="138"/>
      <c r="H163" s="580">
        <f t="shared" si="42"/>
        <v>0</v>
      </c>
      <c r="I163" s="196">
        <f>SUM(R163:AC163)</f>
        <v>0</v>
      </c>
      <c r="J163" s="138"/>
      <c r="K163" s="580">
        <f t="shared" si="47"/>
        <v>0</v>
      </c>
      <c r="L163" s="86"/>
      <c r="M163" s="84"/>
      <c r="N163" s="87"/>
      <c r="O163" s="87"/>
      <c r="P163" s="84"/>
      <c r="Q163" s="87"/>
      <c r="R163" s="87"/>
      <c r="S163" s="88"/>
      <c r="T163" s="265"/>
      <c r="U163" s="87"/>
      <c r="V163" s="87"/>
      <c r="W163" s="88"/>
    </row>
    <row r="164" spans="1:24" s="17" customFormat="1" ht="16.350000000000001" hidden="1" customHeight="1" x14ac:dyDescent="0.25">
      <c r="A164" s="110" t="s">
        <v>272</v>
      </c>
      <c r="B164" s="82" t="s">
        <v>682</v>
      </c>
      <c r="C164" s="802" t="s">
        <v>810</v>
      </c>
      <c r="D164" s="803"/>
      <c r="E164" s="803"/>
      <c r="F164" s="196">
        <f>F165+F166+F167+F168+F169+F170+F171+F172+F173+F174</f>
        <v>0</v>
      </c>
      <c r="G164" s="138">
        <f>G165+G166+G167+G168+G169+G170+G171+G172+G173+G174</f>
        <v>0</v>
      </c>
      <c r="H164" s="580">
        <f t="shared" si="42"/>
        <v>0</v>
      </c>
      <c r="I164" s="196">
        <f>I165+I166+I167+I168+I169+I170+I171+I172+I173+I174</f>
        <v>0</v>
      </c>
      <c r="J164" s="138">
        <f>J165+J166+J167+J168+J169+J170+J171+J172+J173+J174</f>
        <v>0</v>
      </c>
      <c r="K164" s="580">
        <f t="shared" si="47"/>
        <v>0</v>
      </c>
      <c r="L164" s="86">
        <f t="shared" ref="L164:W164" si="54">L165+L166+L167+L168+L169+L170+L171+L172+L173+L174</f>
        <v>0</v>
      </c>
      <c r="M164" s="84">
        <f t="shared" si="54"/>
        <v>0</v>
      </c>
      <c r="N164" s="87">
        <f t="shared" si="54"/>
        <v>0</v>
      </c>
      <c r="O164" s="87">
        <f t="shared" si="54"/>
        <v>0</v>
      </c>
      <c r="P164" s="84">
        <f t="shared" si="54"/>
        <v>0</v>
      </c>
      <c r="Q164" s="87">
        <f t="shared" si="54"/>
        <v>0</v>
      </c>
      <c r="R164" s="87">
        <f t="shared" si="54"/>
        <v>0</v>
      </c>
      <c r="S164" s="88">
        <f t="shared" si="54"/>
        <v>0</v>
      </c>
      <c r="T164" s="265">
        <f t="shared" si="54"/>
        <v>0</v>
      </c>
      <c r="U164" s="87">
        <f t="shared" si="54"/>
        <v>0</v>
      </c>
      <c r="V164" s="87">
        <f t="shared" si="54"/>
        <v>0</v>
      </c>
      <c r="W164" s="88">
        <f t="shared" si="54"/>
        <v>0</v>
      </c>
    </row>
    <row r="165" spans="1:24" ht="15.75" hidden="1" customHeight="1" thickBot="1" x14ac:dyDescent="0.3">
      <c r="B165" s="50"/>
      <c r="C165" s="2"/>
      <c r="D165" s="748" t="s">
        <v>811</v>
      </c>
      <c r="E165" s="748"/>
      <c r="F165" s="182">
        <f t="shared" ref="F165:F174" si="55">SUM(O165:Z165)</f>
        <v>0</v>
      </c>
      <c r="G165" s="124"/>
      <c r="H165" s="582">
        <f t="shared" si="42"/>
        <v>0</v>
      </c>
      <c r="I165" s="182">
        <f t="shared" ref="I165:I174" si="56">SUM(R165:AC165)</f>
        <v>0</v>
      </c>
      <c r="J165" s="124"/>
      <c r="K165" s="582">
        <f t="shared" si="47"/>
        <v>0</v>
      </c>
      <c r="L165" s="40"/>
      <c r="M165" s="1"/>
      <c r="N165" s="72"/>
      <c r="O165" s="72"/>
      <c r="P165" s="1"/>
      <c r="Q165" s="72"/>
      <c r="R165" s="72"/>
      <c r="S165" s="42"/>
      <c r="T165" s="267"/>
      <c r="U165" s="72"/>
      <c r="V165" s="72"/>
      <c r="W165" s="42"/>
    </row>
    <row r="166" spans="1:24" ht="15.75" hidden="1" customHeight="1" thickBot="1" x14ac:dyDescent="0.3">
      <c r="B166" s="50"/>
      <c r="C166" s="2"/>
      <c r="D166" s="748" t="s">
        <v>812</v>
      </c>
      <c r="E166" s="748"/>
      <c r="F166" s="182">
        <f t="shared" si="55"/>
        <v>0</v>
      </c>
      <c r="G166" s="124"/>
      <c r="H166" s="582">
        <f t="shared" si="42"/>
        <v>0</v>
      </c>
      <c r="I166" s="182">
        <f t="shared" si="56"/>
        <v>0</v>
      </c>
      <c r="J166" s="124"/>
      <c r="K166" s="582">
        <f t="shared" si="47"/>
        <v>0</v>
      </c>
      <c r="L166" s="40"/>
      <c r="M166" s="1"/>
      <c r="N166" s="72"/>
      <c r="O166" s="72"/>
      <c r="P166" s="1"/>
      <c r="Q166" s="72"/>
      <c r="R166" s="72"/>
      <c r="S166" s="42"/>
      <c r="T166" s="267"/>
      <c r="U166" s="72"/>
      <c r="V166" s="72"/>
      <c r="W166" s="42"/>
    </row>
    <row r="167" spans="1:24" ht="15.75" hidden="1" customHeight="1" thickBot="1" x14ac:dyDescent="0.3">
      <c r="B167" s="50"/>
      <c r="C167" s="2"/>
      <c r="D167" s="748" t="s">
        <v>544</v>
      </c>
      <c r="E167" s="748"/>
      <c r="F167" s="182">
        <f t="shared" si="55"/>
        <v>0</v>
      </c>
      <c r="G167" s="124"/>
      <c r="H167" s="582">
        <f t="shared" si="42"/>
        <v>0</v>
      </c>
      <c r="I167" s="182">
        <f t="shared" si="56"/>
        <v>0</v>
      </c>
      <c r="J167" s="124"/>
      <c r="K167" s="582">
        <f t="shared" si="47"/>
        <v>0</v>
      </c>
      <c r="L167" s="40"/>
      <c r="M167" s="1"/>
      <c r="N167" s="72"/>
      <c r="O167" s="72"/>
      <c r="P167" s="1"/>
      <c r="Q167" s="72"/>
      <c r="R167" s="72"/>
      <c r="S167" s="42"/>
      <c r="T167" s="267"/>
      <c r="U167" s="72"/>
      <c r="V167" s="72"/>
      <c r="W167" s="42"/>
    </row>
    <row r="168" spans="1:24" ht="25.5" hidden="1" customHeight="1" x14ac:dyDescent="0.25">
      <c r="B168" s="50"/>
      <c r="C168" s="2"/>
      <c r="D168" s="749" t="s">
        <v>547</v>
      </c>
      <c r="E168" s="749"/>
      <c r="F168" s="192">
        <f t="shared" si="55"/>
        <v>0</v>
      </c>
      <c r="G168" s="134"/>
      <c r="H168" s="582">
        <f t="shared" si="42"/>
        <v>0</v>
      </c>
      <c r="I168" s="192">
        <f t="shared" si="56"/>
        <v>0</v>
      </c>
      <c r="J168" s="134"/>
      <c r="K168" s="582">
        <f t="shared" si="47"/>
        <v>0</v>
      </c>
      <c r="L168" s="40"/>
      <c r="M168" s="1"/>
      <c r="N168" s="72"/>
      <c r="O168" s="72"/>
      <c r="P168" s="1"/>
      <c r="Q168" s="72"/>
      <c r="R168" s="72"/>
      <c r="S168" s="42"/>
      <c r="T168" s="267"/>
      <c r="U168" s="72"/>
      <c r="V168" s="72"/>
      <c r="W168" s="42"/>
    </row>
    <row r="169" spans="1:24" ht="15.75" hidden="1" customHeight="1" thickBot="1" x14ac:dyDescent="0.3">
      <c r="B169" s="50"/>
      <c r="C169" s="2"/>
      <c r="D169" s="748" t="s">
        <v>549</v>
      </c>
      <c r="E169" s="748"/>
      <c r="F169" s="182">
        <f t="shared" si="55"/>
        <v>0</v>
      </c>
      <c r="G169" s="124"/>
      <c r="H169" s="582">
        <f t="shared" si="42"/>
        <v>0</v>
      </c>
      <c r="I169" s="182">
        <f t="shared" si="56"/>
        <v>0</v>
      </c>
      <c r="J169" s="124"/>
      <c r="K169" s="582">
        <f t="shared" si="47"/>
        <v>0</v>
      </c>
      <c r="L169" s="40"/>
      <c r="M169" s="1"/>
      <c r="N169" s="72"/>
      <c r="O169" s="72"/>
      <c r="P169" s="1"/>
      <c r="Q169" s="72"/>
      <c r="R169" s="72"/>
      <c r="S169" s="42"/>
      <c r="T169" s="267"/>
      <c r="U169" s="72"/>
      <c r="V169" s="72"/>
      <c r="W169" s="42"/>
    </row>
    <row r="170" spans="1:24" ht="15.75" hidden="1" customHeight="1" thickBot="1" x14ac:dyDescent="0.3">
      <c r="B170" s="50"/>
      <c r="C170" s="2"/>
      <c r="D170" s="748" t="s">
        <v>550</v>
      </c>
      <c r="E170" s="748"/>
      <c r="F170" s="182">
        <f t="shared" si="55"/>
        <v>0</v>
      </c>
      <c r="G170" s="124"/>
      <c r="H170" s="582">
        <f t="shared" si="42"/>
        <v>0</v>
      </c>
      <c r="I170" s="182">
        <f t="shared" si="56"/>
        <v>0</v>
      </c>
      <c r="J170" s="124"/>
      <c r="K170" s="582">
        <f t="shared" si="47"/>
        <v>0</v>
      </c>
      <c r="L170" s="40"/>
      <c r="M170" s="1"/>
      <c r="N170" s="72"/>
      <c r="O170" s="72"/>
      <c r="P170" s="1"/>
      <c r="Q170" s="72"/>
      <c r="R170" s="72"/>
      <c r="S170" s="42"/>
      <c r="T170" s="267"/>
      <c r="U170" s="72"/>
      <c r="V170" s="72"/>
      <c r="W170" s="42"/>
    </row>
    <row r="171" spans="1:24" ht="25.5" hidden="1" customHeight="1" x14ac:dyDescent="0.25">
      <c r="B171" s="50"/>
      <c r="C171" s="2"/>
      <c r="D171" s="749" t="s">
        <v>554</v>
      </c>
      <c r="E171" s="749"/>
      <c r="F171" s="192">
        <f t="shared" si="55"/>
        <v>0</v>
      </c>
      <c r="G171" s="134"/>
      <c r="H171" s="582">
        <f t="shared" si="42"/>
        <v>0</v>
      </c>
      <c r="I171" s="192">
        <f t="shared" si="56"/>
        <v>0</v>
      </c>
      <c r="J171" s="134"/>
      <c r="K171" s="582">
        <f t="shared" si="47"/>
        <v>0</v>
      </c>
      <c r="L171" s="40"/>
      <c r="M171" s="1"/>
      <c r="N171" s="72"/>
      <c r="O171" s="72"/>
      <c r="P171" s="1"/>
      <c r="Q171" s="72"/>
      <c r="R171" s="72"/>
      <c r="S171" s="42"/>
      <c r="T171" s="267"/>
      <c r="U171" s="72"/>
      <c r="V171" s="72"/>
      <c r="W171" s="42"/>
    </row>
    <row r="172" spans="1:24" ht="25.5" hidden="1" customHeight="1" x14ac:dyDescent="0.25">
      <c r="B172" s="50"/>
      <c r="C172" s="2"/>
      <c r="D172" s="749" t="s">
        <v>557</v>
      </c>
      <c r="E172" s="749"/>
      <c r="F172" s="192">
        <f t="shared" si="55"/>
        <v>0</v>
      </c>
      <c r="G172" s="134"/>
      <c r="H172" s="582">
        <f t="shared" si="42"/>
        <v>0</v>
      </c>
      <c r="I172" s="192">
        <f t="shared" si="56"/>
        <v>0</v>
      </c>
      <c r="J172" s="134"/>
      <c r="K172" s="582">
        <f t="shared" si="47"/>
        <v>0</v>
      </c>
      <c r="L172" s="40"/>
      <c r="M172" s="1"/>
      <c r="N172" s="72"/>
      <c r="O172" s="72"/>
      <c r="P172" s="1"/>
      <c r="Q172" s="72"/>
      <c r="R172" s="72"/>
      <c r="S172" s="42"/>
      <c r="T172" s="267"/>
      <c r="U172" s="72"/>
      <c r="V172" s="72"/>
      <c r="W172" s="42"/>
    </row>
    <row r="173" spans="1:24" ht="25.5" hidden="1" customHeight="1" x14ac:dyDescent="0.25">
      <c r="B173" s="50"/>
      <c r="C173" s="2"/>
      <c r="D173" s="749" t="s">
        <v>559</v>
      </c>
      <c r="E173" s="749"/>
      <c r="F173" s="192">
        <f t="shared" si="55"/>
        <v>0</v>
      </c>
      <c r="G173" s="134"/>
      <c r="H173" s="582">
        <f t="shared" si="42"/>
        <v>0</v>
      </c>
      <c r="I173" s="192">
        <f t="shared" si="56"/>
        <v>0</v>
      </c>
      <c r="J173" s="134"/>
      <c r="K173" s="582">
        <f t="shared" si="47"/>
        <v>0</v>
      </c>
      <c r="L173" s="40"/>
      <c r="M173" s="1"/>
      <c r="N173" s="72"/>
      <c r="O173" s="72"/>
      <c r="P173" s="1"/>
      <c r="Q173" s="72"/>
      <c r="R173" s="72"/>
      <c r="S173" s="42"/>
      <c r="T173" s="267"/>
      <c r="U173" s="72"/>
      <c r="V173" s="72"/>
      <c r="W173" s="42"/>
    </row>
    <row r="174" spans="1:24" ht="25.5" hidden="1" customHeight="1" x14ac:dyDescent="0.25">
      <c r="B174" s="50"/>
      <c r="C174" s="2"/>
      <c r="D174" s="749" t="s">
        <v>562</v>
      </c>
      <c r="E174" s="749"/>
      <c r="F174" s="192">
        <f t="shared" si="55"/>
        <v>0</v>
      </c>
      <c r="G174" s="134"/>
      <c r="H174" s="582">
        <f t="shared" si="42"/>
        <v>0</v>
      </c>
      <c r="I174" s="192">
        <f t="shared" si="56"/>
        <v>0</v>
      </c>
      <c r="J174" s="134"/>
      <c r="K174" s="582">
        <f t="shared" si="47"/>
        <v>0</v>
      </c>
      <c r="L174" s="40"/>
      <c r="M174" s="1"/>
      <c r="N174" s="72"/>
      <c r="O174" s="72"/>
      <c r="P174" s="1"/>
      <c r="Q174" s="72"/>
      <c r="R174" s="72"/>
      <c r="S174" s="42"/>
      <c r="T174" s="267"/>
      <c r="U174" s="72"/>
      <c r="V174" s="72"/>
      <c r="W174" s="42"/>
    </row>
    <row r="175" spans="1:24" s="17" customFormat="1" ht="25.5" hidden="1" customHeight="1" x14ac:dyDescent="0.25">
      <c r="A175" s="113" t="s">
        <v>273</v>
      </c>
      <c r="B175" s="82" t="s">
        <v>683</v>
      </c>
      <c r="C175" s="802" t="s">
        <v>604</v>
      </c>
      <c r="D175" s="803"/>
      <c r="E175" s="803"/>
      <c r="F175" s="196">
        <f>F176+F177+F178+F179+F180+F181+F182+F183+F184+F185</f>
        <v>0</v>
      </c>
      <c r="G175" s="138">
        <f>G176+G177+G178+G179+G180+G181+G182+G183+G184+G185</f>
        <v>0</v>
      </c>
      <c r="H175" s="580">
        <f t="shared" si="42"/>
        <v>0</v>
      </c>
      <c r="I175" s="196">
        <f>I176+I177+I178+I179+I180+I181+I182+I183+I184+I185</f>
        <v>0</v>
      </c>
      <c r="J175" s="138">
        <f>J176+J177+J178+J179+J180+J181+J182+J183+J184+J185</f>
        <v>0</v>
      </c>
      <c r="K175" s="580">
        <f t="shared" si="47"/>
        <v>0</v>
      </c>
      <c r="L175" s="86">
        <f t="shared" ref="L175:W175" si="57">L176+L177+L178+L179+L180+L181+L182+L183+L184+L185</f>
        <v>0</v>
      </c>
      <c r="M175" s="84">
        <f t="shared" si="57"/>
        <v>0</v>
      </c>
      <c r="N175" s="87">
        <f t="shared" si="57"/>
        <v>0</v>
      </c>
      <c r="O175" s="87">
        <f t="shared" si="57"/>
        <v>0</v>
      </c>
      <c r="P175" s="84">
        <f t="shared" si="57"/>
        <v>0</v>
      </c>
      <c r="Q175" s="87">
        <f t="shared" si="57"/>
        <v>0</v>
      </c>
      <c r="R175" s="87">
        <f t="shared" si="57"/>
        <v>0</v>
      </c>
      <c r="S175" s="88">
        <f t="shared" si="57"/>
        <v>0</v>
      </c>
      <c r="T175" s="265">
        <f t="shared" si="57"/>
        <v>0</v>
      </c>
      <c r="U175" s="87">
        <f t="shared" si="57"/>
        <v>0</v>
      </c>
      <c r="V175" s="87">
        <f t="shared" si="57"/>
        <v>0</v>
      </c>
      <c r="W175" s="88">
        <f t="shared" si="57"/>
        <v>0</v>
      </c>
    </row>
    <row r="176" spans="1:24" ht="15.75" hidden="1" customHeight="1" thickBot="1" x14ac:dyDescent="0.3">
      <c r="B176" s="50"/>
      <c r="C176" s="2"/>
      <c r="D176" s="748" t="s">
        <v>813</v>
      </c>
      <c r="E176" s="748"/>
      <c r="F176" s="182">
        <f t="shared" ref="F176:F185" si="58">SUM(O176:Z176)</f>
        <v>0</v>
      </c>
      <c r="G176" s="124"/>
      <c r="H176" s="582">
        <f t="shared" si="42"/>
        <v>0</v>
      </c>
      <c r="I176" s="182">
        <f t="shared" ref="I176:I185" si="59">SUM(R176:AC176)</f>
        <v>0</v>
      </c>
      <c r="J176" s="124"/>
      <c r="K176" s="582">
        <f t="shared" si="47"/>
        <v>0</v>
      </c>
      <c r="L176" s="40"/>
      <c r="M176" s="1"/>
      <c r="N176" s="72"/>
      <c r="O176" s="72"/>
      <c r="P176" s="1"/>
      <c r="Q176" s="72"/>
      <c r="R176" s="72"/>
      <c r="S176" s="42"/>
      <c r="T176" s="267"/>
      <c r="U176" s="72"/>
      <c r="V176" s="72"/>
      <c r="W176" s="42"/>
    </row>
    <row r="177" spans="1:23" ht="15.75" hidden="1" customHeight="1" thickBot="1" x14ac:dyDescent="0.3">
      <c r="B177" s="50"/>
      <c r="C177" s="2"/>
      <c r="D177" s="748" t="s">
        <v>814</v>
      </c>
      <c r="E177" s="748"/>
      <c r="F177" s="182">
        <f t="shared" si="58"/>
        <v>0</v>
      </c>
      <c r="G177" s="124"/>
      <c r="H177" s="582">
        <f t="shared" si="42"/>
        <v>0</v>
      </c>
      <c r="I177" s="182">
        <f t="shared" si="59"/>
        <v>0</v>
      </c>
      <c r="J177" s="124"/>
      <c r="K177" s="582">
        <f t="shared" si="47"/>
        <v>0</v>
      </c>
      <c r="L177" s="40"/>
      <c r="M177" s="1"/>
      <c r="N177" s="72"/>
      <c r="O177" s="72"/>
      <c r="P177" s="1"/>
      <c r="Q177" s="72"/>
      <c r="R177" s="72"/>
      <c r="S177" s="42"/>
      <c r="T177" s="267"/>
      <c r="U177" s="72"/>
      <c r="V177" s="72"/>
      <c r="W177" s="42"/>
    </row>
    <row r="178" spans="1:23" ht="15.75" hidden="1" customHeight="1" thickBot="1" x14ac:dyDescent="0.3">
      <c r="B178" s="50"/>
      <c r="C178" s="2"/>
      <c r="D178" s="748" t="s">
        <v>545</v>
      </c>
      <c r="E178" s="748"/>
      <c r="F178" s="182">
        <f t="shared" si="58"/>
        <v>0</v>
      </c>
      <c r="G178" s="124"/>
      <c r="H178" s="582">
        <f t="shared" si="42"/>
        <v>0</v>
      </c>
      <c r="I178" s="182">
        <f t="shared" si="59"/>
        <v>0</v>
      </c>
      <c r="J178" s="124"/>
      <c r="K178" s="582">
        <f t="shared" si="47"/>
        <v>0</v>
      </c>
      <c r="L178" s="40"/>
      <c r="M178" s="1"/>
      <c r="N178" s="72"/>
      <c r="O178" s="72"/>
      <c r="P178" s="1"/>
      <c r="Q178" s="72"/>
      <c r="R178" s="72"/>
      <c r="S178" s="42"/>
      <c r="T178" s="267"/>
      <c r="U178" s="72"/>
      <c r="V178" s="72"/>
      <c r="W178" s="42"/>
    </row>
    <row r="179" spans="1:23" ht="25.5" hidden="1" customHeight="1" x14ac:dyDescent="0.25">
      <c r="B179" s="50"/>
      <c r="C179" s="2"/>
      <c r="D179" s="749" t="s">
        <v>548</v>
      </c>
      <c r="E179" s="749"/>
      <c r="F179" s="192">
        <f t="shared" si="58"/>
        <v>0</v>
      </c>
      <c r="G179" s="134"/>
      <c r="H179" s="582">
        <f t="shared" si="42"/>
        <v>0</v>
      </c>
      <c r="I179" s="192">
        <f t="shared" si="59"/>
        <v>0</v>
      </c>
      <c r="J179" s="134"/>
      <c r="K179" s="582">
        <f t="shared" si="47"/>
        <v>0</v>
      </c>
      <c r="L179" s="40"/>
      <c r="M179" s="1"/>
      <c r="N179" s="72"/>
      <c r="O179" s="72"/>
      <c r="P179" s="1"/>
      <c r="Q179" s="72"/>
      <c r="R179" s="72"/>
      <c r="S179" s="42"/>
      <c r="T179" s="267"/>
      <c r="U179" s="72"/>
      <c r="V179" s="72"/>
      <c r="W179" s="42"/>
    </row>
    <row r="180" spans="1:23" ht="15.75" hidden="1" customHeight="1" thickBot="1" x14ac:dyDescent="0.3">
      <c r="B180" s="50"/>
      <c r="C180" s="2"/>
      <c r="D180" s="748" t="s">
        <v>551</v>
      </c>
      <c r="E180" s="748"/>
      <c r="F180" s="182">
        <f t="shared" si="58"/>
        <v>0</v>
      </c>
      <c r="G180" s="124"/>
      <c r="H180" s="582">
        <f t="shared" si="42"/>
        <v>0</v>
      </c>
      <c r="I180" s="182">
        <f t="shared" si="59"/>
        <v>0</v>
      </c>
      <c r="J180" s="124"/>
      <c r="K180" s="582">
        <f t="shared" si="47"/>
        <v>0</v>
      </c>
      <c r="L180" s="40"/>
      <c r="M180" s="1"/>
      <c r="N180" s="72"/>
      <c r="O180" s="72"/>
      <c r="P180" s="1"/>
      <c r="Q180" s="72"/>
      <c r="R180" s="72"/>
      <c r="S180" s="42"/>
      <c r="T180" s="267"/>
      <c r="U180" s="72"/>
      <c r="V180" s="72"/>
      <c r="W180" s="42"/>
    </row>
    <row r="181" spans="1:23" ht="15.75" hidden="1" customHeight="1" thickBot="1" x14ac:dyDescent="0.3">
      <c r="B181" s="50"/>
      <c r="C181" s="2"/>
      <c r="D181" s="748" t="s">
        <v>815</v>
      </c>
      <c r="E181" s="748"/>
      <c r="F181" s="182">
        <f t="shared" si="58"/>
        <v>0</v>
      </c>
      <c r="G181" s="124"/>
      <c r="H181" s="582">
        <f t="shared" si="42"/>
        <v>0</v>
      </c>
      <c r="I181" s="182">
        <f t="shared" si="59"/>
        <v>0</v>
      </c>
      <c r="J181" s="124"/>
      <c r="K181" s="582">
        <f t="shared" si="47"/>
        <v>0</v>
      </c>
      <c r="L181" s="40"/>
      <c r="M181" s="1"/>
      <c r="N181" s="72"/>
      <c r="O181" s="72"/>
      <c r="P181" s="1"/>
      <c r="Q181" s="72"/>
      <c r="R181" s="72"/>
      <c r="S181" s="42"/>
      <c r="T181" s="267"/>
      <c r="U181" s="72"/>
      <c r="V181" s="72"/>
      <c r="W181" s="42"/>
    </row>
    <row r="182" spans="1:23" ht="25.5" hidden="1" customHeight="1" x14ac:dyDescent="0.25">
      <c r="B182" s="50"/>
      <c r="C182" s="2"/>
      <c r="D182" s="749" t="s">
        <v>555</v>
      </c>
      <c r="E182" s="749"/>
      <c r="F182" s="192">
        <f t="shared" si="58"/>
        <v>0</v>
      </c>
      <c r="G182" s="134"/>
      <c r="H182" s="582">
        <f t="shared" si="42"/>
        <v>0</v>
      </c>
      <c r="I182" s="192">
        <f t="shared" si="59"/>
        <v>0</v>
      </c>
      <c r="J182" s="134"/>
      <c r="K182" s="582">
        <f t="shared" si="47"/>
        <v>0</v>
      </c>
      <c r="L182" s="40"/>
      <c r="M182" s="1"/>
      <c r="N182" s="72"/>
      <c r="O182" s="72"/>
      <c r="P182" s="1"/>
      <c r="Q182" s="72"/>
      <c r="R182" s="72"/>
      <c r="S182" s="42"/>
      <c r="T182" s="267"/>
      <c r="U182" s="72"/>
      <c r="V182" s="72"/>
      <c r="W182" s="42"/>
    </row>
    <row r="183" spans="1:23" ht="25.5" hidden="1" customHeight="1" x14ac:dyDescent="0.25">
      <c r="B183" s="50"/>
      <c r="C183" s="2"/>
      <c r="D183" s="749" t="s">
        <v>558</v>
      </c>
      <c r="E183" s="749"/>
      <c r="F183" s="192">
        <f t="shared" si="58"/>
        <v>0</v>
      </c>
      <c r="G183" s="134"/>
      <c r="H183" s="582">
        <f t="shared" si="42"/>
        <v>0</v>
      </c>
      <c r="I183" s="192">
        <f t="shared" si="59"/>
        <v>0</v>
      </c>
      <c r="J183" s="134"/>
      <c r="K183" s="582">
        <f t="shared" si="47"/>
        <v>0</v>
      </c>
      <c r="L183" s="40"/>
      <c r="M183" s="1"/>
      <c r="N183" s="72"/>
      <c r="O183" s="72"/>
      <c r="P183" s="1"/>
      <c r="Q183" s="72"/>
      <c r="R183" s="72"/>
      <c r="S183" s="42"/>
      <c r="T183" s="267"/>
      <c r="U183" s="72"/>
      <c r="V183" s="72"/>
      <c r="W183" s="42"/>
    </row>
    <row r="184" spans="1:23" ht="25.5" hidden="1" customHeight="1" x14ac:dyDescent="0.25">
      <c r="B184" s="50"/>
      <c r="C184" s="2"/>
      <c r="D184" s="749" t="s">
        <v>560</v>
      </c>
      <c r="E184" s="749"/>
      <c r="F184" s="192">
        <f t="shared" si="58"/>
        <v>0</v>
      </c>
      <c r="G184" s="134"/>
      <c r="H184" s="582">
        <f t="shared" si="42"/>
        <v>0</v>
      </c>
      <c r="I184" s="192">
        <f t="shared" si="59"/>
        <v>0</v>
      </c>
      <c r="J184" s="134"/>
      <c r="K184" s="582">
        <f t="shared" si="47"/>
        <v>0</v>
      </c>
      <c r="L184" s="40"/>
      <c r="M184" s="1"/>
      <c r="N184" s="72"/>
      <c r="O184" s="72"/>
      <c r="P184" s="1"/>
      <c r="Q184" s="72"/>
      <c r="R184" s="72"/>
      <c r="S184" s="42"/>
      <c r="T184" s="267"/>
      <c r="U184" s="72"/>
      <c r="V184" s="72"/>
      <c r="W184" s="42"/>
    </row>
    <row r="185" spans="1:23" ht="25.5" hidden="1" customHeight="1" x14ac:dyDescent="0.25">
      <c r="B185" s="50"/>
      <c r="C185" s="2"/>
      <c r="D185" s="749" t="s">
        <v>563</v>
      </c>
      <c r="E185" s="749"/>
      <c r="F185" s="192">
        <f t="shared" si="58"/>
        <v>0</v>
      </c>
      <c r="G185" s="134"/>
      <c r="H185" s="582">
        <f t="shared" si="42"/>
        <v>0</v>
      </c>
      <c r="I185" s="192">
        <f t="shared" si="59"/>
        <v>0</v>
      </c>
      <c r="J185" s="134"/>
      <c r="K185" s="582">
        <f t="shared" si="47"/>
        <v>0</v>
      </c>
      <c r="L185" s="40"/>
      <c r="M185" s="1"/>
      <c r="N185" s="72"/>
      <c r="O185" s="72"/>
      <c r="P185" s="1"/>
      <c r="Q185" s="72"/>
      <c r="R185" s="72"/>
      <c r="S185" s="42"/>
      <c r="T185" s="267"/>
      <c r="U185" s="72"/>
      <c r="V185" s="72"/>
      <c r="W185" s="42"/>
    </row>
    <row r="186" spans="1:23" s="17" customFormat="1" ht="15.75" hidden="1" customHeight="1" thickBot="1" x14ac:dyDescent="0.3">
      <c r="A186" s="110" t="s">
        <v>274</v>
      </c>
      <c r="B186" s="82" t="s">
        <v>684</v>
      </c>
      <c r="C186" s="767" t="s">
        <v>275</v>
      </c>
      <c r="D186" s="768"/>
      <c r="E186" s="768"/>
      <c r="F186" s="183">
        <f>F187+F188+F189+F190+F191+F192+F193+F194+F195+F196</f>
        <v>0</v>
      </c>
      <c r="G186" s="125">
        <f>G187+G188+G189+G190+G191+G192+G193+G194+G195+G196</f>
        <v>0</v>
      </c>
      <c r="H186" s="580">
        <f t="shared" si="42"/>
        <v>0</v>
      </c>
      <c r="I186" s="183">
        <f>I187+I188+I189+I190+I191+I192+I193+I194+I195+I196</f>
        <v>0</v>
      </c>
      <c r="J186" s="125">
        <f>J187+J188+J189+J190+J191+J192+J193+J194+J195+J196</f>
        <v>0</v>
      </c>
      <c r="K186" s="580">
        <f t="shared" si="47"/>
        <v>0</v>
      </c>
      <c r="L186" s="86">
        <f t="shared" ref="L186:W186" si="60">L187+L188+L189+L190+L191+L192+L193+L194+L195+L196</f>
        <v>0</v>
      </c>
      <c r="M186" s="84">
        <f t="shared" si="60"/>
        <v>0</v>
      </c>
      <c r="N186" s="87">
        <f t="shared" si="60"/>
        <v>0</v>
      </c>
      <c r="O186" s="87">
        <f t="shared" si="60"/>
        <v>0</v>
      </c>
      <c r="P186" s="84">
        <f t="shared" si="60"/>
        <v>0</v>
      </c>
      <c r="Q186" s="87">
        <f t="shared" si="60"/>
        <v>0</v>
      </c>
      <c r="R186" s="87">
        <f t="shared" si="60"/>
        <v>0</v>
      </c>
      <c r="S186" s="88">
        <f t="shared" si="60"/>
        <v>0</v>
      </c>
      <c r="T186" s="265">
        <f t="shared" si="60"/>
        <v>0</v>
      </c>
      <c r="U186" s="87">
        <f t="shared" si="60"/>
        <v>0</v>
      </c>
      <c r="V186" s="87">
        <f t="shared" si="60"/>
        <v>0</v>
      </c>
      <c r="W186" s="88">
        <f t="shared" si="60"/>
        <v>0</v>
      </c>
    </row>
    <row r="187" spans="1:23" ht="15.75" hidden="1" customHeight="1" thickBot="1" x14ac:dyDescent="0.3">
      <c r="B187" s="50"/>
      <c r="C187" s="2"/>
      <c r="D187" s="748" t="s">
        <v>371</v>
      </c>
      <c r="E187" s="748"/>
      <c r="F187" s="182">
        <f t="shared" ref="F187:F196" si="61">SUM(O187:Z187)</f>
        <v>0</v>
      </c>
      <c r="G187" s="124"/>
      <c r="H187" s="582">
        <f t="shared" si="42"/>
        <v>0</v>
      </c>
      <c r="I187" s="182">
        <f t="shared" ref="I187:I196" si="62">SUM(R187:AC187)</f>
        <v>0</v>
      </c>
      <c r="J187" s="124"/>
      <c r="K187" s="582">
        <f t="shared" si="47"/>
        <v>0</v>
      </c>
      <c r="L187" s="40"/>
      <c r="M187" s="1"/>
      <c r="N187" s="72"/>
      <c r="O187" s="72"/>
      <c r="P187" s="1"/>
      <c r="Q187" s="72"/>
      <c r="R187" s="72"/>
      <c r="S187" s="42"/>
      <c r="T187" s="267"/>
      <c r="U187" s="72"/>
      <c r="V187" s="72"/>
      <c r="W187" s="42"/>
    </row>
    <row r="188" spans="1:23" ht="15.75" hidden="1" customHeight="1" thickBot="1" x14ac:dyDescent="0.3">
      <c r="B188" s="50"/>
      <c r="C188" s="2"/>
      <c r="D188" s="748" t="s">
        <v>543</v>
      </c>
      <c r="E188" s="748"/>
      <c r="F188" s="182">
        <f t="shared" si="61"/>
        <v>0</v>
      </c>
      <c r="G188" s="124"/>
      <c r="H188" s="582">
        <f t="shared" si="42"/>
        <v>0</v>
      </c>
      <c r="I188" s="182">
        <f t="shared" si="62"/>
        <v>0</v>
      </c>
      <c r="J188" s="124"/>
      <c r="K188" s="582">
        <f t="shared" si="47"/>
        <v>0</v>
      </c>
      <c r="L188" s="40"/>
      <c r="M188" s="1"/>
      <c r="N188" s="72"/>
      <c r="O188" s="72"/>
      <c r="P188" s="1"/>
      <c r="Q188" s="72"/>
      <c r="R188" s="72"/>
      <c r="S188" s="42"/>
      <c r="T188" s="267"/>
      <c r="U188" s="72"/>
      <c r="V188" s="72"/>
      <c r="W188" s="42"/>
    </row>
    <row r="189" spans="1:23" ht="15.75" hidden="1" customHeight="1" thickBot="1" x14ac:dyDescent="0.3">
      <c r="B189" s="50"/>
      <c r="C189" s="2"/>
      <c r="D189" s="748" t="s">
        <v>546</v>
      </c>
      <c r="E189" s="748"/>
      <c r="F189" s="182">
        <f t="shared" si="61"/>
        <v>0</v>
      </c>
      <c r="G189" s="124"/>
      <c r="H189" s="582">
        <f t="shared" si="42"/>
        <v>0</v>
      </c>
      <c r="I189" s="182">
        <f t="shared" si="62"/>
        <v>0</v>
      </c>
      <c r="J189" s="124"/>
      <c r="K189" s="582">
        <f t="shared" si="47"/>
        <v>0</v>
      </c>
      <c r="L189" s="40"/>
      <c r="M189" s="1"/>
      <c r="N189" s="72"/>
      <c r="O189" s="72"/>
      <c r="P189" s="1"/>
      <c r="Q189" s="72"/>
      <c r="R189" s="72"/>
      <c r="S189" s="42"/>
      <c r="T189" s="267"/>
      <c r="U189" s="72"/>
      <c r="V189" s="72"/>
      <c r="W189" s="42"/>
    </row>
    <row r="190" spans="1:23" ht="15.75" hidden="1" customHeight="1" thickBot="1" x14ac:dyDescent="0.3">
      <c r="B190" s="50"/>
      <c r="C190" s="2"/>
      <c r="D190" s="749" t="s">
        <v>816</v>
      </c>
      <c r="E190" s="749"/>
      <c r="F190" s="192">
        <f t="shared" si="61"/>
        <v>0</v>
      </c>
      <c r="G190" s="134"/>
      <c r="H190" s="582">
        <f t="shared" si="42"/>
        <v>0</v>
      </c>
      <c r="I190" s="192">
        <f t="shared" si="62"/>
        <v>0</v>
      </c>
      <c r="J190" s="134"/>
      <c r="K190" s="582">
        <f t="shared" si="47"/>
        <v>0</v>
      </c>
      <c r="L190" s="40"/>
      <c r="M190" s="1"/>
      <c r="N190" s="72"/>
      <c r="O190" s="72"/>
      <c r="P190" s="1"/>
      <c r="Q190" s="72"/>
      <c r="R190" s="72"/>
      <c r="S190" s="42"/>
      <c r="T190" s="267"/>
      <c r="U190" s="72"/>
      <c r="V190" s="72"/>
      <c r="W190" s="42"/>
    </row>
    <row r="191" spans="1:23" ht="15.75" hidden="1" customHeight="1" thickBot="1" x14ac:dyDescent="0.3">
      <c r="B191" s="50"/>
      <c r="C191" s="2"/>
      <c r="D191" s="748" t="s">
        <v>553</v>
      </c>
      <c r="E191" s="748"/>
      <c r="F191" s="182">
        <f t="shared" si="61"/>
        <v>0</v>
      </c>
      <c r="G191" s="124"/>
      <c r="H191" s="582">
        <f t="shared" si="42"/>
        <v>0</v>
      </c>
      <c r="I191" s="182">
        <f t="shared" si="62"/>
        <v>0</v>
      </c>
      <c r="J191" s="124"/>
      <c r="K191" s="582">
        <f t="shared" si="47"/>
        <v>0</v>
      </c>
      <c r="L191" s="40"/>
      <c r="M191" s="1"/>
      <c r="N191" s="72"/>
      <c r="O191" s="72"/>
      <c r="P191" s="1"/>
      <c r="Q191" s="72"/>
      <c r="R191" s="72"/>
      <c r="S191" s="42"/>
      <c r="T191" s="267"/>
      <c r="U191" s="72"/>
      <c r="V191" s="72"/>
      <c r="W191" s="42"/>
    </row>
    <row r="192" spans="1:23" ht="15.75" hidden="1" customHeight="1" thickBot="1" x14ac:dyDescent="0.3">
      <c r="B192" s="50"/>
      <c r="C192" s="2"/>
      <c r="D192" s="748" t="s">
        <v>552</v>
      </c>
      <c r="E192" s="748"/>
      <c r="F192" s="182">
        <f t="shared" si="61"/>
        <v>0</v>
      </c>
      <c r="G192" s="124"/>
      <c r="H192" s="582">
        <f t="shared" si="42"/>
        <v>0</v>
      </c>
      <c r="I192" s="182">
        <f t="shared" si="62"/>
        <v>0</v>
      </c>
      <c r="J192" s="124"/>
      <c r="K192" s="582">
        <f t="shared" si="47"/>
        <v>0</v>
      </c>
      <c r="L192" s="40"/>
      <c r="M192" s="1"/>
      <c r="N192" s="72"/>
      <c r="O192" s="72"/>
      <c r="P192" s="1"/>
      <c r="Q192" s="72"/>
      <c r="R192" s="72"/>
      <c r="S192" s="42"/>
      <c r="T192" s="267"/>
      <c r="U192" s="72"/>
      <c r="V192" s="72"/>
      <c r="W192" s="42"/>
    </row>
    <row r="193" spans="1:23" ht="25.5" hidden="1" customHeight="1" x14ac:dyDescent="0.25">
      <c r="B193" s="50"/>
      <c r="C193" s="2"/>
      <c r="D193" s="749" t="s">
        <v>556</v>
      </c>
      <c r="E193" s="749"/>
      <c r="F193" s="192">
        <f t="shared" si="61"/>
        <v>0</v>
      </c>
      <c r="G193" s="134"/>
      <c r="H193" s="582">
        <f t="shared" si="42"/>
        <v>0</v>
      </c>
      <c r="I193" s="192">
        <f t="shared" si="62"/>
        <v>0</v>
      </c>
      <c r="J193" s="134"/>
      <c r="K193" s="582">
        <f t="shared" si="47"/>
        <v>0</v>
      </c>
      <c r="L193" s="40"/>
      <c r="M193" s="1"/>
      <c r="N193" s="72"/>
      <c r="O193" s="72"/>
      <c r="P193" s="1"/>
      <c r="Q193" s="72"/>
      <c r="R193" s="72"/>
      <c r="S193" s="42"/>
      <c r="T193" s="267"/>
      <c r="U193" s="72"/>
      <c r="V193" s="72"/>
      <c r="W193" s="42"/>
    </row>
    <row r="194" spans="1:23" ht="15.75" hidden="1" customHeight="1" thickBot="1" x14ac:dyDescent="0.3">
      <c r="B194" s="50"/>
      <c r="C194" s="2"/>
      <c r="D194" s="748" t="s">
        <v>817</v>
      </c>
      <c r="E194" s="748"/>
      <c r="F194" s="182">
        <f t="shared" si="61"/>
        <v>0</v>
      </c>
      <c r="G194" s="124"/>
      <c r="H194" s="582">
        <f t="shared" si="42"/>
        <v>0</v>
      </c>
      <c r="I194" s="182">
        <f t="shared" si="62"/>
        <v>0</v>
      </c>
      <c r="J194" s="124"/>
      <c r="K194" s="582">
        <f t="shared" si="47"/>
        <v>0</v>
      </c>
      <c r="L194" s="40"/>
      <c r="M194" s="1"/>
      <c r="N194" s="72"/>
      <c r="O194" s="72"/>
      <c r="P194" s="1"/>
      <c r="Q194" s="72"/>
      <c r="R194" s="72"/>
      <c r="S194" s="42"/>
      <c r="T194" s="267"/>
      <c r="U194" s="72"/>
      <c r="V194" s="72"/>
      <c r="W194" s="42"/>
    </row>
    <row r="195" spans="1:23" ht="25.5" hidden="1" customHeight="1" x14ac:dyDescent="0.25">
      <c r="B195" s="50"/>
      <c r="C195" s="2"/>
      <c r="D195" s="749" t="s">
        <v>561</v>
      </c>
      <c r="E195" s="749"/>
      <c r="F195" s="192">
        <f t="shared" si="61"/>
        <v>0</v>
      </c>
      <c r="G195" s="134"/>
      <c r="H195" s="582">
        <f t="shared" si="42"/>
        <v>0</v>
      </c>
      <c r="I195" s="192">
        <f t="shared" si="62"/>
        <v>0</v>
      </c>
      <c r="J195" s="134"/>
      <c r="K195" s="582">
        <f t="shared" si="47"/>
        <v>0</v>
      </c>
      <c r="L195" s="40"/>
      <c r="M195" s="1"/>
      <c r="N195" s="72"/>
      <c r="O195" s="72"/>
      <c r="P195" s="1"/>
      <c r="Q195" s="72"/>
      <c r="R195" s="72"/>
      <c r="S195" s="42"/>
      <c r="T195" s="267"/>
      <c r="U195" s="72"/>
      <c r="V195" s="72"/>
      <c r="W195" s="42"/>
    </row>
    <row r="196" spans="1:23" ht="25.5" hidden="1" customHeight="1" x14ac:dyDescent="0.25">
      <c r="B196" s="50"/>
      <c r="C196" s="2"/>
      <c r="D196" s="749" t="s">
        <v>564</v>
      </c>
      <c r="E196" s="749"/>
      <c r="F196" s="192">
        <f t="shared" si="61"/>
        <v>0</v>
      </c>
      <c r="G196" s="134"/>
      <c r="H196" s="582">
        <f t="shared" si="42"/>
        <v>0</v>
      </c>
      <c r="I196" s="192">
        <f t="shared" si="62"/>
        <v>0</v>
      </c>
      <c r="J196" s="134"/>
      <c r="K196" s="582">
        <f t="shared" si="47"/>
        <v>0</v>
      </c>
      <c r="L196" s="40"/>
      <c r="M196" s="1"/>
      <c r="N196" s="72"/>
      <c r="O196" s="72"/>
      <c r="P196" s="1"/>
      <c r="Q196" s="72"/>
      <c r="R196" s="72"/>
      <c r="S196" s="42"/>
      <c r="T196" s="267"/>
      <c r="U196" s="72"/>
      <c r="V196" s="72"/>
      <c r="W196" s="42"/>
    </row>
    <row r="197" spans="1:23" s="17" customFormat="1" ht="25.5" hidden="1" customHeight="1" x14ac:dyDescent="0.25">
      <c r="A197" s="110" t="s">
        <v>276</v>
      </c>
      <c r="B197" s="82" t="s">
        <v>685</v>
      </c>
      <c r="C197" s="802" t="s">
        <v>605</v>
      </c>
      <c r="D197" s="803"/>
      <c r="E197" s="803"/>
      <c r="F197" s="196">
        <f>F198+F199</f>
        <v>0</v>
      </c>
      <c r="G197" s="138">
        <f>G198+G199</f>
        <v>0</v>
      </c>
      <c r="H197" s="580">
        <f t="shared" si="42"/>
        <v>0</v>
      </c>
      <c r="I197" s="196">
        <f>I198+I199</f>
        <v>0</v>
      </c>
      <c r="J197" s="138">
        <f>J198+J199</f>
        <v>0</v>
      </c>
      <c r="K197" s="580">
        <f t="shared" si="47"/>
        <v>0</v>
      </c>
      <c r="L197" s="86">
        <f t="shared" ref="L197:W197" si="63">L198+L199</f>
        <v>0</v>
      </c>
      <c r="M197" s="84">
        <f t="shared" si="63"/>
        <v>0</v>
      </c>
      <c r="N197" s="87">
        <f t="shared" si="63"/>
        <v>0</v>
      </c>
      <c r="O197" s="87">
        <f t="shared" si="63"/>
        <v>0</v>
      </c>
      <c r="P197" s="84">
        <f t="shared" si="63"/>
        <v>0</v>
      </c>
      <c r="Q197" s="87">
        <f t="shared" si="63"/>
        <v>0</v>
      </c>
      <c r="R197" s="87">
        <f t="shared" si="63"/>
        <v>0</v>
      </c>
      <c r="S197" s="88">
        <f t="shared" si="63"/>
        <v>0</v>
      </c>
      <c r="T197" s="265">
        <f t="shared" si="63"/>
        <v>0</v>
      </c>
      <c r="U197" s="87">
        <f t="shared" si="63"/>
        <v>0</v>
      </c>
      <c r="V197" s="87">
        <f t="shared" si="63"/>
        <v>0</v>
      </c>
      <c r="W197" s="88">
        <f t="shared" si="63"/>
        <v>0</v>
      </c>
    </row>
    <row r="198" spans="1:23" ht="25.5" hidden="1" customHeight="1" x14ac:dyDescent="0.25">
      <c r="B198" s="50"/>
      <c r="C198" s="2"/>
      <c r="D198" s="749" t="s">
        <v>567</v>
      </c>
      <c r="E198" s="749"/>
      <c r="F198" s="192">
        <f>SUM(O198:Z198)</f>
        <v>0</v>
      </c>
      <c r="G198" s="134"/>
      <c r="H198" s="582">
        <f t="shared" ref="H198:H255" si="64">SUM(F198:G198)</f>
        <v>0</v>
      </c>
      <c r="I198" s="192">
        <f>SUM(R198:AC198)</f>
        <v>0</v>
      </c>
      <c r="J198" s="134"/>
      <c r="K198" s="582">
        <f t="shared" si="47"/>
        <v>0</v>
      </c>
      <c r="L198" s="40"/>
      <c r="M198" s="1"/>
      <c r="N198" s="72"/>
      <c r="O198" s="72"/>
      <c r="P198" s="1"/>
      <c r="Q198" s="72"/>
      <c r="R198" s="72"/>
      <c r="S198" s="42"/>
      <c r="T198" s="267"/>
      <c r="U198" s="72"/>
      <c r="V198" s="72"/>
      <c r="W198" s="42"/>
    </row>
    <row r="199" spans="1:23" ht="25.5" hidden="1" customHeight="1" x14ac:dyDescent="0.25">
      <c r="B199" s="50"/>
      <c r="C199" s="2"/>
      <c r="D199" s="749" t="s">
        <v>568</v>
      </c>
      <c r="E199" s="749"/>
      <c r="F199" s="192">
        <f>SUM(O199:Z199)</f>
        <v>0</v>
      </c>
      <c r="G199" s="134"/>
      <c r="H199" s="582">
        <f t="shared" si="64"/>
        <v>0</v>
      </c>
      <c r="I199" s="192">
        <f>SUM(R199:AC199)</f>
        <v>0</v>
      </c>
      <c r="J199" s="134"/>
      <c r="K199" s="582">
        <f t="shared" si="47"/>
        <v>0</v>
      </c>
      <c r="L199" s="40"/>
      <c r="M199" s="1"/>
      <c r="N199" s="72"/>
      <c r="O199" s="72"/>
      <c r="P199" s="1"/>
      <c r="Q199" s="72"/>
      <c r="R199" s="72"/>
      <c r="S199" s="42"/>
      <c r="T199" s="267"/>
      <c r="U199" s="72"/>
      <c r="V199" s="72"/>
      <c r="W199" s="42"/>
    </row>
    <row r="200" spans="1:23" s="17" customFormat="1" ht="15" hidden="1" customHeight="1" x14ac:dyDescent="0.25">
      <c r="A200" s="110" t="s">
        <v>277</v>
      </c>
      <c r="B200" s="82" t="s">
        <v>686</v>
      </c>
      <c r="C200" s="802" t="s">
        <v>818</v>
      </c>
      <c r="D200" s="803"/>
      <c r="E200" s="803"/>
      <c r="F200" s="196">
        <f>F201+F202+F203+F204+F205+F206+F207+F208+F209+F210+F211</f>
        <v>0</v>
      </c>
      <c r="G200" s="138">
        <f>G201+G202+G203+G204+G205+G206+G207+G208+G209+G210+G211</f>
        <v>0</v>
      </c>
      <c r="H200" s="580">
        <f t="shared" si="64"/>
        <v>0</v>
      </c>
      <c r="I200" s="196">
        <f>I201+I202+I203+I204+I205+I206+I207+I208+I209+I210+I211</f>
        <v>0</v>
      </c>
      <c r="J200" s="138">
        <f>J201+J202+J203+J204+J205+J206+J207+J208+J209+J210+J211</f>
        <v>0</v>
      </c>
      <c r="K200" s="580">
        <f t="shared" si="47"/>
        <v>0</v>
      </c>
      <c r="L200" s="86">
        <f t="shared" ref="L200:W200" si="65">L201+L202+L203+L204+L205+L206+L207+L208+L209+L210+L211</f>
        <v>0</v>
      </c>
      <c r="M200" s="84">
        <f t="shared" si="65"/>
        <v>0</v>
      </c>
      <c r="N200" s="87">
        <f t="shared" si="65"/>
        <v>0</v>
      </c>
      <c r="O200" s="87">
        <f t="shared" si="65"/>
        <v>0</v>
      </c>
      <c r="P200" s="84">
        <f t="shared" si="65"/>
        <v>0</v>
      </c>
      <c r="Q200" s="87">
        <f t="shared" si="65"/>
        <v>0</v>
      </c>
      <c r="R200" s="87">
        <f t="shared" si="65"/>
        <v>0</v>
      </c>
      <c r="S200" s="88">
        <f t="shared" si="65"/>
        <v>0</v>
      </c>
      <c r="T200" s="265">
        <f t="shared" si="65"/>
        <v>0</v>
      </c>
      <c r="U200" s="87">
        <f t="shared" si="65"/>
        <v>0</v>
      </c>
      <c r="V200" s="87">
        <f t="shared" si="65"/>
        <v>0</v>
      </c>
      <c r="W200" s="88">
        <f t="shared" si="65"/>
        <v>0</v>
      </c>
    </row>
    <row r="201" spans="1:23" ht="15.75" hidden="1" customHeight="1" thickBot="1" x14ac:dyDescent="0.3">
      <c r="B201" s="50"/>
      <c r="C201" s="2"/>
      <c r="D201" s="748" t="s">
        <v>372</v>
      </c>
      <c r="E201" s="748"/>
      <c r="F201" s="182">
        <f t="shared" ref="F201:F213" si="66">SUM(O201:Z201)</f>
        <v>0</v>
      </c>
      <c r="G201" s="124"/>
      <c r="H201" s="582">
        <f t="shared" si="64"/>
        <v>0</v>
      </c>
      <c r="I201" s="182">
        <f t="shared" ref="I201:I213" si="67">SUM(R201:AC201)</f>
        <v>0</v>
      </c>
      <c r="J201" s="124"/>
      <c r="K201" s="582">
        <f t="shared" si="47"/>
        <v>0</v>
      </c>
      <c r="L201" s="40"/>
      <c r="M201" s="1"/>
      <c r="N201" s="72"/>
      <c r="O201" s="72"/>
      <c r="P201" s="1"/>
      <c r="Q201" s="72"/>
      <c r="R201" s="72"/>
      <c r="S201" s="42"/>
      <c r="T201" s="267"/>
      <c r="U201" s="72"/>
      <c r="V201" s="72"/>
      <c r="W201" s="42"/>
    </row>
    <row r="202" spans="1:23" ht="15.75" hidden="1" customHeight="1" thickBot="1" x14ac:dyDescent="0.3">
      <c r="B202" s="50"/>
      <c r="C202" s="2"/>
      <c r="D202" s="748" t="s">
        <v>819</v>
      </c>
      <c r="E202" s="748"/>
      <c r="F202" s="182">
        <f t="shared" si="66"/>
        <v>0</v>
      </c>
      <c r="G202" s="124"/>
      <c r="H202" s="582">
        <f t="shared" si="64"/>
        <v>0</v>
      </c>
      <c r="I202" s="182">
        <f t="shared" si="67"/>
        <v>0</v>
      </c>
      <c r="J202" s="124"/>
      <c r="K202" s="582">
        <f t="shared" si="47"/>
        <v>0</v>
      </c>
      <c r="L202" s="40"/>
      <c r="M202" s="1"/>
      <c r="N202" s="72"/>
      <c r="O202" s="72"/>
      <c r="P202" s="1"/>
      <c r="Q202" s="72"/>
      <c r="R202" s="72"/>
      <c r="S202" s="42"/>
      <c r="T202" s="267"/>
      <c r="U202" s="72"/>
      <c r="V202" s="72"/>
      <c r="W202" s="42"/>
    </row>
    <row r="203" spans="1:23" ht="15.75" hidden="1" customHeight="1" thickBot="1" x14ac:dyDescent="0.3">
      <c r="B203" s="50"/>
      <c r="C203" s="2"/>
      <c r="D203" s="748" t="s">
        <v>375</v>
      </c>
      <c r="E203" s="748"/>
      <c r="F203" s="182">
        <f t="shared" si="66"/>
        <v>0</v>
      </c>
      <c r="G203" s="124"/>
      <c r="H203" s="582">
        <f t="shared" si="64"/>
        <v>0</v>
      </c>
      <c r="I203" s="182">
        <f t="shared" si="67"/>
        <v>0</v>
      </c>
      <c r="J203" s="124"/>
      <c r="K203" s="582">
        <f t="shared" si="47"/>
        <v>0</v>
      </c>
      <c r="L203" s="40"/>
      <c r="M203" s="1"/>
      <c r="N203" s="72"/>
      <c r="O203" s="72"/>
      <c r="P203" s="1"/>
      <c r="Q203" s="72"/>
      <c r="R203" s="72"/>
      <c r="S203" s="42"/>
      <c r="T203" s="267"/>
      <c r="U203" s="72"/>
      <c r="V203" s="72"/>
      <c r="W203" s="42"/>
    </row>
    <row r="204" spans="1:23" ht="15.75" hidden="1" customHeight="1" thickBot="1" x14ac:dyDescent="0.3">
      <c r="B204" s="50"/>
      <c r="C204" s="2"/>
      <c r="D204" s="748" t="s">
        <v>373</v>
      </c>
      <c r="E204" s="748"/>
      <c r="F204" s="182">
        <f t="shared" si="66"/>
        <v>0</v>
      </c>
      <c r="G204" s="124"/>
      <c r="H204" s="582">
        <f t="shared" si="64"/>
        <v>0</v>
      </c>
      <c r="I204" s="182">
        <f t="shared" si="67"/>
        <v>0</v>
      </c>
      <c r="J204" s="124"/>
      <c r="K204" s="582">
        <f t="shared" si="47"/>
        <v>0</v>
      </c>
      <c r="L204" s="40"/>
      <c r="M204" s="1"/>
      <c r="N204" s="72"/>
      <c r="O204" s="72"/>
      <c r="P204" s="1"/>
      <c r="Q204" s="72"/>
      <c r="R204" s="72"/>
      <c r="S204" s="42"/>
      <c r="T204" s="267"/>
      <c r="U204" s="72"/>
      <c r="V204" s="72"/>
      <c r="W204" s="42"/>
    </row>
    <row r="205" spans="1:23" ht="15.75" hidden="1" customHeight="1" thickBot="1" x14ac:dyDescent="0.3">
      <c r="B205" s="50"/>
      <c r="C205" s="2"/>
      <c r="D205" s="748" t="s">
        <v>820</v>
      </c>
      <c r="E205" s="748"/>
      <c r="F205" s="182">
        <f t="shared" si="66"/>
        <v>0</v>
      </c>
      <c r="G205" s="124"/>
      <c r="H205" s="582">
        <f t="shared" si="64"/>
        <v>0</v>
      </c>
      <c r="I205" s="182">
        <f t="shared" si="67"/>
        <v>0</v>
      </c>
      <c r="J205" s="124"/>
      <c r="K205" s="582">
        <f t="shared" si="47"/>
        <v>0</v>
      </c>
      <c r="L205" s="40"/>
      <c r="M205" s="1"/>
      <c r="N205" s="72"/>
      <c r="O205" s="72"/>
      <c r="P205" s="1"/>
      <c r="Q205" s="72"/>
      <c r="R205" s="72"/>
      <c r="S205" s="42"/>
      <c r="T205" s="267"/>
      <c r="U205" s="72"/>
      <c r="V205" s="72"/>
      <c r="W205" s="42"/>
    </row>
    <row r="206" spans="1:23" ht="25.5" hidden="1" customHeight="1" x14ac:dyDescent="0.25">
      <c r="B206" s="50"/>
      <c r="C206" s="2"/>
      <c r="D206" s="749" t="s">
        <v>536</v>
      </c>
      <c r="E206" s="749"/>
      <c r="F206" s="192">
        <f t="shared" si="66"/>
        <v>0</v>
      </c>
      <c r="G206" s="134"/>
      <c r="H206" s="582">
        <f t="shared" si="64"/>
        <v>0</v>
      </c>
      <c r="I206" s="192">
        <f t="shared" si="67"/>
        <v>0</v>
      </c>
      <c r="J206" s="134"/>
      <c r="K206" s="582">
        <f t="shared" si="47"/>
        <v>0</v>
      </c>
      <c r="L206" s="40"/>
      <c r="M206" s="1"/>
      <c r="N206" s="72"/>
      <c r="O206" s="72"/>
      <c r="P206" s="1"/>
      <c r="Q206" s="72"/>
      <c r="R206" s="72"/>
      <c r="S206" s="42"/>
      <c r="T206" s="267"/>
      <c r="U206" s="72"/>
      <c r="V206" s="72"/>
      <c r="W206" s="42"/>
    </row>
    <row r="207" spans="1:23" ht="25.5" hidden="1" customHeight="1" x14ac:dyDescent="0.25">
      <c r="B207" s="50"/>
      <c r="C207" s="2"/>
      <c r="D207" s="749" t="s">
        <v>539</v>
      </c>
      <c r="E207" s="749"/>
      <c r="F207" s="192">
        <f t="shared" si="66"/>
        <v>0</v>
      </c>
      <c r="G207" s="134"/>
      <c r="H207" s="582">
        <f t="shared" si="64"/>
        <v>0</v>
      </c>
      <c r="I207" s="192">
        <f t="shared" si="67"/>
        <v>0</v>
      </c>
      <c r="J207" s="134"/>
      <c r="K207" s="582">
        <f t="shared" si="47"/>
        <v>0</v>
      </c>
      <c r="L207" s="40"/>
      <c r="M207" s="1"/>
      <c r="N207" s="72"/>
      <c r="O207" s="72"/>
      <c r="P207" s="1"/>
      <c r="Q207" s="72"/>
      <c r="R207" s="72"/>
      <c r="S207" s="42"/>
      <c r="T207" s="267"/>
      <c r="U207" s="72"/>
      <c r="V207" s="72"/>
      <c r="W207" s="42"/>
    </row>
    <row r="208" spans="1:23" ht="15.75" hidden="1" customHeight="1" thickBot="1" x14ac:dyDescent="0.3">
      <c r="B208" s="50"/>
      <c r="C208" s="2"/>
      <c r="D208" s="748" t="s">
        <v>821</v>
      </c>
      <c r="E208" s="748"/>
      <c r="F208" s="182">
        <f t="shared" si="66"/>
        <v>0</v>
      </c>
      <c r="G208" s="124"/>
      <c r="H208" s="582">
        <f t="shared" si="64"/>
        <v>0</v>
      </c>
      <c r="I208" s="182">
        <f t="shared" si="67"/>
        <v>0</v>
      </c>
      <c r="J208" s="124"/>
      <c r="K208" s="582">
        <f t="shared" si="47"/>
        <v>0</v>
      </c>
      <c r="L208" s="40"/>
      <c r="M208" s="1"/>
      <c r="N208" s="72"/>
      <c r="O208" s="72"/>
      <c r="P208" s="1"/>
      <c r="Q208" s="72"/>
      <c r="R208" s="72"/>
      <c r="S208" s="42"/>
      <c r="T208" s="267"/>
      <c r="U208" s="72"/>
      <c r="V208" s="72"/>
      <c r="W208" s="42"/>
    </row>
    <row r="209" spans="1:23" ht="15.75" hidden="1" customHeight="1" thickBot="1" x14ac:dyDescent="0.3">
      <c r="B209" s="50"/>
      <c r="C209" s="2"/>
      <c r="D209" s="748" t="s">
        <v>374</v>
      </c>
      <c r="E209" s="748"/>
      <c r="F209" s="182">
        <f t="shared" si="66"/>
        <v>0</v>
      </c>
      <c r="G209" s="124"/>
      <c r="H209" s="582">
        <f t="shared" si="64"/>
        <v>0</v>
      </c>
      <c r="I209" s="182">
        <f t="shared" si="67"/>
        <v>0</v>
      </c>
      <c r="J209" s="124"/>
      <c r="K209" s="582">
        <f t="shared" si="47"/>
        <v>0</v>
      </c>
      <c r="L209" s="40"/>
      <c r="M209" s="1"/>
      <c r="N209" s="72"/>
      <c r="O209" s="72"/>
      <c r="P209" s="1"/>
      <c r="Q209" s="72"/>
      <c r="R209" s="72"/>
      <c r="S209" s="42"/>
      <c r="T209" s="267"/>
      <c r="U209" s="72"/>
      <c r="V209" s="72"/>
      <c r="W209" s="42"/>
    </row>
    <row r="210" spans="1:23" ht="15.75" hidden="1" customHeight="1" thickBot="1" x14ac:dyDescent="0.3">
      <c r="B210" s="50"/>
      <c r="C210" s="2"/>
      <c r="D210" s="748" t="s">
        <v>822</v>
      </c>
      <c r="E210" s="748"/>
      <c r="F210" s="182">
        <f t="shared" si="66"/>
        <v>0</v>
      </c>
      <c r="G210" s="124"/>
      <c r="H210" s="582">
        <f t="shared" si="64"/>
        <v>0</v>
      </c>
      <c r="I210" s="182">
        <f t="shared" si="67"/>
        <v>0</v>
      </c>
      <c r="J210" s="124"/>
      <c r="K210" s="582">
        <f t="shared" si="47"/>
        <v>0</v>
      </c>
      <c r="L210" s="40"/>
      <c r="M210" s="1"/>
      <c r="N210" s="72"/>
      <c r="O210" s="72"/>
      <c r="P210" s="1"/>
      <c r="Q210" s="72"/>
      <c r="R210" s="72"/>
      <c r="S210" s="42"/>
      <c r="T210" s="267"/>
      <c r="U210" s="72"/>
      <c r="V210" s="72"/>
      <c r="W210" s="42"/>
    </row>
    <row r="211" spans="1:23" ht="15.75" hidden="1" customHeight="1" thickBot="1" x14ac:dyDescent="0.3">
      <c r="B211" s="50"/>
      <c r="C211" s="2"/>
      <c r="D211" s="748" t="s">
        <v>565</v>
      </c>
      <c r="E211" s="748"/>
      <c r="F211" s="182">
        <f t="shared" si="66"/>
        <v>0</v>
      </c>
      <c r="G211" s="124"/>
      <c r="H211" s="582">
        <f t="shared" si="64"/>
        <v>0</v>
      </c>
      <c r="I211" s="182">
        <f t="shared" si="67"/>
        <v>0</v>
      </c>
      <c r="J211" s="124"/>
      <c r="K211" s="582">
        <f t="shared" ref="K211:K255" si="68">SUM(I211:J211)</f>
        <v>0</v>
      </c>
      <c r="L211" s="40"/>
      <c r="M211" s="1"/>
      <c r="N211" s="72"/>
      <c r="O211" s="72"/>
      <c r="P211" s="1"/>
      <c r="Q211" s="72"/>
      <c r="R211" s="72"/>
      <c r="S211" s="42"/>
      <c r="T211" s="267"/>
      <c r="U211" s="72"/>
      <c r="V211" s="72"/>
      <c r="W211" s="42"/>
    </row>
    <row r="212" spans="1:23" s="17" customFormat="1" ht="15.75" hidden="1" customHeight="1" thickBot="1" x14ac:dyDescent="0.3">
      <c r="A212" s="110" t="s">
        <v>278</v>
      </c>
      <c r="B212" s="82" t="s">
        <v>687</v>
      </c>
      <c r="C212" s="767" t="s">
        <v>279</v>
      </c>
      <c r="D212" s="768"/>
      <c r="E212" s="768"/>
      <c r="F212" s="183">
        <f t="shared" si="66"/>
        <v>0</v>
      </c>
      <c r="G212" s="125"/>
      <c r="H212" s="580">
        <f t="shared" si="64"/>
        <v>0</v>
      </c>
      <c r="I212" s="183">
        <f t="shared" si="67"/>
        <v>0</v>
      </c>
      <c r="J212" s="125"/>
      <c r="K212" s="580">
        <f t="shared" si="68"/>
        <v>0</v>
      </c>
      <c r="L212" s="86"/>
      <c r="M212" s="84"/>
      <c r="N212" s="87"/>
      <c r="O212" s="87"/>
      <c r="P212" s="84"/>
      <c r="Q212" s="87"/>
      <c r="R212" s="87"/>
      <c r="S212" s="88"/>
      <c r="T212" s="265"/>
      <c r="U212" s="87"/>
      <c r="V212" s="87"/>
      <c r="W212" s="88"/>
    </row>
    <row r="213" spans="1:23" s="17" customFormat="1" ht="15.75" hidden="1" customHeight="1" thickBot="1" x14ac:dyDescent="0.3">
      <c r="A213" s="110" t="s">
        <v>280</v>
      </c>
      <c r="B213" s="82" t="s">
        <v>688</v>
      </c>
      <c r="C213" s="767" t="s">
        <v>281</v>
      </c>
      <c r="D213" s="768"/>
      <c r="E213" s="768"/>
      <c r="F213" s="183">
        <f t="shared" si="66"/>
        <v>0</v>
      </c>
      <c r="G213" s="125"/>
      <c r="H213" s="580">
        <f t="shared" si="64"/>
        <v>0</v>
      </c>
      <c r="I213" s="183">
        <f t="shared" si="67"/>
        <v>0</v>
      </c>
      <c r="J213" s="125"/>
      <c r="K213" s="580">
        <f t="shared" si="68"/>
        <v>0</v>
      </c>
      <c r="L213" s="86"/>
      <c r="M213" s="84"/>
      <c r="N213" s="87"/>
      <c r="O213" s="87"/>
      <c r="P213" s="84"/>
      <c r="Q213" s="87"/>
      <c r="R213" s="87"/>
      <c r="S213" s="88"/>
      <c r="T213" s="265"/>
      <c r="U213" s="87"/>
      <c r="V213" s="87"/>
      <c r="W213" s="88"/>
    </row>
    <row r="214" spans="1:23" s="17" customFormat="1" ht="15.75" hidden="1" customHeight="1" thickBot="1" x14ac:dyDescent="0.3">
      <c r="A214" s="110" t="s">
        <v>282</v>
      </c>
      <c r="B214" s="82" t="s">
        <v>689</v>
      </c>
      <c r="C214" s="767" t="s">
        <v>283</v>
      </c>
      <c r="D214" s="768"/>
      <c r="E214" s="768"/>
      <c r="F214" s="183">
        <f>F215+F216+F217+F218+F219+F220+F221+F222+F223+F224</f>
        <v>0</v>
      </c>
      <c r="G214" s="125">
        <f>G215+G216+G217+G218+G219+G220+G221+G222+G223+G224</f>
        <v>0</v>
      </c>
      <c r="H214" s="580">
        <f t="shared" si="64"/>
        <v>0</v>
      </c>
      <c r="I214" s="183">
        <f>I215+I216+I217+I218+I219+I220+I221+I222+I223+I224</f>
        <v>0</v>
      </c>
      <c r="J214" s="125">
        <f>J215+J216+J217+J218+J219+J220+J221+J222+J223+J224</f>
        <v>0</v>
      </c>
      <c r="K214" s="580">
        <f t="shared" si="68"/>
        <v>0</v>
      </c>
      <c r="L214" s="86">
        <f t="shared" ref="L214:W214" si="69">L215+L216+L217+L218+L219+L220+L221+L222+L223+L224</f>
        <v>0</v>
      </c>
      <c r="M214" s="84">
        <f t="shared" si="69"/>
        <v>0</v>
      </c>
      <c r="N214" s="87">
        <f t="shared" si="69"/>
        <v>0</v>
      </c>
      <c r="O214" s="87">
        <f t="shared" si="69"/>
        <v>0</v>
      </c>
      <c r="P214" s="84">
        <f t="shared" si="69"/>
        <v>0</v>
      </c>
      <c r="Q214" s="87">
        <f t="shared" si="69"/>
        <v>0</v>
      </c>
      <c r="R214" s="87">
        <f t="shared" si="69"/>
        <v>0</v>
      </c>
      <c r="S214" s="88">
        <f t="shared" si="69"/>
        <v>0</v>
      </c>
      <c r="T214" s="265">
        <f t="shared" si="69"/>
        <v>0</v>
      </c>
      <c r="U214" s="87">
        <f t="shared" si="69"/>
        <v>0</v>
      </c>
      <c r="V214" s="87">
        <f t="shared" si="69"/>
        <v>0</v>
      </c>
      <c r="W214" s="88">
        <f t="shared" si="69"/>
        <v>0</v>
      </c>
    </row>
    <row r="215" spans="1:23" ht="15.75" hidden="1" customHeight="1" thickBot="1" x14ac:dyDescent="0.3">
      <c r="B215" s="50"/>
      <c r="C215" s="2"/>
      <c r="D215" s="748" t="s">
        <v>376</v>
      </c>
      <c r="E215" s="748"/>
      <c r="F215" s="182">
        <f t="shared" ref="F215:F224" si="70">SUM(O215:Z215)</f>
        <v>0</v>
      </c>
      <c r="G215" s="124"/>
      <c r="H215" s="582">
        <f t="shared" si="64"/>
        <v>0</v>
      </c>
      <c r="I215" s="182">
        <f t="shared" ref="I215:I224" si="71">SUM(R215:AC215)</f>
        <v>0</v>
      </c>
      <c r="J215" s="124"/>
      <c r="K215" s="582">
        <f t="shared" si="68"/>
        <v>0</v>
      </c>
      <c r="L215" s="40"/>
      <c r="M215" s="1"/>
      <c r="N215" s="72"/>
      <c r="O215" s="72"/>
      <c r="P215" s="1"/>
      <c r="Q215" s="72"/>
      <c r="R215" s="72"/>
      <c r="S215" s="42"/>
      <c r="T215" s="267"/>
      <c r="U215" s="72"/>
      <c r="V215" s="72"/>
      <c r="W215" s="42"/>
    </row>
    <row r="216" spans="1:23" ht="15.75" hidden="1" customHeight="1" thickBot="1" x14ac:dyDescent="0.3">
      <c r="B216" s="50"/>
      <c r="C216" s="2"/>
      <c r="D216" s="748" t="s">
        <v>377</v>
      </c>
      <c r="E216" s="748"/>
      <c r="F216" s="182">
        <f t="shared" si="70"/>
        <v>0</v>
      </c>
      <c r="G216" s="124"/>
      <c r="H216" s="582">
        <f t="shared" si="64"/>
        <v>0</v>
      </c>
      <c r="I216" s="182">
        <f t="shared" si="71"/>
        <v>0</v>
      </c>
      <c r="J216" s="124"/>
      <c r="K216" s="582">
        <f t="shared" si="68"/>
        <v>0</v>
      </c>
      <c r="L216" s="40"/>
      <c r="M216" s="1"/>
      <c r="N216" s="72"/>
      <c r="O216" s="72"/>
      <c r="P216" s="1"/>
      <c r="Q216" s="72"/>
      <c r="R216" s="72"/>
      <c r="S216" s="42"/>
      <c r="T216" s="267"/>
      <c r="U216" s="72"/>
      <c r="V216" s="72"/>
      <c r="W216" s="42"/>
    </row>
    <row r="217" spans="1:23" ht="15.75" hidden="1" customHeight="1" thickBot="1" x14ac:dyDescent="0.3">
      <c r="B217" s="50"/>
      <c r="C217" s="2"/>
      <c r="D217" s="748" t="s">
        <v>378</v>
      </c>
      <c r="E217" s="748"/>
      <c r="F217" s="182">
        <f t="shared" si="70"/>
        <v>0</v>
      </c>
      <c r="G217" s="124"/>
      <c r="H217" s="582">
        <f t="shared" si="64"/>
        <v>0</v>
      </c>
      <c r="I217" s="182">
        <f t="shared" si="71"/>
        <v>0</v>
      </c>
      <c r="J217" s="124"/>
      <c r="K217" s="582">
        <f t="shared" si="68"/>
        <v>0</v>
      </c>
      <c r="L217" s="40"/>
      <c r="M217" s="1"/>
      <c r="N217" s="72"/>
      <c r="O217" s="72"/>
      <c r="P217" s="1"/>
      <c r="Q217" s="72"/>
      <c r="R217" s="72"/>
      <c r="S217" s="42"/>
      <c r="T217" s="267"/>
      <c r="U217" s="72"/>
      <c r="V217" s="72"/>
      <c r="W217" s="42"/>
    </row>
    <row r="218" spans="1:23" ht="15.75" hidden="1" customHeight="1" thickBot="1" x14ac:dyDescent="0.3">
      <c r="B218" s="50"/>
      <c r="C218" s="2"/>
      <c r="D218" s="748" t="s">
        <v>379</v>
      </c>
      <c r="E218" s="748"/>
      <c r="F218" s="182">
        <f t="shared" si="70"/>
        <v>0</v>
      </c>
      <c r="G218" s="124"/>
      <c r="H218" s="582">
        <f t="shared" si="64"/>
        <v>0</v>
      </c>
      <c r="I218" s="182">
        <f t="shared" si="71"/>
        <v>0</v>
      </c>
      <c r="J218" s="124"/>
      <c r="K218" s="582">
        <f t="shared" si="68"/>
        <v>0</v>
      </c>
      <c r="L218" s="40"/>
      <c r="M218" s="1"/>
      <c r="N218" s="72"/>
      <c r="O218" s="72"/>
      <c r="P218" s="1"/>
      <c r="Q218" s="72"/>
      <c r="R218" s="72"/>
      <c r="S218" s="42"/>
      <c r="T218" s="267"/>
      <c r="U218" s="72"/>
      <c r="V218" s="72"/>
      <c r="W218" s="42"/>
    </row>
    <row r="219" spans="1:23" ht="15.75" hidden="1" customHeight="1" thickBot="1" x14ac:dyDescent="0.3">
      <c r="B219" s="50"/>
      <c r="C219" s="2"/>
      <c r="D219" s="748" t="s">
        <v>380</v>
      </c>
      <c r="E219" s="748"/>
      <c r="F219" s="182">
        <f t="shared" si="70"/>
        <v>0</v>
      </c>
      <c r="G219" s="124"/>
      <c r="H219" s="582">
        <f t="shared" si="64"/>
        <v>0</v>
      </c>
      <c r="I219" s="182">
        <f t="shared" si="71"/>
        <v>0</v>
      </c>
      <c r="J219" s="124"/>
      <c r="K219" s="582">
        <f t="shared" si="68"/>
        <v>0</v>
      </c>
      <c r="L219" s="40"/>
      <c r="M219" s="1"/>
      <c r="N219" s="72"/>
      <c r="O219" s="72"/>
      <c r="P219" s="1"/>
      <c r="Q219" s="72"/>
      <c r="R219" s="72"/>
      <c r="S219" s="42"/>
      <c r="T219" s="267"/>
      <c r="U219" s="72"/>
      <c r="V219" s="72"/>
      <c r="W219" s="42"/>
    </row>
    <row r="220" spans="1:23" ht="25.5" hidden="1" customHeight="1" x14ac:dyDescent="0.25">
      <c r="B220" s="50"/>
      <c r="C220" s="2"/>
      <c r="D220" s="749" t="s">
        <v>537</v>
      </c>
      <c r="E220" s="749"/>
      <c r="F220" s="192">
        <f t="shared" si="70"/>
        <v>0</v>
      </c>
      <c r="G220" s="134"/>
      <c r="H220" s="582">
        <f t="shared" si="64"/>
        <v>0</v>
      </c>
      <c r="I220" s="192">
        <f t="shared" si="71"/>
        <v>0</v>
      </c>
      <c r="J220" s="134"/>
      <c r="K220" s="582">
        <f t="shared" si="68"/>
        <v>0</v>
      </c>
      <c r="L220" s="40"/>
      <c r="M220" s="1"/>
      <c r="N220" s="72"/>
      <c r="O220" s="72"/>
      <c r="P220" s="1"/>
      <c r="Q220" s="72"/>
      <c r="R220" s="72"/>
      <c r="S220" s="42"/>
      <c r="T220" s="267"/>
      <c r="U220" s="72"/>
      <c r="V220" s="72"/>
      <c r="W220" s="42"/>
    </row>
    <row r="221" spans="1:23" ht="25.5" hidden="1" customHeight="1" x14ac:dyDescent="0.25">
      <c r="B221" s="50"/>
      <c r="C221" s="2"/>
      <c r="D221" s="749" t="s">
        <v>540</v>
      </c>
      <c r="E221" s="749"/>
      <c r="F221" s="192">
        <f t="shared" si="70"/>
        <v>0</v>
      </c>
      <c r="G221" s="134"/>
      <c r="H221" s="582">
        <f t="shared" si="64"/>
        <v>0</v>
      </c>
      <c r="I221" s="192">
        <f t="shared" si="71"/>
        <v>0</v>
      </c>
      <c r="J221" s="134"/>
      <c r="K221" s="582">
        <f t="shared" si="68"/>
        <v>0</v>
      </c>
      <c r="L221" s="40"/>
      <c r="M221" s="1"/>
      <c r="N221" s="72"/>
      <c r="O221" s="72"/>
      <c r="P221" s="1"/>
      <c r="Q221" s="72"/>
      <c r="R221" s="72"/>
      <c r="S221" s="42"/>
      <c r="T221" s="267"/>
      <c r="U221" s="72"/>
      <c r="V221" s="72"/>
      <c r="W221" s="42"/>
    </row>
    <row r="222" spans="1:23" ht="15.75" hidden="1" customHeight="1" thickBot="1" x14ac:dyDescent="0.3">
      <c r="B222" s="50"/>
      <c r="C222" s="2"/>
      <c r="D222" s="748" t="s">
        <v>381</v>
      </c>
      <c r="E222" s="748"/>
      <c r="F222" s="182">
        <f t="shared" si="70"/>
        <v>0</v>
      </c>
      <c r="G222" s="124"/>
      <c r="H222" s="582">
        <f t="shared" si="64"/>
        <v>0</v>
      </c>
      <c r="I222" s="182">
        <f t="shared" si="71"/>
        <v>0</v>
      </c>
      <c r="J222" s="124"/>
      <c r="K222" s="582">
        <f t="shared" si="68"/>
        <v>0</v>
      </c>
      <c r="L222" s="40"/>
      <c r="M222" s="1"/>
      <c r="N222" s="72"/>
      <c r="O222" s="72"/>
      <c r="P222" s="1"/>
      <c r="Q222" s="72"/>
      <c r="R222" s="72"/>
      <c r="S222" s="42"/>
      <c r="T222" s="267"/>
      <c r="U222" s="72"/>
      <c r="V222" s="72"/>
      <c r="W222" s="42"/>
    </row>
    <row r="223" spans="1:23" ht="15.75" hidden="1" customHeight="1" thickBot="1" x14ac:dyDescent="0.3">
      <c r="B223" s="50"/>
      <c r="C223" s="2"/>
      <c r="D223" s="748" t="s">
        <v>382</v>
      </c>
      <c r="E223" s="748"/>
      <c r="F223" s="182">
        <f t="shared" si="70"/>
        <v>0</v>
      </c>
      <c r="G223" s="124"/>
      <c r="H223" s="582">
        <f t="shared" si="64"/>
        <v>0</v>
      </c>
      <c r="I223" s="182">
        <f t="shared" si="71"/>
        <v>0</v>
      </c>
      <c r="J223" s="124"/>
      <c r="K223" s="582">
        <f t="shared" si="68"/>
        <v>0</v>
      </c>
      <c r="L223" s="40"/>
      <c r="M223" s="1"/>
      <c r="N223" s="72"/>
      <c r="O223" s="72"/>
      <c r="P223" s="1"/>
      <c r="Q223" s="72"/>
      <c r="R223" s="72"/>
      <c r="S223" s="42"/>
      <c r="T223" s="267"/>
      <c r="U223" s="72"/>
      <c r="V223" s="72"/>
      <c r="W223" s="42"/>
    </row>
    <row r="224" spans="1:23" ht="15.75" hidden="1" customHeight="1" thickBot="1" x14ac:dyDescent="0.3">
      <c r="B224" s="51"/>
      <c r="C224" s="19"/>
      <c r="D224" s="770" t="s">
        <v>566</v>
      </c>
      <c r="E224" s="770"/>
      <c r="F224" s="184">
        <f t="shared" si="70"/>
        <v>0</v>
      </c>
      <c r="G224" s="126"/>
      <c r="H224" s="582">
        <f t="shared" si="64"/>
        <v>0</v>
      </c>
      <c r="I224" s="184">
        <f t="shared" si="71"/>
        <v>0</v>
      </c>
      <c r="J224" s="126"/>
      <c r="K224" s="582">
        <f t="shared" si="68"/>
        <v>0</v>
      </c>
      <c r="L224" s="40"/>
      <c r="M224" s="1"/>
      <c r="N224" s="72"/>
      <c r="O224" s="72"/>
      <c r="P224" s="1"/>
      <c r="Q224" s="72"/>
      <c r="R224" s="72"/>
      <c r="S224" s="42"/>
      <c r="T224" s="267"/>
      <c r="U224" s="72"/>
      <c r="V224" s="72"/>
      <c r="W224" s="42"/>
    </row>
    <row r="225" spans="1:23" ht="15.75" thickBot="1" x14ac:dyDescent="0.3">
      <c r="B225" s="89" t="s">
        <v>284</v>
      </c>
      <c r="C225" s="771" t="s">
        <v>285</v>
      </c>
      <c r="D225" s="772"/>
      <c r="E225" s="772"/>
      <c r="F225" s="185">
        <f>F226+F247+F253+F254</f>
        <v>0</v>
      </c>
      <c r="G225" s="127">
        <f>G226+G247+G253+G254</f>
        <v>0</v>
      </c>
      <c r="H225" s="577">
        <f t="shared" si="64"/>
        <v>0</v>
      </c>
      <c r="I225" s="185">
        <f>I226+I247+I253+I254</f>
        <v>0</v>
      </c>
      <c r="J225" s="127">
        <f>J226+J247+J253+J254</f>
        <v>0</v>
      </c>
      <c r="K225" s="577">
        <f t="shared" si="68"/>
        <v>0</v>
      </c>
      <c r="L225" s="79">
        <f t="shared" ref="L225:W225" si="72">L226+L247+L253+L254</f>
        <v>0</v>
      </c>
      <c r="M225" s="77">
        <f t="shared" si="72"/>
        <v>0</v>
      </c>
      <c r="N225" s="80">
        <f t="shared" si="72"/>
        <v>0</v>
      </c>
      <c r="O225" s="80">
        <f t="shared" si="72"/>
        <v>0</v>
      </c>
      <c r="P225" s="77">
        <f t="shared" si="72"/>
        <v>0</v>
      </c>
      <c r="Q225" s="80">
        <f t="shared" si="72"/>
        <v>0</v>
      </c>
      <c r="R225" s="80">
        <f t="shared" si="72"/>
        <v>0</v>
      </c>
      <c r="S225" s="81">
        <f t="shared" si="72"/>
        <v>0</v>
      </c>
      <c r="T225" s="262">
        <f t="shared" si="72"/>
        <v>0</v>
      </c>
      <c r="U225" s="80">
        <f t="shared" si="72"/>
        <v>0</v>
      </c>
      <c r="V225" s="80">
        <f t="shared" si="72"/>
        <v>0</v>
      </c>
      <c r="W225" s="81">
        <f t="shared" si="72"/>
        <v>0</v>
      </c>
    </row>
    <row r="226" spans="1:23" ht="15.75" hidden="1" customHeight="1" thickBot="1" x14ac:dyDescent="0.3">
      <c r="B226" s="100" t="s">
        <v>690</v>
      </c>
      <c r="C226" s="791" t="s">
        <v>286</v>
      </c>
      <c r="D226" s="792"/>
      <c r="E226" s="792"/>
      <c r="F226" s="181">
        <f>F227+F231+F238+F239+F240+F241+F242+F243+F244</f>
        <v>0</v>
      </c>
      <c r="G226" s="123">
        <f>G227+G231+G238+G239+G240+G241+G242+G243+G244</f>
        <v>0</v>
      </c>
      <c r="H226" s="578">
        <f t="shared" si="64"/>
        <v>0</v>
      </c>
      <c r="I226" s="181">
        <f>I227+I231+I238+I239+I240+I241+I242+I243+I244</f>
        <v>0</v>
      </c>
      <c r="J226" s="123">
        <f>J227+J231+J238+J239+J240+J241+J242+J243+J244</f>
        <v>0</v>
      </c>
      <c r="K226" s="578">
        <f t="shared" si="68"/>
        <v>0</v>
      </c>
      <c r="L226" s="104">
        <f t="shared" ref="L226:W226" si="73">L227+L231+L238+L239+L240+L241+L242+L243+L244</f>
        <v>0</v>
      </c>
      <c r="M226" s="102">
        <f t="shared" si="73"/>
        <v>0</v>
      </c>
      <c r="N226" s="105">
        <f t="shared" si="73"/>
        <v>0</v>
      </c>
      <c r="O226" s="105">
        <f t="shared" si="73"/>
        <v>0</v>
      </c>
      <c r="P226" s="102">
        <f t="shared" si="73"/>
        <v>0</v>
      </c>
      <c r="Q226" s="105">
        <f t="shared" si="73"/>
        <v>0</v>
      </c>
      <c r="R226" s="105">
        <f t="shared" si="73"/>
        <v>0</v>
      </c>
      <c r="S226" s="106">
        <f t="shared" si="73"/>
        <v>0</v>
      </c>
      <c r="T226" s="263">
        <f t="shared" si="73"/>
        <v>0</v>
      </c>
      <c r="U226" s="105">
        <f t="shared" si="73"/>
        <v>0</v>
      </c>
      <c r="V226" s="105">
        <f t="shared" si="73"/>
        <v>0</v>
      </c>
      <c r="W226" s="106">
        <f t="shared" si="73"/>
        <v>0</v>
      </c>
    </row>
    <row r="227" spans="1:23" s="17" customFormat="1" ht="15.75" hidden="1" customHeight="1" thickBot="1" x14ac:dyDescent="0.3">
      <c r="A227" s="110"/>
      <c r="B227" s="49" t="s">
        <v>691</v>
      </c>
      <c r="C227" s="789" t="s">
        <v>287</v>
      </c>
      <c r="D227" s="790"/>
      <c r="E227" s="790"/>
      <c r="F227" s="189">
        <f>F228+F229+F230</f>
        <v>0</v>
      </c>
      <c r="G227" s="131">
        <f>G228+G229+G230</f>
        <v>0</v>
      </c>
      <c r="H227" s="581">
        <f t="shared" si="64"/>
        <v>0</v>
      </c>
      <c r="I227" s="189">
        <f>I228+I229+I230</f>
        <v>0</v>
      </c>
      <c r="J227" s="131">
        <f>J228+J229+J230</f>
        <v>0</v>
      </c>
      <c r="K227" s="581">
        <f t="shared" si="68"/>
        <v>0</v>
      </c>
      <c r="L227" s="41">
        <f t="shared" ref="L227:W227" si="74">L228+L229+L230</f>
        <v>0</v>
      </c>
      <c r="M227" s="13">
        <f t="shared" si="74"/>
        <v>0</v>
      </c>
      <c r="N227" s="73">
        <f t="shared" si="74"/>
        <v>0</v>
      </c>
      <c r="O227" s="73">
        <f t="shared" si="74"/>
        <v>0</v>
      </c>
      <c r="P227" s="13">
        <f t="shared" si="74"/>
        <v>0</v>
      </c>
      <c r="Q227" s="73">
        <f t="shared" si="74"/>
        <v>0</v>
      </c>
      <c r="R227" s="73">
        <f t="shared" si="74"/>
        <v>0</v>
      </c>
      <c r="S227" s="43">
        <f t="shared" si="74"/>
        <v>0</v>
      </c>
      <c r="T227" s="266">
        <f t="shared" si="74"/>
        <v>0</v>
      </c>
      <c r="U227" s="73">
        <f t="shared" si="74"/>
        <v>0</v>
      </c>
      <c r="V227" s="73">
        <f t="shared" si="74"/>
        <v>0</v>
      </c>
      <c r="W227" s="43">
        <f t="shared" si="74"/>
        <v>0</v>
      </c>
    </row>
    <row r="228" spans="1:23" s="166" customFormat="1" ht="15.75" hidden="1" customHeight="1" thickBot="1" x14ac:dyDescent="0.3">
      <c r="A228" s="110" t="s">
        <v>288</v>
      </c>
      <c r="B228" s="151" t="s">
        <v>692</v>
      </c>
      <c r="C228" s="179"/>
      <c r="D228" s="804" t="s">
        <v>704</v>
      </c>
      <c r="E228" s="804"/>
      <c r="F228" s="217">
        <f>SUM(O228:Z228)</f>
        <v>0</v>
      </c>
      <c r="G228" s="218"/>
      <c r="H228" s="579">
        <f t="shared" si="64"/>
        <v>0</v>
      </c>
      <c r="I228" s="217">
        <f>SUM(R228:AC228)</f>
        <v>0</v>
      </c>
      <c r="J228" s="218"/>
      <c r="K228" s="579">
        <f t="shared" si="68"/>
        <v>0</v>
      </c>
      <c r="L228" s="154"/>
      <c r="M228" s="155"/>
      <c r="N228" s="156"/>
      <c r="O228" s="156"/>
      <c r="P228" s="155"/>
      <c r="Q228" s="156"/>
      <c r="R228" s="156"/>
      <c r="S228" s="157"/>
      <c r="T228" s="264"/>
      <c r="U228" s="156"/>
      <c r="V228" s="156"/>
      <c r="W228" s="157"/>
    </row>
    <row r="229" spans="1:23" s="166" customFormat="1" ht="15.75" hidden="1" customHeight="1" thickBot="1" x14ac:dyDescent="0.3">
      <c r="A229" s="110" t="s">
        <v>289</v>
      </c>
      <c r="B229" s="151" t="s">
        <v>693</v>
      </c>
      <c r="C229" s="160"/>
      <c r="D229" s="777" t="s">
        <v>705</v>
      </c>
      <c r="E229" s="777"/>
      <c r="F229" s="200">
        <f>SUM(O229:Z229)</f>
        <v>0</v>
      </c>
      <c r="G229" s="152"/>
      <c r="H229" s="579">
        <f t="shared" si="64"/>
        <v>0</v>
      </c>
      <c r="I229" s="200">
        <f>SUM(R229:AC229)</f>
        <v>0</v>
      </c>
      <c r="J229" s="152"/>
      <c r="K229" s="579">
        <f t="shared" si="68"/>
        <v>0</v>
      </c>
      <c r="L229" s="154"/>
      <c r="M229" s="155"/>
      <c r="N229" s="156"/>
      <c r="O229" s="156"/>
      <c r="P229" s="155"/>
      <c r="Q229" s="156"/>
      <c r="R229" s="156"/>
      <c r="S229" s="157"/>
      <c r="T229" s="264"/>
      <c r="U229" s="156"/>
      <c r="V229" s="156"/>
      <c r="W229" s="157"/>
    </row>
    <row r="230" spans="1:23" s="166" customFormat="1" ht="15.75" hidden="1" customHeight="1" thickBot="1" x14ac:dyDescent="0.3">
      <c r="A230" s="110" t="s">
        <v>290</v>
      </c>
      <c r="B230" s="151" t="s">
        <v>694</v>
      </c>
      <c r="C230" s="160"/>
      <c r="D230" s="777" t="s">
        <v>706</v>
      </c>
      <c r="E230" s="777"/>
      <c r="F230" s="200">
        <f>SUM(O230:Z230)</f>
        <v>0</v>
      </c>
      <c r="G230" s="152"/>
      <c r="H230" s="579">
        <f t="shared" si="64"/>
        <v>0</v>
      </c>
      <c r="I230" s="200">
        <f>SUM(R230:AC230)</f>
        <v>0</v>
      </c>
      <c r="J230" s="152"/>
      <c r="K230" s="579">
        <f t="shared" si="68"/>
        <v>0</v>
      </c>
      <c r="L230" s="154"/>
      <c r="M230" s="155"/>
      <c r="N230" s="156"/>
      <c r="O230" s="156"/>
      <c r="P230" s="155"/>
      <c r="Q230" s="156"/>
      <c r="R230" s="156"/>
      <c r="S230" s="157"/>
      <c r="T230" s="264"/>
      <c r="U230" s="156"/>
      <c r="V230" s="156"/>
      <c r="W230" s="157"/>
    </row>
    <row r="231" spans="1:23" s="17" customFormat="1" ht="15.75" hidden="1" customHeight="1" thickBot="1" x14ac:dyDescent="0.3">
      <c r="A231" s="110"/>
      <c r="B231" s="49" t="s">
        <v>695</v>
      </c>
      <c r="C231" s="789" t="s">
        <v>291</v>
      </c>
      <c r="D231" s="790"/>
      <c r="E231" s="790"/>
      <c r="F231" s="189">
        <f>F232+F233+F234+F235+F236+F237</f>
        <v>0</v>
      </c>
      <c r="G231" s="131">
        <f>G232+G233+G234+G235+G236+G237</f>
        <v>0</v>
      </c>
      <c r="H231" s="581">
        <f t="shared" si="64"/>
        <v>0</v>
      </c>
      <c r="I231" s="189">
        <f>I232+I233+I234+I235+I236+I237</f>
        <v>0</v>
      </c>
      <c r="J231" s="131">
        <f>J232+J233+J234+J235+J236+J237</f>
        <v>0</v>
      </c>
      <c r="K231" s="581">
        <f t="shared" si="68"/>
        <v>0</v>
      </c>
      <c r="L231" s="41">
        <f t="shared" ref="L231:W231" si="75">L232+L233+L234+L235+L236+L237</f>
        <v>0</v>
      </c>
      <c r="M231" s="13">
        <f t="shared" si="75"/>
        <v>0</v>
      </c>
      <c r="N231" s="73">
        <f t="shared" si="75"/>
        <v>0</v>
      </c>
      <c r="O231" s="73">
        <f t="shared" si="75"/>
        <v>0</v>
      </c>
      <c r="P231" s="13">
        <f t="shared" si="75"/>
        <v>0</v>
      </c>
      <c r="Q231" s="73">
        <f t="shared" si="75"/>
        <v>0</v>
      </c>
      <c r="R231" s="73">
        <f t="shared" si="75"/>
        <v>0</v>
      </c>
      <c r="S231" s="43">
        <f t="shared" si="75"/>
        <v>0</v>
      </c>
      <c r="T231" s="266">
        <f t="shared" si="75"/>
        <v>0</v>
      </c>
      <c r="U231" s="73">
        <f t="shared" si="75"/>
        <v>0</v>
      </c>
      <c r="V231" s="73">
        <f t="shared" si="75"/>
        <v>0</v>
      </c>
      <c r="W231" s="43">
        <f t="shared" si="75"/>
        <v>0</v>
      </c>
    </row>
    <row r="232" spans="1:23" s="166" customFormat="1" ht="15.75" hidden="1" customHeight="1" thickBot="1" x14ac:dyDescent="0.3">
      <c r="A232" s="110" t="s">
        <v>292</v>
      </c>
      <c r="B232" s="151" t="s">
        <v>696</v>
      </c>
      <c r="C232" s="160"/>
      <c r="D232" s="777" t="s">
        <v>383</v>
      </c>
      <c r="E232" s="777"/>
      <c r="F232" s="200">
        <f t="shared" ref="F232:F243" si="76">SUM(O232:Z232)</f>
        <v>0</v>
      </c>
      <c r="G232" s="152"/>
      <c r="H232" s="579">
        <f t="shared" si="64"/>
        <v>0</v>
      </c>
      <c r="I232" s="200">
        <f t="shared" ref="I232:I243" si="77">SUM(R232:AC232)</f>
        <v>0</v>
      </c>
      <c r="J232" s="152"/>
      <c r="K232" s="579">
        <f t="shared" si="68"/>
        <v>0</v>
      </c>
      <c r="L232" s="154"/>
      <c r="M232" s="155"/>
      <c r="N232" s="156"/>
      <c r="O232" s="156"/>
      <c r="P232" s="155"/>
      <c r="Q232" s="156"/>
      <c r="R232" s="156"/>
      <c r="S232" s="157"/>
      <c r="T232" s="264"/>
      <c r="U232" s="156"/>
      <c r="V232" s="156"/>
      <c r="W232" s="157"/>
    </row>
    <row r="233" spans="1:23" s="166" customFormat="1" ht="15.75" hidden="1" customHeight="1" thickBot="1" x14ac:dyDescent="0.3">
      <c r="A233" s="110" t="s">
        <v>293</v>
      </c>
      <c r="B233" s="151" t="s">
        <v>697</v>
      </c>
      <c r="C233" s="160"/>
      <c r="D233" s="777" t="s">
        <v>384</v>
      </c>
      <c r="E233" s="777"/>
      <c r="F233" s="200">
        <f t="shared" si="76"/>
        <v>0</v>
      </c>
      <c r="G233" s="152"/>
      <c r="H233" s="579">
        <f t="shared" si="64"/>
        <v>0</v>
      </c>
      <c r="I233" s="200">
        <f t="shared" si="77"/>
        <v>0</v>
      </c>
      <c r="J233" s="152"/>
      <c r="K233" s="579">
        <f t="shared" si="68"/>
        <v>0</v>
      </c>
      <c r="L233" s="154"/>
      <c r="M233" s="155"/>
      <c r="N233" s="156"/>
      <c r="O233" s="156"/>
      <c r="P233" s="155"/>
      <c r="Q233" s="156"/>
      <c r="R233" s="156"/>
      <c r="S233" s="157"/>
      <c r="T233" s="264"/>
      <c r="U233" s="156"/>
      <c r="V233" s="156"/>
      <c r="W233" s="157"/>
    </row>
    <row r="234" spans="1:23" s="166" customFormat="1" ht="15.75" hidden="1" customHeight="1" thickBot="1" x14ac:dyDescent="0.3">
      <c r="A234" s="110" t="s">
        <v>871</v>
      </c>
      <c r="B234" s="151" t="s">
        <v>872</v>
      </c>
      <c r="C234" s="160"/>
      <c r="D234" s="777" t="s">
        <v>873</v>
      </c>
      <c r="E234" s="777"/>
      <c r="F234" s="200">
        <f t="shared" si="76"/>
        <v>0</v>
      </c>
      <c r="G234" s="152"/>
      <c r="H234" s="579">
        <f t="shared" si="64"/>
        <v>0</v>
      </c>
      <c r="I234" s="200">
        <f t="shared" si="77"/>
        <v>0</v>
      </c>
      <c r="J234" s="152"/>
      <c r="K234" s="579">
        <f t="shared" si="68"/>
        <v>0</v>
      </c>
      <c r="L234" s="154"/>
      <c r="M234" s="155"/>
      <c r="N234" s="156"/>
      <c r="O234" s="156"/>
      <c r="P234" s="155"/>
      <c r="Q234" s="156"/>
      <c r="R234" s="156"/>
      <c r="S234" s="157"/>
      <c r="T234" s="264"/>
      <c r="U234" s="156"/>
      <c r="V234" s="156"/>
      <c r="W234" s="157"/>
    </row>
    <row r="235" spans="1:23" s="166" customFormat="1" ht="15.75" hidden="1" customHeight="1" thickBot="1" x14ac:dyDescent="0.3">
      <c r="A235" s="110" t="s">
        <v>294</v>
      </c>
      <c r="B235" s="151" t="s">
        <v>698</v>
      </c>
      <c r="C235" s="160"/>
      <c r="D235" s="777" t="s">
        <v>295</v>
      </c>
      <c r="E235" s="777"/>
      <c r="F235" s="200">
        <f t="shared" si="76"/>
        <v>0</v>
      </c>
      <c r="G235" s="152"/>
      <c r="H235" s="579">
        <f t="shared" si="64"/>
        <v>0</v>
      </c>
      <c r="I235" s="200">
        <f t="shared" si="77"/>
        <v>0</v>
      </c>
      <c r="J235" s="152"/>
      <c r="K235" s="579">
        <f t="shared" si="68"/>
        <v>0</v>
      </c>
      <c r="L235" s="154"/>
      <c r="M235" s="155"/>
      <c r="N235" s="156"/>
      <c r="O235" s="156"/>
      <c r="P235" s="155"/>
      <c r="Q235" s="156"/>
      <c r="R235" s="156"/>
      <c r="S235" s="157"/>
      <c r="T235" s="264"/>
      <c r="U235" s="156"/>
      <c r="V235" s="156"/>
      <c r="W235" s="157"/>
    </row>
    <row r="236" spans="1:23" s="166" customFormat="1" ht="15.75" hidden="1" customHeight="1" thickBot="1" x14ac:dyDescent="0.3">
      <c r="A236" s="110" t="s">
        <v>296</v>
      </c>
      <c r="B236" s="151" t="s">
        <v>699</v>
      </c>
      <c r="C236" s="160"/>
      <c r="D236" s="777" t="s">
        <v>297</v>
      </c>
      <c r="E236" s="777"/>
      <c r="F236" s="200">
        <f t="shared" si="76"/>
        <v>0</v>
      </c>
      <c r="G236" s="152"/>
      <c r="H236" s="579">
        <f t="shared" si="64"/>
        <v>0</v>
      </c>
      <c r="I236" s="200">
        <f t="shared" si="77"/>
        <v>0</v>
      </c>
      <c r="J236" s="152"/>
      <c r="K236" s="579">
        <f t="shared" si="68"/>
        <v>0</v>
      </c>
      <c r="L236" s="154"/>
      <c r="M236" s="155"/>
      <c r="N236" s="156"/>
      <c r="O236" s="156"/>
      <c r="P236" s="155"/>
      <c r="Q236" s="156"/>
      <c r="R236" s="156"/>
      <c r="S236" s="157"/>
      <c r="T236" s="264"/>
      <c r="U236" s="156"/>
      <c r="V236" s="156"/>
      <c r="W236" s="157"/>
    </row>
    <row r="237" spans="1:23" s="166" customFormat="1" ht="15.75" hidden="1" customHeight="1" thickBot="1" x14ac:dyDescent="0.3">
      <c r="A237" s="110" t="s">
        <v>874</v>
      </c>
      <c r="B237" s="151" t="s">
        <v>875</v>
      </c>
      <c r="C237" s="160"/>
      <c r="D237" s="777" t="s">
        <v>876</v>
      </c>
      <c r="E237" s="777"/>
      <c r="F237" s="200">
        <f t="shared" si="76"/>
        <v>0</v>
      </c>
      <c r="G237" s="152"/>
      <c r="H237" s="579">
        <f t="shared" si="64"/>
        <v>0</v>
      </c>
      <c r="I237" s="200">
        <f t="shared" si="77"/>
        <v>0</v>
      </c>
      <c r="J237" s="152"/>
      <c r="K237" s="579">
        <f t="shared" si="68"/>
        <v>0</v>
      </c>
      <c r="L237" s="154"/>
      <c r="M237" s="155"/>
      <c r="N237" s="156"/>
      <c r="O237" s="156"/>
      <c r="P237" s="155"/>
      <c r="Q237" s="156"/>
      <c r="R237" s="156"/>
      <c r="S237" s="157"/>
      <c r="T237" s="264"/>
      <c r="U237" s="156"/>
      <c r="V237" s="156"/>
      <c r="W237" s="157"/>
    </row>
    <row r="238" spans="1:23" s="39" customFormat="1" ht="15.75" hidden="1" customHeight="1" thickBot="1" x14ac:dyDescent="0.3">
      <c r="A238" s="110" t="s">
        <v>877</v>
      </c>
      <c r="B238" s="49" t="s">
        <v>878</v>
      </c>
      <c r="C238" s="789" t="s">
        <v>879</v>
      </c>
      <c r="D238" s="790"/>
      <c r="E238" s="790"/>
      <c r="F238" s="189">
        <f t="shared" si="76"/>
        <v>0</v>
      </c>
      <c r="G238" s="131"/>
      <c r="H238" s="581">
        <f t="shared" si="64"/>
        <v>0</v>
      </c>
      <c r="I238" s="189">
        <f t="shared" si="77"/>
        <v>0</v>
      </c>
      <c r="J238" s="131"/>
      <c r="K238" s="581">
        <f t="shared" si="68"/>
        <v>0</v>
      </c>
      <c r="L238" s="41"/>
      <c r="M238" s="13"/>
      <c r="N238" s="73"/>
      <c r="O238" s="73"/>
      <c r="P238" s="13"/>
      <c r="Q238" s="73"/>
      <c r="R238" s="73"/>
      <c r="S238" s="43"/>
      <c r="T238" s="266"/>
      <c r="U238" s="73"/>
      <c r="V238" s="73"/>
      <c r="W238" s="43"/>
    </row>
    <row r="239" spans="1:23" s="39" customFormat="1" ht="15.75" hidden="1" customHeight="1" thickBot="1" x14ac:dyDescent="0.3">
      <c r="A239" s="110" t="s">
        <v>298</v>
      </c>
      <c r="B239" s="49" t="s">
        <v>700</v>
      </c>
      <c r="C239" s="789" t="s">
        <v>299</v>
      </c>
      <c r="D239" s="790"/>
      <c r="E239" s="790"/>
      <c r="F239" s="189">
        <f t="shared" si="76"/>
        <v>0</v>
      </c>
      <c r="G239" s="131"/>
      <c r="H239" s="581">
        <f t="shared" si="64"/>
        <v>0</v>
      </c>
      <c r="I239" s="189">
        <f t="shared" si="77"/>
        <v>0</v>
      </c>
      <c r="J239" s="131"/>
      <c r="K239" s="581">
        <f t="shared" si="68"/>
        <v>0</v>
      </c>
      <c r="L239" s="41"/>
      <c r="M239" s="13"/>
      <c r="N239" s="73"/>
      <c r="O239" s="73"/>
      <c r="P239" s="13"/>
      <c r="Q239" s="73"/>
      <c r="R239" s="73"/>
      <c r="S239" s="43"/>
      <c r="T239" s="266"/>
      <c r="U239" s="73"/>
      <c r="V239" s="73"/>
      <c r="W239" s="43"/>
    </row>
    <row r="240" spans="1:23" s="39" customFormat="1" ht="15.75" hidden="1" customHeight="1" thickBot="1" x14ac:dyDescent="0.3">
      <c r="A240" s="110" t="s">
        <v>300</v>
      </c>
      <c r="B240" s="49" t="s">
        <v>701</v>
      </c>
      <c r="C240" s="789" t="s">
        <v>880</v>
      </c>
      <c r="D240" s="790"/>
      <c r="E240" s="790"/>
      <c r="F240" s="189">
        <f t="shared" si="76"/>
        <v>0</v>
      </c>
      <c r="G240" s="131"/>
      <c r="H240" s="581">
        <f t="shared" si="64"/>
        <v>0</v>
      </c>
      <c r="I240" s="189">
        <f t="shared" si="77"/>
        <v>0</v>
      </c>
      <c r="J240" s="131"/>
      <c r="K240" s="581">
        <f t="shared" si="68"/>
        <v>0</v>
      </c>
      <c r="L240" s="41"/>
      <c r="M240" s="13"/>
      <c r="N240" s="73"/>
      <c r="O240" s="73"/>
      <c r="P240" s="13"/>
      <c r="Q240" s="73"/>
      <c r="R240" s="73"/>
      <c r="S240" s="43"/>
      <c r="T240" s="266"/>
      <c r="U240" s="73"/>
      <c r="V240" s="73"/>
      <c r="W240" s="43"/>
    </row>
    <row r="241" spans="1:24" s="39" customFormat="1" ht="15.75" hidden="1" customHeight="1" thickBot="1" x14ac:dyDescent="0.3">
      <c r="A241" s="110" t="s">
        <v>301</v>
      </c>
      <c r="B241" s="49" t="s">
        <v>702</v>
      </c>
      <c r="C241" s="789" t="s">
        <v>881</v>
      </c>
      <c r="D241" s="790"/>
      <c r="E241" s="790"/>
      <c r="F241" s="189">
        <f t="shared" si="76"/>
        <v>0</v>
      </c>
      <c r="G241" s="131"/>
      <c r="H241" s="581">
        <f t="shared" si="64"/>
        <v>0</v>
      </c>
      <c r="I241" s="189">
        <f t="shared" si="77"/>
        <v>0</v>
      </c>
      <c r="J241" s="131"/>
      <c r="K241" s="581">
        <f t="shared" si="68"/>
        <v>0</v>
      </c>
      <c r="L241" s="41"/>
      <c r="M241" s="13"/>
      <c r="N241" s="73"/>
      <c r="O241" s="73"/>
      <c r="P241" s="13"/>
      <c r="Q241" s="73"/>
      <c r="R241" s="73"/>
      <c r="S241" s="43"/>
      <c r="T241" s="266"/>
      <c r="U241" s="73"/>
      <c r="V241" s="73"/>
      <c r="W241" s="43"/>
    </row>
    <row r="242" spans="1:24" s="39" customFormat="1" ht="15.75" hidden="1" customHeight="1" thickBot="1" x14ac:dyDescent="0.3">
      <c r="A242" s="110" t="s">
        <v>302</v>
      </c>
      <c r="B242" s="49" t="s">
        <v>703</v>
      </c>
      <c r="C242" s="789" t="s">
        <v>303</v>
      </c>
      <c r="D242" s="790"/>
      <c r="E242" s="790"/>
      <c r="F242" s="189">
        <f t="shared" si="76"/>
        <v>0</v>
      </c>
      <c r="G242" s="131"/>
      <c r="H242" s="581">
        <f t="shared" si="64"/>
        <v>0</v>
      </c>
      <c r="I242" s="189">
        <f t="shared" si="77"/>
        <v>0</v>
      </c>
      <c r="J242" s="131"/>
      <c r="K242" s="581">
        <f t="shared" si="68"/>
        <v>0</v>
      </c>
      <c r="L242" s="41"/>
      <c r="M242" s="13"/>
      <c r="N242" s="73"/>
      <c r="O242" s="73"/>
      <c r="P242" s="13"/>
      <c r="Q242" s="73"/>
      <c r="R242" s="73"/>
      <c r="S242" s="43"/>
      <c r="T242" s="266"/>
      <c r="U242" s="73"/>
      <c r="V242" s="73"/>
      <c r="W242" s="43"/>
    </row>
    <row r="243" spans="1:24" s="39" customFormat="1" ht="15.75" hidden="1" customHeight="1" thickBot="1" x14ac:dyDescent="0.3">
      <c r="A243" s="110" t="s">
        <v>882</v>
      </c>
      <c r="B243" s="49" t="s">
        <v>883</v>
      </c>
      <c r="C243" s="789" t="s">
        <v>885</v>
      </c>
      <c r="D243" s="790"/>
      <c r="E243" s="790"/>
      <c r="F243" s="189">
        <f t="shared" si="76"/>
        <v>0</v>
      </c>
      <c r="G243" s="131"/>
      <c r="H243" s="581">
        <f t="shared" si="64"/>
        <v>0</v>
      </c>
      <c r="I243" s="189">
        <f t="shared" si="77"/>
        <v>0</v>
      </c>
      <c r="J243" s="131"/>
      <c r="K243" s="581">
        <f t="shared" si="68"/>
        <v>0</v>
      </c>
      <c r="L243" s="41"/>
      <c r="M243" s="13"/>
      <c r="N243" s="73"/>
      <c r="O243" s="73"/>
      <c r="P243" s="13"/>
      <c r="Q243" s="73"/>
      <c r="R243" s="73"/>
      <c r="S243" s="43"/>
      <c r="T243" s="266"/>
      <c r="U243" s="73"/>
      <c r="V243" s="73"/>
      <c r="W243" s="43"/>
    </row>
    <row r="244" spans="1:24" s="39" customFormat="1" ht="15.75" hidden="1" customHeight="1" thickBot="1" x14ac:dyDescent="0.3">
      <c r="A244" s="110"/>
      <c r="B244" s="49" t="s">
        <v>884</v>
      </c>
      <c r="C244" s="789" t="s">
        <v>886</v>
      </c>
      <c r="D244" s="790"/>
      <c r="E244" s="790"/>
      <c r="F244" s="189">
        <f>F245+F246</f>
        <v>0</v>
      </c>
      <c r="G244" s="131">
        <f>G245+G246</f>
        <v>0</v>
      </c>
      <c r="H244" s="581">
        <f t="shared" si="64"/>
        <v>0</v>
      </c>
      <c r="I244" s="189">
        <f>I245+I246</f>
        <v>0</v>
      </c>
      <c r="J244" s="131">
        <f>J245+J246</f>
        <v>0</v>
      </c>
      <c r="K244" s="581">
        <f t="shared" si="68"/>
        <v>0</v>
      </c>
      <c r="L244" s="41">
        <f t="shared" ref="L244:W244" si="78">L245+L246</f>
        <v>0</v>
      </c>
      <c r="M244" s="13">
        <f t="shared" si="78"/>
        <v>0</v>
      </c>
      <c r="N244" s="73">
        <f t="shared" si="78"/>
        <v>0</v>
      </c>
      <c r="O244" s="73">
        <f t="shared" si="78"/>
        <v>0</v>
      </c>
      <c r="P244" s="13">
        <f t="shared" si="78"/>
        <v>0</v>
      </c>
      <c r="Q244" s="73">
        <f t="shared" si="78"/>
        <v>0</v>
      </c>
      <c r="R244" s="73">
        <f t="shared" si="78"/>
        <v>0</v>
      </c>
      <c r="S244" s="43">
        <f t="shared" si="78"/>
        <v>0</v>
      </c>
      <c r="T244" s="266">
        <f t="shared" si="78"/>
        <v>0</v>
      </c>
      <c r="U244" s="73">
        <f t="shared" si="78"/>
        <v>0</v>
      </c>
      <c r="V244" s="73">
        <f t="shared" si="78"/>
        <v>0</v>
      </c>
      <c r="W244" s="43">
        <f t="shared" si="78"/>
        <v>0</v>
      </c>
    </row>
    <row r="245" spans="1:24" s="166" customFormat="1" ht="15.75" hidden="1" customHeight="1" thickBot="1" x14ac:dyDescent="0.3">
      <c r="A245" s="110" t="s">
        <v>888</v>
      </c>
      <c r="B245" s="151" t="s">
        <v>887</v>
      </c>
      <c r="C245" s="160"/>
      <c r="D245" s="777" t="s">
        <v>891</v>
      </c>
      <c r="E245" s="777"/>
      <c r="F245" s="200">
        <f>SUM(O245:Z245)</f>
        <v>0</v>
      </c>
      <c r="G245" s="152"/>
      <c r="H245" s="579">
        <f t="shared" si="64"/>
        <v>0</v>
      </c>
      <c r="I245" s="200">
        <f>SUM(R245:AC245)</f>
        <v>0</v>
      </c>
      <c r="J245" s="152"/>
      <c r="K245" s="579">
        <f t="shared" si="68"/>
        <v>0</v>
      </c>
      <c r="L245" s="154"/>
      <c r="M245" s="155"/>
      <c r="N245" s="156"/>
      <c r="O245" s="156"/>
      <c r="P245" s="155"/>
      <c r="Q245" s="156"/>
      <c r="R245" s="156"/>
      <c r="S245" s="157"/>
      <c r="T245" s="264"/>
      <c r="U245" s="156"/>
      <c r="V245" s="156"/>
      <c r="W245" s="157"/>
    </row>
    <row r="246" spans="1:24" s="166" customFormat="1" ht="15.75" hidden="1" customHeight="1" thickBot="1" x14ac:dyDescent="0.3">
      <c r="A246" s="110" t="s">
        <v>889</v>
      </c>
      <c r="B246" s="151" t="s">
        <v>890</v>
      </c>
      <c r="C246" s="160"/>
      <c r="D246" s="777" t="s">
        <v>892</v>
      </c>
      <c r="E246" s="777"/>
      <c r="F246" s="200">
        <f>SUM(O246:Z246)</f>
        <v>0</v>
      </c>
      <c r="G246" s="152"/>
      <c r="H246" s="579">
        <f t="shared" si="64"/>
        <v>0</v>
      </c>
      <c r="I246" s="200">
        <f>SUM(R246:AC246)</f>
        <v>0</v>
      </c>
      <c r="J246" s="152"/>
      <c r="K246" s="579">
        <f t="shared" si="68"/>
        <v>0</v>
      </c>
      <c r="L246" s="154"/>
      <c r="M246" s="155"/>
      <c r="N246" s="156"/>
      <c r="O246" s="156"/>
      <c r="P246" s="155"/>
      <c r="Q246" s="156"/>
      <c r="R246" s="156"/>
      <c r="S246" s="157"/>
      <c r="T246" s="264"/>
      <c r="U246" s="156"/>
      <c r="V246" s="156"/>
      <c r="W246" s="157"/>
    </row>
    <row r="247" spans="1:24" ht="15.75" hidden="1" customHeight="1" thickBot="1" x14ac:dyDescent="0.3">
      <c r="B247" s="82" t="s">
        <v>707</v>
      </c>
      <c r="C247" s="767" t="s">
        <v>304</v>
      </c>
      <c r="D247" s="768"/>
      <c r="E247" s="768"/>
      <c r="F247" s="183">
        <f>F248+F249+F250+F251+F252</f>
        <v>0</v>
      </c>
      <c r="G247" s="125">
        <f>G248+G249+G250+G251+G252</f>
        <v>0</v>
      </c>
      <c r="H247" s="580">
        <f t="shared" si="64"/>
        <v>0</v>
      </c>
      <c r="I247" s="183">
        <f>I248+I249+I250+I251+I252</f>
        <v>0</v>
      </c>
      <c r="J247" s="125">
        <f>J248+J249+J250+J251+J252</f>
        <v>0</v>
      </c>
      <c r="K247" s="580">
        <f t="shared" si="68"/>
        <v>0</v>
      </c>
      <c r="L247" s="86">
        <f t="shared" ref="L247:W247" si="79">L248+L249+L250+L251+L252</f>
        <v>0</v>
      </c>
      <c r="M247" s="84">
        <f t="shared" si="79"/>
        <v>0</v>
      </c>
      <c r="N247" s="87">
        <f t="shared" si="79"/>
        <v>0</v>
      </c>
      <c r="O247" s="87">
        <f t="shared" si="79"/>
        <v>0</v>
      </c>
      <c r="P247" s="84">
        <f t="shared" si="79"/>
        <v>0</v>
      </c>
      <c r="Q247" s="87">
        <f t="shared" si="79"/>
        <v>0</v>
      </c>
      <c r="R247" s="87">
        <f t="shared" si="79"/>
        <v>0</v>
      </c>
      <c r="S247" s="88">
        <f t="shared" si="79"/>
        <v>0</v>
      </c>
      <c r="T247" s="265">
        <f t="shared" si="79"/>
        <v>0</v>
      </c>
      <c r="U247" s="87">
        <f t="shared" si="79"/>
        <v>0</v>
      </c>
      <c r="V247" s="87">
        <f t="shared" si="79"/>
        <v>0</v>
      </c>
      <c r="W247" s="88">
        <f t="shared" si="79"/>
        <v>0</v>
      </c>
    </row>
    <row r="248" spans="1:24" s="39" customFormat="1" ht="15.75" hidden="1" customHeight="1" thickBot="1" x14ac:dyDescent="0.3">
      <c r="A248" s="110" t="s">
        <v>305</v>
      </c>
      <c r="B248" s="158" t="s">
        <v>708</v>
      </c>
      <c r="C248" s="805" t="s">
        <v>385</v>
      </c>
      <c r="D248" s="806"/>
      <c r="E248" s="806"/>
      <c r="F248" s="201">
        <f t="shared" ref="F248:F254" si="80">SUM(O248:Z248)</f>
        <v>0</v>
      </c>
      <c r="G248" s="159"/>
      <c r="H248" s="586">
        <f t="shared" si="64"/>
        <v>0</v>
      </c>
      <c r="I248" s="201">
        <f t="shared" ref="I248:I254" si="81">SUM(R248:AC248)</f>
        <v>0</v>
      </c>
      <c r="J248" s="159"/>
      <c r="K248" s="586">
        <f t="shared" si="68"/>
        <v>0</v>
      </c>
      <c r="L248" s="172"/>
      <c r="M248" s="170"/>
      <c r="N248" s="173"/>
      <c r="O248" s="173"/>
      <c r="P248" s="170"/>
      <c r="Q248" s="173"/>
      <c r="R248" s="173"/>
      <c r="S248" s="171"/>
      <c r="T248" s="271"/>
      <c r="U248" s="173"/>
      <c r="V248" s="173"/>
      <c r="W248" s="171"/>
    </row>
    <row r="249" spans="1:24" s="39" customFormat="1" ht="15.75" hidden="1" customHeight="1" thickBot="1" x14ac:dyDescent="0.3">
      <c r="A249" s="110" t="s">
        <v>306</v>
      </c>
      <c r="B249" s="158" t="s">
        <v>709</v>
      </c>
      <c r="C249" s="805" t="s">
        <v>386</v>
      </c>
      <c r="D249" s="806"/>
      <c r="E249" s="806"/>
      <c r="F249" s="201">
        <f t="shared" si="80"/>
        <v>0</v>
      </c>
      <c r="G249" s="159"/>
      <c r="H249" s="586">
        <f t="shared" si="64"/>
        <v>0</v>
      </c>
      <c r="I249" s="201">
        <f t="shared" si="81"/>
        <v>0</v>
      </c>
      <c r="J249" s="159"/>
      <c r="K249" s="586">
        <f t="shared" si="68"/>
        <v>0</v>
      </c>
      <c r="L249" s="172"/>
      <c r="M249" s="170"/>
      <c r="N249" s="173"/>
      <c r="O249" s="173"/>
      <c r="P249" s="170"/>
      <c r="Q249" s="173"/>
      <c r="R249" s="173"/>
      <c r="S249" s="171"/>
      <c r="T249" s="271"/>
      <c r="U249" s="173"/>
      <c r="V249" s="173"/>
      <c r="W249" s="171"/>
    </row>
    <row r="250" spans="1:24" s="39" customFormat="1" ht="15.75" hidden="1" customHeight="1" thickBot="1" x14ac:dyDescent="0.3">
      <c r="A250" s="110" t="s">
        <v>307</v>
      </c>
      <c r="B250" s="158" t="s">
        <v>710</v>
      </c>
      <c r="C250" s="805" t="s">
        <v>308</v>
      </c>
      <c r="D250" s="806"/>
      <c r="E250" s="806"/>
      <c r="F250" s="201">
        <f t="shared" si="80"/>
        <v>0</v>
      </c>
      <c r="G250" s="159"/>
      <c r="H250" s="586">
        <f t="shared" si="64"/>
        <v>0</v>
      </c>
      <c r="I250" s="201">
        <f t="shared" si="81"/>
        <v>0</v>
      </c>
      <c r="J250" s="159"/>
      <c r="K250" s="586">
        <f t="shared" si="68"/>
        <v>0</v>
      </c>
      <c r="L250" s="172"/>
      <c r="M250" s="170"/>
      <c r="N250" s="173"/>
      <c r="O250" s="173"/>
      <c r="P250" s="170"/>
      <c r="Q250" s="173"/>
      <c r="R250" s="173"/>
      <c r="S250" s="171"/>
      <c r="T250" s="271"/>
      <c r="U250" s="173"/>
      <c r="V250" s="173"/>
      <c r="W250" s="171"/>
    </row>
    <row r="251" spans="1:24" s="39" customFormat="1" ht="15.75" hidden="1" customHeight="1" thickBot="1" x14ac:dyDescent="0.3">
      <c r="A251" s="110" t="s">
        <v>309</v>
      </c>
      <c r="B251" s="158" t="s">
        <v>711</v>
      </c>
      <c r="C251" s="805" t="s">
        <v>310</v>
      </c>
      <c r="D251" s="806"/>
      <c r="E251" s="806"/>
      <c r="F251" s="201">
        <f t="shared" si="80"/>
        <v>0</v>
      </c>
      <c r="G251" s="159"/>
      <c r="H251" s="586">
        <f t="shared" si="64"/>
        <v>0</v>
      </c>
      <c r="I251" s="201">
        <f t="shared" si="81"/>
        <v>0</v>
      </c>
      <c r="J251" s="159"/>
      <c r="K251" s="586">
        <f t="shared" si="68"/>
        <v>0</v>
      </c>
      <c r="L251" s="172"/>
      <c r="M251" s="170"/>
      <c r="N251" s="173"/>
      <c r="O251" s="173"/>
      <c r="P251" s="170"/>
      <c r="Q251" s="173"/>
      <c r="R251" s="173"/>
      <c r="S251" s="171"/>
      <c r="T251" s="271"/>
      <c r="U251" s="173"/>
      <c r="V251" s="173"/>
      <c r="W251" s="171"/>
    </row>
    <row r="252" spans="1:24" s="39" customFormat="1" ht="15.75" hidden="1" customHeight="1" thickBot="1" x14ac:dyDescent="0.3">
      <c r="A252" s="110" t="s">
        <v>311</v>
      </c>
      <c r="B252" s="158" t="s">
        <v>712</v>
      </c>
      <c r="C252" s="805" t="s">
        <v>387</v>
      </c>
      <c r="D252" s="806"/>
      <c r="E252" s="806"/>
      <c r="F252" s="201">
        <f t="shared" si="80"/>
        <v>0</v>
      </c>
      <c r="G252" s="159"/>
      <c r="H252" s="586">
        <f t="shared" si="64"/>
        <v>0</v>
      </c>
      <c r="I252" s="201">
        <f t="shared" si="81"/>
        <v>0</v>
      </c>
      <c r="J252" s="159"/>
      <c r="K252" s="586">
        <f t="shared" si="68"/>
        <v>0</v>
      </c>
      <c r="L252" s="172"/>
      <c r="M252" s="170"/>
      <c r="N252" s="173"/>
      <c r="O252" s="173"/>
      <c r="P252" s="170"/>
      <c r="Q252" s="173"/>
      <c r="R252" s="173"/>
      <c r="S252" s="171"/>
      <c r="T252" s="271"/>
      <c r="U252" s="173"/>
      <c r="V252" s="173"/>
      <c r="W252" s="171"/>
    </row>
    <row r="253" spans="1:24" ht="15.75" hidden="1" customHeight="1" thickBot="1" x14ac:dyDescent="0.3">
      <c r="A253" s="110" t="s">
        <v>313</v>
      </c>
      <c r="B253" s="82" t="s">
        <v>713</v>
      </c>
      <c r="C253" s="767" t="s">
        <v>312</v>
      </c>
      <c r="D253" s="768"/>
      <c r="E253" s="768"/>
      <c r="F253" s="183">
        <f t="shared" si="80"/>
        <v>0</v>
      </c>
      <c r="G253" s="125"/>
      <c r="H253" s="580">
        <f t="shared" si="64"/>
        <v>0</v>
      </c>
      <c r="I253" s="183">
        <f t="shared" si="81"/>
        <v>0</v>
      </c>
      <c r="J253" s="125"/>
      <c r="K253" s="580">
        <f t="shared" si="68"/>
        <v>0</v>
      </c>
      <c r="L253" s="86"/>
      <c r="M253" s="84"/>
      <c r="N253" s="87"/>
      <c r="O253" s="87"/>
      <c r="P253" s="84"/>
      <c r="Q253" s="87"/>
      <c r="R253" s="87"/>
      <c r="S253" s="88"/>
      <c r="T253" s="265"/>
      <c r="U253" s="87"/>
      <c r="V253" s="87"/>
      <c r="W253" s="88"/>
    </row>
    <row r="254" spans="1:24" ht="15.75" hidden="1" customHeight="1" thickBot="1" x14ac:dyDescent="0.3">
      <c r="A254" s="110" t="s">
        <v>893</v>
      </c>
      <c r="B254" s="82" t="s">
        <v>894</v>
      </c>
      <c r="C254" s="767" t="s">
        <v>895</v>
      </c>
      <c r="D254" s="768"/>
      <c r="E254" s="768"/>
      <c r="F254" s="183">
        <f t="shared" si="80"/>
        <v>0</v>
      </c>
      <c r="G254" s="125"/>
      <c r="H254" s="580">
        <f t="shared" si="64"/>
        <v>0</v>
      </c>
      <c r="I254" s="183">
        <f t="shared" si="81"/>
        <v>0</v>
      </c>
      <c r="J254" s="125"/>
      <c r="K254" s="580">
        <f t="shared" si="68"/>
        <v>0</v>
      </c>
      <c r="L254" s="86"/>
      <c r="M254" s="84"/>
      <c r="N254" s="87"/>
      <c r="O254" s="87"/>
      <c r="P254" s="84"/>
      <c r="Q254" s="87"/>
      <c r="R254" s="87"/>
      <c r="S254" s="88"/>
      <c r="T254" s="265"/>
      <c r="U254" s="87"/>
      <c r="V254" s="87"/>
      <c r="W254" s="88"/>
    </row>
    <row r="255" spans="1:24" ht="15.75" thickBot="1" x14ac:dyDescent="0.3">
      <c r="B255" s="807" t="s">
        <v>314</v>
      </c>
      <c r="C255" s="808"/>
      <c r="D255" s="808"/>
      <c r="E255" s="808"/>
      <c r="F255" s="180">
        <f>F5+F24+F32+F59+F75+F147+F157+F162+F225</f>
        <v>3315377</v>
      </c>
      <c r="G255" s="122">
        <f>G5+G24+G32+G59+G75+G147+G157+G162+G225</f>
        <v>0</v>
      </c>
      <c r="H255" s="577">
        <f t="shared" si="64"/>
        <v>3315377</v>
      </c>
      <c r="I255" s="180">
        <f>I5+I24+I32+I59+I75+I147+I157+I162+I225</f>
        <v>3452495</v>
      </c>
      <c r="J255" s="122">
        <f>J5+J24+J32+J59+J75+J147+J157+J162+J225</f>
        <v>0</v>
      </c>
      <c r="K255" s="577">
        <f t="shared" si="68"/>
        <v>3452495</v>
      </c>
      <c r="L255" s="79">
        <f t="shared" ref="L255:W255" si="82">L5+L24+L32+L59+L75+L147+L157+L162+L225</f>
        <v>0</v>
      </c>
      <c r="M255" s="77">
        <f t="shared" si="82"/>
        <v>0</v>
      </c>
      <c r="N255" s="80">
        <f t="shared" si="82"/>
        <v>0</v>
      </c>
      <c r="O255" s="80">
        <f t="shared" si="82"/>
        <v>0</v>
      </c>
      <c r="P255" s="77">
        <f t="shared" si="82"/>
        <v>0</v>
      </c>
      <c r="Q255" s="80">
        <f t="shared" si="82"/>
        <v>0</v>
      </c>
      <c r="R255" s="80">
        <f t="shared" si="82"/>
        <v>0</v>
      </c>
      <c r="S255" s="81">
        <f t="shared" si="82"/>
        <v>0</v>
      </c>
      <c r="T255" s="262">
        <f t="shared" si="82"/>
        <v>0</v>
      </c>
      <c r="U255" s="80">
        <f t="shared" si="82"/>
        <v>3452495</v>
      </c>
      <c r="V255" s="80">
        <f t="shared" si="82"/>
        <v>0</v>
      </c>
      <c r="W255" s="81">
        <f t="shared" si="82"/>
        <v>0</v>
      </c>
      <c r="X255" s="651">
        <f>SUM(L255:W255)</f>
        <v>3452495</v>
      </c>
    </row>
    <row r="256" spans="1:24" x14ac:dyDescent="0.25">
      <c r="B256" s="21"/>
      <c r="C256" s="22"/>
      <c r="D256" s="22"/>
      <c r="E256" s="23"/>
      <c r="F256" s="53"/>
      <c r="G256" s="53"/>
      <c r="H256" s="53"/>
      <c r="I256" s="53"/>
      <c r="J256" s="53"/>
      <c r="K256" s="53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</row>
    <row r="257" spans="1:23" x14ac:dyDescent="0.25">
      <c r="B257" s="24"/>
      <c r="C257" s="25"/>
      <c r="D257" s="25"/>
      <c r="E257" s="23"/>
      <c r="F257" s="53"/>
      <c r="G257" s="53"/>
      <c r="H257" s="53"/>
      <c r="I257" s="53"/>
      <c r="J257" s="53"/>
      <c r="K257" s="53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</row>
    <row r="258" spans="1:23" x14ac:dyDescent="0.25">
      <c r="B258" s="26"/>
      <c r="C258" s="23"/>
      <c r="D258" s="23"/>
      <c r="E258" s="27"/>
      <c r="F258" s="53"/>
      <c r="G258" s="53"/>
      <c r="H258" s="53"/>
      <c r="I258" s="53"/>
      <c r="J258" s="53"/>
      <c r="K258" s="53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</row>
    <row r="259" spans="1:23" x14ac:dyDescent="0.25">
      <c r="B259" s="26"/>
      <c r="C259" s="23"/>
      <c r="D259" s="23"/>
      <c r="E259" s="27"/>
      <c r="F259" s="53"/>
      <c r="G259" s="53"/>
      <c r="H259" s="53"/>
      <c r="I259" s="53"/>
      <c r="J259" s="53"/>
      <c r="K259" s="53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</row>
    <row r="260" spans="1:23" x14ac:dyDescent="0.25">
      <c r="B260" s="26"/>
      <c r="C260" s="23"/>
      <c r="D260" s="23"/>
      <c r="E260" s="27"/>
      <c r="F260" s="53"/>
      <c r="G260" s="53"/>
      <c r="H260" s="53"/>
      <c r="I260" s="53"/>
      <c r="J260" s="53"/>
      <c r="K260" s="53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</row>
    <row r="261" spans="1:23" x14ac:dyDescent="0.25">
      <c r="B261" s="26"/>
      <c r="C261" s="23"/>
      <c r="D261" s="23"/>
      <c r="E261" s="27"/>
      <c r="F261" s="53"/>
      <c r="G261" s="53"/>
      <c r="H261" s="53"/>
      <c r="I261" s="53"/>
      <c r="J261" s="53"/>
      <c r="K261" s="53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</row>
    <row r="262" spans="1:23" x14ac:dyDescent="0.25">
      <c r="B262" s="26"/>
      <c r="C262" s="23"/>
      <c r="D262" s="23"/>
      <c r="E262" s="27"/>
      <c r="F262" s="53"/>
      <c r="G262" s="53"/>
      <c r="H262" s="53"/>
      <c r="I262" s="53"/>
      <c r="J262" s="53"/>
      <c r="K262" s="53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</row>
    <row r="263" spans="1:23" x14ac:dyDescent="0.25">
      <c r="B263" s="26"/>
      <c r="C263" s="23"/>
      <c r="D263" s="23"/>
      <c r="E263" s="27"/>
      <c r="F263" s="53"/>
      <c r="G263" s="53"/>
      <c r="H263" s="53"/>
      <c r="I263" s="53"/>
      <c r="J263" s="53"/>
      <c r="K263" s="53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</row>
    <row r="264" spans="1:23" x14ac:dyDescent="0.25">
      <c r="B264" s="26"/>
      <c r="C264" s="27"/>
      <c r="D264" s="27"/>
      <c r="E264" s="23"/>
      <c r="F264" s="53"/>
      <c r="G264" s="53"/>
      <c r="H264" s="53"/>
      <c r="I264" s="53"/>
      <c r="J264" s="53"/>
      <c r="K264" s="53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</row>
    <row r="265" spans="1:23" x14ac:dyDescent="0.25">
      <c r="B265" s="26"/>
      <c r="C265" s="27"/>
      <c r="D265" s="27"/>
      <c r="E265" s="23"/>
      <c r="F265" s="53"/>
      <c r="G265" s="53"/>
      <c r="H265" s="53"/>
      <c r="I265" s="53"/>
      <c r="J265" s="53"/>
      <c r="K265" s="53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</row>
    <row r="266" spans="1:23" x14ac:dyDescent="0.25">
      <c r="B266" s="26"/>
      <c r="C266" s="27"/>
      <c r="D266" s="27"/>
      <c r="E266" s="23"/>
      <c r="F266" s="53"/>
      <c r="G266" s="53"/>
      <c r="H266" s="53"/>
      <c r="I266" s="53"/>
      <c r="J266" s="53"/>
      <c r="K266" s="53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</row>
    <row r="267" spans="1:23" x14ac:dyDescent="0.25">
      <c r="B267" s="26"/>
      <c r="C267" s="23"/>
      <c r="D267" s="23"/>
      <c r="E267" s="27"/>
      <c r="F267" s="53"/>
      <c r="G267" s="53"/>
      <c r="H267" s="53"/>
      <c r="I267" s="53"/>
      <c r="J267" s="53"/>
      <c r="K267" s="53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</row>
    <row r="268" spans="1:23" x14ac:dyDescent="0.25">
      <c r="B268" s="26"/>
      <c r="C268" s="23"/>
      <c r="D268" s="23"/>
      <c r="E268" s="27"/>
      <c r="F268" s="53"/>
      <c r="G268" s="53"/>
      <c r="H268" s="53"/>
      <c r="I268" s="53"/>
      <c r="J268" s="53"/>
      <c r="K268" s="53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</row>
    <row r="269" spans="1:23" x14ac:dyDescent="0.25">
      <c r="B269" s="26"/>
      <c r="C269" s="23"/>
      <c r="D269" s="23"/>
      <c r="E269" s="27"/>
      <c r="F269" s="53"/>
      <c r="G269" s="53"/>
      <c r="H269" s="53"/>
      <c r="I269" s="53"/>
      <c r="J269" s="53"/>
      <c r="K269" s="53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</row>
    <row r="270" spans="1:23" x14ac:dyDescent="0.25">
      <c r="A270" s="112"/>
      <c r="B270" s="26"/>
      <c r="C270" s="23"/>
      <c r="D270" s="23"/>
      <c r="E270" s="27"/>
      <c r="F270" s="53"/>
      <c r="G270" s="53"/>
      <c r="H270" s="53"/>
      <c r="I270" s="53"/>
      <c r="J270" s="53"/>
      <c r="K270" s="53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</row>
    <row r="271" spans="1:23" x14ac:dyDescent="0.25">
      <c r="A271" s="112"/>
      <c r="B271" s="26"/>
      <c r="C271" s="23"/>
      <c r="D271" s="23"/>
      <c r="E271" s="27"/>
      <c r="F271" s="53"/>
      <c r="G271" s="53"/>
      <c r="H271" s="53"/>
      <c r="I271" s="53"/>
      <c r="J271" s="53"/>
      <c r="K271" s="53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</row>
    <row r="272" spans="1:23" x14ac:dyDescent="0.25">
      <c r="A272" s="112"/>
      <c r="B272" s="26"/>
      <c r="C272" s="23"/>
      <c r="D272" s="23"/>
      <c r="E272" s="27"/>
      <c r="F272" s="53"/>
      <c r="G272" s="53"/>
      <c r="H272" s="53"/>
      <c r="I272" s="53"/>
      <c r="J272" s="53"/>
      <c r="K272" s="53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</row>
    <row r="273" spans="1:23" x14ac:dyDescent="0.25">
      <c r="A273" s="112"/>
      <c r="B273" s="26"/>
      <c r="C273" s="23"/>
      <c r="D273" s="23"/>
      <c r="E273" s="27"/>
      <c r="F273" s="53"/>
      <c r="G273" s="53"/>
      <c r="H273" s="53"/>
      <c r="I273" s="53"/>
      <c r="J273" s="53"/>
      <c r="K273" s="53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</row>
    <row r="274" spans="1:23" x14ac:dyDescent="0.25">
      <c r="A274" s="112"/>
      <c r="B274" s="26"/>
      <c r="C274" s="23"/>
      <c r="D274" s="23"/>
      <c r="E274" s="27"/>
      <c r="F274" s="53"/>
      <c r="G274" s="53"/>
      <c r="H274" s="53"/>
      <c r="I274" s="53"/>
      <c r="J274" s="53"/>
      <c r="K274" s="53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</row>
    <row r="275" spans="1:23" x14ac:dyDescent="0.25">
      <c r="A275" s="112"/>
      <c r="B275" s="26"/>
      <c r="C275" s="23"/>
      <c r="D275" s="23"/>
      <c r="E275" s="27"/>
      <c r="F275" s="53"/>
      <c r="G275" s="53"/>
      <c r="H275" s="53"/>
      <c r="I275" s="53"/>
      <c r="J275" s="53"/>
      <c r="K275" s="53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</row>
    <row r="276" spans="1:23" x14ac:dyDescent="0.25">
      <c r="A276" s="112"/>
      <c r="B276" s="26"/>
      <c r="C276" s="23"/>
      <c r="D276" s="23"/>
      <c r="E276" s="27"/>
      <c r="F276" s="53"/>
      <c r="G276" s="53"/>
      <c r="H276" s="53"/>
      <c r="I276" s="53"/>
      <c r="J276" s="53"/>
      <c r="K276" s="53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</row>
    <row r="277" spans="1:23" x14ac:dyDescent="0.25">
      <c r="A277" s="112"/>
      <c r="B277" s="26"/>
      <c r="C277" s="27"/>
      <c r="D277" s="27"/>
      <c r="E277" s="23"/>
      <c r="F277" s="53"/>
      <c r="G277" s="53"/>
      <c r="H277" s="53"/>
      <c r="I277" s="53"/>
      <c r="J277" s="53"/>
      <c r="K277" s="53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</row>
    <row r="278" spans="1:23" x14ac:dyDescent="0.25">
      <c r="A278" s="112"/>
      <c r="B278" s="26"/>
      <c r="C278" s="23"/>
      <c r="D278" s="23"/>
      <c r="E278" s="27"/>
      <c r="F278" s="53"/>
      <c r="G278" s="53"/>
      <c r="H278" s="53"/>
      <c r="I278" s="53"/>
      <c r="J278" s="53"/>
      <c r="K278" s="53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</row>
    <row r="279" spans="1:23" x14ac:dyDescent="0.25">
      <c r="A279" s="112"/>
      <c r="B279" s="26"/>
      <c r="C279" s="23"/>
      <c r="D279" s="23"/>
      <c r="E279" s="27"/>
      <c r="F279" s="53"/>
      <c r="G279" s="53"/>
      <c r="H279" s="53"/>
      <c r="I279" s="53"/>
      <c r="J279" s="53"/>
      <c r="K279" s="53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</row>
    <row r="280" spans="1:23" x14ac:dyDescent="0.25">
      <c r="A280" s="112"/>
      <c r="B280" s="26"/>
      <c r="C280" s="23"/>
      <c r="D280" s="23"/>
      <c r="E280" s="27"/>
      <c r="F280" s="53"/>
      <c r="G280" s="53"/>
      <c r="H280" s="53"/>
      <c r="I280" s="53"/>
      <c r="J280" s="53"/>
      <c r="K280" s="53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</row>
    <row r="281" spans="1:23" x14ac:dyDescent="0.25">
      <c r="A281" s="112"/>
      <c r="B281" s="26"/>
      <c r="C281" s="23"/>
      <c r="D281" s="23"/>
      <c r="E281" s="27"/>
      <c r="F281" s="53"/>
      <c r="G281" s="53"/>
      <c r="H281" s="53"/>
      <c r="I281" s="53"/>
      <c r="J281" s="53"/>
      <c r="K281" s="53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</row>
    <row r="282" spans="1:23" x14ac:dyDescent="0.25">
      <c r="A282" s="112"/>
      <c r="B282" s="26"/>
      <c r="C282" s="23"/>
      <c r="D282" s="23"/>
      <c r="E282" s="27"/>
      <c r="F282" s="53"/>
      <c r="G282" s="53"/>
      <c r="H282" s="53"/>
      <c r="I282" s="53"/>
      <c r="J282" s="53"/>
      <c r="K282" s="53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</row>
    <row r="283" spans="1:23" x14ac:dyDescent="0.25">
      <c r="A283" s="112"/>
      <c r="B283" s="26"/>
      <c r="C283" s="23"/>
      <c r="D283" s="23"/>
      <c r="E283" s="27"/>
      <c r="F283" s="53"/>
      <c r="G283" s="53"/>
      <c r="H283" s="53"/>
      <c r="I283" s="53"/>
      <c r="J283" s="53"/>
      <c r="K283" s="53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</row>
    <row r="284" spans="1:23" x14ac:dyDescent="0.25">
      <c r="A284" s="112"/>
      <c r="B284" s="26"/>
      <c r="C284" s="23"/>
      <c r="D284" s="23"/>
      <c r="E284" s="27"/>
      <c r="F284" s="53"/>
      <c r="G284" s="53"/>
      <c r="H284" s="53"/>
      <c r="I284" s="53"/>
      <c r="J284" s="53"/>
      <c r="K284" s="53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</row>
    <row r="285" spans="1:23" x14ac:dyDescent="0.25">
      <c r="A285" s="112"/>
      <c r="B285" s="26"/>
      <c r="C285" s="23"/>
      <c r="D285" s="23"/>
      <c r="E285" s="27"/>
      <c r="F285" s="53"/>
      <c r="G285" s="53"/>
      <c r="H285" s="53"/>
      <c r="I285" s="53"/>
      <c r="J285" s="53"/>
      <c r="K285" s="53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</row>
    <row r="286" spans="1:23" x14ac:dyDescent="0.25">
      <c r="A286" s="112"/>
      <c r="B286" s="26"/>
      <c r="C286" s="23"/>
      <c r="D286" s="23"/>
      <c r="E286" s="27"/>
      <c r="F286" s="53"/>
      <c r="G286" s="53"/>
      <c r="H286" s="53"/>
      <c r="I286" s="53"/>
      <c r="J286" s="53"/>
      <c r="K286" s="53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</row>
    <row r="287" spans="1:23" x14ac:dyDescent="0.25">
      <c r="A287" s="112"/>
      <c r="B287" s="26"/>
      <c r="C287" s="23"/>
      <c r="D287" s="23"/>
      <c r="E287" s="27"/>
      <c r="F287" s="53"/>
      <c r="G287" s="53"/>
      <c r="H287" s="53"/>
      <c r="I287" s="53"/>
      <c r="J287" s="53"/>
      <c r="K287" s="53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</row>
    <row r="288" spans="1:23" x14ac:dyDescent="0.25">
      <c r="A288" s="112"/>
      <c r="B288" s="26"/>
      <c r="C288" s="27"/>
      <c r="D288" s="27"/>
      <c r="E288" s="23"/>
      <c r="F288" s="53"/>
      <c r="G288" s="53"/>
      <c r="H288" s="53"/>
      <c r="I288" s="53"/>
      <c r="J288" s="53"/>
      <c r="K288" s="53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</row>
    <row r="289" spans="1:23" x14ac:dyDescent="0.25">
      <c r="A289" s="112"/>
      <c r="B289" s="26"/>
      <c r="C289" s="23"/>
      <c r="D289" s="23"/>
      <c r="E289" s="27"/>
      <c r="F289" s="53"/>
      <c r="G289" s="53"/>
      <c r="H289" s="53"/>
      <c r="I289" s="53"/>
      <c r="J289" s="53"/>
      <c r="K289" s="53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</row>
    <row r="290" spans="1:23" x14ac:dyDescent="0.25">
      <c r="A290" s="112"/>
      <c r="B290" s="26"/>
      <c r="C290" s="23"/>
      <c r="D290" s="23"/>
      <c r="E290" s="27"/>
      <c r="F290" s="53"/>
      <c r="G290" s="53"/>
      <c r="H290" s="53"/>
      <c r="I290" s="53"/>
      <c r="J290" s="53"/>
      <c r="K290" s="53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</row>
    <row r="291" spans="1:23" x14ac:dyDescent="0.25">
      <c r="A291" s="112"/>
      <c r="B291" s="26"/>
      <c r="C291" s="23"/>
      <c r="D291" s="23"/>
      <c r="E291" s="27"/>
      <c r="F291" s="53"/>
      <c r="G291" s="53"/>
      <c r="H291" s="53"/>
      <c r="I291" s="53"/>
      <c r="J291" s="53"/>
      <c r="K291" s="53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</row>
    <row r="292" spans="1:23" x14ac:dyDescent="0.25">
      <c r="A292" s="112"/>
      <c r="B292" s="26"/>
      <c r="C292" s="23"/>
      <c r="D292" s="23"/>
      <c r="E292" s="27"/>
      <c r="F292" s="53"/>
      <c r="G292" s="53"/>
      <c r="H292" s="53"/>
      <c r="I292" s="53"/>
      <c r="J292" s="53"/>
      <c r="K292" s="53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</row>
    <row r="293" spans="1:23" x14ac:dyDescent="0.25">
      <c r="A293" s="112"/>
      <c r="B293" s="26"/>
      <c r="C293" s="23"/>
      <c r="D293" s="23"/>
      <c r="E293" s="27"/>
      <c r="F293" s="53"/>
      <c r="G293" s="53"/>
      <c r="H293" s="53"/>
      <c r="I293" s="53"/>
      <c r="J293" s="53"/>
      <c r="K293" s="53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</row>
    <row r="294" spans="1:23" x14ac:dyDescent="0.25">
      <c r="A294" s="112"/>
      <c r="B294" s="26"/>
      <c r="C294" s="23"/>
      <c r="D294" s="23"/>
      <c r="E294" s="27"/>
      <c r="F294" s="53"/>
      <c r="G294" s="53"/>
      <c r="H294" s="53"/>
      <c r="I294" s="53"/>
      <c r="J294" s="53"/>
      <c r="K294" s="53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</row>
    <row r="295" spans="1:23" x14ac:dyDescent="0.25">
      <c r="A295" s="112"/>
      <c r="B295" s="26"/>
      <c r="C295" s="23"/>
      <c r="D295" s="23"/>
      <c r="E295" s="27"/>
      <c r="F295" s="53"/>
      <c r="G295" s="53"/>
      <c r="H295" s="53"/>
      <c r="I295" s="53"/>
      <c r="J295" s="53"/>
      <c r="K295" s="53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</row>
    <row r="296" spans="1:23" x14ac:dyDescent="0.25">
      <c r="A296" s="112"/>
      <c r="B296" s="26"/>
      <c r="C296" s="23"/>
      <c r="D296" s="23"/>
      <c r="E296" s="27"/>
      <c r="F296" s="53"/>
      <c r="G296" s="53"/>
      <c r="H296" s="53"/>
      <c r="I296" s="53"/>
      <c r="J296" s="53"/>
      <c r="K296" s="53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</row>
    <row r="297" spans="1:23" x14ac:dyDescent="0.25">
      <c r="A297" s="112"/>
      <c r="B297" s="26"/>
      <c r="C297" s="23"/>
      <c r="D297" s="23"/>
      <c r="E297" s="27"/>
      <c r="F297" s="53"/>
      <c r="G297" s="53"/>
      <c r="H297" s="53"/>
      <c r="I297" s="53"/>
      <c r="J297" s="53"/>
      <c r="K297" s="53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</row>
    <row r="298" spans="1:23" x14ac:dyDescent="0.25">
      <c r="A298" s="112"/>
      <c r="B298" s="26"/>
      <c r="C298" s="23"/>
      <c r="D298" s="23"/>
      <c r="E298" s="27"/>
      <c r="F298" s="53"/>
      <c r="G298" s="53"/>
      <c r="H298" s="53"/>
      <c r="I298" s="53"/>
      <c r="J298" s="53"/>
      <c r="K298" s="53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</row>
    <row r="299" spans="1:23" x14ac:dyDescent="0.25">
      <c r="A299" s="112"/>
      <c r="B299" s="28"/>
      <c r="C299" s="22"/>
      <c r="D299" s="22"/>
      <c r="E299" s="23"/>
      <c r="F299" s="53"/>
      <c r="G299" s="53"/>
      <c r="H299" s="53"/>
      <c r="I299" s="53"/>
      <c r="J299" s="53"/>
      <c r="K299" s="53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</row>
    <row r="300" spans="1:23" x14ac:dyDescent="0.25">
      <c r="A300" s="112"/>
      <c r="B300" s="26"/>
      <c r="C300" s="27"/>
      <c r="D300" s="27"/>
      <c r="E300" s="23"/>
      <c r="F300" s="53"/>
      <c r="G300" s="53"/>
      <c r="H300" s="53"/>
      <c r="I300" s="53"/>
      <c r="J300" s="53"/>
      <c r="K300" s="53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</row>
    <row r="301" spans="1:23" x14ac:dyDescent="0.25">
      <c r="A301" s="112"/>
      <c r="B301" s="26"/>
      <c r="C301" s="27"/>
      <c r="D301" s="27"/>
      <c r="E301" s="23"/>
      <c r="F301" s="53"/>
      <c r="G301" s="53"/>
      <c r="H301" s="53"/>
      <c r="I301" s="53"/>
      <c r="J301" s="53"/>
      <c r="K301" s="53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</row>
    <row r="302" spans="1:23" x14ac:dyDescent="0.25">
      <c r="A302" s="112"/>
      <c r="B302" s="26"/>
      <c r="C302" s="27"/>
      <c r="D302" s="27"/>
      <c r="E302" s="23"/>
      <c r="F302" s="53"/>
      <c r="G302" s="53"/>
      <c r="H302" s="53"/>
      <c r="I302" s="53"/>
      <c r="J302" s="53"/>
      <c r="K302" s="53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</row>
    <row r="303" spans="1:23" x14ac:dyDescent="0.25">
      <c r="A303" s="112"/>
      <c r="B303" s="26"/>
      <c r="C303" s="23"/>
      <c r="D303" s="23"/>
      <c r="E303" s="27"/>
      <c r="F303" s="53"/>
      <c r="G303" s="53"/>
      <c r="H303" s="53"/>
      <c r="I303" s="53"/>
      <c r="J303" s="53"/>
      <c r="K303" s="53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</row>
    <row r="304" spans="1:23" x14ac:dyDescent="0.25">
      <c r="A304" s="112"/>
      <c r="B304" s="26"/>
      <c r="C304" s="23"/>
      <c r="D304" s="23"/>
      <c r="E304" s="27"/>
      <c r="F304" s="53"/>
      <c r="G304" s="53"/>
      <c r="H304" s="53"/>
      <c r="I304" s="53"/>
      <c r="J304" s="53"/>
      <c r="K304" s="53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</row>
    <row r="305" spans="1:23" x14ac:dyDescent="0.25">
      <c r="A305" s="112"/>
      <c r="B305" s="26"/>
      <c r="C305" s="23"/>
      <c r="D305" s="23"/>
      <c r="E305" s="27"/>
      <c r="F305" s="53"/>
      <c r="G305" s="53"/>
      <c r="H305" s="53"/>
      <c r="I305" s="53"/>
      <c r="J305" s="53"/>
      <c r="K305" s="53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</row>
    <row r="306" spans="1:23" x14ac:dyDescent="0.25">
      <c r="A306" s="112"/>
      <c r="B306" s="26"/>
      <c r="C306" s="23"/>
      <c r="D306" s="23"/>
      <c r="E306" s="27"/>
      <c r="F306" s="53"/>
      <c r="G306" s="53"/>
      <c r="H306" s="53"/>
      <c r="I306" s="53"/>
      <c r="J306" s="53"/>
      <c r="K306" s="53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</row>
    <row r="307" spans="1:23" x14ac:dyDescent="0.25">
      <c r="A307" s="112"/>
      <c r="B307" s="26"/>
      <c r="C307" s="23"/>
      <c r="D307" s="23"/>
      <c r="E307" s="27"/>
      <c r="F307" s="53"/>
      <c r="G307" s="53"/>
      <c r="H307" s="53"/>
      <c r="I307" s="53"/>
      <c r="J307" s="53"/>
      <c r="K307" s="53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</row>
    <row r="308" spans="1:23" x14ac:dyDescent="0.25">
      <c r="A308" s="112"/>
      <c r="B308" s="26"/>
      <c r="C308" s="23"/>
      <c r="D308" s="23"/>
      <c r="E308" s="27"/>
      <c r="F308" s="53"/>
      <c r="G308" s="53"/>
      <c r="H308" s="53"/>
      <c r="I308" s="53"/>
      <c r="J308" s="53"/>
      <c r="K308" s="53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</row>
    <row r="309" spans="1:23" x14ac:dyDescent="0.25">
      <c r="A309" s="112"/>
      <c r="B309" s="26"/>
      <c r="C309" s="23"/>
      <c r="D309" s="23"/>
      <c r="E309" s="27"/>
      <c r="F309" s="53"/>
      <c r="G309" s="53"/>
      <c r="H309" s="53"/>
      <c r="I309" s="53"/>
      <c r="J309" s="53"/>
      <c r="K309" s="53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</row>
    <row r="310" spans="1:23" x14ac:dyDescent="0.25">
      <c r="A310" s="112"/>
      <c r="B310" s="26"/>
      <c r="C310" s="23"/>
      <c r="D310" s="23"/>
      <c r="E310" s="27"/>
      <c r="F310" s="53"/>
      <c r="G310" s="53"/>
      <c r="H310" s="53"/>
      <c r="I310" s="53"/>
      <c r="J310" s="53"/>
      <c r="K310" s="53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</row>
    <row r="311" spans="1:23" x14ac:dyDescent="0.25">
      <c r="A311" s="112"/>
      <c r="B311" s="26"/>
      <c r="C311" s="23"/>
      <c r="D311" s="23"/>
      <c r="E311" s="27"/>
      <c r="F311" s="53"/>
      <c r="G311" s="53"/>
      <c r="H311" s="53"/>
      <c r="I311" s="53"/>
      <c r="J311" s="53"/>
      <c r="K311" s="53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</row>
    <row r="312" spans="1:23" x14ac:dyDescent="0.25">
      <c r="A312" s="112"/>
      <c r="B312" s="26"/>
      <c r="C312" s="23"/>
      <c r="D312" s="23"/>
      <c r="E312" s="27"/>
      <c r="F312" s="53"/>
      <c r="G312" s="53"/>
      <c r="H312" s="53"/>
      <c r="I312" s="53"/>
      <c r="J312" s="53"/>
      <c r="K312" s="53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</row>
    <row r="313" spans="1:23" x14ac:dyDescent="0.25">
      <c r="A313" s="112"/>
      <c r="B313" s="26"/>
      <c r="C313" s="27"/>
      <c r="D313" s="27"/>
      <c r="E313" s="23"/>
      <c r="F313" s="53"/>
      <c r="G313" s="53"/>
      <c r="H313" s="53"/>
      <c r="I313" s="53"/>
      <c r="J313" s="53"/>
      <c r="K313" s="53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</row>
    <row r="314" spans="1:23" x14ac:dyDescent="0.25">
      <c r="A314" s="112"/>
      <c r="B314" s="26"/>
      <c r="C314" s="23"/>
      <c r="D314" s="23"/>
      <c r="E314" s="27"/>
      <c r="F314" s="53"/>
      <c r="G314" s="53"/>
      <c r="H314" s="53"/>
      <c r="I314" s="53"/>
      <c r="J314" s="53"/>
      <c r="K314" s="53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</row>
    <row r="315" spans="1:23" x14ac:dyDescent="0.25">
      <c r="A315" s="112"/>
      <c r="B315" s="26"/>
      <c r="C315" s="23"/>
      <c r="D315" s="23"/>
      <c r="E315" s="27"/>
      <c r="F315" s="53"/>
      <c r="G315" s="53"/>
      <c r="H315" s="53"/>
      <c r="I315" s="53"/>
      <c r="J315" s="53"/>
      <c r="K315" s="53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</row>
    <row r="316" spans="1:23" x14ac:dyDescent="0.25">
      <c r="A316" s="112"/>
      <c r="B316" s="26"/>
      <c r="C316" s="23"/>
      <c r="D316" s="23"/>
      <c r="E316" s="27"/>
      <c r="F316" s="53"/>
      <c r="G316" s="53"/>
      <c r="H316" s="53"/>
      <c r="I316" s="53"/>
      <c r="J316" s="53"/>
      <c r="K316" s="53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</row>
    <row r="317" spans="1:23" x14ac:dyDescent="0.25">
      <c r="A317" s="112"/>
      <c r="B317" s="26"/>
      <c r="C317" s="23"/>
      <c r="D317" s="23"/>
      <c r="E317" s="27"/>
    </row>
    <row r="318" spans="1:23" x14ac:dyDescent="0.25">
      <c r="B318" s="26"/>
      <c r="C318" s="23"/>
      <c r="D318" s="23"/>
      <c r="E318" s="27"/>
      <c r="F318" s="17"/>
      <c r="G318" s="17"/>
      <c r="H318" s="17"/>
      <c r="I318" s="17"/>
      <c r="J318" s="17"/>
      <c r="K318" s="17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</row>
    <row r="319" spans="1:23" s="12" customFormat="1" x14ac:dyDescent="0.25">
      <c r="A319" s="113"/>
      <c r="B319" s="26"/>
      <c r="C319" s="23"/>
      <c r="D319" s="23"/>
      <c r="E319" s="27"/>
      <c r="F319" s="47"/>
      <c r="G319" s="47"/>
      <c r="H319" s="47"/>
      <c r="I319" s="47"/>
      <c r="J319" s="47"/>
      <c r="K319" s="47"/>
    </row>
    <row r="320" spans="1:23" s="12" customFormat="1" x14ac:dyDescent="0.25">
      <c r="A320" s="113"/>
      <c r="B320" s="26"/>
      <c r="C320" s="23"/>
      <c r="D320" s="23"/>
      <c r="E320" s="27"/>
      <c r="F320" s="47"/>
      <c r="G320" s="47"/>
      <c r="H320" s="47"/>
      <c r="I320" s="47"/>
      <c r="J320" s="47"/>
      <c r="K320" s="47"/>
    </row>
    <row r="321" spans="1:23" s="12" customFormat="1" x14ac:dyDescent="0.25">
      <c r="A321" s="113"/>
      <c r="B321" s="26"/>
      <c r="C321" s="23"/>
      <c r="D321" s="23"/>
      <c r="E321" s="27"/>
      <c r="F321" s="47"/>
      <c r="G321" s="47"/>
      <c r="H321" s="47"/>
      <c r="I321" s="47"/>
      <c r="J321" s="47"/>
      <c r="K321" s="47"/>
    </row>
    <row r="322" spans="1:23" s="12" customFormat="1" x14ac:dyDescent="0.25">
      <c r="A322" s="113"/>
      <c r="B322" s="26"/>
      <c r="C322" s="23"/>
      <c r="D322" s="23"/>
      <c r="E322" s="27"/>
      <c r="F322" s="47"/>
      <c r="G322" s="47"/>
      <c r="H322" s="47"/>
      <c r="I322" s="47"/>
      <c r="J322" s="47"/>
      <c r="K322" s="47"/>
    </row>
    <row r="323" spans="1:23" s="12" customFormat="1" x14ac:dyDescent="0.25">
      <c r="A323" s="113"/>
      <c r="B323" s="26"/>
      <c r="C323" s="23"/>
      <c r="D323" s="23"/>
      <c r="E323" s="27"/>
      <c r="F323" s="47"/>
      <c r="G323" s="47"/>
      <c r="H323" s="47"/>
      <c r="I323" s="47"/>
      <c r="J323" s="47"/>
      <c r="K323" s="47"/>
    </row>
    <row r="324" spans="1:23" s="12" customFormat="1" x14ac:dyDescent="0.25">
      <c r="A324" s="113"/>
      <c r="B324" s="26"/>
      <c r="C324" s="27"/>
      <c r="D324" s="27"/>
      <c r="E324" s="23"/>
      <c r="F324" s="47"/>
      <c r="G324" s="47"/>
      <c r="H324" s="47"/>
      <c r="I324" s="47"/>
      <c r="J324" s="47"/>
      <c r="K324" s="47"/>
    </row>
    <row r="325" spans="1:23" s="12" customFormat="1" x14ac:dyDescent="0.25">
      <c r="A325" s="113"/>
      <c r="B325" s="26"/>
      <c r="C325" s="23"/>
      <c r="D325" s="23"/>
      <c r="E325" s="27"/>
      <c r="F325" s="47"/>
      <c r="G325" s="47"/>
      <c r="H325" s="47"/>
      <c r="I325" s="47"/>
      <c r="J325" s="47"/>
      <c r="K325" s="47"/>
    </row>
    <row r="326" spans="1:23" s="12" customFormat="1" x14ac:dyDescent="0.25">
      <c r="A326" s="113"/>
      <c r="B326" s="26"/>
      <c r="C326" s="23"/>
      <c r="D326" s="23"/>
      <c r="E326" s="27"/>
      <c r="F326" s="47"/>
      <c r="G326" s="47"/>
      <c r="H326" s="47"/>
      <c r="I326" s="47"/>
      <c r="J326" s="47"/>
      <c r="K326" s="47"/>
    </row>
    <row r="327" spans="1:23" s="12" customFormat="1" x14ac:dyDescent="0.25">
      <c r="A327" s="113"/>
      <c r="B327" s="26"/>
      <c r="C327" s="23"/>
      <c r="D327" s="23"/>
      <c r="E327" s="27"/>
      <c r="F327" s="47"/>
      <c r="G327" s="47"/>
      <c r="H327" s="47"/>
      <c r="I327" s="47"/>
      <c r="J327" s="47"/>
      <c r="K327" s="47"/>
    </row>
    <row r="328" spans="1:23" s="12" customFormat="1" x14ac:dyDescent="0.25">
      <c r="A328" s="113"/>
      <c r="B328" s="26"/>
      <c r="C328" s="23"/>
      <c r="D328" s="23"/>
      <c r="E328" s="27"/>
      <c r="F328" s="47"/>
      <c r="G328" s="47"/>
      <c r="H328" s="47"/>
      <c r="I328" s="47"/>
      <c r="J328" s="47"/>
      <c r="K328" s="47"/>
    </row>
    <row r="329" spans="1:23" s="12" customFormat="1" x14ac:dyDescent="0.25">
      <c r="A329" s="113"/>
      <c r="B329" s="26"/>
      <c r="C329" s="23"/>
      <c r="D329" s="23"/>
      <c r="E329" s="27"/>
      <c r="F329" s="47"/>
      <c r="G329" s="47"/>
      <c r="H329" s="47"/>
      <c r="I329" s="47"/>
      <c r="J329" s="47"/>
      <c r="K329" s="47"/>
    </row>
    <row r="330" spans="1:23" s="12" customFormat="1" x14ac:dyDescent="0.25">
      <c r="A330" s="113"/>
      <c r="B330" s="26"/>
      <c r="C330" s="23"/>
      <c r="D330" s="23"/>
      <c r="E330" s="27"/>
      <c r="F330" s="47"/>
      <c r="G330" s="47"/>
      <c r="H330" s="47"/>
      <c r="I330" s="47"/>
      <c r="J330" s="47"/>
      <c r="K330" s="47"/>
    </row>
    <row r="331" spans="1:23" s="12" customFormat="1" x14ac:dyDescent="0.25">
      <c r="A331" s="113"/>
      <c r="B331" s="26"/>
      <c r="C331" s="23"/>
      <c r="D331" s="23"/>
      <c r="E331" s="27"/>
      <c r="F331" s="47"/>
      <c r="G331" s="47"/>
      <c r="H331" s="47"/>
      <c r="I331" s="47"/>
      <c r="J331" s="47"/>
      <c r="K331" s="47"/>
    </row>
    <row r="332" spans="1:23" s="12" customFormat="1" x14ac:dyDescent="0.25">
      <c r="A332" s="113"/>
      <c r="B332" s="26"/>
      <c r="C332" s="23"/>
      <c r="D332" s="23"/>
      <c r="E332" s="27"/>
      <c r="F332" s="47"/>
      <c r="G332" s="47"/>
      <c r="H332" s="47"/>
      <c r="I332" s="47"/>
      <c r="J332" s="47"/>
      <c r="K332" s="47"/>
    </row>
    <row r="333" spans="1:23" s="12" customFormat="1" x14ac:dyDescent="0.25">
      <c r="A333" s="113"/>
      <c r="B333" s="26"/>
      <c r="C333" s="23"/>
      <c r="D333" s="23"/>
      <c r="E333" s="27"/>
      <c r="F333" s="47"/>
      <c r="G333" s="47"/>
      <c r="H333" s="47"/>
      <c r="I333" s="47"/>
      <c r="J333" s="47"/>
      <c r="K333" s="47"/>
    </row>
    <row r="334" spans="1:23" s="12" customFormat="1" x14ac:dyDescent="0.25">
      <c r="A334" s="113"/>
      <c r="B334" s="26"/>
      <c r="C334" s="23"/>
      <c r="D334" s="23"/>
      <c r="E334" s="27"/>
      <c r="F334" s="47"/>
      <c r="G334" s="47"/>
      <c r="H334" s="47"/>
      <c r="I334" s="47"/>
      <c r="J334" s="47"/>
      <c r="K334" s="47"/>
    </row>
    <row r="335" spans="1:23" x14ac:dyDescent="0.25">
      <c r="B335" s="28"/>
      <c r="C335" s="22"/>
      <c r="D335" s="22"/>
      <c r="E335" s="27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</row>
    <row r="336" spans="1:23" x14ac:dyDescent="0.25">
      <c r="B336" s="29"/>
      <c r="C336" s="25"/>
      <c r="D336" s="25"/>
      <c r="E336" s="23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</row>
    <row r="337" spans="1:23" x14ac:dyDescent="0.25">
      <c r="B337" s="26"/>
      <c r="C337" s="23"/>
      <c r="D337" s="23"/>
      <c r="E337" s="27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</row>
    <row r="338" spans="1:23" x14ac:dyDescent="0.25">
      <c r="B338" s="26"/>
      <c r="C338" s="27"/>
      <c r="D338" s="27"/>
      <c r="E338" s="23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</row>
    <row r="339" spans="1:23" x14ac:dyDescent="0.25">
      <c r="B339" s="26"/>
      <c r="C339" s="23"/>
      <c r="D339" s="23"/>
      <c r="E339" s="27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</row>
    <row r="340" spans="1:23" x14ac:dyDescent="0.25">
      <c r="B340" s="26"/>
      <c r="C340" s="23"/>
      <c r="D340" s="23"/>
      <c r="E340" s="27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</row>
    <row r="341" spans="1:23" x14ac:dyDescent="0.25">
      <c r="B341" s="26"/>
      <c r="C341" s="23"/>
      <c r="D341" s="23"/>
      <c r="E341" s="27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</row>
    <row r="342" spans="1:23" x14ac:dyDescent="0.25">
      <c r="B342" s="26"/>
      <c r="C342" s="23"/>
      <c r="D342" s="23"/>
      <c r="E342" s="27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</row>
    <row r="343" spans="1:23" x14ac:dyDescent="0.25">
      <c r="B343" s="26"/>
      <c r="C343" s="27"/>
      <c r="D343" s="27"/>
      <c r="E343" s="23"/>
      <c r="F343" s="53"/>
      <c r="G343" s="53"/>
      <c r="H343" s="53"/>
      <c r="I343" s="53"/>
      <c r="J343" s="53"/>
      <c r="K343" s="53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</row>
    <row r="344" spans="1:23" x14ac:dyDescent="0.25">
      <c r="B344" s="26"/>
      <c r="C344" s="23"/>
      <c r="D344" s="23"/>
      <c r="E344" s="27"/>
      <c r="F344" s="53"/>
      <c r="G344" s="53"/>
      <c r="H344" s="53"/>
      <c r="I344" s="53"/>
      <c r="J344" s="53"/>
      <c r="K344" s="53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</row>
    <row r="345" spans="1:23" x14ac:dyDescent="0.25">
      <c r="B345" s="26"/>
      <c r="C345" s="23"/>
      <c r="D345" s="23"/>
      <c r="E345" s="27"/>
      <c r="F345" s="53"/>
      <c r="G345" s="53"/>
      <c r="H345" s="53"/>
      <c r="I345" s="53"/>
      <c r="J345" s="53"/>
      <c r="K345" s="53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</row>
    <row r="346" spans="1:23" x14ac:dyDescent="0.25">
      <c r="B346" s="26"/>
      <c r="C346" s="27"/>
      <c r="D346" s="27"/>
      <c r="E346" s="23"/>
      <c r="F346" s="53"/>
      <c r="G346" s="53"/>
      <c r="H346" s="53"/>
      <c r="I346" s="53"/>
      <c r="J346" s="53"/>
      <c r="K346" s="53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</row>
    <row r="347" spans="1:23" x14ac:dyDescent="0.25">
      <c r="B347" s="26"/>
      <c r="C347" s="27"/>
      <c r="D347" s="27"/>
      <c r="E347" s="23"/>
      <c r="F347" s="53"/>
      <c r="G347" s="53"/>
      <c r="H347" s="53"/>
      <c r="I347" s="53"/>
      <c r="J347" s="53"/>
      <c r="K347" s="53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</row>
    <row r="348" spans="1:23" x14ac:dyDescent="0.25">
      <c r="B348" s="26"/>
      <c r="C348" s="23"/>
      <c r="D348" s="23"/>
      <c r="E348" s="27"/>
      <c r="F348" s="53"/>
      <c r="G348" s="53"/>
      <c r="H348" s="53"/>
      <c r="I348" s="53"/>
      <c r="J348" s="53"/>
      <c r="K348" s="53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</row>
    <row r="349" spans="1:23" x14ac:dyDescent="0.25">
      <c r="B349" s="26"/>
      <c r="C349" s="23"/>
      <c r="D349" s="23"/>
      <c r="E349" s="27"/>
      <c r="F349" s="53"/>
      <c r="G349" s="53"/>
      <c r="H349" s="53"/>
      <c r="I349" s="53"/>
      <c r="J349" s="53"/>
      <c r="K349" s="53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</row>
    <row r="350" spans="1:23" x14ac:dyDescent="0.25">
      <c r="A350" s="112"/>
      <c r="B350" s="26"/>
      <c r="C350" s="23"/>
      <c r="D350" s="23"/>
      <c r="E350" s="27"/>
      <c r="F350" s="53"/>
      <c r="G350" s="53"/>
      <c r="H350" s="53"/>
      <c r="I350" s="53"/>
      <c r="J350" s="53"/>
      <c r="K350" s="53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</row>
    <row r="351" spans="1:23" x14ac:dyDescent="0.25">
      <c r="A351" s="112"/>
      <c r="B351" s="26"/>
      <c r="C351" s="27"/>
      <c r="D351" s="27"/>
      <c r="E351" s="23"/>
      <c r="F351" s="53"/>
      <c r="G351" s="53"/>
      <c r="H351" s="53"/>
      <c r="I351" s="53"/>
      <c r="J351" s="53"/>
      <c r="K351" s="53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</row>
    <row r="352" spans="1:23" x14ac:dyDescent="0.25">
      <c r="A352" s="112"/>
      <c r="B352" s="26"/>
      <c r="C352" s="23"/>
      <c r="D352" s="23"/>
      <c r="E352" s="27"/>
      <c r="F352" s="53"/>
      <c r="G352" s="53"/>
      <c r="H352" s="53"/>
      <c r="I352" s="53"/>
      <c r="J352" s="53"/>
      <c r="K352" s="53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</row>
    <row r="353" spans="1:23" x14ac:dyDescent="0.25">
      <c r="A353" s="112"/>
      <c r="B353" s="26"/>
      <c r="C353" s="23"/>
      <c r="D353" s="23"/>
      <c r="E353" s="27"/>
      <c r="F353" s="53"/>
      <c r="G353" s="53"/>
      <c r="H353" s="53"/>
      <c r="I353" s="53"/>
      <c r="J353" s="53"/>
      <c r="K353" s="53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</row>
    <row r="354" spans="1:23" x14ac:dyDescent="0.25">
      <c r="A354" s="112"/>
      <c r="B354" s="26"/>
      <c r="C354" s="23"/>
      <c r="D354" s="23"/>
      <c r="E354" s="27"/>
      <c r="F354" s="53"/>
      <c r="G354" s="53"/>
      <c r="H354" s="53"/>
      <c r="I354" s="53"/>
      <c r="J354" s="53"/>
      <c r="K354" s="53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</row>
    <row r="355" spans="1:23" x14ac:dyDescent="0.25">
      <c r="A355" s="112"/>
      <c r="B355" s="26"/>
      <c r="C355" s="23"/>
      <c r="D355" s="23"/>
      <c r="E355" s="27"/>
      <c r="F355" s="53"/>
      <c r="G355" s="53"/>
      <c r="H355" s="53"/>
      <c r="I355" s="53"/>
      <c r="J355" s="53"/>
      <c r="K355" s="53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</row>
    <row r="356" spans="1:23" x14ac:dyDescent="0.25">
      <c r="A356" s="112"/>
      <c r="B356" s="26"/>
      <c r="C356" s="23"/>
      <c r="D356" s="23"/>
      <c r="E356" s="27"/>
      <c r="F356" s="53"/>
      <c r="G356" s="53"/>
      <c r="H356" s="53"/>
      <c r="I356" s="53"/>
      <c r="J356" s="53"/>
      <c r="K356" s="53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</row>
    <row r="357" spans="1:23" x14ac:dyDescent="0.25">
      <c r="A357" s="112"/>
      <c r="B357" s="26"/>
      <c r="C357" s="23"/>
      <c r="D357" s="23"/>
      <c r="E357" s="27"/>
      <c r="F357" s="53"/>
      <c r="G357" s="53"/>
      <c r="H357" s="53"/>
      <c r="I357" s="53"/>
      <c r="J357" s="53"/>
      <c r="K357" s="53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</row>
    <row r="358" spans="1:23" x14ac:dyDescent="0.25">
      <c r="A358" s="112"/>
      <c r="B358" s="26"/>
      <c r="C358" s="23"/>
      <c r="D358" s="23"/>
      <c r="E358" s="27"/>
      <c r="F358" s="53"/>
      <c r="G358" s="53"/>
      <c r="H358" s="53"/>
      <c r="I358" s="53"/>
      <c r="J358" s="53"/>
      <c r="K358" s="53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</row>
    <row r="359" spans="1:23" x14ac:dyDescent="0.25">
      <c r="A359" s="112"/>
      <c r="B359" s="26"/>
      <c r="C359" s="23"/>
      <c r="D359" s="23"/>
      <c r="E359" s="27"/>
      <c r="F359" s="53"/>
      <c r="G359" s="53"/>
      <c r="H359" s="53"/>
      <c r="I359" s="53"/>
      <c r="J359" s="53"/>
      <c r="K359" s="53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</row>
    <row r="360" spans="1:23" x14ac:dyDescent="0.25">
      <c r="A360" s="112"/>
      <c r="B360" s="26"/>
      <c r="C360" s="23"/>
      <c r="D360" s="23"/>
      <c r="E360" s="27"/>
      <c r="F360" s="53"/>
      <c r="G360" s="53"/>
      <c r="H360" s="53"/>
      <c r="I360" s="53"/>
      <c r="J360" s="53"/>
      <c r="K360" s="53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</row>
    <row r="361" spans="1:23" x14ac:dyDescent="0.25">
      <c r="A361" s="112"/>
      <c r="B361" s="26"/>
      <c r="C361" s="23"/>
      <c r="D361" s="23"/>
      <c r="E361" s="27"/>
      <c r="F361" s="53"/>
      <c r="G361" s="53"/>
      <c r="H361" s="53"/>
      <c r="I361" s="53"/>
      <c r="J361" s="53"/>
      <c r="K361" s="53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</row>
    <row r="362" spans="1:23" x14ac:dyDescent="0.25">
      <c r="A362" s="112"/>
      <c r="B362" s="28"/>
      <c r="C362" s="22"/>
      <c r="D362" s="22"/>
      <c r="E362" s="23"/>
      <c r="F362" s="53"/>
      <c r="G362" s="53"/>
      <c r="H362" s="53"/>
      <c r="I362" s="53"/>
      <c r="J362" s="53"/>
      <c r="K362" s="53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</row>
    <row r="363" spans="1:23" x14ac:dyDescent="0.25">
      <c r="A363" s="112"/>
      <c r="B363" s="26"/>
      <c r="C363" s="27"/>
      <c r="D363" s="27"/>
      <c r="E363" s="23"/>
      <c r="F363" s="53"/>
      <c r="G363" s="53"/>
      <c r="H363" s="53"/>
      <c r="I363" s="53"/>
      <c r="J363" s="53"/>
      <c r="K363" s="53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</row>
    <row r="364" spans="1:23" x14ac:dyDescent="0.25">
      <c r="A364" s="112"/>
      <c r="B364" s="26"/>
      <c r="C364" s="27"/>
      <c r="D364" s="27"/>
      <c r="E364" s="23"/>
      <c r="F364" s="53"/>
      <c r="G364" s="53"/>
      <c r="H364" s="53"/>
      <c r="I364" s="53"/>
      <c r="J364" s="53"/>
      <c r="K364" s="53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</row>
    <row r="365" spans="1:23" x14ac:dyDescent="0.25">
      <c r="A365" s="112"/>
      <c r="B365" s="26"/>
      <c r="C365" s="23"/>
      <c r="D365" s="23"/>
      <c r="E365" s="27"/>
      <c r="F365" s="53"/>
      <c r="G365" s="53"/>
      <c r="H365" s="53"/>
      <c r="I365" s="53"/>
      <c r="J365" s="53"/>
      <c r="K365" s="53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</row>
    <row r="366" spans="1:23" x14ac:dyDescent="0.25">
      <c r="A366" s="112"/>
      <c r="B366" s="26"/>
      <c r="C366" s="23"/>
      <c r="D366" s="23"/>
      <c r="E366" s="27"/>
      <c r="F366" s="53"/>
      <c r="G366" s="53"/>
      <c r="H366" s="53"/>
      <c r="I366" s="53"/>
      <c r="J366" s="53"/>
      <c r="K366" s="53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</row>
    <row r="367" spans="1:23" x14ac:dyDescent="0.25">
      <c r="A367" s="112"/>
      <c r="B367" s="26"/>
      <c r="C367" s="23"/>
      <c r="D367" s="23"/>
      <c r="E367" s="27"/>
      <c r="F367" s="53"/>
      <c r="G367" s="53"/>
      <c r="H367" s="53"/>
      <c r="I367" s="53"/>
      <c r="J367" s="53"/>
      <c r="K367" s="53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</row>
    <row r="368" spans="1:23" x14ac:dyDescent="0.25">
      <c r="A368" s="112"/>
      <c r="B368" s="26"/>
      <c r="C368" s="27"/>
      <c r="D368" s="27"/>
      <c r="E368" s="23"/>
      <c r="F368" s="53"/>
      <c r="G368" s="53"/>
      <c r="H368" s="53"/>
      <c r="I368" s="53"/>
      <c r="J368" s="53"/>
      <c r="K368" s="53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</row>
    <row r="369" spans="1:23" x14ac:dyDescent="0.25">
      <c r="A369" s="112"/>
      <c r="B369" s="26"/>
      <c r="C369" s="23"/>
      <c r="D369" s="23"/>
      <c r="E369" s="27"/>
      <c r="F369" s="53"/>
      <c r="G369" s="53"/>
      <c r="H369" s="53"/>
      <c r="I369" s="53"/>
      <c r="J369" s="53"/>
      <c r="K369" s="53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</row>
    <row r="370" spans="1:23" x14ac:dyDescent="0.25">
      <c r="A370" s="112"/>
      <c r="B370" s="26"/>
      <c r="C370" s="23"/>
      <c r="D370" s="23"/>
      <c r="E370" s="27"/>
      <c r="F370" s="53"/>
      <c r="G370" s="53"/>
      <c r="H370" s="53"/>
      <c r="I370" s="53"/>
      <c r="J370" s="53"/>
      <c r="K370" s="53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</row>
    <row r="371" spans="1:23" x14ac:dyDescent="0.25">
      <c r="A371" s="112"/>
      <c r="B371" s="26"/>
      <c r="C371" s="27"/>
      <c r="D371" s="27"/>
      <c r="E371" s="23"/>
      <c r="F371" s="53"/>
      <c r="G371" s="53"/>
      <c r="H371" s="53"/>
      <c r="I371" s="53"/>
      <c r="J371" s="53"/>
      <c r="K371" s="53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</row>
    <row r="372" spans="1:23" x14ac:dyDescent="0.25">
      <c r="A372" s="112"/>
      <c r="B372" s="26"/>
      <c r="C372" s="23"/>
      <c r="D372" s="23"/>
      <c r="E372" s="27"/>
      <c r="F372" s="53"/>
      <c r="G372" s="53"/>
      <c r="H372" s="53"/>
      <c r="I372" s="53"/>
      <c r="J372" s="53"/>
      <c r="K372" s="53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</row>
    <row r="373" spans="1:23" x14ac:dyDescent="0.25">
      <c r="A373" s="112"/>
      <c r="B373" s="26"/>
      <c r="C373" s="23"/>
      <c r="D373" s="23"/>
      <c r="E373" s="27"/>
      <c r="F373" s="53"/>
      <c r="G373" s="53"/>
      <c r="H373" s="53"/>
      <c r="I373" s="53"/>
      <c r="J373" s="53"/>
      <c r="K373" s="53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</row>
    <row r="374" spans="1:23" x14ac:dyDescent="0.25">
      <c r="A374" s="112"/>
      <c r="B374" s="26"/>
      <c r="C374" s="23"/>
      <c r="D374" s="23"/>
      <c r="E374" s="27"/>
      <c r="F374" s="53"/>
      <c r="G374" s="53"/>
      <c r="H374" s="53"/>
      <c r="I374" s="53"/>
      <c r="J374" s="53"/>
      <c r="K374" s="53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</row>
    <row r="375" spans="1:23" x14ac:dyDescent="0.25">
      <c r="A375" s="112"/>
      <c r="B375" s="26"/>
      <c r="C375" s="23"/>
      <c r="D375" s="23"/>
      <c r="E375" s="27"/>
      <c r="F375" s="53"/>
      <c r="G375" s="53"/>
      <c r="H375" s="53"/>
      <c r="I375" s="53"/>
      <c r="J375" s="53"/>
      <c r="K375" s="53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</row>
    <row r="376" spans="1:23" x14ac:dyDescent="0.25">
      <c r="A376" s="112"/>
      <c r="B376" s="26"/>
      <c r="C376" s="23"/>
      <c r="D376" s="23"/>
      <c r="E376" s="27"/>
      <c r="F376" s="53"/>
      <c r="G376" s="53"/>
      <c r="H376" s="53"/>
      <c r="I376" s="53"/>
      <c r="J376" s="53"/>
      <c r="K376" s="53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</row>
    <row r="377" spans="1:23" x14ac:dyDescent="0.25">
      <c r="A377" s="112"/>
      <c r="B377" s="26"/>
      <c r="C377" s="23"/>
      <c r="D377" s="23"/>
      <c r="E377" s="27"/>
      <c r="F377" s="53"/>
      <c r="G377" s="53"/>
      <c r="H377" s="53"/>
      <c r="I377" s="53"/>
      <c r="J377" s="53"/>
      <c r="K377" s="53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</row>
    <row r="378" spans="1:23" x14ac:dyDescent="0.25">
      <c r="A378" s="112"/>
      <c r="B378" s="26"/>
      <c r="C378" s="23"/>
      <c r="D378" s="23"/>
      <c r="E378" s="27"/>
      <c r="F378" s="53"/>
      <c r="G378" s="53"/>
      <c r="H378" s="53"/>
      <c r="I378" s="53"/>
      <c r="J378" s="53"/>
      <c r="K378" s="53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</row>
    <row r="379" spans="1:23" x14ac:dyDescent="0.25">
      <c r="A379" s="112"/>
      <c r="B379" s="26"/>
      <c r="C379" s="27"/>
      <c r="D379" s="27"/>
      <c r="E379" s="23"/>
      <c r="F379" s="53"/>
      <c r="G379" s="53"/>
      <c r="H379" s="53"/>
      <c r="I379" s="53"/>
      <c r="J379" s="53"/>
      <c r="K379" s="53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</row>
    <row r="380" spans="1:23" x14ac:dyDescent="0.25">
      <c r="A380" s="112"/>
      <c r="B380" s="26"/>
      <c r="C380" s="27"/>
      <c r="D380" s="27"/>
      <c r="E380" s="23"/>
      <c r="F380" s="53"/>
      <c r="G380" s="53"/>
      <c r="H380" s="53"/>
      <c r="I380" s="53"/>
      <c r="J380" s="53"/>
      <c r="K380" s="53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</row>
    <row r="381" spans="1:23" x14ac:dyDescent="0.25">
      <c r="A381" s="112"/>
      <c r="B381" s="26"/>
      <c r="C381" s="27"/>
      <c r="D381" s="27"/>
      <c r="E381" s="23"/>
      <c r="F381" s="53"/>
      <c r="G381" s="53"/>
      <c r="H381" s="53"/>
      <c r="I381" s="53"/>
      <c r="J381" s="53"/>
      <c r="K381" s="53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</row>
    <row r="382" spans="1:23" x14ac:dyDescent="0.25">
      <c r="A382" s="112"/>
      <c r="B382" s="26"/>
      <c r="C382" s="27"/>
      <c r="D382" s="27"/>
      <c r="E382" s="23"/>
      <c r="F382" s="53"/>
      <c r="G382" s="53"/>
      <c r="H382" s="53"/>
      <c r="I382" s="53"/>
      <c r="J382" s="53"/>
      <c r="K382" s="53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</row>
    <row r="383" spans="1:23" x14ac:dyDescent="0.25">
      <c r="A383" s="112"/>
      <c r="B383" s="26"/>
      <c r="C383" s="23"/>
      <c r="D383" s="23"/>
      <c r="E383" s="27"/>
      <c r="F383" s="53"/>
      <c r="G383" s="53"/>
      <c r="H383" s="53"/>
      <c r="I383" s="53"/>
      <c r="J383" s="53"/>
      <c r="K383" s="53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</row>
    <row r="384" spans="1:23" x14ac:dyDescent="0.25">
      <c r="A384" s="112"/>
      <c r="B384" s="26"/>
      <c r="C384" s="23"/>
      <c r="D384" s="23"/>
      <c r="E384" s="27"/>
      <c r="F384" s="53"/>
      <c r="G384" s="53"/>
      <c r="H384" s="53"/>
      <c r="I384" s="53"/>
      <c r="J384" s="53"/>
      <c r="K384" s="53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</row>
    <row r="385" spans="1:23" x14ac:dyDescent="0.25">
      <c r="A385" s="112"/>
      <c r="B385" s="26"/>
      <c r="C385" s="23"/>
      <c r="D385" s="23"/>
      <c r="E385" s="27"/>
      <c r="F385" s="53"/>
      <c r="G385" s="53"/>
      <c r="H385" s="53"/>
      <c r="I385" s="53"/>
      <c r="J385" s="53"/>
      <c r="K385" s="53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</row>
    <row r="386" spans="1:23" x14ac:dyDescent="0.25">
      <c r="A386" s="112"/>
      <c r="B386" s="26"/>
      <c r="C386" s="23"/>
      <c r="D386" s="23"/>
      <c r="E386" s="27"/>
      <c r="F386" s="53"/>
      <c r="G386" s="53"/>
      <c r="H386" s="53"/>
      <c r="I386" s="53"/>
      <c r="J386" s="53"/>
      <c r="K386" s="53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</row>
    <row r="387" spans="1:23" x14ac:dyDescent="0.25">
      <c r="A387" s="112"/>
      <c r="B387" s="26"/>
      <c r="C387" s="27"/>
      <c r="D387" s="27"/>
      <c r="E387" s="23"/>
      <c r="F387" s="53"/>
      <c r="G387" s="53"/>
      <c r="H387" s="53"/>
      <c r="I387" s="53"/>
      <c r="J387" s="53"/>
      <c r="K387" s="53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</row>
    <row r="388" spans="1:23" x14ac:dyDescent="0.25">
      <c r="A388" s="112"/>
      <c r="B388" s="26"/>
      <c r="C388" s="23"/>
      <c r="D388" s="23"/>
      <c r="E388" s="27"/>
      <c r="F388" s="53"/>
      <c r="G388" s="53"/>
      <c r="H388" s="53"/>
      <c r="I388" s="53"/>
      <c r="J388" s="53"/>
      <c r="K388" s="53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</row>
    <row r="389" spans="1:23" x14ac:dyDescent="0.25">
      <c r="A389" s="112"/>
      <c r="B389" s="26"/>
      <c r="C389" s="23"/>
      <c r="D389" s="23"/>
      <c r="E389" s="27"/>
      <c r="F389" s="53"/>
      <c r="G389" s="53"/>
      <c r="H389" s="53"/>
      <c r="I389" s="53"/>
      <c r="J389" s="53"/>
      <c r="K389" s="53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</row>
    <row r="390" spans="1:23" x14ac:dyDescent="0.25">
      <c r="A390" s="112"/>
      <c r="B390" s="26"/>
      <c r="C390" s="23"/>
      <c r="D390" s="23"/>
      <c r="E390" s="27"/>
      <c r="F390" s="53"/>
      <c r="G390" s="53"/>
      <c r="H390" s="53"/>
      <c r="I390" s="53"/>
      <c r="J390" s="53"/>
      <c r="K390" s="53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</row>
    <row r="391" spans="1:23" x14ac:dyDescent="0.25">
      <c r="A391" s="112"/>
      <c r="B391" s="26"/>
      <c r="C391" s="23"/>
      <c r="D391" s="23"/>
      <c r="E391" s="27"/>
      <c r="F391" s="53"/>
      <c r="G391" s="53"/>
      <c r="H391" s="53"/>
      <c r="I391" s="53"/>
      <c r="J391" s="53"/>
      <c r="K391" s="53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</row>
    <row r="392" spans="1:23" x14ac:dyDescent="0.25">
      <c r="A392" s="112"/>
      <c r="B392" s="26"/>
      <c r="C392" s="23"/>
      <c r="D392" s="23"/>
      <c r="E392" s="27"/>
      <c r="F392" s="53"/>
      <c r="G392" s="53"/>
      <c r="H392" s="53"/>
      <c r="I392" s="53"/>
      <c r="J392" s="53"/>
      <c r="K392" s="53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</row>
    <row r="393" spans="1:23" x14ac:dyDescent="0.25">
      <c r="A393" s="112"/>
      <c r="B393" s="26"/>
      <c r="C393" s="27"/>
      <c r="D393" s="27"/>
      <c r="E393" s="23"/>
      <c r="F393" s="53"/>
      <c r="G393" s="53"/>
      <c r="H393" s="53"/>
      <c r="I393" s="53"/>
      <c r="J393" s="53"/>
      <c r="K393" s="53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</row>
    <row r="394" spans="1:23" x14ac:dyDescent="0.25">
      <c r="A394" s="112"/>
      <c r="B394" s="26"/>
      <c r="C394" s="27"/>
      <c r="D394" s="27"/>
      <c r="E394" s="23"/>
      <c r="F394" s="53"/>
      <c r="G394" s="53"/>
      <c r="H394" s="53"/>
      <c r="I394" s="53"/>
      <c r="J394" s="53"/>
      <c r="K394" s="53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</row>
    <row r="395" spans="1:23" x14ac:dyDescent="0.25">
      <c r="A395" s="112"/>
      <c r="B395" s="26"/>
      <c r="C395" s="23"/>
      <c r="D395" s="23"/>
      <c r="E395" s="27"/>
      <c r="F395" s="53"/>
      <c r="G395" s="53"/>
      <c r="H395" s="53"/>
      <c r="I395" s="53"/>
      <c r="J395" s="53"/>
      <c r="K395" s="53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</row>
    <row r="396" spans="1:23" x14ac:dyDescent="0.25">
      <c r="A396" s="112"/>
      <c r="B396" s="26"/>
      <c r="C396" s="23"/>
      <c r="D396" s="23"/>
      <c r="E396" s="27"/>
      <c r="F396" s="53"/>
      <c r="G396" s="53"/>
      <c r="H396" s="53"/>
      <c r="I396" s="53"/>
      <c r="J396" s="53"/>
      <c r="K396" s="53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</row>
    <row r="397" spans="1:23" x14ac:dyDescent="0.25">
      <c r="A397" s="112"/>
      <c r="B397" s="26"/>
      <c r="C397" s="23"/>
      <c r="D397" s="23"/>
      <c r="E397" s="27"/>
      <c r="F397" s="53"/>
      <c r="G397" s="53"/>
      <c r="H397" s="53"/>
      <c r="I397" s="53"/>
      <c r="J397" s="53"/>
      <c r="K397" s="53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</row>
    <row r="398" spans="1:23" x14ac:dyDescent="0.25">
      <c r="A398" s="112"/>
      <c r="B398" s="28"/>
      <c r="C398" s="22"/>
      <c r="D398" s="22"/>
      <c r="E398" s="23"/>
      <c r="F398" s="53"/>
      <c r="G398" s="53"/>
      <c r="H398" s="53"/>
      <c r="I398" s="53"/>
      <c r="J398" s="53"/>
      <c r="K398" s="53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</row>
    <row r="399" spans="1:23" x14ac:dyDescent="0.25">
      <c r="A399" s="112"/>
      <c r="B399" s="26"/>
      <c r="C399" s="27"/>
      <c r="D399" s="27"/>
      <c r="E399" s="23"/>
      <c r="F399" s="53"/>
      <c r="G399" s="53"/>
      <c r="H399" s="53"/>
      <c r="I399" s="53"/>
      <c r="J399" s="53"/>
      <c r="K399" s="53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</row>
    <row r="400" spans="1:23" x14ac:dyDescent="0.25">
      <c r="A400" s="112"/>
      <c r="B400" s="26"/>
      <c r="C400" s="27"/>
      <c r="D400" s="27"/>
      <c r="E400" s="23"/>
      <c r="F400" s="53"/>
      <c r="G400" s="53"/>
      <c r="H400" s="53"/>
      <c r="I400" s="53"/>
      <c r="J400" s="53"/>
      <c r="K400" s="53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</row>
    <row r="401" spans="1:23" x14ac:dyDescent="0.25">
      <c r="A401" s="112"/>
      <c r="B401" s="26"/>
      <c r="C401" s="23"/>
      <c r="D401" s="23"/>
      <c r="E401" s="27"/>
      <c r="F401" s="53"/>
      <c r="G401" s="53"/>
      <c r="H401" s="53"/>
      <c r="I401" s="53"/>
      <c r="J401" s="53"/>
      <c r="K401" s="53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</row>
    <row r="402" spans="1:23" x14ac:dyDescent="0.25">
      <c r="A402" s="112"/>
      <c r="B402" s="26"/>
      <c r="C402" s="23"/>
      <c r="D402" s="23"/>
      <c r="E402" s="27"/>
      <c r="F402" s="53"/>
      <c r="G402" s="53"/>
      <c r="H402" s="53"/>
      <c r="I402" s="53"/>
      <c r="J402" s="53"/>
      <c r="K402" s="53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</row>
    <row r="403" spans="1:23" x14ac:dyDescent="0.25">
      <c r="A403" s="112"/>
      <c r="B403" s="26"/>
      <c r="C403" s="27"/>
      <c r="D403" s="27"/>
      <c r="E403" s="23"/>
      <c r="F403" s="53"/>
      <c r="G403" s="53"/>
      <c r="H403" s="53"/>
      <c r="I403" s="53"/>
      <c r="J403" s="53"/>
      <c r="K403" s="53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</row>
    <row r="404" spans="1:23" x14ac:dyDescent="0.25">
      <c r="A404" s="112"/>
      <c r="B404" s="26"/>
      <c r="C404" s="27"/>
      <c r="D404" s="27"/>
      <c r="E404" s="23"/>
      <c r="F404" s="53"/>
      <c r="G404" s="53"/>
      <c r="H404" s="53"/>
      <c r="I404" s="53"/>
      <c r="J404" s="53"/>
      <c r="K404" s="53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</row>
    <row r="405" spans="1:23" x14ac:dyDescent="0.25">
      <c r="A405" s="112"/>
      <c r="B405" s="26"/>
      <c r="C405" s="23"/>
      <c r="D405" s="23"/>
      <c r="E405" s="27"/>
      <c r="F405" s="53"/>
      <c r="G405" s="53"/>
      <c r="H405" s="53"/>
      <c r="I405" s="53"/>
      <c r="J405" s="53"/>
      <c r="K405" s="53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</row>
    <row r="406" spans="1:23" x14ac:dyDescent="0.25">
      <c r="A406" s="112"/>
      <c r="B406" s="26"/>
      <c r="C406" s="23"/>
      <c r="D406" s="23"/>
      <c r="E406" s="27"/>
      <c r="F406" s="53"/>
      <c r="G406" s="53"/>
      <c r="H406" s="53"/>
      <c r="I406" s="53"/>
      <c r="J406" s="53"/>
      <c r="K406" s="53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</row>
    <row r="407" spans="1:23" x14ac:dyDescent="0.25">
      <c r="A407" s="112"/>
      <c r="B407" s="26"/>
      <c r="C407" s="27"/>
      <c r="D407" s="27"/>
      <c r="E407" s="23"/>
      <c r="F407" s="53"/>
      <c r="G407" s="53"/>
      <c r="H407" s="53"/>
      <c r="I407" s="53"/>
      <c r="J407" s="53"/>
      <c r="K407" s="53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</row>
    <row r="408" spans="1:23" x14ac:dyDescent="0.25">
      <c r="A408" s="112"/>
      <c r="B408" s="28"/>
      <c r="C408" s="22"/>
      <c r="D408" s="22"/>
      <c r="E408" s="23"/>
      <c r="F408" s="53"/>
      <c r="G408" s="53"/>
      <c r="H408" s="53"/>
      <c r="I408" s="53"/>
      <c r="J408" s="53"/>
      <c r="K408" s="53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</row>
    <row r="409" spans="1:23" x14ac:dyDescent="0.25">
      <c r="A409" s="112"/>
      <c r="B409" s="26"/>
      <c r="C409" s="27"/>
      <c r="D409" s="27"/>
      <c r="E409" s="23"/>
      <c r="F409" s="53"/>
      <c r="G409" s="53"/>
      <c r="H409" s="53"/>
      <c r="I409" s="53"/>
      <c r="J409" s="53"/>
      <c r="K409" s="53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</row>
    <row r="410" spans="1:23" x14ac:dyDescent="0.25">
      <c r="A410" s="112"/>
      <c r="B410" s="26"/>
      <c r="C410" s="27"/>
      <c r="D410" s="27"/>
      <c r="E410" s="23"/>
      <c r="F410" s="53"/>
      <c r="G410" s="53"/>
      <c r="H410" s="53"/>
      <c r="I410" s="53"/>
      <c r="J410" s="53"/>
      <c r="K410" s="53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</row>
    <row r="411" spans="1:23" x14ac:dyDescent="0.25">
      <c r="A411" s="112"/>
      <c r="B411" s="26"/>
      <c r="C411" s="27"/>
      <c r="D411" s="27"/>
      <c r="E411" s="23"/>
      <c r="F411" s="53"/>
      <c r="G411" s="53"/>
      <c r="H411" s="53"/>
      <c r="I411" s="53"/>
      <c r="J411" s="53"/>
      <c r="K411" s="53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</row>
    <row r="412" spans="1:23" x14ac:dyDescent="0.25">
      <c r="A412" s="112"/>
      <c r="B412" s="26"/>
      <c r="C412" s="27"/>
      <c r="D412" s="27"/>
      <c r="E412" s="23"/>
      <c r="F412" s="53"/>
      <c r="G412" s="53"/>
      <c r="H412" s="53"/>
      <c r="I412" s="53"/>
      <c r="J412" s="53"/>
      <c r="K412" s="53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</row>
    <row r="413" spans="1:23" x14ac:dyDescent="0.25">
      <c r="A413" s="112"/>
      <c r="B413" s="26"/>
      <c r="C413" s="23"/>
      <c r="D413" s="23"/>
      <c r="E413" s="27"/>
      <c r="F413" s="53"/>
      <c r="G413" s="53"/>
      <c r="H413" s="53"/>
      <c r="I413" s="53"/>
      <c r="J413" s="53"/>
      <c r="K413" s="53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</row>
    <row r="414" spans="1:23" x14ac:dyDescent="0.25">
      <c r="A414" s="112"/>
      <c r="B414" s="26"/>
      <c r="C414" s="23"/>
      <c r="D414" s="23"/>
      <c r="E414" s="27"/>
      <c r="F414" s="53"/>
      <c r="G414" s="53"/>
      <c r="H414" s="53"/>
      <c r="I414" s="53"/>
      <c r="J414" s="53"/>
      <c r="K414" s="53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</row>
    <row r="415" spans="1:23" x14ac:dyDescent="0.25">
      <c r="A415" s="112"/>
      <c r="B415" s="26"/>
      <c r="C415" s="23"/>
      <c r="D415" s="23"/>
      <c r="E415" s="27"/>
      <c r="F415" s="53"/>
      <c r="G415" s="53"/>
      <c r="H415" s="53"/>
      <c r="I415" s="53"/>
      <c r="J415" s="53"/>
      <c r="K415" s="53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</row>
    <row r="416" spans="1:23" x14ac:dyDescent="0.25">
      <c r="A416" s="112"/>
      <c r="B416" s="26"/>
      <c r="C416" s="23"/>
      <c r="D416" s="23"/>
      <c r="E416" s="27"/>
      <c r="F416" s="53"/>
      <c r="G416" s="53"/>
      <c r="H416" s="53"/>
      <c r="I416" s="53"/>
      <c r="J416" s="53"/>
      <c r="K416" s="53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</row>
    <row r="417" spans="1:23" x14ac:dyDescent="0.25">
      <c r="A417" s="112"/>
      <c r="B417" s="26"/>
      <c r="C417" s="23"/>
      <c r="D417" s="23"/>
      <c r="E417" s="27"/>
      <c r="F417" s="53"/>
      <c r="G417" s="53"/>
      <c r="H417" s="53"/>
      <c r="I417" s="53"/>
      <c r="J417" s="53"/>
      <c r="K417" s="53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</row>
    <row r="418" spans="1:23" x14ac:dyDescent="0.25">
      <c r="A418" s="112"/>
      <c r="B418" s="26"/>
      <c r="C418" s="23"/>
      <c r="D418" s="23"/>
      <c r="E418" s="27"/>
      <c r="F418" s="53"/>
      <c r="G418" s="53"/>
      <c r="H418" s="53"/>
      <c r="I418" s="53"/>
      <c r="J418" s="53"/>
      <c r="K418" s="53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</row>
    <row r="419" spans="1:23" x14ac:dyDescent="0.25">
      <c r="A419" s="112"/>
      <c r="B419" s="26"/>
      <c r="C419" s="23"/>
      <c r="D419" s="23"/>
      <c r="E419" s="27"/>
      <c r="F419" s="53"/>
      <c r="G419" s="53"/>
      <c r="H419" s="53"/>
      <c r="I419" s="53"/>
      <c r="J419" s="53"/>
      <c r="K419" s="53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</row>
    <row r="420" spans="1:23" x14ac:dyDescent="0.25">
      <c r="A420" s="112"/>
      <c r="B420" s="26"/>
      <c r="C420" s="23"/>
      <c r="D420" s="23"/>
      <c r="E420" s="27"/>
      <c r="F420" s="53"/>
      <c r="G420" s="53"/>
      <c r="H420" s="53"/>
      <c r="I420" s="53"/>
      <c r="J420" s="53"/>
      <c r="K420" s="53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</row>
    <row r="421" spans="1:23" x14ac:dyDescent="0.25">
      <c r="A421" s="112"/>
      <c r="B421" s="26"/>
      <c r="C421" s="23"/>
      <c r="D421" s="23"/>
      <c r="E421" s="27"/>
      <c r="F421" s="53"/>
      <c r="G421" s="53"/>
      <c r="H421" s="53"/>
      <c r="I421" s="53"/>
      <c r="J421" s="53"/>
      <c r="K421" s="53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</row>
    <row r="422" spans="1:23" x14ac:dyDescent="0.25">
      <c r="A422" s="112"/>
      <c r="B422" s="26"/>
      <c r="C422" s="27"/>
      <c r="D422" s="27"/>
      <c r="E422" s="23"/>
      <c r="F422" s="53"/>
      <c r="G422" s="53"/>
      <c r="H422" s="53"/>
      <c r="I422" s="53"/>
      <c r="J422" s="53"/>
      <c r="K422" s="53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</row>
    <row r="423" spans="1:23" x14ac:dyDescent="0.25">
      <c r="A423" s="112"/>
      <c r="B423" s="26"/>
      <c r="C423" s="23"/>
      <c r="D423" s="23"/>
      <c r="E423" s="27"/>
      <c r="F423" s="53"/>
      <c r="G423" s="53"/>
      <c r="H423" s="53"/>
      <c r="I423" s="53"/>
      <c r="J423" s="53"/>
      <c r="K423" s="53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</row>
    <row r="424" spans="1:23" x14ac:dyDescent="0.25">
      <c r="A424" s="112"/>
      <c r="B424" s="26"/>
      <c r="C424" s="23"/>
      <c r="D424" s="23"/>
      <c r="E424" s="27"/>
      <c r="F424" s="53"/>
      <c r="G424" s="53"/>
      <c r="H424" s="53"/>
      <c r="I424" s="53"/>
      <c r="J424" s="53"/>
      <c r="K424" s="53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</row>
    <row r="425" spans="1:23" x14ac:dyDescent="0.25">
      <c r="A425" s="112"/>
      <c r="B425" s="26"/>
      <c r="C425" s="23"/>
      <c r="D425" s="23"/>
      <c r="E425" s="27"/>
      <c r="F425" s="53"/>
      <c r="G425" s="53"/>
      <c r="H425" s="53"/>
      <c r="I425" s="53"/>
      <c r="J425" s="53"/>
      <c r="K425" s="53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</row>
    <row r="426" spans="1:23" x14ac:dyDescent="0.25">
      <c r="A426" s="112"/>
      <c r="B426" s="26"/>
      <c r="C426" s="23"/>
      <c r="D426" s="23"/>
      <c r="E426" s="27"/>
      <c r="F426" s="53"/>
      <c r="G426" s="53"/>
      <c r="H426" s="53"/>
      <c r="I426" s="53"/>
      <c r="J426" s="53"/>
      <c r="K426" s="53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</row>
    <row r="427" spans="1:23" x14ac:dyDescent="0.25">
      <c r="A427" s="112"/>
      <c r="B427" s="26"/>
      <c r="C427" s="23"/>
      <c r="D427" s="23"/>
      <c r="E427" s="27"/>
      <c r="F427" s="53"/>
      <c r="G427" s="53"/>
      <c r="H427" s="53"/>
      <c r="I427" s="53"/>
      <c r="J427" s="53"/>
      <c r="K427" s="53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</row>
    <row r="428" spans="1:23" x14ac:dyDescent="0.25">
      <c r="A428" s="112"/>
      <c r="B428" s="26"/>
      <c r="C428" s="23"/>
      <c r="D428" s="23"/>
      <c r="E428" s="27"/>
      <c r="F428" s="53"/>
      <c r="G428" s="53"/>
      <c r="H428" s="53"/>
      <c r="I428" s="53"/>
      <c r="J428" s="53"/>
      <c r="K428" s="53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</row>
    <row r="429" spans="1:23" x14ac:dyDescent="0.25">
      <c r="A429" s="112"/>
      <c r="B429" s="26"/>
      <c r="C429" s="23"/>
      <c r="D429" s="23"/>
      <c r="E429" s="27"/>
      <c r="F429" s="53"/>
      <c r="G429" s="53"/>
      <c r="H429" s="53"/>
      <c r="I429" s="53"/>
      <c r="J429" s="53"/>
      <c r="K429" s="53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</row>
    <row r="430" spans="1:23" x14ac:dyDescent="0.25">
      <c r="A430" s="112"/>
      <c r="B430" s="26"/>
      <c r="C430" s="23"/>
      <c r="D430" s="23"/>
      <c r="E430" s="27"/>
      <c r="F430" s="53"/>
      <c r="G430" s="53"/>
      <c r="H430" s="53"/>
      <c r="I430" s="53"/>
      <c r="J430" s="53"/>
      <c r="K430" s="53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</row>
    <row r="431" spans="1:23" x14ac:dyDescent="0.25">
      <c r="A431" s="112"/>
      <c r="B431" s="26"/>
      <c r="C431" s="23"/>
      <c r="D431" s="23"/>
      <c r="E431" s="27"/>
      <c r="F431" s="53"/>
      <c r="G431" s="53"/>
      <c r="H431" s="53"/>
      <c r="I431" s="53"/>
      <c r="J431" s="53"/>
      <c r="K431" s="53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</row>
    <row r="432" spans="1:23" x14ac:dyDescent="0.25">
      <c r="A432" s="112"/>
      <c r="B432" s="26"/>
      <c r="C432" s="23"/>
      <c r="D432" s="23"/>
      <c r="E432" s="27"/>
      <c r="F432" s="53"/>
      <c r="G432" s="53"/>
      <c r="H432" s="53"/>
      <c r="I432" s="53"/>
      <c r="J432" s="53"/>
      <c r="K432" s="53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</row>
    <row r="433" spans="1:23" x14ac:dyDescent="0.25">
      <c r="A433" s="112"/>
      <c r="B433" s="26"/>
      <c r="C433" s="23"/>
      <c r="D433" s="23"/>
      <c r="E433" s="27"/>
      <c r="F433" s="53"/>
      <c r="G433" s="53"/>
      <c r="H433" s="53"/>
      <c r="I433" s="53"/>
      <c r="J433" s="53"/>
      <c r="K433" s="53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</row>
    <row r="434" spans="1:23" x14ac:dyDescent="0.25">
      <c r="A434" s="112"/>
      <c r="B434" s="28"/>
      <c r="C434" s="22"/>
      <c r="D434" s="22"/>
      <c r="E434" s="23"/>
      <c r="F434" s="53"/>
      <c r="G434" s="53"/>
      <c r="H434" s="53"/>
      <c r="I434" s="53"/>
      <c r="J434" s="53"/>
      <c r="K434" s="53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</row>
    <row r="435" spans="1:23" x14ac:dyDescent="0.25">
      <c r="A435" s="112"/>
      <c r="B435" s="26"/>
      <c r="C435" s="27"/>
      <c r="D435" s="27"/>
      <c r="E435" s="23"/>
      <c r="F435" s="53"/>
      <c r="G435" s="53"/>
      <c r="H435" s="53"/>
      <c r="I435" s="53"/>
      <c r="J435" s="53"/>
      <c r="K435" s="53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</row>
    <row r="436" spans="1:23" x14ac:dyDescent="0.25">
      <c r="A436" s="112"/>
      <c r="B436" s="26"/>
      <c r="C436" s="27"/>
      <c r="D436" s="27"/>
      <c r="E436" s="23"/>
      <c r="F436" s="53"/>
      <c r="G436" s="53"/>
      <c r="H436" s="53"/>
      <c r="I436" s="53"/>
      <c r="J436" s="53"/>
      <c r="K436" s="53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</row>
    <row r="437" spans="1:23" x14ac:dyDescent="0.25">
      <c r="A437" s="112"/>
      <c r="B437" s="26"/>
      <c r="C437" s="27"/>
      <c r="D437" s="27"/>
      <c r="E437" s="23"/>
      <c r="F437" s="53"/>
      <c r="G437" s="53"/>
      <c r="H437" s="53"/>
      <c r="I437" s="53"/>
      <c r="J437" s="53"/>
      <c r="K437" s="53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</row>
    <row r="438" spans="1:23" x14ac:dyDescent="0.25">
      <c r="A438" s="112"/>
      <c r="B438" s="26"/>
      <c r="C438" s="27"/>
      <c r="D438" s="27"/>
      <c r="E438" s="23"/>
      <c r="F438" s="53"/>
      <c r="G438" s="53"/>
      <c r="H438" s="53"/>
      <c r="I438" s="53"/>
      <c r="J438" s="53"/>
      <c r="K438" s="53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</row>
    <row r="439" spans="1:23" x14ac:dyDescent="0.25">
      <c r="A439" s="112"/>
      <c r="B439" s="26"/>
      <c r="C439" s="23"/>
      <c r="D439" s="23"/>
      <c r="E439" s="27"/>
      <c r="F439" s="53"/>
      <c r="G439" s="53"/>
      <c r="H439" s="53"/>
      <c r="I439" s="53"/>
      <c r="J439" s="53"/>
      <c r="K439" s="53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</row>
    <row r="440" spans="1:23" x14ac:dyDescent="0.25">
      <c r="A440" s="112"/>
      <c r="B440" s="26"/>
      <c r="C440" s="23"/>
      <c r="D440" s="23"/>
      <c r="E440" s="27"/>
      <c r="F440" s="53"/>
      <c r="G440" s="53"/>
      <c r="H440" s="53"/>
      <c r="I440" s="53"/>
      <c r="J440" s="53"/>
      <c r="K440" s="53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</row>
    <row r="441" spans="1:23" x14ac:dyDescent="0.25">
      <c r="A441" s="112"/>
      <c r="B441" s="26"/>
      <c r="C441" s="23"/>
      <c r="D441" s="23"/>
      <c r="E441" s="27"/>
      <c r="F441" s="53"/>
      <c r="G441" s="53"/>
      <c r="H441" s="53"/>
      <c r="I441" s="53"/>
      <c r="J441" s="53"/>
      <c r="K441" s="53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</row>
    <row r="442" spans="1:23" x14ac:dyDescent="0.25">
      <c r="A442" s="112"/>
      <c r="B442" s="26"/>
      <c r="C442" s="23"/>
      <c r="D442" s="23"/>
      <c r="E442" s="27"/>
      <c r="F442" s="53"/>
      <c r="G442" s="53"/>
      <c r="H442" s="53"/>
      <c r="I442" s="53"/>
      <c r="J442" s="53"/>
      <c r="K442" s="53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</row>
    <row r="443" spans="1:23" x14ac:dyDescent="0.25">
      <c r="A443" s="112"/>
      <c r="B443" s="26"/>
      <c r="C443" s="23"/>
      <c r="D443" s="23"/>
      <c r="E443" s="27"/>
      <c r="F443" s="53"/>
      <c r="G443" s="53"/>
      <c r="H443" s="53"/>
      <c r="I443" s="53"/>
      <c r="J443" s="53"/>
      <c r="K443" s="53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</row>
    <row r="444" spans="1:23" x14ac:dyDescent="0.25">
      <c r="A444" s="112"/>
      <c r="B444" s="26"/>
      <c r="C444" s="23"/>
      <c r="D444" s="23"/>
      <c r="E444" s="27"/>
      <c r="F444" s="53"/>
      <c r="G444" s="53"/>
      <c r="H444" s="53"/>
      <c r="I444" s="53"/>
      <c r="J444" s="53"/>
      <c r="K444" s="53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</row>
    <row r="445" spans="1:23" x14ac:dyDescent="0.25">
      <c r="A445" s="112"/>
      <c r="B445" s="26"/>
      <c r="C445" s="23"/>
      <c r="D445" s="23"/>
      <c r="E445" s="27"/>
      <c r="F445" s="53"/>
      <c r="G445" s="53"/>
      <c r="H445" s="53"/>
      <c r="I445" s="53"/>
      <c r="J445" s="53"/>
      <c r="K445" s="53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</row>
    <row r="446" spans="1:23" x14ac:dyDescent="0.25">
      <c r="A446" s="112"/>
      <c r="B446" s="26"/>
      <c r="C446" s="23"/>
      <c r="D446" s="23"/>
      <c r="E446" s="27"/>
      <c r="F446" s="53"/>
      <c r="G446" s="53"/>
      <c r="H446" s="53"/>
      <c r="I446" s="53"/>
      <c r="J446" s="53"/>
      <c r="K446" s="53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</row>
    <row r="447" spans="1:23" x14ac:dyDescent="0.25">
      <c r="A447" s="112"/>
      <c r="B447" s="26"/>
      <c r="C447" s="23"/>
      <c r="D447" s="23"/>
      <c r="E447" s="27"/>
      <c r="F447" s="53"/>
      <c r="G447" s="53"/>
      <c r="H447" s="53"/>
      <c r="I447" s="53"/>
      <c r="J447" s="53"/>
      <c r="K447" s="53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</row>
    <row r="448" spans="1:23" x14ac:dyDescent="0.25">
      <c r="A448" s="112"/>
      <c r="B448" s="26"/>
      <c r="C448" s="27"/>
      <c r="D448" s="27"/>
      <c r="E448" s="23"/>
      <c r="F448" s="53"/>
      <c r="G448" s="53"/>
      <c r="H448" s="53"/>
      <c r="I448" s="53"/>
      <c r="J448" s="53"/>
      <c r="K448" s="53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</row>
    <row r="449" spans="1:23" x14ac:dyDescent="0.25">
      <c r="A449" s="112"/>
      <c r="B449" s="26"/>
      <c r="C449" s="23"/>
      <c r="D449" s="23"/>
      <c r="E449" s="27"/>
      <c r="F449" s="53"/>
      <c r="G449" s="53"/>
      <c r="H449" s="53"/>
      <c r="I449" s="53"/>
      <c r="J449" s="53"/>
      <c r="K449" s="53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</row>
    <row r="450" spans="1:23" x14ac:dyDescent="0.25">
      <c r="A450" s="112"/>
      <c r="B450" s="26"/>
      <c r="C450" s="23"/>
      <c r="D450" s="23"/>
      <c r="E450" s="27"/>
      <c r="F450" s="53"/>
      <c r="G450" s="53"/>
      <c r="H450" s="53"/>
      <c r="I450" s="53"/>
      <c r="J450" s="53"/>
      <c r="K450" s="53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</row>
    <row r="451" spans="1:23" x14ac:dyDescent="0.25">
      <c r="A451" s="112"/>
      <c r="B451" s="26"/>
      <c r="C451" s="23"/>
      <c r="D451" s="23"/>
      <c r="E451" s="27"/>
      <c r="F451" s="53"/>
      <c r="G451" s="53"/>
      <c r="H451" s="53"/>
      <c r="I451" s="53"/>
      <c r="J451" s="53"/>
      <c r="K451" s="53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</row>
    <row r="452" spans="1:23" x14ac:dyDescent="0.25">
      <c r="A452" s="112"/>
      <c r="B452" s="26"/>
      <c r="C452" s="23"/>
      <c r="D452" s="23"/>
      <c r="E452" s="27"/>
      <c r="F452" s="53"/>
      <c r="G452" s="53"/>
      <c r="H452" s="53"/>
      <c r="I452" s="53"/>
      <c r="J452" s="53"/>
      <c r="K452" s="53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</row>
    <row r="453" spans="1:23" x14ac:dyDescent="0.25">
      <c r="A453" s="112"/>
      <c r="B453" s="26"/>
      <c r="C453" s="23"/>
      <c r="D453" s="23"/>
      <c r="E453" s="27"/>
      <c r="F453" s="53"/>
      <c r="G453" s="53"/>
      <c r="H453" s="53"/>
      <c r="I453" s="53"/>
      <c r="J453" s="53"/>
      <c r="K453" s="53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</row>
    <row r="454" spans="1:23" x14ac:dyDescent="0.25">
      <c r="A454" s="112"/>
      <c r="B454" s="26"/>
      <c r="C454" s="23"/>
      <c r="D454" s="23"/>
      <c r="E454" s="27"/>
      <c r="F454" s="53"/>
      <c r="G454" s="53"/>
      <c r="H454" s="53"/>
      <c r="I454" s="53"/>
      <c r="J454" s="53"/>
      <c r="K454" s="53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</row>
    <row r="455" spans="1:23" x14ac:dyDescent="0.25">
      <c r="A455" s="112"/>
      <c r="B455" s="26"/>
      <c r="C455" s="23"/>
      <c r="D455" s="23"/>
      <c r="E455" s="27"/>
      <c r="F455" s="53"/>
      <c r="G455" s="53"/>
      <c r="H455" s="53"/>
      <c r="I455" s="53"/>
      <c r="J455" s="53"/>
      <c r="K455" s="53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</row>
    <row r="456" spans="1:23" x14ac:dyDescent="0.25">
      <c r="A456" s="112"/>
      <c r="B456" s="26"/>
      <c r="C456" s="23"/>
      <c r="D456" s="23"/>
      <c r="E456" s="27"/>
      <c r="F456" s="53"/>
      <c r="G456" s="53"/>
      <c r="H456" s="53"/>
      <c r="I456" s="53"/>
      <c r="J456" s="53"/>
      <c r="K456" s="53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</row>
    <row r="457" spans="1:23" x14ac:dyDescent="0.25">
      <c r="A457" s="112"/>
      <c r="B457" s="26"/>
      <c r="C457" s="23"/>
      <c r="D457" s="23"/>
      <c r="E457" s="27"/>
      <c r="F457" s="53"/>
      <c r="G457" s="53"/>
      <c r="H457" s="53"/>
      <c r="I457" s="53"/>
      <c r="J457" s="53"/>
      <c r="K457" s="53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</row>
    <row r="458" spans="1:23" x14ac:dyDescent="0.25">
      <c r="A458" s="112"/>
      <c r="B458" s="26"/>
      <c r="C458" s="23"/>
      <c r="D458" s="23"/>
      <c r="E458" s="27"/>
      <c r="F458" s="53"/>
      <c r="G458" s="53"/>
      <c r="H458" s="53"/>
      <c r="I458" s="53"/>
      <c r="J458" s="53"/>
      <c r="K458" s="53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</row>
    <row r="459" spans="1:23" x14ac:dyDescent="0.25">
      <c r="A459" s="112"/>
      <c r="B459" s="26"/>
      <c r="C459" s="23"/>
      <c r="D459" s="23"/>
      <c r="E459" s="27"/>
      <c r="F459" s="53"/>
      <c r="G459" s="53"/>
      <c r="H459" s="53"/>
      <c r="I459" s="53"/>
      <c r="J459" s="53"/>
      <c r="K459" s="53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</row>
    <row r="460" spans="1:23" x14ac:dyDescent="0.25">
      <c r="A460" s="112"/>
      <c r="B460" s="28"/>
      <c r="C460" s="22"/>
      <c r="D460" s="22"/>
      <c r="E460" s="23"/>
      <c r="F460" s="53"/>
      <c r="G460" s="53"/>
      <c r="H460" s="53"/>
      <c r="I460" s="53"/>
      <c r="J460" s="53"/>
      <c r="K460" s="53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</row>
    <row r="461" spans="1:23" x14ac:dyDescent="0.25">
      <c r="A461" s="112"/>
      <c r="B461" s="31"/>
      <c r="C461" s="32"/>
      <c r="D461" s="32"/>
      <c r="E461" s="23"/>
      <c r="F461" s="53"/>
      <c r="G461" s="53"/>
      <c r="H461" s="53"/>
      <c r="I461" s="53"/>
      <c r="J461" s="53"/>
      <c r="K461" s="53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</row>
    <row r="462" spans="1:23" x14ac:dyDescent="0.25">
      <c r="A462" s="112"/>
      <c r="B462" s="33"/>
      <c r="C462" s="34"/>
      <c r="D462" s="34"/>
      <c r="E462" s="35"/>
      <c r="F462" s="53"/>
      <c r="G462" s="53"/>
      <c r="H462" s="53"/>
      <c r="I462" s="53"/>
      <c r="J462" s="53"/>
      <c r="K462" s="53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</row>
    <row r="463" spans="1:23" x14ac:dyDescent="0.25">
      <c r="A463" s="112"/>
      <c r="B463" s="18"/>
      <c r="C463" s="36"/>
      <c r="D463" s="36"/>
      <c r="E463" s="23"/>
      <c r="F463" s="53"/>
      <c r="G463" s="53"/>
      <c r="H463" s="53"/>
      <c r="I463" s="53"/>
      <c r="J463" s="53"/>
      <c r="K463" s="53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</row>
    <row r="464" spans="1:23" x14ac:dyDescent="0.25">
      <c r="A464" s="112"/>
      <c r="B464" s="18"/>
      <c r="C464" s="36"/>
      <c r="D464" s="36"/>
      <c r="E464" s="23"/>
      <c r="F464" s="53"/>
      <c r="G464" s="53"/>
      <c r="H464" s="53"/>
      <c r="I464" s="53"/>
      <c r="J464" s="53"/>
      <c r="K464" s="53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</row>
    <row r="465" spans="1:23" x14ac:dyDescent="0.25">
      <c r="A465" s="112"/>
      <c r="B465" s="18"/>
      <c r="C465" s="36"/>
      <c r="D465" s="36"/>
      <c r="E465" s="23"/>
      <c r="F465" s="53"/>
      <c r="G465" s="53"/>
      <c r="H465" s="53"/>
      <c r="I465" s="53"/>
      <c r="J465" s="53"/>
      <c r="K465" s="53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</row>
    <row r="466" spans="1:23" x14ac:dyDescent="0.25">
      <c r="A466" s="112"/>
      <c r="B466" s="33"/>
      <c r="C466" s="34"/>
      <c r="D466" s="34"/>
      <c r="E466" s="35"/>
      <c r="F466" s="53"/>
      <c r="G466" s="53"/>
      <c r="H466" s="53"/>
      <c r="I466" s="53"/>
      <c r="J466" s="53"/>
      <c r="K466" s="53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</row>
    <row r="467" spans="1:23" x14ac:dyDescent="0.25">
      <c r="A467" s="112"/>
      <c r="B467" s="18"/>
      <c r="C467" s="36"/>
      <c r="D467" s="36"/>
      <c r="E467" s="23"/>
      <c r="F467" s="53"/>
      <c r="G467" s="53"/>
      <c r="H467" s="53"/>
      <c r="I467" s="53"/>
      <c r="J467" s="53"/>
      <c r="K467" s="53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</row>
    <row r="468" spans="1:23" x14ac:dyDescent="0.25">
      <c r="A468" s="112"/>
      <c r="B468" s="18"/>
      <c r="C468" s="23"/>
      <c r="D468" s="23"/>
      <c r="E468" s="36"/>
    </row>
    <row r="469" spans="1:23" x14ac:dyDescent="0.25">
      <c r="A469" s="112"/>
      <c r="B469" s="18"/>
      <c r="C469" s="23"/>
      <c r="D469" s="23"/>
      <c r="E469" s="36"/>
    </row>
    <row r="470" spans="1:23" x14ac:dyDescent="0.25">
      <c r="A470" s="112"/>
      <c r="B470" s="18"/>
      <c r="C470" s="23"/>
      <c r="D470" s="23"/>
      <c r="E470" s="36"/>
    </row>
    <row r="471" spans="1:23" x14ac:dyDescent="0.25">
      <c r="A471" s="112"/>
      <c r="B471" s="18"/>
      <c r="C471" s="23"/>
      <c r="D471" s="23"/>
      <c r="E471" s="36"/>
    </row>
    <row r="472" spans="1:23" x14ac:dyDescent="0.25">
      <c r="A472" s="112"/>
      <c r="B472" s="18"/>
      <c r="C472" s="23"/>
      <c r="D472" s="23"/>
      <c r="E472" s="36"/>
    </row>
    <row r="473" spans="1:23" x14ac:dyDescent="0.25">
      <c r="A473" s="112"/>
      <c r="B473" s="18"/>
      <c r="C473" s="23"/>
      <c r="D473" s="23"/>
      <c r="E473" s="36"/>
    </row>
    <row r="474" spans="1:23" x14ac:dyDescent="0.25">
      <c r="A474" s="112"/>
      <c r="B474" s="33"/>
      <c r="C474" s="34"/>
      <c r="D474" s="34"/>
      <c r="E474" s="35"/>
    </row>
    <row r="475" spans="1:23" x14ac:dyDescent="0.25">
      <c r="A475" s="112"/>
      <c r="B475" s="18"/>
      <c r="C475" s="36"/>
      <c r="D475" s="36"/>
      <c r="E475" s="23"/>
    </row>
    <row r="476" spans="1:23" x14ac:dyDescent="0.25">
      <c r="A476" s="112"/>
      <c r="B476" s="18"/>
      <c r="C476" s="36"/>
      <c r="D476" s="36"/>
      <c r="E476" s="23"/>
    </row>
    <row r="477" spans="1:23" x14ac:dyDescent="0.25">
      <c r="A477" s="112"/>
      <c r="B477" s="18"/>
      <c r="C477" s="36"/>
      <c r="D477" s="36"/>
      <c r="E477" s="23"/>
    </row>
    <row r="478" spans="1:23" x14ac:dyDescent="0.25">
      <c r="B478" s="18"/>
      <c r="C478" s="36"/>
      <c r="D478" s="36"/>
      <c r="E478" s="23"/>
      <c r="F478" s="17"/>
      <c r="G478" s="17"/>
      <c r="H478" s="17"/>
      <c r="I478" s="17"/>
      <c r="J478" s="17"/>
      <c r="K478" s="17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</row>
    <row r="479" spans="1:23" s="12" customFormat="1" x14ac:dyDescent="0.25">
      <c r="A479" s="113"/>
      <c r="B479" s="18"/>
      <c r="C479" s="36"/>
      <c r="D479" s="36"/>
      <c r="E479" s="23"/>
      <c r="F479" s="47"/>
      <c r="G479" s="47"/>
      <c r="H479" s="47"/>
      <c r="I479" s="47"/>
      <c r="J479" s="47"/>
      <c r="K479" s="47"/>
    </row>
    <row r="480" spans="1:23" s="12" customFormat="1" x14ac:dyDescent="0.25">
      <c r="A480" s="113"/>
      <c r="B480" s="31"/>
      <c r="C480" s="32"/>
      <c r="D480" s="32"/>
      <c r="E480" s="23"/>
      <c r="F480" s="47"/>
      <c r="G480" s="47"/>
      <c r="H480" s="47"/>
      <c r="I480" s="47"/>
      <c r="J480" s="47"/>
      <c r="K480" s="47"/>
    </row>
    <row r="481" spans="1:23" s="12" customFormat="1" x14ac:dyDescent="0.25">
      <c r="A481" s="113"/>
      <c r="B481" s="18"/>
      <c r="C481" s="36"/>
      <c r="D481" s="36"/>
      <c r="E481" s="23"/>
      <c r="F481" s="47"/>
      <c r="G481" s="47"/>
      <c r="H481" s="47"/>
      <c r="I481" s="47"/>
      <c r="J481" s="47"/>
      <c r="K481" s="47"/>
    </row>
    <row r="482" spans="1:23" s="12" customFormat="1" x14ac:dyDescent="0.25">
      <c r="A482" s="113"/>
      <c r="B482" s="18"/>
      <c r="C482" s="36"/>
      <c r="D482" s="36"/>
      <c r="E482" s="23"/>
      <c r="F482" s="47"/>
      <c r="G482" s="47"/>
      <c r="H482" s="47"/>
      <c r="I482" s="47"/>
      <c r="J482" s="47"/>
      <c r="K482" s="47"/>
    </row>
    <row r="483" spans="1:23" s="12" customFormat="1" x14ac:dyDescent="0.25">
      <c r="A483" s="113"/>
      <c r="B483" s="18"/>
      <c r="C483" s="36"/>
      <c r="D483" s="36"/>
      <c r="E483" s="23"/>
      <c r="F483" s="47"/>
      <c r="G483" s="47"/>
      <c r="H483" s="47"/>
      <c r="I483" s="47"/>
      <c r="J483" s="47"/>
      <c r="K483" s="47"/>
    </row>
    <row r="484" spans="1:23" s="12" customFormat="1" x14ac:dyDescent="0.25">
      <c r="A484" s="113"/>
      <c r="B484" s="18"/>
      <c r="C484" s="36"/>
      <c r="D484" s="36"/>
      <c r="E484" s="23"/>
      <c r="F484" s="47"/>
      <c r="G484" s="47"/>
      <c r="H484" s="47"/>
      <c r="I484" s="47"/>
      <c r="J484" s="47"/>
      <c r="K484" s="47"/>
    </row>
    <row r="485" spans="1:23" s="12" customFormat="1" x14ac:dyDescent="0.25">
      <c r="A485" s="113"/>
      <c r="B485" s="18"/>
      <c r="C485" s="36"/>
      <c r="D485" s="36"/>
      <c r="E485" s="23"/>
      <c r="F485" s="47"/>
      <c r="G485" s="47"/>
      <c r="H485" s="47"/>
      <c r="I485" s="47"/>
      <c r="J485" s="47"/>
      <c r="K485" s="47"/>
    </row>
    <row r="486" spans="1:23" s="12" customFormat="1" x14ac:dyDescent="0.25">
      <c r="A486" s="113"/>
      <c r="B486" s="18"/>
      <c r="C486" s="36"/>
      <c r="D486" s="36"/>
      <c r="E486" s="23"/>
      <c r="F486" s="47"/>
      <c r="G486" s="47"/>
      <c r="H486" s="47"/>
      <c r="I486" s="47"/>
      <c r="J486" s="47"/>
      <c r="K486" s="47"/>
    </row>
    <row r="487" spans="1:23" x14ac:dyDescent="0.25">
      <c r="A487" s="112"/>
      <c r="B487" s="16"/>
      <c r="C487" s="16"/>
      <c r="D487" s="16"/>
      <c r="E487" s="16"/>
      <c r="F487" s="17"/>
      <c r="G487" s="17"/>
      <c r="H487" s="17"/>
      <c r="I487" s="17"/>
      <c r="J487" s="17"/>
      <c r="K487" s="17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</row>
    <row r="488" spans="1:23" x14ac:dyDescent="0.25">
      <c r="A488" s="112"/>
      <c r="B488" s="16"/>
      <c r="C488" s="16"/>
      <c r="D488" s="16"/>
      <c r="E488" s="16"/>
      <c r="F488" s="17"/>
      <c r="G488" s="17"/>
      <c r="H488" s="17"/>
      <c r="I488" s="17"/>
      <c r="J488" s="17"/>
      <c r="K488" s="17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</row>
    <row r="489" spans="1:23" x14ac:dyDescent="0.25">
      <c r="A489" s="112"/>
      <c r="B489" s="16"/>
      <c r="C489" s="16"/>
      <c r="D489" s="16"/>
      <c r="E489" s="16"/>
      <c r="F489" s="17"/>
      <c r="G489" s="17"/>
      <c r="H489" s="17"/>
      <c r="I489" s="17"/>
      <c r="J489" s="17"/>
      <c r="K489" s="17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</row>
    <row r="490" spans="1:23" x14ac:dyDescent="0.25">
      <c r="A490" s="112"/>
      <c r="B490" s="16"/>
      <c r="C490" s="16"/>
      <c r="D490" s="16"/>
      <c r="E490" s="16"/>
      <c r="F490" s="17"/>
      <c r="G490" s="17"/>
      <c r="H490" s="17"/>
      <c r="I490" s="17"/>
      <c r="J490" s="17"/>
      <c r="K490" s="17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</row>
    <row r="491" spans="1:23" x14ac:dyDescent="0.25">
      <c r="A491" s="112"/>
      <c r="B491" s="16"/>
      <c r="C491" s="16"/>
      <c r="D491" s="16"/>
      <c r="E491" s="16"/>
      <c r="F491" s="17"/>
      <c r="G491" s="17"/>
      <c r="H491" s="17"/>
      <c r="I491" s="17"/>
      <c r="J491" s="17"/>
      <c r="K491" s="17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</row>
    <row r="492" spans="1:23" x14ac:dyDescent="0.25">
      <c r="A492" s="112"/>
      <c r="B492" s="16"/>
      <c r="C492" s="16"/>
      <c r="D492" s="16"/>
      <c r="E492" s="16"/>
      <c r="F492" s="17"/>
      <c r="G492" s="17"/>
      <c r="H492" s="17"/>
      <c r="I492" s="17"/>
      <c r="J492" s="17"/>
      <c r="K492" s="17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</row>
    <row r="493" spans="1:23" x14ac:dyDescent="0.25">
      <c r="A493" s="112"/>
      <c r="B493" s="16"/>
      <c r="C493" s="16"/>
      <c r="D493" s="16"/>
      <c r="E493" s="16"/>
      <c r="F493" s="17"/>
      <c r="G493" s="17"/>
      <c r="H493" s="17"/>
      <c r="I493" s="17"/>
      <c r="J493" s="17"/>
      <c r="K493" s="17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</row>
    <row r="494" spans="1:23" x14ac:dyDescent="0.25">
      <c r="A494" s="112"/>
      <c r="B494" s="16"/>
      <c r="C494" s="16"/>
      <c r="D494" s="16"/>
      <c r="E494" s="16"/>
      <c r="F494" s="17"/>
      <c r="G494" s="17"/>
      <c r="H494" s="17"/>
      <c r="I494" s="17"/>
      <c r="J494" s="17"/>
      <c r="K494" s="17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</row>
    <row r="495" spans="1:23" x14ac:dyDescent="0.25">
      <c r="A495" s="112"/>
      <c r="B495" s="16"/>
      <c r="C495" s="16"/>
      <c r="D495" s="16"/>
      <c r="E495" s="16"/>
      <c r="F495" s="17"/>
      <c r="G495" s="17"/>
      <c r="H495" s="17"/>
      <c r="I495" s="17"/>
      <c r="J495" s="17"/>
      <c r="K495" s="17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</row>
    <row r="496" spans="1:23" x14ac:dyDescent="0.25">
      <c r="A496" s="112"/>
      <c r="B496" s="16"/>
      <c r="C496" s="16"/>
      <c r="D496" s="16"/>
      <c r="E496" s="16"/>
      <c r="F496" s="17"/>
      <c r="G496" s="17"/>
      <c r="H496" s="17"/>
      <c r="I496" s="17"/>
      <c r="J496" s="17"/>
      <c r="K496" s="17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</row>
    <row r="497" spans="1:23" x14ac:dyDescent="0.25">
      <c r="A497" s="112"/>
      <c r="B497" s="16"/>
      <c r="C497" s="16"/>
      <c r="D497" s="16"/>
      <c r="E497" s="16"/>
      <c r="F497" s="17"/>
      <c r="G497" s="17"/>
      <c r="H497" s="17"/>
      <c r="I497" s="17"/>
      <c r="J497" s="17"/>
      <c r="K497" s="17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</row>
    <row r="498" spans="1:23" x14ac:dyDescent="0.25">
      <c r="A498" s="112"/>
      <c r="B498" s="16"/>
      <c r="C498" s="16"/>
      <c r="D498" s="16"/>
      <c r="E498" s="16"/>
      <c r="F498" s="17"/>
      <c r="G498" s="17"/>
      <c r="H498" s="17"/>
      <c r="I498" s="17"/>
      <c r="J498" s="17"/>
      <c r="K498" s="17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</row>
    <row r="499" spans="1:23" x14ac:dyDescent="0.25">
      <c r="A499" s="112"/>
      <c r="B499" s="16"/>
      <c r="C499" s="16"/>
      <c r="D499" s="16"/>
      <c r="E499" s="16"/>
      <c r="F499" s="17"/>
      <c r="G499" s="17"/>
      <c r="H499" s="17"/>
      <c r="I499" s="17"/>
      <c r="J499" s="17"/>
      <c r="K499" s="17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</row>
    <row r="500" spans="1:23" x14ac:dyDescent="0.25">
      <c r="A500" s="112"/>
      <c r="B500" s="16"/>
      <c r="C500" s="16"/>
      <c r="D500" s="16"/>
      <c r="E500" s="16"/>
      <c r="F500" s="17"/>
      <c r="G500" s="17"/>
      <c r="H500" s="17"/>
      <c r="I500" s="17"/>
      <c r="J500" s="17"/>
      <c r="K500" s="17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</row>
    <row r="501" spans="1:23" x14ac:dyDescent="0.25">
      <c r="A501" s="112"/>
      <c r="B501" s="16"/>
      <c r="C501" s="16"/>
      <c r="D501" s="16"/>
      <c r="E501" s="16"/>
      <c r="F501" s="17"/>
      <c r="G501" s="17"/>
      <c r="H501" s="17"/>
      <c r="I501" s="17"/>
      <c r="J501" s="17"/>
      <c r="K501" s="17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</row>
    <row r="502" spans="1:23" x14ac:dyDescent="0.25">
      <c r="A502" s="112"/>
      <c r="B502" s="16"/>
      <c r="C502" s="16"/>
      <c r="D502" s="16"/>
      <c r="E502" s="16"/>
      <c r="F502" s="17"/>
      <c r="G502" s="17"/>
      <c r="H502" s="17"/>
      <c r="I502" s="17"/>
      <c r="J502" s="17"/>
      <c r="K502" s="17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</row>
    <row r="503" spans="1:23" x14ac:dyDescent="0.25">
      <c r="A503" s="112"/>
      <c r="B503" s="16"/>
      <c r="C503" s="16"/>
      <c r="D503" s="16"/>
      <c r="E503" s="16"/>
      <c r="F503" s="17"/>
      <c r="G503" s="17"/>
      <c r="H503" s="17"/>
      <c r="I503" s="17"/>
      <c r="J503" s="17"/>
      <c r="K503" s="17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</row>
    <row r="504" spans="1:23" x14ac:dyDescent="0.25">
      <c r="A504" s="112"/>
      <c r="B504" s="16"/>
      <c r="C504" s="16"/>
      <c r="D504" s="16"/>
      <c r="E504" s="16"/>
      <c r="F504" s="17"/>
      <c r="G504" s="17"/>
      <c r="H504" s="17"/>
      <c r="I504" s="17"/>
      <c r="J504" s="17"/>
      <c r="K504" s="17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</row>
    <row r="505" spans="1:23" x14ac:dyDescent="0.25">
      <c r="A505" s="112"/>
      <c r="B505" s="16"/>
      <c r="C505" s="16"/>
      <c r="D505" s="16"/>
      <c r="E505" s="16"/>
      <c r="F505" s="17"/>
      <c r="G505" s="17"/>
      <c r="H505" s="17"/>
      <c r="I505" s="17"/>
      <c r="J505" s="17"/>
      <c r="K505" s="17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</row>
    <row r="506" spans="1:23" x14ac:dyDescent="0.25">
      <c r="A506" s="112"/>
      <c r="B506" s="16"/>
      <c r="C506" s="16"/>
      <c r="D506" s="16"/>
      <c r="E506" s="16"/>
      <c r="F506" s="17"/>
      <c r="G506" s="17"/>
      <c r="H506" s="17"/>
      <c r="I506" s="17"/>
      <c r="J506" s="17"/>
      <c r="K506" s="17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</row>
    <row r="507" spans="1:23" x14ac:dyDescent="0.25">
      <c r="A507" s="112"/>
      <c r="B507" s="16"/>
      <c r="C507" s="16"/>
      <c r="D507" s="16"/>
      <c r="E507" s="16"/>
      <c r="F507" s="17"/>
      <c r="G507" s="17"/>
      <c r="H507" s="17"/>
      <c r="I507" s="17"/>
      <c r="J507" s="17"/>
      <c r="K507" s="17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</row>
    <row r="508" spans="1:23" x14ac:dyDescent="0.25">
      <c r="A508" s="112"/>
      <c r="B508" s="16"/>
      <c r="C508" s="16"/>
      <c r="D508" s="16"/>
      <c r="E508" s="16"/>
      <c r="F508" s="17"/>
      <c r="G508" s="17"/>
      <c r="H508" s="17"/>
      <c r="I508" s="17"/>
      <c r="J508" s="17"/>
      <c r="K508" s="17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</row>
    <row r="509" spans="1:23" x14ac:dyDescent="0.25">
      <c r="A509" s="112"/>
      <c r="B509" s="16"/>
      <c r="C509" s="16"/>
      <c r="D509" s="16"/>
      <c r="E509" s="16"/>
      <c r="F509" s="17"/>
      <c r="G509" s="17"/>
      <c r="H509" s="17"/>
      <c r="I509" s="17"/>
      <c r="J509" s="17"/>
      <c r="K509" s="17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</row>
    <row r="510" spans="1:23" x14ac:dyDescent="0.25">
      <c r="A510" s="112"/>
      <c r="B510" s="16"/>
      <c r="C510" s="16"/>
      <c r="D510" s="16"/>
      <c r="E510" s="16"/>
      <c r="F510" s="17"/>
      <c r="G510" s="17"/>
      <c r="H510" s="17"/>
      <c r="I510" s="17"/>
      <c r="J510" s="17"/>
      <c r="K510" s="17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</row>
    <row r="511" spans="1:23" x14ac:dyDescent="0.25">
      <c r="A511" s="112"/>
      <c r="B511" s="16"/>
      <c r="C511" s="16"/>
      <c r="D511" s="16"/>
      <c r="E511" s="16"/>
      <c r="F511" s="17"/>
      <c r="G511" s="17"/>
      <c r="H511" s="17"/>
      <c r="I511" s="17"/>
      <c r="J511" s="17"/>
      <c r="K511" s="17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</row>
    <row r="512" spans="1:23" x14ac:dyDescent="0.25">
      <c r="A512" s="112"/>
      <c r="B512" s="16"/>
      <c r="C512" s="16"/>
      <c r="D512" s="16"/>
      <c r="E512" s="16"/>
      <c r="F512" s="17"/>
      <c r="G512" s="17"/>
      <c r="H512" s="17"/>
      <c r="I512" s="17"/>
      <c r="J512" s="17"/>
      <c r="K512" s="17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</row>
    <row r="513" spans="1:23" x14ac:dyDescent="0.25">
      <c r="A513" s="112"/>
      <c r="B513" s="16"/>
      <c r="C513" s="16"/>
      <c r="D513" s="16"/>
      <c r="E513" s="16"/>
      <c r="F513" s="17"/>
      <c r="G513" s="17"/>
      <c r="H513" s="17"/>
      <c r="I513" s="17"/>
      <c r="J513" s="17"/>
      <c r="K513" s="17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</row>
    <row r="514" spans="1:23" x14ac:dyDescent="0.25">
      <c r="A514" s="112"/>
      <c r="B514" s="16"/>
      <c r="C514" s="16"/>
      <c r="D514" s="16"/>
      <c r="E514" s="16"/>
      <c r="F514" s="17"/>
      <c r="G514" s="17"/>
      <c r="H514" s="17"/>
      <c r="I514" s="17"/>
      <c r="J514" s="17"/>
      <c r="K514" s="17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</row>
    <row r="515" spans="1:23" x14ac:dyDescent="0.25">
      <c r="A515" s="112"/>
      <c r="B515" s="16"/>
      <c r="C515" s="16"/>
      <c r="D515" s="16"/>
      <c r="E515" s="16"/>
      <c r="F515" s="17"/>
      <c r="G515" s="17"/>
      <c r="H515" s="17"/>
      <c r="I515" s="17"/>
      <c r="J515" s="17"/>
      <c r="K515" s="17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</row>
    <row r="516" spans="1:23" x14ac:dyDescent="0.25">
      <c r="A516" s="112"/>
      <c r="B516" s="16"/>
      <c r="C516" s="16"/>
      <c r="D516" s="16"/>
      <c r="E516" s="16"/>
      <c r="F516" s="17"/>
      <c r="G516" s="17"/>
      <c r="H516" s="17"/>
      <c r="I516" s="17"/>
      <c r="J516" s="17"/>
      <c r="K516" s="17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</row>
    <row r="517" spans="1:23" x14ac:dyDescent="0.25">
      <c r="A517" s="112"/>
      <c r="B517" s="16"/>
      <c r="C517" s="16"/>
      <c r="D517" s="16"/>
      <c r="E517" s="16"/>
      <c r="F517" s="17"/>
      <c r="G517" s="17"/>
      <c r="H517" s="17"/>
      <c r="I517" s="17"/>
      <c r="J517" s="17"/>
      <c r="K517" s="17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</row>
    <row r="518" spans="1:23" x14ac:dyDescent="0.25">
      <c r="A518" s="112"/>
      <c r="B518" s="16"/>
      <c r="C518" s="16"/>
      <c r="D518" s="16"/>
      <c r="E518" s="16"/>
      <c r="F518" s="17"/>
      <c r="G518" s="17"/>
      <c r="H518" s="17"/>
      <c r="I518" s="17"/>
      <c r="J518" s="17"/>
      <c r="K518" s="17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</row>
    <row r="519" spans="1:23" x14ac:dyDescent="0.25">
      <c r="A519" s="112"/>
      <c r="B519" s="16"/>
      <c r="C519" s="16"/>
      <c r="D519" s="16"/>
      <c r="E519" s="16"/>
      <c r="F519" s="17"/>
      <c r="G519" s="17"/>
      <c r="H519" s="17"/>
      <c r="I519" s="17"/>
      <c r="J519" s="17"/>
      <c r="K519" s="17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</row>
    <row r="520" spans="1:23" x14ac:dyDescent="0.25">
      <c r="A520" s="112"/>
      <c r="B520" s="16"/>
      <c r="C520" s="16"/>
      <c r="D520" s="16"/>
      <c r="E520" s="16"/>
      <c r="F520" s="17"/>
      <c r="G520" s="17"/>
      <c r="H520" s="17"/>
      <c r="I520" s="17"/>
      <c r="J520" s="17"/>
      <c r="K520" s="17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</row>
    <row r="521" spans="1:23" x14ac:dyDescent="0.25">
      <c r="A521" s="112"/>
      <c r="B521" s="16"/>
      <c r="C521" s="16"/>
      <c r="D521" s="16"/>
      <c r="E521" s="16"/>
      <c r="F521" s="17"/>
      <c r="G521" s="17"/>
      <c r="H521" s="17"/>
      <c r="I521" s="17"/>
      <c r="J521" s="17"/>
      <c r="K521" s="17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</row>
    <row r="522" spans="1:23" x14ac:dyDescent="0.25">
      <c r="A522" s="112"/>
      <c r="B522" s="16"/>
      <c r="C522" s="16"/>
      <c r="D522" s="16"/>
      <c r="E522" s="16"/>
      <c r="F522" s="17"/>
      <c r="G522" s="17"/>
      <c r="H522" s="17"/>
      <c r="I522" s="17"/>
      <c r="J522" s="17"/>
      <c r="K522" s="17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</row>
    <row r="523" spans="1:23" x14ac:dyDescent="0.25">
      <c r="A523" s="112"/>
      <c r="B523" s="16"/>
      <c r="C523" s="16"/>
      <c r="D523" s="16"/>
      <c r="E523" s="16"/>
      <c r="F523" s="17"/>
      <c r="G523" s="17"/>
      <c r="H523" s="17"/>
      <c r="I523" s="17"/>
      <c r="J523" s="17"/>
      <c r="K523" s="17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</row>
    <row r="524" spans="1:23" x14ac:dyDescent="0.25">
      <c r="A524" s="112"/>
      <c r="B524" s="16"/>
      <c r="C524" s="16"/>
      <c r="D524" s="16"/>
      <c r="E524" s="16"/>
      <c r="F524" s="17"/>
      <c r="G524" s="17"/>
      <c r="H524" s="17"/>
      <c r="I524" s="17"/>
      <c r="J524" s="17"/>
      <c r="K524" s="17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</row>
    <row r="525" spans="1:23" x14ac:dyDescent="0.25">
      <c r="A525" s="112"/>
      <c r="B525" s="16"/>
      <c r="C525" s="16"/>
      <c r="D525" s="16"/>
      <c r="E525" s="16"/>
      <c r="F525" s="17"/>
      <c r="G525" s="17"/>
      <c r="H525" s="17"/>
      <c r="I525" s="17"/>
      <c r="J525" s="17"/>
      <c r="K525" s="17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</row>
    <row r="526" spans="1:23" x14ac:dyDescent="0.25">
      <c r="A526" s="112"/>
      <c r="B526" s="16"/>
      <c r="C526" s="16"/>
      <c r="D526" s="16"/>
      <c r="E526" s="16"/>
      <c r="F526" s="17"/>
      <c r="G526" s="17"/>
      <c r="H526" s="17"/>
      <c r="I526" s="17"/>
      <c r="J526" s="17"/>
      <c r="K526" s="17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</row>
    <row r="527" spans="1:23" x14ac:dyDescent="0.25">
      <c r="A527" s="112"/>
      <c r="B527" s="16"/>
      <c r="C527" s="16"/>
      <c r="D527" s="16"/>
      <c r="E527" s="16"/>
      <c r="F527" s="17"/>
      <c r="G527" s="17"/>
      <c r="H527" s="17"/>
      <c r="I527" s="17"/>
      <c r="J527" s="17"/>
      <c r="K527" s="17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</row>
    <row r="528" spans="1:23" x14ac:dyDescent="0.25">
      <c r="A528" s="112"/>
      <c r="B528" s="16"/>
      <c r="C528" s="16"/>
      <c r="D528" s="16"/>
      <c r="E528" s="16"/>
      <c r="F528" s="17"/>
      <c r="G528" s="17"/>
      <c r="H528" s="17"/>
      <c r="I528" s="17"/>
      <c r="J528" s="17"/>
      <c r="K528" s="17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</row>
    <row r="529" spans="1:23" x14ac:dyDescent="0.25">
      <c r="A529" s="112"/>
      <c r="B529" s="16"/>
      <c r="C529" s="16"/>
      <c r="D529" s="16"/>
      <c r="E529" s="16"/>
      <c r="F529" s="17"/>
      <c r="G529" s="17"/>
      <c r="H529" s="17"/>
      <c r="I529" s="17"/>
      <c r="J529" s="17"/>
      <c r="K529" s="17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</row>
    <row r="530" spans="1:23" x14ac:dyDescent="0.25">
      <c r="A530" s="112"/>
      <c r="B530" s="16"/>
      <c r="C530" s="16"/>
      <c r="D530" s="16"/>
      <c r="E530" s="16"/>
      <c r="F530" s="17"/>
      <c r="G530" s="17"/>
      <c r="H530" s="17"/>
      <c r="I530" s="17"/>
      <c r="J530" s="17"/>
      <c r="K530" s="17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</row>
    <row r="531" spans="1:23" x14ac:dyDescent="0.25">
      <c r="A531" s="112"/>
      <c r="B531" s="16"/>
      <c r="C531" s="16"/>
      <c r="D531" s="16"/>
      <c r="E531" s="16"/>
      <c r="F531" s="17"/>
      <c r="G531" s="17"/>
      <c r="H531" s="17"/>
      <c r="I531" s="17"/>
      <c r="J531" s="17"/>
      <c r="K531" s="17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</row>
    <row r="532" spans="1:23" x14ac:dyDescent="0.25">
      <c r="A532" s="112"/>
      <c r="B532" s="16"/>
      <c r="C532" s="16"/>
      <c r="D532" s="16"/>
      <c r="E532" s="16"/>
      <c r="F532" s="17"/>
      <c r="G532" s="17"/>
      <c r="H532" s="17"/>
      <c r="I532" s="17"/>
      <c r="J532" s="17"/>
      <c r="K532" s="17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</row>
    <row r="533" spans="1:23" x14ac:dyDescent="0.25">
      <c r="A533" s="112"/>
      <c r="B533" s="16"/>
      <c r="C533" s="16"/>
      <c r="D533" s="16"/>
      <c r="E533" s="16"/>
      <c r="F533" s="17"/>
      <c r="G533" s="17"/>
      <c r="H533" s="17"/>
      <c r="I533" s="17"/>
      <c r="J533" s="17"/>
      <c r="K533" s="17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</row>
    <row r="534" spans="1:23" x14ac:dyDescent="0.25">
      <c r="A534" s="112"/>
      <c r="B534" s="16"/>
      <c r="C534" s="16"/>
      <c r="D534" s="16"/>
      <c r="E534" s="16"/>
      <c r="F534" s="17"/>
      <c r="G534" s="17"/>
      <c r="H534" s="17"/>
      <c r="I534" s="17"/>
      <c r="J534" s="17"/>
      <c r="K534" s="17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</row>
    <row r="535" spans="1:23" x14ac:dyDescent="0.25">
      <c r="A535" s="112"/>
      <c r="B535" s="16"/>
      <c r="C535" s="16"/>
      <c r="D535" s="16"/>
      <c r="E535" s="16"/>
      <c r="F535" s="17"/>
      <c r="G535" s="17"/>
      <c r="H535" s="17"/>
      <c r="I535" s="17"/>
      <c r="J535" s="17"/>
      <c r="K535" s="17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</row>
    <row r="536" spans="1:23" x14ac:dyDescent="0.25">
      <c r="A536" s="112"/>
      <c r="B536" s="16"/>
      <c r="C536" s="16"/>
      <c r="D536" s="16"/>
      <c r="E536" s="16"/>
      <c r="F536" s="17"/>
      <c r="G536" s="17"/>
      <c r="H536" s="17"/>
      <c r="I536" s="17"/>
      <c r="J536" s="17"/>
      <c r="K536" s="17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</row>
    <row r="537" spans="1:23" x14ac:dyDescent="0.25">
      <c r="A537" s="112"/>
      <c r="B537" s="16"/>
      <c r="C537" s="16"/>
      <c r="D537" s="16"/>
      <c r="E537" s="16"/>
      <c r="F537" s="17"/>
      <c r="G537" s="17"/>
      <c r="H537" s="17"/>
      <c r="I537" s="17"/>
      <c r="J537" s="17"/>
      <c r="K537" s="17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</row>
    <row r="538" spans="1:23" x14ac:dyDescent="0.25">
      <c r="A538" s="112"/>
      <c r="B538" s="16"/>
      <c r="C538" s="16"/>
      <c r="D538" s="16"/>
      <c r="E538" s="16"/>
      <c r="F538" s="17"/>
      <c r="G538" s="17"/>
      <c r="H538" s="17"/>
      <c r="I538" s="17"/>
      <c r="J538" s="17"/>
      <c r="K538" s="17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</row>
    <row r="539" spans="1:23" x14ac:dyDescent="0.25">
      <c r="A539" s="112"/>
      <c r="B539" s="16"/>
      <c r="C539" s="16"/>
      <c r="D539" s="16"/>
      <c r="E539" s="16"/>
      <c r="F539" s="17"/>
      <c r="G539" s="17"/>
      <c r="H539" s="17"/>
      <c r="I539" s="17"/>
      <c r="J539" s="17"/>
      <c r="K539" s="17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</row>
    <row r="540" spans="1:23" x14ac:dyDescent="0.25">
      <c r="A540" s="112"/>
      <c r="B540" s="16"/>
      <c r="C540" s="16"/>
      <c r="D540" s="16"/>
      <c r="E540" s="16"/>
      <c r="F540" s="17"/>
      <c r="G540" s="17"/>
      <c r="H540" s="17"/>
      <c r="I540" s="17"/>
      <c r="J540" s="17"/>
      <c r="K540" s="17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</row>
    <row r="541" spans="1:23" x14ac:dyDescent="0.25">
      <c r="A541" s="112"/>
      <c r="B541" s="16"/>
      <c r="C541" s="16"/>
      <c r="D541" s="16"/>
      <c r="E541" s="16"/>
      <c r="F541" s="17"/>
      <c r="G541" s="17"/>
      <c r="H541" s="17"/>
      <c r="I541" s="17"/>
      <c r="J541" s="17"/>
      <c r="K541" s="17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</row>
    <row r="542" spans="1:23" x14ac:dyDescent="0.25">
      <c r="A542" s="112"/>
      <c r="B542" s="16"/>
      <c r="C542" s="16"/>
      <c r="D542" s="16"/>
      <c r="E542" s="16"/>
      <c r="F542" s="17"/>
      <c r="G542" s="17"/>
      <c r="H542" s="17"/>
      <c r="I542" s="17"/>
      <c r="J542" s="17"/>
      <c r="K542" s="17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</row>
    <row r="543" spans="1:23" x14ac:dyDescent="0.25">
      <c r="A543" s="112"/>
      <c r="B543" s="16"/>
      <c r="C543" s="16"/>
      <c r="D543" s="16"/>
      <c r="E543" s="16"/>
      <c r="F543" s="17"/>
      <c r="G543" s="17"/>
      <c r="H543" s="17"/>
      <c r="I543" s="17"/>
      <c r="J543" s="17"/>
      <c r="K543" s="17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</row>
    <row r="544" spans="1:23" x14ac:dyDescent="0.25">
      <c r="A544" s="112"/>
      <c r="B544" s="16"/>
      <c r="C544" s="16"/>
      <c r="D544" s="16"/>
      <c r="E544" s="16"/>
      <c r="F544" s="17"/>
      <c r="G544" s="17"/>
      <c r="H544" s="17"/>
      <c r="I544" s="17"/>
      <c r="J544" s="17"/>
      <c r="K544" s="17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</row>
    <row r="545" spans="1:23" x14ac:dyDescent="0.25">
      <c r="A545" s="112"/>
      <c r="B545" s="16"/>
      <c r="C545" s="16"/>
      <c r="D545" s="16"/>
      <c r="E545" s="16"/>
      <c r="F545" s="17"/>
      <c r="G545" s="17"/>
      <c r="H545" s="17"/>
      <c r="I545" s="17"/>
      <c r="J545" s="17"/>
      <c r="K545" s="17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</row>
    <row r="546" spans="1:23" x14ac:dyDescent="0.25">
      <c r="A546" s="112"/>
      <c r="B546" s="16"/>
      <c r="C546" s="16"/>
      <c r="D546" s="16"/>
      <c r="E546" s="16"/>
      <c r="F546" s="17"/>
      <c r="G546" s="17"/>
      <c r="H546" s="17"/>
      <c r="I546" s="17"/>
      <c r="J546" s="17"/>
      <c r="K546" s="17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</row>
    <row r="547" spans="1:23" x14ac:dyDescent="0.25">
      <c r="A547" s="112"/>
      <c r="B547" s="16"/>
      <c r="C547" s="16"/>
      <c r="D547" s="16"/>
      <c r="E547" s="16"/>
      <c r="F547" s="17"/>
      <c r="G547" s="17"/>
      <c r="H547" s="17"/>
      <c r="I547" s="17"/>
      <c r="J547" s="17"/>
      <c r="K547" s="17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</row>
    <row r="548" spans="1:23" x14ac:dyDescent="0.25">
      <c r="A548" s="112"/>
      <c r="B548" s="16"/>
      <c r="C548" s="16"/>
      <c r="D548" s="16"/>
      <c r="E548" s="16"/>
      <c r="F548" s="17"/>
      <c r="G548" s="17"/>
      <c r="H548" s="17"/>
      <c r="I548" s="17"/>
      <c r="J548" s="17"/>
      <c r="K548" s="17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</row>
    <row r="549" spans="1:23" x14ac:dyDescent="0.25">
      <c r="A549" s="112"/>
      <c r="B549" s="16"/>
      <c r="C549" s="16"/>
      <c r="D549" s="16"/>
      <c r="E549" s="16"/>
      <c r="F549" s="17"/>
      <c r="G549" s="17"/>
      <c r="H549" s="17"/>
      <c r="I549" s="17"/>
      <c r="J549" s="17"/>
      <c r="K549" s="17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</row>
    <row r="550" spans="1:23" x14ac:dyDescent="0.25">
      <c r="A550" s="112"/>
      <c r="B550" s="16"/>
      <c r="C550" s="16"/>
      <c r="D550" s="16"/>
      <c r="E550" s="16"/>
      <c r="F550" s="17"/>
      <c r="G550" s="17"/>
      <c r="H550" s="17"/>
      <c r="I550" s="17"/>
      <c r="J550" s="17"/>
      <c r="K550" s="17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</row>
    <row r="551" spans="1:23" x14ac:dyDescent="0.25">
      <c r="A551" s="112"/>
      <c r="B551" s="16"/>
      <c r="C551" s="16"/>
      <c r="D551" s="16"/>
      <c r="E551" s="16"/>
      <c r="F551" s="17"/>
      <c r="G551" s="17"/>
      <c r="H551" s="17"/>
      <c r="I551" s="17"/>
      <c r="J551" s="17"/>
      <c r="K551" s="17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</row>
    <row r="552" spans="1:23" x14ac:dyDescent="0.25">
      <c r="A552" s="112"/>
      <c r="B552" s="16"/>
      <c r="C552" s="16"/>
      <c r="D552" s="16"/>
      <c r="E552" s="16"/>
      <c r="F552" s="17"/>
      <c r="G552" s="17"/>
      <c r="H552" s="17"/>
      <c r="I552" s="17"/>
      <c r="J552" s="17"/>
      <c r="K552" s="17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</row>
    <row r="553" spans="1:23" x14ac:dyDescent="0.25">
      <c r="A553" s="112"/>
      <c r="B553" s="16"/>
      <c r="C553" s="16"/>
      <c r="D553" s="16"/>
      <c r="E553" s="16"/>
      <c r="F553" s="17"/>
      <c r="G553" s="17"/>
      <c r="H553" s="17"/>
      <c r="I553" s="17"/>
      <c r="J553" s="17"/>
      <c r="K553" s="17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</row>
    <row r="554" spans="1:23" x14ac:dyDescent="0.25">
      <c r="A554" s="112"/>
      <c r="B554" s="16"/>
      <c r="C554" s="16"/>
      <c r="D554" s="16"/>
      <c r="E554" s="16"/>
      <c r="F554" s="17"/>
      <c r="G554" s="17"/>
      <c r="H554" s="17"/>
      <c r="I554" s="17"/>
      <c r="J554" s="17"/>
      <c r="K554" s="17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</row>
    <row r="555" spans="1:23" x14ac:dyDescent="0.25">
      <c r="A555" s="112"/>
      <c r="B555" s="16"/>
      <c r="C555" s="16"/>
      <c r="D555" s="16"/>
      <c r="E555" s="16"/>
      <c r="F555" s="17"/>
      <c r="G555" s="17"/>
      <c r="H555" s="17"/>
      <c r="I555" s="17"/>
      <c r="J555" s="17"/>
      <c r="K555" s="17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</row>
    <row r="556" spans="1:23" x14ac:dyDescent="0.25">
      <c r="A556" s="112"/>
      <c r="B556" s="16"/>
      <c r="C556" s="16"/>
      <c r="D556" s="16"/>
      <c r="E556" s="16"/>
      <c r="F556" s="17"/>
      <c r="G556" s="17"/>
      <c r="H556" s="17"/>
      <c r="I556" s="17"/>
      <c r="J556" s="17"/>
      <c r="K556" s="17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</row>
    <row r="557" spans="1:23" x14ac:dyDescent="0.25">
      <c r="A557" s="112"/>
      <c r="B557" s="16"/>
      <c r="C557" s="16"/>
      <c r="D557" s="16"/>
      <c r="E557" s="16"/>
      <c r="F557" s="17"/>
      <c r="G557" s="17"/>
      <c r="H557" s="17"/>
      <c r="I557" s="17"/>
      <c r="J557" s="17"/>
      <c r="K557" s="17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</row>
    <row r="558" spans="1:23" x14ac:dyDescent="0.25">
      <c r="A558" s="112"/>
      <c r="B558" s="16"/>
      <c r="C558" s="16"/>
      <c r="D558" s="16"/>
      <c r="E558" s="16"/>
      <c r="F558" s="17"/>
      <c r="G558" s="17"/>
      <c r="H558" s="17"/>
      <c r="I558" s="17"/>
      <c r="J558" s="17"/>
      <c r="K558" s="17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</row>
    <row r="559" spans="1:23" x14ac:dyDescent="0.25">
      <c r="A559" s="112"/>
      <c r="B559" s="16"/>
      <c r="C559" s="16"/>
      <c r="D559" s="16"/>
      <c r="E559" s="16"/>
      <c r="F559" s="17"/>
      <c r="G559" s="17"/>
      <c r="H559" s="17"/>
      <c r="I559" s="17"/>
      <c r="J559" s="17"/>
      <c r="K559" s="17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</row>
    <row r="560" spans="1:23" x14ac:dyDescent="0.25">
      <c r="A560" s="112"/>
      <c r="B560" s="16"/>
      <c r="C560" s="16"/>
      <c r="D560" s="16"/>
      <c r="E560" s="16"/>
      <c r="F560" s="17"/>
      <c r="G560" s="17"/>
      <c r="H560" s="17"/>
      <c r="I560" s="17"/>
      <c r="J560" s="17"/>
      <c r="K560" s="17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</row>
    <row r="561" spans="1:23" x14ac:dyDescent="0.25">
      <c r="A561" s="112"/>
      <c r="B561" s="16"/>
      <c r="C561" s="16"/>
      <c r="D561" s="16"/>
      <c r="E561" s="16"/>
      <c r="F561" s="17"/>
      <c r="G561" s="17"/>
      <c r="H561" s="17"/>
      <c r="I561" s="17"/>
      <c r="J561" s="17"/>
      <c r="K561" s="17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</row>
    <row r="562" spans="1:23" x14ac:dyDescent="0.25">
      <c r="A562" s="112"/>
      <c r="B562" s="16"/>
      <c r="C562" s="16"/>
      <c r="D562" s="16"/>
      <c r="E562" s="16"/>
      <c r="F562" s="17"/>
      <c r="G562" s="17"/>
      <c r="H562" s="17"/>
      <c r="I562" s="17"/>
      <c r="J562" s="17"/>
      <c r="K562" s="17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</row>
    <row r="563" spans="1:23" x14ac:dyDescent="0.25">
      <c r="A563" s="112"/>
      <c r="B563" s="16"/>
      <c r="C563" s="16"/>
      <c r="D563" s="16"/>
      <c r="E563" s="16"/>
      <c r="F563" s="17"/>
      <c r="G563" s="17"/>
      <c r="H563" s="17"/>
      <c r="I563" s="17"/>
      <c r="J563" s="17"/>
      <c r="K563" s="17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</row>
    <row r="564" spans="1:23" x14ac:dyDescent="0.25">
      <c r="A564" s="112"/>
      <c r="B564" s="16"/>
      <c r="C564" s="16"/>
      <c r="D564" s="16"/>
      <c r="E564" s="16"/>
      <c r="F564" s="17"/>
      <c r="G564" s="17"/>
      <c r="H564" s="17"/>
      <c r="I564" s="17"/>
      <c r="J564" s="17"/>
      <c r="K564" s="17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</row>
    <row r="565" spans="1:23" x14ac:dyDescent="0.25">
      <c r="A565" s="112"/>
      <c r="B565" s="16"/>
      <c r="C565" s="16"/>
      <c r="D565" s="16"/>
      <c r="E565" s="16"/>
      <c r="F565" s="17"/>
      <c r="G565" s="17"/>
      <c r="H565" s="17"/>
      <c r="I565" s="17"/>
      <c r="J565" s="17"/>
      <c r="K565" s="17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</row>
    <row r="566" spans="1:23" x14ac:dyDescent="0.25">
      <c r="A566" s="112"/>
      <c r="B566" s="16"/>
      <c r="C566" s="16"/>
      <c r="D566" s="16"/>
      <c r="E566" s="16"/>
      <c r="F566" s="17"/>
      <c r="G566" s="17"/>
      <c r="H566" s="17"/>
      <c r="I566" s="17"/>
      <c r="J566" s="17"/>
      <c r="K566" s="17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</row>
    <row r="567" spans="1:23" x14ac:dyDescent="0.25">
      <c r="A567" s="112"/>
      <c r="B567" s="16"/>
      <c r="C567" s="16"/>
      <c r="D567" s="16"/>
      <c r="E567" s="16"/>
      <c r="F567" s="17"/>
      <c r="G567" s="17"/>
      <c r="H567" s="17"/>
      <c r="I567" s="17"/>
      <c r="J567" s="17"/>
      <c r="K567" s="17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</row>
    <row r="568" spans="1:23" x14ac:dyDescent="0.25">
      <c r="A568" s="112"/>
      <c r="B568" s="16"/>
      <c r="C568" s="16"/>
      <c r="D568" s="16"/>
      <c r="E568" s="16"/>
      <c r="F568" s="17"/>
      <c r="G568" s="17"/>
      <c r="H568" s="17"/>
      <c r="I568" s="17"/>
      <c r="J568" s="17"/>
      <c r="K568" s="17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</row>
    <row r="569" spans="1:23" x14ac:dyDescent="0.25">
      <c r="A569" s="112"/>
      <c r="B569" s="16"/>
      <c r="C569" s="16"/>
      <c r="D569" s="16"/>
      <c r="E569" s="16"/>
      <c r="F569" s="17"/>
      <c r="G569" s="17"/>
      <c r="H569" s="17"/>
      <c r="I569" s="17"/>
      <c r="J569" s="17"/>
      <c r="K569" s="17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</row>
    <row r="570" spans="1:23" x14ac:dyDescent="0.25">
      <c r="A570" s="112"/>
      <c r="B570" s="16"/>
      <c r="C570" s="16"/>
      <c r="D570" s="16"/>
      <c r="E570" s="16"/>
      <c r="F570" s="17"/>
      <c r="G570" s="17"/>
      <c r="H570" s="17"/>
      <c r="I570" s="17"/>
      <c r="J570" s="17"/>
      <c r="K570" s="17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</row>
    <row r="571" spans="1:23" x14ac:dyDescent="0.25">
      <c r="A571" s="112"/>
      <c r="B571" s="16"/>
      <c r="C571" s="16"/>
      <c r="D571" s="16"/>
      <c r="E571" s="16"/>
      <c r="F571" s="17"/>
      <c r="G571" s="17"/>
      <c r="H571" s="17"/>
      <c r="I571" s="17"/>
      <c r="J571" s="17"/>
      <c r="K571" s="17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</row>
    <row r="572" spans="1:23" x14ac:dyDescent="0.25">
      <c r="A572" s="112"/>
      <c r="B572" s="16"/>
      <c r="C572" s="16"/>
      <c r="D572" s="16"/>
      <c r="E572" s="16"/>
      <c r="F572" s="17"/>
      <c r="G572" s="17"/>
      <c r="H572" s="17"/>
      <c r="I572" s="17"/>
      <c r="J572" s="17"/>
      <c r="K572" s="17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</row>
    <row r="573" spans="1:23" x14ac:dyDescent="0.25">
      <c r="A573" s="112"/>
      <c r="B573" s="16"/>
      <c r="C573" s="16"/>
      <c r="D573" s="16"/>
      <c r="E573" s="16"/>
      <c r="F573" s="17"/>
      <c r="G573" s="17"/>
      <c r="H573" s="17"/>
      <c r="I573" s="17"/>
      <c r="J573" s="17"/>
      <c r="K573" s="17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</row>
    <row r="574" spans="1:23" x14ac:dyDescent="0.25">
      <c r="A574" s="112"/>
      <c r="B574" s="16"/>
      <c r="C574" s="16"/>
      <c r="D574" s="16"/>
      <c r="E574" s="16"/>
      <c r="F574" s="17"/>
      <c r="G574" s="17"/>
      <c r="H574" s="17"/>
      <c r="I574" s="17"/>
      <c r="J574" s="17"/>
      <c r="K574" s="17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</row>
    <row r="575" spans="1:23" x14ac:dyDescent="0.25">
      <c r="A575" s="112"/>
      <c r="B575" s="16"/>
      <c r="C575" s="16"/>
      <c r="D575" s="16"/>
      <c r="E575" s="16"/>
      <c r="F575" s="17"/>
      <c r="G575" s="17"/>
      <c r="H575" s="17"/>
      <c r="I575" s="17"/>
      <c r="J575" s="17"/>
      <c r="K575" s="17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</row>
    <row r="576" spans="1:23" x14ac:dyDescent="0.25">
      <c r="A576" s="112"/>
      <c r="B576" s="16"/>
      <c r="C576" s="16"/>
      <c r="D576" s="16"/>
      <c r="E576" s="16"/>
      <c r="F576" s="17"/>
      <c r="G576" s="17"/>
      <c r="H576" s="17"/>
      <c r="I576" s="17"/>
      <c r="J576" s="17"/>
      <c r="K576" s="17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</row>
    <row r="577" spans="1:23" x14ac:dyDescent="0.25">
      <c r="A577" s="112"/>
      <c r="B577" s="16"/>
      <c r="C577" s="16"/>
      <c r="D577" s="16"/>
      <c r="E577" s="16"/>
      <c r="F577" s="17"/>
      <c r="G577" s="17"/>
      <c r="H577" s="17"/>
      <c r="I577" s="17"/>
      <c r="J577" s="17"/>
      <c r="K577" s="17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</row>
    <row r="578" spans="1:23" x14ac:dyDescent="0.25">
      <c r="A578" s="112"/>
      <c r="B578" s="16"/>
      <c r="C578" s="16"/>
      <c r="D578" s="16"/>
      <c r="E578" s="16"/>
      <c r="F578" s="17"/>
      <c r="G578" s="17"/>
      <c r="H578" s="17"/>
      <c r="I578" s="17"/>
      <c r="J578" s="17"/>
      <c r="K578" s="17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</row>
    <row r="579" spans="1:23" x14ac:dyDescent="0.25">
      <c r="A579" s="112"/>
      <c r="B579" s="16"/>
      <c r="C579" s="16"/>
      <c r="D579" s="16"/>
      <c r="E579" s="16"/>
      <c r="F579" s="17"/>
      <c r="G579" s="17"/>
      <c r="H579" s="17"/>
      <c r="I579" s="17"/>
      <c r="J579" s="17"/>
      <c r="K579" s="17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</row>
    <row r="580" spans="1:23" x14ac:dyDescent="0.25">
      <c r="A580" s="112"/>
      <c r="B580" s="16"/>
      <c r="C580" s="16"/>
      <c r="D580" s="16"/>
      <c r="E580" s="16"/>
      <c r="F580" s="17"/>
      <c r="G580" s="17"/>
      <c r="H580" s="17"/>
      <c r="I580" s="17"/>
      <c r="J580" s="17"/>
      <c r="K580" s="17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</row>
    <row r="581" spans="1:23" x14ac:dyDescent="0.25">
      <c r="A581" s="112"/>
      <c r="B581" s="16"/>
      <c r="C581" s="16"/>
      <c r="D581" s="16"/>
      <c r="E581" s="16"/>
      <c r="F581" s="17"/>
      <c r="G581" s="17"/>
      <c r="H581" s="17"/>
      <c r="I581" s="17"/>
      <c r="J581" s="17"/>
      <c r="K581" s="17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</row>
    <row r="582" spans="1:23" x14ac:dyDescent="0.25">
      <c r="A582" s="112"/>
      <c r="B582" s="16"/>
      <c r="C582" s="16"/>
      <c r="D582" s="16"/>
      <c r="E582" s="16"/>
      <c r="F582" s="17"/>
      <c r="G582" s="17"/>
      <c r="H582" s="17"/>
      <c r="I582" s="17"/>
      <c r="J582" s="17"/>
      <c r="K582" s="17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</row>
    <row r="583" spans="1:23" x14ac:dyDescent="0.25">
      <c r="A583" s="112"/>
      <c r="B583" s="16"/>
      <c r="C583" s="16"/>
      <c r="D583" s="16"/>
      <c r="E583" s="16"/>
      <c r="F583" s="17"/>
      <c r="G583" s="17"/>
      <c r="H583" s="17"/>
      <c r="I583" s="17"/>
      <c r="J583" s="17"/>
      <c r="K583" s="17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</row>
    <row r="584" spans="1:23" x14ac:dyDescent="0.25">
      <c r="A584" s="112"/>
      <c r="B584" s="16"/>
      <c r="C584" s="16"/>
      <c r="D584" s="16"/>
      <c r="E584" s="16"/>
      <c r="F584" s="17"/>
      <c r="G584" s="17"/>
      <c r="H584" s="17"/>
      <c r="I584" s="17"/>
      <c r="J584" s="17"/>
      <c r="K584" s="17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</row>
    <row r="585" spans="1:23" x14ac:dyDescent="0.25">
      <c r="A585" s="112"/>
      <c r="B585" s="16"/>
      <c r="C585" s="16"/>
      <c r="D585" s="16"/>
      <c r="E585" s="16"/>
      <c r="F585" s="17"/>
      <c r="G585" s="17"/>
      <c r="H585" s="17"/>
      <c r="I585" s="17"/>
      <c r="J585" s="17"/>
      <c r="K585" s="17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</row>
    <row r="586" spans="1:23" x14ac:dyDescent="0.25">
      <c r="A586" s="112"/>
      <c r="B586" s="16"/>
      <c r="C586" s="16"/>
      <c r="D586" s="16"/>
      <c r="E586" s="16"/>
      <c r="F586" s="17"/>
      <c r="G586" s="17"/>
      <c r="H586" s="17"/>
      <c r="I586" s="17"/>
      <c r="J586" s="17"/>
      <c r="K586" s="17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</row>
    <row r="587" spans="1:23" x14ac:dyDescent="0.25">
      <c r="A587" s="112"/>
      <c r="B587" s="16"/>
      <c r="C587" s="16"/>
      <c r="D587" s="16"/>
      <c r="E587" s="16"/>
      <c r="F587" s="17"/>
      <c r="G587" s="17"/>
      <c r="H587" s="17"/>
      <c r="I587" s="17"/>
      <c r="J587" s="17"/>
      <c r="K587" s="17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</row>
    <row r="588" spans="1:23" x14ac:dyDescent="0.25">
      <c r="A588" s="112"/>
      <c r="B588" s="16"/>
      <c r="C588" s="16"/>
      <c r="D588" s="16"/>
      <c r="E588" s="16"/>
      <c r="F588" s="17"/>
      <c r="G588" s="17"/>
      <c r="H588" s="17"/>
      <c r="I588" s="17"/>
      <c r="J588" s="17"/>
      <c r="K588" s="17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</row>
    <row r="589" spans="1:23" x14ac:dyDescent="0.25">
      <c r="A589" s="112"/>
      <c r="B589" s="16"/>
      <c r="C589" s="16"/>
      <c r="D589" s="16"/>
      <c r="E589" s="16"/>
      <c r="F589" s="17"/>
      <c r="G589" s="17"/>
      <c r="H589" s="17"/>
      <c r="I589" s="17"/>
      <c r="J589" s="17"/>
      <c r="K589" s="17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</row>
    <row r="590" spans="1:23" x14ac:dyDescent="0.25">
      <c r="A590" s="112"/>
      <c r="B590" s="16"/>
      <c r="C590" s="16"/>
      <c r="D590" s="16"/>
      <c r="E590" s="16"/>
      <c r="F590" s="17"/>
      <c r="G590" s="17"/>
      <c r="H590" s="17"/>
      <c r="I590" s="17"/>
      <c r="J590" s="17"/>
      <c r="K590" s="17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</row>
    <row r="591" spans="1:23" x14ac:dyDescent="0.25">
      <c r="A591" s="112"/>
      <c r="B591" s="16"/>
      <c r="C591" s="16"/>
      <c r="D591" s="16"/>
      <c r="E591" s="16"/>
      <c r="F591" s="17"/>
      <c r="G591" s="17"/>
      <c r="H591" s="17"/>
      <c r="I591" s="17"/>
      <c r="J591" s="17"/>
      <c r="K591" s="17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</row>
    <row r="592" spans="1:23" x14ac:dyDescent="0.25">
      <c r="A592" s="112"/>
      <c r="B592" s="16"/>
      <c r="C592" s="16"/>
      <c r="D592" s="16"/>
      <c r="E592" s="16"/>
      <c r="F592" s="17"/>
      <c r="G592" s="17"/>
      <c r="H592" s="17"/>
      <c r="I592" s="17"/>
      <c r="J592" s="17"/>
      <c r="K592" s="17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</row>
    <row r="593" spans="1:23" x14ac:dyDescent="0.25">
      <c r="A593" s="112"/>
      <c r="B593" s="16"/>
      <c r="C593" s="16"/>
      <c r="D593" s="16"/>
      <c r="E593" s="16"/>
      <c r="F593" s="17"/>
      <c r="G593" s="17"/>
      <c r="H593" s="17"/>
      <c r="I593" s="17"/>
      <c r="J593" s="17"/>
      <c r="K593" s="17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</row>
    <row r="594" spans="1:23" x14ac:dyDescent="0.25">
      <c r="A594" s="112"/>
      <c r="B594" s="16"/>
      <c r="C594" s="16"/>
      <c r="D594" s="16"/>
      <c r="E594" s="16"/>
      <c r="F594" s="17"/>
      <c r="G594" s="17"/>
      <c r="H594" s="17"/>
      <c r="I594" s="17"/>
      <c r="J594" s="17"/>
      <c r="K594" s="17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</row>
    <row r="595" spans="1:23" x14ac:dyDescent="0.25">
      <c r="A595" s="112"/>
      <c r="B595" s="16"/>
      <c r="C595" s="16"/>
      <c r="D595" s="16"/>
      <c r="E595" s="16"/>
      <c r="F595" s="17"/>
      <c r="G595" s="17"/>
      <c r="H595" s="17"/>
      <c r="I595" s="17"/>
      <c r="J595" s="17"/>
      <c r="K595" s="17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</row>
    <row r="596" spans="1:23" x14ac:dyDescent="0.25">
      <c r="A596" s="112"/>
      <c r="B596" s="16"/>
      <c r="C596" s="16"/>
      <c r="D596" s="16"/>
      <c r="E596" s="16"/>
      <c r="F596" s="17"/>
      <c r="G596" s="17"/>
      <c r="H596" s="17"/>
      <c r="I596" s="17"/>
      <c r="J596" s="17"/>
      <c r="K596" s="17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</row>
    <row r="597" spans="1:23" x14ac:dyDescent="0.25">
      <c r="A597" s="112"/>
      <c r="B597" s="16"/>
      <c r="C597" s="16"/>
      <c r="D597" s="16"/>
      <c r="E597" s="16"/>
      <c r="F597" s="17"/>
      <c r="G597" s="17"/>
      <c r="H597" s="17"/>
      <c r="I597" s="17"/>
      <c r="J597" s="17"/>
      <c r="K597" s="17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</row>
    <row r="598" spans="1:23" x14ac:dyDescent="0.25">
      <c r="A598" s="112"/>
      <c r="B598" s="16"/>
      <c r="C598" s="16"/>
      <c r="D598" s="16"/>
      <c r="E598" s="16"/>
      <c r="F598" s="17"/>
      <c r="G598" s="17"/>
      <c r="H598" s="17"/>
      <c r="I598" s="17"/>
      <c r="J598" s="17"/>
      <c r="K598" s="17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</row>
    <row r="599" spans="1:23" x14ac:dyDescent="0.25">
      <c r="A599" s="112"/>
      <c r="B599" s="16"/>
      <c r="C599" s="16"/>
      <c r="D599" s="16"/>
      <c r="E599" s="16"/>
      <c r="F599" s="17"/>
      <c r="G599" s="17"/>
      <c r="H599" s="17"/>
      <c r="I599" s="17"/>
      <c r="J599" s="17"/>
      <c r="K599" s="17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</row>
    <row r="600" spans="1:23" x14ac:dyDescent="0.25">
      <c r="A600" s="112"/>
      <c r="B600" s="16"/>
      <c r="C600" s="16"/>
      <c r="D600" s="16"/>
      <c r="E600" s="16"/>
      <c r="F600" s="17"/>
      <c r="G600" s="17"/>
      <c r="H600" s="17"/>
      <c r="I600" s="17"/>
      <c r="J600" s="17"/>
      <c r="K600" s="17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</row>
    <row r="601" spans="1:23" x14ac:dyDescent="0.25">
      <c r="A601" s="112"/>
      <c r="B601" s="16"/>
      <c r="C601" s="16"/>
      <c r="D601" s="16"/>
      <c r="E601" s="16"/>
      <c r="F601" s="17"/>
      <c r="G601" s="17"/>
      <c r="H601" s="17"/>
      <c r="I601" s="17"/>
      <c r="J601" s="17"/>
      <c r="K601" s="17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</row>
    <row r="602" spans="1:23" x14ac:dyDescent="0.25">
      <c r="A602" s="112"/>
      <c r="B602" s="16"/>
      <c r="C602" s="16"/>
      <c r="D602" s="16"/>
      <c r="E602" s="16"/>
      <c r="F602" s="17"/>
      <c r="G602" s="17"/>
      <c r="H602" s="17"/>
      <c r="I602" s="17"/>
      <c r="J602" s="17"/>
      <c r="K602" s="17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</row>
    <row r="603" spans="1:23" x14ac:dyDescent="0.25">
      <c r="A603" s="112"/>
      <c r="B603" s="16"/>
      <c r="C603" s="16"/>
      <c r="D603" s="16"/>
      <c r="E603" s="16"/>
      <c r="F603" s="17"/>
      <c r="G603" s="17"/>
      <c r="H603" s="17"/>
      <c r="I603" s="17"/>
      <c r="J603" s="17"/>
      <c r="K603" s="17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</row>
    <row r="604" spans="1:23" x14ac:dyDescent="0.25">
      <c r="A604" s="112"/>
      <c r="B604" s="16"/>
      <c r="C604" s="16"/>
      <c r="D604" s="16"/>
      <c r="E604" s="16"/>
      <c r="F604" s="17"/>
      <c r="G604" s="17"/>
      <c r="H604" s="17"/>
      <c r="I604" s="17"/>
      <c r="J604" s="17"/>
      <c r="K604" s="17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</row>
    <row r="605" spans="1:23" x14ac:dyDescent="0.25">
      <c r="A605" s="112"/>
      <c r="B605" s="16"/>
      <c r="C605" s="16"/>
      <c r="D605" s="16"/>
      <c r="E605" s="16"/>
      <c r="F605" s="17"/>
      <c r="G605" s="17"/>
      <c r="H605" s="17"/>
      <c r="I605" s="17"/>
      <c r="J605" s="17"/>
      <c r="K605" s="17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</row>
    <row r="606" spans="1:23" x14ac:dyDescent="0.25">
      <c r="A606" s="112"/>
      <c r="B606" s="16"/>
      <c r="C606" s="16"/>
      <c r="D606" s="16"/>
      <c r="E606" s="16"/>
      <c r="F606" s="17"/>
      <c r="G606" s="17"/>
      <c r="H606" s="17"/>
      <c r="I606" s="17"/>
      <c r="J606" s="17"/>
      <c r="K606" s="17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</row>
    <row r="607" spans="1:23" x14ac:dyDescent="0.25">
      <c r="A607" s="112"/>
      <c r="B607" s="16"/>
      <c r="C607" s="16"/>
      <c r="D607" s="16"/>
      <c r="E607" s="16"/>
      <c r="F607" s="17"/>
      <c r="G607" s="17"/>
      <c r="H607" s="17"/>
      <c r="I607" s="17"/>
      <c r="J607" s="17"/>
      <c r="K607" s="17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</row>
    <row r="608" spans="1:23" x14ac:dyDescent="0.25">
      <c r="A608" s="112"/>
      <c r="B608" s="16"/>
      <c r="C608" s="16"/>
      <c r="D608" s="16"/>
      <c r="E608" s="16"/>
      <c r="F608" s="17"/>
      <c r="G608" s="17"/>
      <c r="H608" s="17"/>
      <c r="I608" s="17"/>
      <c r="J608" s="17"/>
      <c r="K608" s="17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</row>
    <row r="609" spans="1:23" x14ac:dyDescent="0.25">
      <c r="A609" s="112"/>
      <c r="B609" s="16"/>
      <c r="C609" s="16"/>
      <c r="D609" s="16"/>
      <c r="E609" s="16"/>
      <c r="F609" s="17"/>
      <c r="G609" s="17"/>
      <c r="H609" s="17"/>
      <c r="I609" s="17"/>
      <c r="J609" s="17"/>
      <c r="K609" s="17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</row>
    <row r="610" spans="1:23" x14ac:dyDescent="0.25">
      <c r="A610" s="112"/>
      <c r="B610" s="16"/>
      <c r="C610" s="16"/>
      <c r="D610" s="16"/>
      <c r="E610" s="16"/>
      <c r="F610" s="17"/>
      <c r="G610" s="17"/>
      <c r="H610" s="17"/>
      <c r="I610" s="17"/>
      <c r="J610" s="17"/>
      <c r="K610" s="17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</row>
    <row r="611" spans="1:23" x14ac:dyDescent="0.25">
      <c r="A611" s="112"/>
      <c r="B611" s="16"/>
      <c r="C611" s="16"/>
      <c r="D611" s="16"/>
      <c r="E611" s="16"/>
      <c r="F611" s="17"/>
      <c r="G611" s="17"/>
      <c r="H611" s="17"/>
      <c r="I611" s="17"/>
      <c r="J611" s="17"/>
      <c r="K611" s="17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</row>
    <row r="612" spans="1:23" x14ac:dyDescent="0.25">
      <c r="A612" s="112"/>
      <c r="B612" s="16"/>
      <c r="C612" s="16"/>
      <c r="D612" s="16"/>
      <c r="E612" s="16"/>
      <c r="F612" s="17"/>
      <c r="G612" s="17"/>
      <c r="H612" s="17"/>
      <c r="I612" s="17"/>
      <c r="J612" s="17"/>
      <c r="K612" s="17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</row>
    <row r="613" spans="1:23" x14ac:dyDescent="0.25">
      <c r="A613" s="112"/>
      <c r="B613" s="16"/>
      <c r="C613" s="16"/>
      <c r="D613" s="16"/>
      <c r="E613" s="16"/>
      <c r="F613" s="17"/>
      <c r="G613" s="17"/>
      <c r="H613" s="17"/>
      <c r="I613" s="17"/>
      <c r="J613" s="17"/>
      <c r="K613" s="17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</row>
    <row r="614" spans="1:23" x14ac:dyDescent="0.25">
      <c r="A614" s="112"/>
      <c r="B614" s="16"/>
      <c r="C614" s="16"/>
      <c r="D614" s="16"/>
      <c r="E614" s="16"/>
      <c r="F614" s="17"/>
      <c r="G614" s="17"/>
      <c r="H614" s="17"/>
      <c r="I614" s="17"/>
      <c r="J614" s="17"/>
      <c r="K614" s="17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</row>
    <row r="615" spans="1:23" x14ac:dyDescent="0.25">
      <c r="A615" s="112"/>
      <c r="B615" s="16"/>
      <c r="C615" s="16"/>
      <c r="D615" s="16"/>
      <c r="E615" s="16"/>
      <c r="F615" s="17"/>
      <c r="G615" s="17"/>
      <c r="H615" s="17"/>
      <c r="I615" s="17"/>
      <c r="J615" s="17"/>
      <c r="K615" s="17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</row>
    <row r="616" spans="1:23" x14ac:dyDescent="0.25">
      <c r="A616" s="112"/>
      <c r="B616" s="16"/>
      <c r="C616" s="16"/>
      <c r="D616" s="16"/>
      <c r="E616" s="16"/>
      <c r="F616" s="17"/>
      <c r="G616" s="17"/>
      <c r="H616" s="17"/>
      <c r="I616" s="17"/>
      <c r="J616" s="17"/>
      <c r="K616" s="17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</row>
    <row r="617" spans="1:23" x14ac:dyDescent="0.25">
      <c r="A617" s="112"/>
      <c r="B617" s="16"/>
      <c r="C617" s="16"/>
      <c r="D617" s="16"/>
      <c r="E617" s="16"/>
      <c r="F617" s="17"/>
      <c r="G617" s="17"/>
      <c r="H617" s="17"/>
      <c r="I617" s="17"/>
      <c r="J617" s="17"/>
      <c r="K617" s="17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</row>
    <row r="618" spans="1:23" x14ac:dyDescent="0.25">
      <c r="A618" s="112"/>
      <c r="B618" s="16"/>
      <c r="C618" s="16"/>
      <c r="D618" s="16"/>
      <c r="E618" s="16"/>
      <c r="F618" s="17"/>
      <c r="G618" s="17"/>
      <c r="H618" s="17"/>
      <c r="I618" s="17"/>
      <c r="J618" s="17"/>
      <c r="K618" s="17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</row>
    <row r="619" spans="1:23" x14ac:dyDescent="0.25">
      <c r="A619" s="112"/>
      <c r="B619" s="16"/>
      <c r="C619" s="16"/>
      <c r="D619" s="16"/>
      <c r="E619" s="16"/>
      <c r="F619" s="17"/>
      <c r="G619" s="17"/>
      <c r="H619" s="17"/>
      <c r="I619" s="17"/>
      <c r="J619" s="17"/>
      <c r="K619" s="17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</row>
    <row r="620" spans="1:23" x14ac:dyDescent="0.25">
      <c r="A620" s="112"/>
      <c r="B620" s="16"/>
      <c r="C620" s="16"/>
      <c r="D620" s="16"/>
      <c r="E620" s="16"/>
      <c r="F620" s="17"/>
      <c r="G620" s="17"/>
      <c r="H620" s="17"/>
      <c r="I620" s="17"/>
      <c r="J620" s="17"/>
      <c r="K620" s="17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</row>
    <row r="621" spans="1:23" x14ac:dyDescent="0.25">
      <c r="A621" s="112"/>
      <c r="B621" s="16"/>
      <c r="C621" s="16"/>
      <c r="D621" s="16"/>
      <c r="E621" s="16"/>
      <c r="F621" s="17"/>
      <c r="G621" s="17"/>
      <c r="H621" s="17"/>
      <c r="I621" s="17"/>
      <c r="J621" s="17"/>
      <c r="K621" s="17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</row>
    <row r="622" spans="1:23" x14ac:dyDescent="0.25">
      <c r="A622" s="112"/>
      <c r="B622" s="16"/>
      <c r="C622" s="16"/>
      <c r="D622" s="16"/>
      <c r="E622" s="16"/>
      <c r="F622" s="17"/>
      <c r="G622" s="17"/>
      <c r="H622" s="17"/>
      <c r="I622" s="17"/>
      <c r="J622" s="17"/>
      <c r="K622" s="17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</row>
    <row r="623" spans="1:23" x14ac:dyDescent="0.25">
      <c r="A623" s="112"/>
      <c r="B623" s="16"/>
      <c r="C623" s="16"/>
      <c r="D623" s="16"/>
      <c r="E623" s="16"/>
      <c r="F623" s="17"/>
      <c r="G623" s="17"/>
      <c r="H623" s="17"/>
      <c r="I623" s="17"/>
      <c r="J623" s="17"/>
      <c r="K623" s="17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</row>
    <row r="624" spans="1:23" x14ac:dyDescent="0.25">
      <c r="A624" s="112"/>
      <c r="B624" s="16"/>
      <c r="C624" s="16"/>
      <c r="D624" s="16"/>
      <c r="E624" s="16"/>
      <c r="F624" s="17"/>
      <c r="G624" s="17"/>
      <c r="H624" s="17"/>
      <c r="I624" s="17"/>
      <c r="J624" s="17"/>
      <c r="K624" s="17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</row>
    <row r="625" spans="1:23" x14ac:dyDescent="0.25">
      <c r="A625" s="112"/>
      <c r="B625" s="16"/>
      <c r="C625" s="16"/>
      <c r="D625" s="16"/>
      <c r="E625" s="16"/>
      <c r="F625" s="17"/>
      <c r="G625" s="17"/>
      <c r="H625" s="17"/>
      <c r="I625" s="17"/>
      <c r="J625" s="17"/>
      <c r="K625" s="17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</row>
    <row r="626" spans="1:23" x14ac:dyDescent="0.25">
      <c r="A626" s="112"/>
      <c r="B626" s="16"/>
      <c r="C626" s="16"/>
      <c r="D626" s="16"/>
      <c r="E626" s="16"/>
      <c r="F626" s="17"/>
      <c r="G626" s="17"/>
      <c r="H626" s="17"/>
      <c r="I626" s="17"/>
      <c r="J626" s="17"/>
      <c r="K626" s="17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</row>
    <row r="627" spans="1:23" x14ac:dyDescent="0.25">
      <c r="A627" s="112"/>
      <c r="B627" s="16"/>
      <c r="C627" s="16"/>
      <c r="D627" s="16"/>
      <c r="E627" s="16"/>
      <c r="F627" s="17"/>
      <c r="G627" s="17"/>
      <c r="H627" s="17"/>
      <c r="I627" s="17"/>
      <c r="J627" s="17"/>
      <c r="K627" s="17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</row>
    <row r="628" spans="1:23" x14ac:dyDescent="0.25">
      <c r="A628" s="112"/>
      <c r="B628" s="16"/>
      <c r="C628" s="16"/>
      <c r="D628" s="16"/>
      <c r="E628" s="16"/>
      <c r="F628" s="17"/>
      <c r="G628" s="17"/>
      <c r="H628" s="17"/>
      <c r="I628" s="17"/>
      <c r="J628" s="17"/>
      <c r="K628" s="17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</row>
    <row r="629" spans="1:23" x14ac:dyDescent="0.25">
      <c r="A629" s="112"/>
      <c r="B629" s="16"/>
      <c r="C629" s="16"/>
      <c r="D629" s="16"/>
      <c r="E629" s="16"/>
      <c r="F629" s="17"/>
      <c r="G629" s="17"/>
      <c r="H629" s="17"/>
      <c r="I629" s="17"/>
      <c r="J629" s="17"/>
      <c r="K629" s="17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</row>
    <row r="630" spans="1:23" x14ac:dyDescent="0.25">
      <c r="A630" s="112"/>
      <c r="B630" s="16"/>
      <c r="C630" s="16"/>
      <c r="D630" s="16"/>
      <c r="E630" s="16"/>
      <c r="F630" s="17"/>
      <c r="G630" s="17"/>
      <c r="H630" s="17"/>
      <c r="I630" s="17"/>
      <c r="J630" s="17"/>
      <c r="K630" s="17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</row>
    <row r="631" spans="1:23" x14ac:dyDescent="0.25">
      <c r="A631" s="112"/>
      <c r="B631" s="16"/>
      <c r="C631" s="16"/>
      <c r="D631" s="16"/>
      <c r="E631" s="16"/>
      <c r="F631" s="17"/>
      <c r="G631" s="17"/>
      <c r="H631" s="17"/>
      <c r="I631" s="17"/>
      <c r="J631" s="17"/>
      <c r="K631" s="17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</row>
    <row r="632" spans="1:23" x14ac:dyDescent="0.25">
      <c r="A632" s="112"/>
      <c r="B632" s="16"/>
      <c r="C632" s="16"/>
      <c r="D632" s="16"/>
      <c r="E632" s="16"/>
      <c r="F632" s="17"/>
      <c r="G632" s="17"/>
      <c r="H632" s="17"/>
      <c r="I632" s="17"/>
      <c r="J632" s="17"/>
      <c r="K632" s="17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</row>
    <row r="633" spans="1:23" x14ac:dyDescent="0.25">
      <c r="A633" s="112"/>
      <c r="B633" s="16"/>
      <c r="C633" s="16"/>
      <c r="D633" s="16"/>
      <c r="E633" s="16"/>
      <c r="F633" s="17"/>
      <c r="G633" s="17"/>
      <c r="H633" s="17"/>
      <c r="I633" s="17"/>
      <c r="J633" s="17"/>
      <c r="K633" s="17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</row>
    <row r="634" spans="1:23" x14ac:dyDescent="0.25">
      <c r="A634" s="112"/>
      <c r="B634" s="16"/>
      <c r="C634" s="16"/>
      <c r="D634" s="16"/>
      <c r="E634" s="16"/>
      <c r="F634" s="17"/>
      <c r="G634" s="17"/>
      <c r="H634" s="17"/>
      <c r="I634" s="17"/>
      <c r="J634" s="17"/>
      <c r="K634" s="17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</row>
    <row r="635" spans="1:23" x14ac:dyDescent="0.25">
      <c r="A635" s="112"/>
      <c r="B635" s="16"/>
      <c r="C635" s="16"/>
      <c r="D635" s="16"/>
      <c r="E635" s="16"/>
      <c r="F635" s="17"/>
      <c r="G635" s="17"/>
      <c r="H635" s="17"/>
      <c r="I635" s="17"/>
      <c r="J635" s="17"/>
      <c r="K635" s="17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</row>
    <row r="636" spans="1:23" x14ac:dyDescent="0.25">
      <c r="A636" s="112"/>
      <c r="B636" s="16"/>
      <c r="C636" s="16"/>
      <c r="D636" s="16"/>
      <c r="E636" s="16"/>
      <c r="F636" s="17"/>
      <c r="G636" s="17"/>
      <c r="H636" s="17"/>
      <c r="I636" s="17"/>
      <c r="J636" s="17"/>
      <c r="K636" s="17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</row>
    <row r="637" spans="1:23" x14ac:dyDescent="0.25">
      <c r="A637" s="112"/>
      <c r="B637" s="16"/>
      <c r="C637" s="16"/>
      <c r="D637" s="16"/>
      <c r="E637" s="16"/>
      <c r="F637" s="17"/>
      <c r="G637" s="17"/>
      <c r="H637" s="17"/>
      <c r="I637" s="17"/>
      <c r="J637" s="17"/>
      <c r="K637" s="17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</row>
    <row r="638" spans="1:23" x14ac:dyDescent="0.25">
      <c r="A638" s="112"/>
      <c r="B638" s="16"/>
      <c r="C638" s="16"/>
      <c r="D638" s="16"/>
      <c r="E638" s="16"/>
      <c r="F638" s="17"/>
      <c r="G638" s="17"/>
      <c r="H638" s="17"/>
      <c r="I638" s="17"/>
      <c r="J638" s="17"/>
      <c r="K638" s="17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</row>
    <row r="639" spans="1:23" x14ac:dyDescent="0.25">
      <c r="A639" s="112"/>
      <c r="B639" s="16"/>
      <c r="C639" s="16"/>
      <c r="D639" s="16"/>
      <c r="E639" s="16"/>
      <c r="F639" s="17"/>
      <c r="G639" s="17"/>
      <c r="H639" s="17"/>
      <c r="I639" s="17"/>
      <c r="J639" s="17"/>
      <c r="K639" s="17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</row>
    <row r="640" spans="1:23" x14ac:dyDescent="0.25">
      <c r="A640" s="112"/>
      <c r="B640" s="16"/>
      <c r="C640" s="16"/>
      <c r="D640" s="16"/>
      <c r="E640" s="16"/>
      <c r="F640" s="17"/>
      <c r="G640" s="17"/>
      <c r="H640" s="17"/>
      <c r="I640" s="17"/>
      <c r="J640" s="17"/>
      <c r="K640" s="17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</row>
    <row r="641" spans="1:23" x14ac:dyDescent="0.25">
      <c r="A641" s="112"/>
      <c r="B641" s="16"/>
      <c r="C641" s="16"/>
      <c r="D641" s="16"/>
      <c r="E641" s="16"/>
      <c r="F641" s="17"/>
      <c r="G641" s="17"/>
      <c r="H641" s="17"/>
      <c r="I641" s="17"/>
      <c r="J641" s="17"/>
      <c r="K641" s="17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</row>
    <row r="642" spans="1:23" x14ac:dyDescent="0.25">
      <c r="A642" s="112"/>
      <c r="B642" s="16"/>
      <c r="C642" s="16"/>
      <c r="D642" s="16"/>
      <c r="E642" s="16"/>
      <c r="F642" s="17"/>
      <c r="G642" s="17"/>
      <c r="H642" s="17"/>
      <c r="I642" s="17"/>
      <c r="J642" s="17"/>
      <c r="K642" s="17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</row>
    <row r="643" spans="1:23" x14ac:dyDescent="0.25">
      <c r="A643" s="112"/>
      <c r="B643" s="16"/>
      <c r="C643" s="16"/>
      <c r="D643" s="16"/>
      <c r="E643" s="16"/>
      <c r="F643" s="17"/>
      <c r="G643" s="17"/>
      <c r="H643" s="17"/>
      <c r="I643" s="17"/>
      <c r="J643" s="17"/>
      <c r="K643" s="17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</row>
    <row r="644" spans="1:23" x14ac:dyDescent="0.25">
      <c r="A644" s="112"/>
      <c r="B644" s="16"/>
      <c r="C644" s="16"/>
      <c r="D644" s="16"/>
      <c r="E644" s="16"/>
      <c r="F644" s="17"/>
      <c r="G644" s="17"/>
      <c r="H644" s="17"/>
      <c r="I644" s="17"/>
      <c r="J644" s="17"/>
      <c r="K644" s="17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</row>
    <row r="645" spans="1:23" x14ac:dyDescent="0.25">
      <c r="A645" s="112"/>
      <c r="B645" s="16"/>
      <c r="C645" s="16"/>
      <c r="D645" s="16"/>
      <c r="E645" s="16"/>
      <c r="F645" s="17"/>
      <c r="G645" s="17"/>
      <c r="H645" s="17"/>
      <c r="I645" s="17"/>
      <c r="J645" s="17"/>
      <c r="K645" s="17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</row>
    <row r="646" spans="1:23" x14ac:dyDescent="0.25">
      <c r="A646" s="112"/>
      <c r="B646" s="16"/>
      <c r="C646" s="16"/>
      <c r="D646" s="16"/>
      <c r="E646" s="16"/>
      <c r="F646" s="17"/>
      <c r="G646" s="17"/>
      <c r="H646" s="17"/>
      <c r="I646" s="17"/>
      <c r="J646" s="17"/>
      <c r="K646" s="17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</row>
    <row r="647" spans="1:23" x14ac:dyDescent="0.25">
      <c r="A647" s="112"/>
      <c r="B647" s="16"/>
      <c r="C647" s="16"/>
      <c r="D647" s="16"/>
      <c r="E647" s="16"/>
      <c r="F647" s="17"/>
      <c r="G647" s="17"/>
      <c r="H647" s="17"/>
      <c r="I647" s="17"/>
      <c r="J647" s="17"/>
      <c r="K647" s="17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</row>
    <row r="648" spans="1:23" x14ac:dyDescent="0.25">
      <c r="A648" s="112"/>
      <c r="B648" s="16"/>
      <c r="C648" s="16"/>
      <c r="D648" s="16"/>
      <c r="E648" s="16"/>
      <c r="F648" s="17"/>
      <c r="G648" s="17"/>
      <c r="H648" s="17"/>
      <c r="I648" s="17"/>
      <c r="J648" s="17"/>
      <c r="K648" s="17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</row>
    <row r="649" spans="1:23" x14ac:dyDescent="0.25">
      <c r="A649" s="112"/>
      <c r="B649" s="16"/>
      <c r="C649" s="16"/>
      <c r="D649" s="16"/>
      <c r="E649" s="16"/>
      <c r="F649" s="17"/>
      <c r="G649" s="17"/>
      <c r="H649" s="17"/>
      <c r="I649" s="17"/>
      <c r="J649" s="17"/>
      <c r="K649" s="17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</row>
    <row r="650" spans="1:23" x14ac:dyDescent="0.25">
      <c r="A650" s="112"/>
      <c r="B650" s="16"/>
      <c r="C650" s="16"/>
      <c r="D650" s="16"/>
      <c r="E650" s="16"/>
      <c r="F650" s="17"/>
      <c r="G650" s="17"/>
      <c r="H650" s="17"/>
      <c r="I650" s="17"/>
      <c r="J650" s="17"/>
      <c r="K650" s="17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</row>
    <row r="651" spans="1:23" x14ac:dyDescent="0.25">
      <c r="A651" s="112"/>
      <c r="B651" s="16"/>
      <c r="C651" s="16"/>
      <c r="D651" s="16"/>
      <c r="E651" s="16"/>
      <c r="F651" s="17"/>
      <c r="G651" s="17"/>
      <c r="H651" s="17"/>
      <c r="I651" s="17"/>
      <c r="J651" s="17"/>
      <c r="K651" s="17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</row>
    <row r="652" spans="1:23" x14ac:dyDescent="0.25">
      <c r="A652" s="112"/>
      <c r="B652" s="16"/>
      <c r="C652" s="16"/>
      <c r="D652" s="16"/>
      <c r="E652" s="16"/>
      <c r="F652" s="17"/>
      <c r="G652" s="17"/>
      <c r="H652" s="17"/>
      <c r="I652" s="17"/>
      <c r="J652" s="17"/>
      <c r="K652" s="17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</row>
    <row r="653" spans="1:23" x14ac:dyDescent="0.25">
      <c r="A653" s="112"/>
      <c r="B653" s="16"/>
      <c r="C653" s="16"/>
      <c r="D653" s="16"/>
      <c r="E653" s="16"/>
      <c r="F653" s="17"/>
      <c r="G653" s="17"/>
      <c r="H653" s="17"/>
      <c r="I653" s="17"/>
      <c r="J653" s="17"/>
      <c r="K653" s="17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</row>
    <row r="654" spans="1:23" x14ac:dyDescent="0.25">
      <c r="A654" s="112"/>
      <c r="B654" s="16"/>
      <c r="C654" s="16"/>
      <c r="D654" s="16"/>
      <c r="E654" s="16"/>
      <c r="F654" s="17"/>
      <c r="G654" s="17"/>
      <c r="H654" s="17"/>
      <c r="I654" s="17"/>
      <c r="J654" s="17"/>
      <c r="K654" s="17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</row>
    <row r="655" spans="1:23" x14ac:dyDescent="0.25">
      <c r="A655" s="112"/>
      <c r="B655" s="16"/>
      <c r="C655" s="16"/>
      <c r="D655" s="16"/>
      <c r="E655" s="16"/>
      <c r="F655" s="17"/>
      <c r="G655" s="17"/>
      <c r="H655" s="17"/>
      <c r="I655" s="17"/>
      <c r="J655" s="17"/>
      <c r="K655" s="17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</row>
    <row r="656" spans="1:23" x14ac:dyDescent="0.25">
      <c r="A656" s="112"/>
      <c r="B656" s="16"/>
      <c r="C656" s="16"/>
      <c r="D656" s="16"/>
      <c r="E656" s="16"/>
      <c r="F656" s="17"/>
      <c r="G656" s="17"/>
      <c r="H656" s="17"/>
      <c r="I656" s="17"/>
      <c r="J656" s="17"/>
      <c r="K656" s="17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</row>
    <row r="657" spans="1:23" x14ac:dyDescent="0.25">
      <c r="A657" s="112"/>
      <c r="B657" s="16"/>
      <c r="C657" s="16"/>
      <c r="D657" s="16"/>
      <c r="E657" s="16"/>
      <c r="F657" s="17"/>
      <c r="G657" s="17"/>
      <c r="H657" s="17"/>
      <c r="I657" s="17"/>
      <c r="J657" s="17"/>
      <c r="K657" s="17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</row>
    <row r="658" spans="1:23" x14ac:dyDescent="0.25">
      <c r="A658" s="112"/>
      <c r="B658" s="16"/>
      <c r="C658" s="16"/>
      <c r="D658" s="16"/>
      <c r="E658" s="16"/>
      <c r="F658" s="17"/>
      <c r="G658" s="17"/>
      <c r="H658" s="17"/>
      <c r="I658" s="17"/>
      <c r="J658" s="17"/>
      <c r="K658" s="17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</row>
    <row r="659" spans="1:23" x14ac:dyDescent="0.25">
      <c r="A659" s="112"/>
      <c r="B659" s="16"/>
      <c r="C659" s="16"/>
      <c r="D659" s="16"/>
      <c r="E659" s="16"/>
      <c r="F659" s="17"/>
      <c r="G659" s="17"/>
      <c r="H659" s="17"/>
      <c r="I659" s="17"/>
      <c r="J659" s="17"/>
      <c r="K659" s="17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</row>
    <row r="660" spans="1:23" x14ac:dyDescent="0.25">
      <c r="A660" s="112"/>
      <c r="B660" s="16"/>
      <c r="C660" s="16"/>
      <c r="D660" s="16"/>
      <c r="E660" s="16"/>
      <c r="F660" s="17"/>
      <c r="G660" s="17"/>
      <c r="H660" s="17"/>
      <c r="I660" s="17"/>
      <c r="J660" s="17"/>
      <c r="K660" s="17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</row>
    <row r="661" spans="1:23" x14ac:dyDescent="0.25">
      <c r="A661" s="112"/>
      <c r="B661" s="16"/>
      <c r="C661" s="16"/>
      <c r="D661" s="16"/>
      <c r="E661" s="16"/>
      <c r="F661" s="17"/>
      <c r="G661" s="17"/>
      <c r="H661" s="17"/>
      <c r="I661" s="17"/>
      <c r="J661" s="17"/>
      <c r="K661" s="17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</row>
    <row r="662" spans="1:23" x14ac:dyDescent="0.25">
      <c r="A662" s="112"/>
      <c r="B662" s="16"/>
      <c r="C662" s="16"/>
      <c r="D662" s="16"/>
      <c r="E662" s="16"/>
      <c r="F662" s="17"/>
      <c r="G662" s="17"/>
      <c r="H662" s="17"/>
      <c r="I662" s="17"/>
      <c r="J662" s="17"/>
      <c r="K662" s="17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</row>
    <row r="663" spans="1:23" x14ac:dyDescent="0.25">
      <c r="A663" s="112"/>
      <c r="B663" s="16"/>
      <c r="C663" s="16"/>
      <c r="D663" s="16"/>
      <c r="E663" s="16"/>
      <c r="F663" s="17"/>
      <c r="G663" s="17"/>
      <c r="H663" s="17"/>
      <c r="I663" s="17"/>
      <c r="J663" s="17"/>
      <c r="K663" s="17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</row>
    <row r="664" spans="1:23" x14ac:dyDescent="0.25">
      <c r="A664" s="112"/>
      <c r="B664" s="16"/>
      <c r="C664" s="16"/>
      <c r="D664" s="16"/>
      <c r="E664" s="16"/>
      <c r="F664" s="17"/>
      <c r="G664" s="17"/>
      <c r="H664" s="17"/>
      <c r="I664" s="17"/>
      <c r="J664" s="17"/>
      <c r="K664" s="17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</row>
    <row r="665" spans="1:23" x14ac:dyDescent="0.25">
      <c r="A665" s="112"/>
      <c r="B665" s="16"/>
      <c r="C665" s="16"/>
      <c r="D665" s="16"/>
      <c r="E665" s="16"/>
      <c r="F665" s="17"/>
      <c r="G665" s="17"/>
      <c r="H665" s="17"/>
      <c r="I665" s="17"/>
      <c r="J665" s="17"/>
      <c r="K665" s="17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</row>
    <row r="666" spans="1:23" x14ac:dyDescent="0.25">
      <c r="A666" s="112"/>
      <c r="B666" s="16"/>
      <c r="C666" s="16"/>
      <c r="D666" s="16"/>
      <c r="E666" s="16"/>
      <c r="F666" s="17"/>
      <c r="G666" s="17"/>
      <c r="H666" s="17"/>
      <c r="I666" s="17"/>
      <c r="J666" s="17"/>
      <c r="K666" s="17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</row>
    <row r="667" spans="1:23" x14ac:dyDescent="0.25">
      <c r="A667" s="112"/>
      <c r="B667" s="16"/>
      <c r="C667" s="16"/>
      <c r="D667" s="16"/>
      <c r="E667" s="16"/>
      <c r="F667" s="17"/>
      <c r="G667" s="17"/>
      <c r="H667" s="17"/>
      <c r="I667" s="17"/>
      <c r="J667" s="17"/>
      <c r="K667" s="17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</row>
    <row r="668" spans="1:23" x14ac:dyDescent="0.25">
      <c r="A668" s="112"/>
      <c r="B668" s="16"/>
      <c r="C668" s="16"/>
      <c r="D668" s="16"/>
      <c r="E668" s="16"/>
      <c r="F668" s="17"/>
      <c r="G668" s="17"/>
      <c r="H668" s="17"/>
      <c r="I668" s="17"/>
      <c r="J668" s="17"/>
      <c r="K668" s="17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</row>
    <row r="669" spans="1:23" x14ac:dyDescent="0.25">
      <c r="A669" s="112"/>
      <c r="B669" s="16"/>
      <c r="C669" s="16"/>
      <c r="D669" s="16"/>
      <c r="E669" s="16"/>
      <c r="F669" s="17"/>
      <c r="G669" s="17"/>
      <c r="H669" s="17"/>
      <c r="I669" s="17"/>
      <c r="J669" s="17"/>
      <c r="K669" s="17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</row>
    <row r="670" spans="1:23" x14ac:dyDescent="0.25">
      <c r="A670" s="112"/>
      <c r="B670" s="16"/>
      <c r="C670" s="16"/>
      <c r="D670" s="16"/>
      <c r="E670" s="16"/>
      <c r="F670" s="17"/>
      <c r="G670" s="17"/>
      <c r="H670" s="17"/>
      <c r="I670" s="17"/>
      <c r="J670" s="17"/>
      <c r="K670" s="17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</row>
    <row r="671" spans="1:23" x14ac:dyDescent="0.25">
      <c r="A671" s="112"/>
      <c r="B671" s="16"/>
      <c r="C671" s="16"/>
      <c r="D671" s="16"/>
      <c r="E671" s="16"/>
      <c r="F671" s="17"/>
      <c r="G671" s="17"/>
      <c r="H671" s="17"/>
      <c r="I671" s="17"/>
      <c r="J671" s="17"/>
      <c r="K671" s="17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</row>
    <row r="672" spans="1:23" x14ac:dyDescent="0.25">
      <c r="A672" s="112"/>
      <c r="B672" s="16"/>
      <c r="C672" s="16"/>
      <c r="D672" s="16"/>
      <c r="E672" s="16"/>
      <c r="F672" s="17"/>
      <c r="G672" s="17"/>
      <c r="H672" s="17"/>
      <c r="I672" s="17"/>
      <c r="J672" s="17"/>
      <c r="K672" s="17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</row>
    <row r="673" spans="1:23" x14ac:dyDescent="0.25">
      <c r="A673" s="112"/>
      <c r="B673" s="16"/>
      <c r="C673" s="16"/>
      <c r="D673" s="16"/>
      <c r="E673" s="16"/>
      <c r="F673" s="17"/>
      <c r="G673" s="17"/>
      <c r="H673" s="17"/>
      <c r="I673" s="17"/>
      <c r="J673" s="17"/>
      <c r="K673" s="17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</row>
    <row r="674" spans="1:23" x14ac:dyDescent="0.25">
      <c r="A674" s="112"/>
      <c r="B674" s="16"/>
      <c r="C674" s="16"/>
      <c r="D674" s="16"/>
      <c r="E674" s="16"/>
      <c r="F674" s="17"/>
      <c r="G674" s="17"/>
      <c r="H674" s="17"/>
      <c r="I674" s="17"/>
      <c r="J674" s="17"/>
      <c r="K674" s="17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</row>
    <row r="675" spans="1:23" x14ac:dyDescent="0.25">
      <c r="A675" s="112"/>
      <c r="B675" s="16"/>
      <c r="C675" s="16"/>
      <c r="D675" s="16"/>
      <c r="E675" s="16"/>
      <c r="F675" s="17"/>
      <c r="G675" s="17"/>
      <c r="H675" s="17"/>
      <c r="I675" s="17"/>
      <c r="J675" s="17"/>
      <c r="K675" s="17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</row>
    <row r="676" spans="1:23" x14ac:dyDescent="0.25">
      <c r="A676" s="112"/>
      <c r="B676" s="16"/>
      <c r="C676" s="16"/>
      <c r="D676" s="16"/>
      <c r="E676" s="16"/>
      <c r="F676" s="17"/>
      <c r="G676" s="17"/>
      <c r="H676" s="17"/>
      <c r="I676" s="17"/>
      <c r="J676" s="17"/>
      <c r="K676" s="17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</row>
    <row r="677" spans="1:23" x14ac:dyDescent="0.25">
      <c r="A677" s="112"/>
      <c r="B677" s="16"/>
      <c r="C677" s="16"/>
      <c r="D677" s="16"/>
      <c r="E677" s="16"/>
      <c r="F677" s="17"/>
      <c r="G677" s="17"/>
      <c r="H677" s="17"/>
      <c r="I677" s="17"/>
      <c r="J677" s="17"/>
      <c r="K677" s="17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</row>
    <row r="678" spans="1:23" x14ac:dyDescent="0.25">
      <c r="A678" s="112"/>
      <c r="B678" s="16"/>
      <c r="C678" s="16"/>
      <c r="D678" s="16"/>
      <c r="E678" s="16"/>
      <c r="F678" s="17"/>
      <c r="G678" s="17"/>
      <c r="H678" s="17"/>
      <c r="I678" s="17"/>
      <c r="J678" s="17"/>
      <c r="K678" s="17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</row>
    <row r="679" spans="1:23" x14ac:dyDescent="0.25">
      <c r="A679" s="112"/>
      <c r="B679" s="16"/>
      <c r="C679" s="16"/>
      <c r="D679" s="16"/>
      <c r="E679" s="16"/>
      <c r="F679" s="17"/>
      <c r="G679" s="17"/>
      <c r="H679" s="17"/>
      <c r="I679" s="17"/>
      <c r="J679" s="17"/>
      <c r="K679" s="17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</row>
    <row r="680" spans="1:23" x14ac:dyDescent="0.25">
      <c r="A680" s="112"/>
      <c r="B680" s="16"/>
      <c r="C680" s="16"/>
      <c r="D680" s="16"/>
      <c r="E680" s="16"/>
      <c r="F680" s="17"/>
      <c r="G680" s="17"/>
      <c r="H680" s="17"/>
      <c r="I680" s="17"/>
      <c r="J680" s="17"/>
      <c r="K680" s="17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</row>
    <row r="681" spans="1:23" x14ac:dyDescent="0.25">
      <c r="A681" s="112"/>
      <c r="B681" s="16"/>
      <c r="C681" s="16"/>
      <c r="D681" s="16"/>
      <c r="E681" s="16"/>
      <c r="F681" s="17"/>
      <c r="G681" s="17"/>
      <c r="H681" s="17"/>
      <c r="I681" s="17"/>
      <c r="J681" s="17"/>
      <c r="K681" s="17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</row>
    <row r="682" spans="1:23" x14ac:dyDescent="0.25">
      <c r="A682" s="112"/>
      <c r="B682" s="16"/>
      <c r="C682" s="16"/>
      <c r="D682" s="16"/>
      <c r="E682" s="16"/>
      <c r="F682" s="17"/>
      <c r="G682" s="17"/>
      <c r="H682" s="17"/>
      <c r="I682" s="17"/>
      <c r="J682" s="17"/>
      <c r="K682" s="17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</row>
    <row r="683" spans="1:23" x14ac:dyDescent="0.25">
      <c r="A683" s="112"/>
      <c r="B683" s="16"/>
      <c r="C683" s="16"/>
      <c r="D683" s="16"/>
      <c r="E683" s="16"/>
      <c r="F683" s="17"/>
      <c r="G683" s="17"/>
      <c r="H683" s="17"/>
      <c r="I683" s="17"/>
      <c r="J683" s="17"/>
      <c r="K683" s="17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</row>
    <row r="684" spans="1:23" x14ac:dyDescent="0.25">
      <c r="A684" s="112"/>
      <c r="B684" s="16"/>
      <c r="C684" s="16"/>
      <c r="D684" s="16"/>
      <c r="E684" s="16"/>
      <c r="F684" s="17"/>
      <c r="G684" s="17"/>
      <c r="H684" s="17"/>
      <c r="I684" s="17"/>
      <c r="J684" s="17"/>
      <c r="K684" s="17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</row>
    <row r="685" spans="1:23" x14ac:dyDescent="0.25">
      <c r="A685" s="112"/>
      <c r="B685" s="16"/>
      <c r="C685" s="16"/>
      <c r="D685" s="16"/>
      <c r="E685" s="16"/>
      <c r="F685" s="17"/>
      <c r="G685" s="17"/>
      <c r="H685" s="17"/>
      <c r="I685" s="17"/>
      <c r="J685" s="17"/>
      <c r="K685" s="17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</row>
    <row r="686" spans="1:23" x14ac:dyDescent="0.25">
      <c r="A686" s="112"/>
      <c r="B686" s="16"/>
      <c r="C686" s="16"/>
      <c r="D686" s="16"/>
      <c r="E686" s="16"/>
      <c r="F686" s="17"/>
      <c r="G686" s="17"/>
      <c r="H686" s="17"/>
      <c r="I686" s="17"/>
      <c r="J686" s="17"/>
      <c r="K686" s="17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</row>
    <row r="687" spans="1:23" x14ac:dyDescent="0.25">
      <c r="A687" s="112"/>
      <c r="B687" s="16"/>
      <c r="C687" s="16"/>
      <c r="D687" s="16"/>
      <c r="E687" s="16"/>
      <c r="F687" s="17"/>
      <c r="G687" s="17"/>
      <c r="H687" s="17"/>
      <c r="I687" s="17"/>
      <c r="J687" s="17"/>
      <c r="K687" s="17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</row>
    <row r="688" spans="1:23" x14ac:dyDescent="0.25">
      <c r="A688" s="112"/>
      <c r="B688" s="16"/>
      <c r="C688" s="16"/>
      <c r="D688" s="16"/>
      <c r="E688" s="16"/>
      <c r="F688" s="17"/>
      <c r="G688" s="17"/>
      <c r="H688" s="17"/>
      <c r="I688" s="17"/>
      <c r="J688" s="17"/>
      <c r="K688" s="17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</row>
    <row r="689" spans="1:23" x14ac:dyDescent="0.25">
      <c r="A689" s="112"/>
      <c r="B689" s="16"/>
      <c r="C689" s="16"/>
      <c r="D689" s="16"/>
      <c r="E689" s="16"/>
      <c r="F689" s="17"/>
      <c r="G689" s="17"/>
      <c r="H689" s="17"/>
      <c r="I689" s="17"/>
      <c r="J689" s="17"/>
      <c r="K689" s="17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</row>
    <row r="690" spans="1:23" x14ac:dyDescent="0.25">
      <c r="A690" s="112"/>
      <c r="B690" s="16"/>
      <c r="C690" s="16"/>
      <c r="D690" s="16"/>
      <c r="E690" s="16"/>
      <c r="F690" s="17"/>
      <c r="G690" s="17"/>
      <c r="H690" s="17"/>
      <c r="I690" s="17"/>
      <c r="J690" s="17"/>
      <c r="K690" s="17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</row>
    <row r="691" spans="1:23" x14ac:dyDescent="0.25">
      <c r="A691" s="112"/>
      <c r="B691" s="16"/>
      <c r="C691" s="16"/>
      <c r="D691" s="16"/>
      <c r="E691" s="16"/>
      <c r="F691" s="17"/>
      <c r="G691" s="17"/>
      <c r="H691" s="17"/>
      <c r="I691" s="17"/>
      <c r="J691" s="17"/>
      <c r="K691" s="17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</row>
    <row r="692" spans="1:23" x14ac:dyDescent="0.25">
      <c r="A692" s="112"/>
      <c r="B692" s="16"/>
      <c r="C692" s="16"/>
      <c r="D692" s="16"/>
      <c r="E692" s="16"/>
      <c r="F692" s="17"/>
      <c r="G692" s="17"/>
      <c r="H692" s="17"/>
      <c r="I692" s="17"/>
      <c r="J692" s="17"/>
      <c r="K692" s="17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</row>
    <row r="693" spans="1:23" x14ac:dyDescent="0.25">
      <c r="A693" s="112"/>
      <c r="B693" s="16"/>
      <c r="C693" s="16"/>
      <c r="D693" s="16"/>
      <c r="E693" s="16"/>
      <c r="F693" s="17"/>
      <c r="G693" s="17"/>
      <c r="H693" s="17"/>
      <c r="I693" s="17"/>
      <c r="J693" s="17"/>
      <c r="K693" s="17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</row>
    <row r="694" spans="1:23" x14ac:dyDescent="0.25">
      <c r="A694" s="112"/>
      <c r="B694" s="16"/>
      <c r="C694" s="16"/>
      <c r="D694" s="16"/>
      <c r="E694" s="16"/>
      <c r="F694" s="17"/>
      <c r="G694" s="17"/>
      <c r="H694" s="17"/>
      <c r="I694" s="17"/>
      <c r="J694" s="17"/>
      <c r="K694" s="17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</row>
    <row r="695" spans="1:23" x14ac:dyDescent="0.25">
      <c r="A695" s="112"/>
      <c r="B695" s="16"/>
      <c r="C695" s="16"/>
      <c r="D695" s="16"/>
      <c r="E695" s="16"/>
      <c r="F695" s="17"/>
      <c r="G695" s="17"/>
      <c r="H695" s="17"/>
      <c r="I695" s="17"/>
      <c r="J695" s="17"/>
      <c r="K695" s="17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</row>
    <row r="696" spans="1:23" x14ac:dyDescent="0.25">
      <c r="A696" s="112"/>
      <c r="B696" s="16"/>
      <c r="C696" s="16"/>
      <c r="D696" s="16"/>
      <c r="E696" s="16"/>
      <c r="F696" s="17"/>
      <c r="G696" s="17"/>
      <c r="H696" s="17"/>
      <c r="I696" s="17"/>
      <c r="J696" s="17"/>
      <c r="K696" s="17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</row>
    <row r="697" spans="1:23" x14ac:dyDescent="0.25">
      <c r="A697" s="112"/>
      <c r="B697" s="16"/>
      <c r="C697" s="16"/>
      <c r="D697" s="16"/>
      <c r="E697" s="16"/>
      <c r="F697" s="17"/>
      <c r="G697" s="17"/>
      <c r="H697" s="17"/>
      <c r="I697" s="17"/>
      <c r="J697" s="17"/>
      <c r="K697" s="17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</row>
    <row r="698" spans="1:23" x14ac:dyDescent="0.25">
      <c r="A698" s="112"/>
      <c r="B698" s="16"/>
      <c r="C698" s="16"/>
      <c r="D698" s="16"/>
      <c r="E698" s="16"/>
      <c r="F698" s="17"/>
      <c r="G698" s="17"/>
      <c r="H698" s="17"/>
      <c r="I698" s="17"/>
      <c r="J698" s="17"/>
      <c r="K698" s="17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</row>
    <row r="699" spans="1:23" x14ac:dyDescent="0.25">
      <c r="A699" s="112"/>
      <c r="B699" s="16"/>
      <c r="C699" s="16"/>
      <c r="D699" s="16"/>
      <c r="E699" s="16"/>
      <c r="F699" s="17"/>
      <c r="G699" s="17"/>
      <c r="H699" s="17"/>
      <c r="I699" s="17"/>
      <c r="J699" s="17"/>
      <c r="K699" s="17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</row>
    <row r="700" spans="1:23" x14ac:dyDescent="0.25">
      <c r="A700" s="112"/>
      <c r="B700" s="16"/>
      <c r="C700" s="16"/>
      <c r="D700" s="16"/>
      <c r="E700" s="16"/>
      <c r="F700" s="17"/>
      <c r="G700" s="17"/>
      <c r="H700" s="17"/>
      <c r="I700" s="17"/>
      <c r="J700" s="17"/>
      <c r="K700" s="17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</row>
    <row r="701" spans="1:23" x14ac:dyDescent="0.25">
      <c r="A701" s="112"/>
      <c r="B701" s="16"/>
      <c r="C701" s="16"/>
      <c r="D701" s="16"/>
      <c r="E701" s="16"/>
      <c r="F701" s="17"/>
      <c r="G701" s="17"/>
      <c r="H701" s="17"/>
      <c r="I701" s="17"/>
      <c r="J701" s="17"/>
      <c r="K701" s="17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</row>
    <row r="702" spans="1:23" x14ac:dyDescent="0.25">
      <c r="A702" s="112"/>
      <c r="B702" s="16"/>
      <c r="C702" s="16"/>
      <c r="D702" s="16"/>
      <c r="E702" s="16"/>
      <c r="F702" s="17"/>
      <c r="G702" s="17"/>
      <c r="H702" s="17"/>
      <c r="I702" s="17"/>
      <c r="J702" s="17"/>
      <c r="K702" s="17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</row>
    <row r="703" spans="1:23" x14ac:dyDescent="0.25">
      <c r="A703" s="112"/>
      <c r="B703" s="16"/>
      <c r="C703" s="16"/>
      <c r="D703" s="16"/>
      <c r="E703" s="16"/>
      <c r="F703" s="17"/>
      <c r="G703" s="17"/>
      <c r="H703" s="17"/>
      <c r="I703" s="17"/>
      <c r="J703" s="17"/>
      <c r="K703" s="17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</row>
    <row r="704" spans="1:23" x14ac:dyDescent="0.25">
      <c r="A704" s="112"/>
      <c r="B704" s="16"/>
      <c r="C704" s="16"/>
      <c r="D704" s="16"/>
      <c r="E704" s="16"/>
      <c r="F704" s="17"/>
      <c r="G704" s="17"/>
      <c r="H704" s="17"/>
      <c r="I704" s="17"/>
      <c r="J704" s="17"/>
      <c r="K704" s="17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</row>
    <row r="705" spans="1:23" x14ac:dyDescent="0.25">
      <c r="A705" s="112"/>
      <c r="B705" s="16"/>
      <c r="C705" s="16"/>
      <c r="D705" s="16"/>
      <c r="E705" s="16"/>
      <c r="F705" s="17"/>
      <c r="G705" s="17"/>
      <c r="H705" s="17"/>
      <c r="I705" s="17"/>
      <c r="J705" s="17"/>
      <c r="K705" s="17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</row>
    <row r="706" spans="1:23" x14ac:dyDescent="0.25">
      <c r="A706" s="112"/>
      <c r="B706" s="16"/>
      <c r="C706" s="16"/>
      <c r="D706" s="16"/>
      <c r="E706" s="16"/>
      <c r="F706" s="17"/>
      <c r="G706" s="17"/>
      <c r="H706" s="17"/>
      <c r="I706" s="17"/>
      <c r="J706" s="17"/>
      <c r="K706" s="17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</row>
    <row r="707" spans="1:23" x14ac:dyDescent="0.25">
      <c r="A707" s="112"/>
      <c r="B707" s="16"/>
      <c r="C707" s="16"/>
      <c r="D707" s="16"/>
      <c r="E707" s="16"/>
      <c r="F707" s="17"/>
      <c r="G707" s="17"/>
      <c r="H707" s="17"/>
      <c r="I707" s="17"/>
      <c r="J707" s="17"/>
      <c r="K707" s="17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</row>
    <row r="708" spans="1:23" x14ac:dyDescent="0.25">
      <c r="A708" s="112"/>
      <c r="B708" s="16"/>
      <c r="C708" s="16"/>
      <c r="D708" s="16"/>
      <c r="E708" s="16"/>
      <c r="F708" s="17"/>
      <c r="G708" s="17"/>
      <c r="H708" s="17"/>
      <c r="I708" s="17"/>
      <c r="J708" s="17"/>
      <c r="K708" s="17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</row>
    <row r="709" spans="1:23" x14ac:dyDescent="0.25">
      <c r="A709" s="112"/>
      <c r="B709" s="16"/>
      <c r="C709" s="16"/>
      <c r="D709" s="16"/>
      <c r="E709" s="16"/>
      <c r="F709" s="17"/>
      <c r="G709" s="17"/>
      <c r="H709" s="17"/>
      <c r="I709" s="17"/>
      <c r="J709" s="17"/>
      <c r="K709" s="17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</row>
    <row r="710" spans="1:23" x14ac:dyDescent="0.25">
      <c r="A710" s="112"/>
      <c r="B710" s="16"/>
      <c r="C710" s="16"/>
      <c r="D710" s="16"/>
      <c r="E710" s="16"/>
      <c r="F710" s="17"/>
      <c r="G710" s="17"/>
      <c r="H710" s="17"/>
      <c r="I710" s="17"/>
      <c r="J710" s="17"/>
      <c r="K710" s="17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</row>
    <row r="711" spans="1:23" x14ac:dyDescent="0.25">
      <c r="A711" s="112"/>
      <c r="B711" s="16"/>
      <c r="C711" s="16"/>
      <c r="D711" s="16"/>
      <c r="E711" s="16"/>
      <c r="F711" s="17"/>
      <c r="G711" s="17"/>
      <c r="H711" s="17"/>
      <c r="I711" s="17"/>
      <c r="J711" s="17"/>
      <c r="K711" s="17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</row>
    <row r="712" spans="1:23" x14ac:dyDescent="0.25">
      <c r="A712" s="112"/>
      <c r="B712" s="16"/>
      <c r="C712" s="16"/>
      <c r="D712" s="16"/>
      <c r="E712" s="16"/>
      <c r="F712" s="17"/>
      <c r="G712" s="17"/>
      <c r="H712" s="17"/>
      <c r="I712" s="17"/>
      <c r="J712" s="17"/>
      <c r="K712" s="17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</row>
    <row r="713" spans="1:23" x14ac:dyDescent="0.25">
      <c r="A713" s="112"/>
      <c r="B713" s="16"/>
      <c r="C713" s="16"/>
      <c r="D713" s="16"/>
      <c r="E713" s="16"/>
      <c r="F713" s="17"/>
      <c r="G713" s="17"/>
      <c r="H713" s="17"/>
      <c r="I713" s="17"/>
      <c r="J713" s="17"/>
      <c r="K713" s="17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</row>
    <row r="714" spans="1:23" x14ac:dyDescent="0.25">
      <c r="A714" s="112"/>
      <c r="B714" s="16"/>
      <c r="C714" s="16"/>
      <c r="D714" s="16"/>
      <c r="E714" s="16"/>
      <c r="F714" s="17"/>
      <c r="G714" s="17"/>
      <c r="H714" s="17"/>
      <c r="I714" s="17"/>
      <c r="J714" s="17"/>
      <c r="K714" s="17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</row>
    <row r="715" spans="1:23" x14ac:dyDescent="0.25">
      <c r="A715" s="112"/>
      <c r="B715" s="16"/>
      <c r="C715" s="16"/>
      <c r="D715" s="16"/>
      <c r="E715" s="16"/>
      <c r="F715" s="17"/>
      <c r="G715" s="17"/>
      <c r="H715" s="17"/>
      <c r="I715" s="17"/>
      <c r="J715" s="17"/>
      <c r="K715" s="17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</row>
    <row r="716" spans="1:23" x14ac:dyDescent="0.25">
      <c r="A716" s="112"/>
      <c r="B716" s="16"/>
      <c r="C716" s="16"/>
      <c r="D716" s="16"/>
      <c r="E716" s="16"/>
      <c r="F716" s="17"/>
      <c r="G716" s="17"/>
      <c r="H716" s="17"/>
      <c r="I716" s="17"/>
      <c r="J716" s="17"/>
      <c r="K716" s="17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</row>
    <row r="717" spans="1:23" x14ac:dyDescent="0.25">
      <c r="A717" s="112"/>
      <c r="B717" s="16"/>
      <c r="C717" s="16"/>
      <c r="D717" s="16"/>
      <c r="E717" s="16"/>
      <c r="F717" s="17"/>
      <c r="G717" s="17"/>
      <c r="H717" s="17"/>
      <c r="I717" s="17"/>
      <c r="J717" s="17"/>
      <c r="K717" s="17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</row>
    <row r="718" spans="1:23" x14ac:dyDescent="0.25">
      <c r="A718" s="112"/>
      <c r="B718" s="16"/>
      <c r="C718" s="16"/>
      <c r="D718" s="16"/>
      <c r="E718" s="16"/>
      <c r="F718" s="17"/>
      <c r="G718" s="17"/>
      <c r="H718" s="17"/>
      <c r="I718" s="17"/>
      <c r="J718" s="17"/>
      <c r="K718" s="17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</row>
    <row r="719" spans="1:23" x14ac:dyDescent="0.25">
      <c r="A719" s="112"/>
      <c r="B719" s="16"/>
      <c r="C719" s="16"/>
      <c r="D719" s="16"/>
      <c r="E719" s="16"/>
      <c r="F719" s="17"/>
      <c r="G719" s="17"/>
      <c r="H719" s="17"/>
      <c r="I719" s="17"/>
      <c r="J719" s="17"/>
      <c r="K719" s="17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</row>
  </sheetData>
  <mergeCells count="246">
    <mergeCell ref="I2:K2"/>
    <mergeCell ref="I3:I4"/>
    <mergeCell ref="J3:J4"/>
    <mergeCell ref="K3:K4"/>
    <mergeCell ref="F2:H2"/>
    <mergeCell ref="F3:F4"/>
    <mergeCell ref="G3:G4"/>
    <mergeCell ref="H3:H4"/>
    <mergeCell ref="C23:E23"/>
    <mergeCell ref="B2:E4"/>
    <mergeCell ref="C5:E5"/>
    <mergeCell ref="C6:E6"/>
    <mergeCell ref="C20:E20"/>
    <mergeCell ref="C21:E21"/>
    <mergeCell ref="C22:E22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42:E42"/>
    <mergeCell ref="C43:E43"/>
    <mergeCell ref="C44:E44"/>
    <mergeCell ref="C45:E45"/>
    <mergeCell ref="D46:E46"/>
    <mergeCell ref="D47:E47"/>
    <mergeCell ref="C36:E36"/>
    <mergeCell ref="C37:E37"/>
    <mergeCell ref="C38:E38"/>
    <mergeCell ref="C39:E39"/>
    <mergeCell ref="C40:E40"/>
    <mergeCell ref="C41:E41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66:E66"/>
    <mergeCell ref="D67:E67"/>
    <mergeCell ref="D68:E68"/>
    <mergeCell ref="D69:E69"/>
    <mergeCell ref="C70:E70"/>
    <mergeCell ref="D71:E71"/>
    <mergeCell ref="C60:E60"/>
    <mergeCell ref="C61:E61"/>
    <mergeCell ref="C62:E62"/>
    <mergeCell ref="C63:E63"/>
    <mergeCell ref="C64:E64"/>
    <mergeCell ref="C65:E65"/>
    <mergeCell ref="D78:E78"/>
    <mergeCell ref="C79:E79"/>
    <mergeCell ref="C83:E83"/>
    <mergeCell ref="C84:E84"/>
    <mergeCell ref="D85:E85"/>
    <mergeCell ref="D86:E86"/>
    <mergeCell ref="D72:E72"/>
    <mergeCell ref="D73:E73"/>
    <mergeCell ref="D74:E74"/>
    <mergeCell ref="C75:E75"/>
    <mergeCell ref="C76:E76"/>
    <mergeCell ref="D77:E77"/>
    <mergeCell ref="D93:E93"/>
    <mergeCell ref="D94:E94"/>
    <mergeCell ref="C95:E95"/>
    <mergeCell ref="D96:E96"/>
    <mergeCell ref="D97:E97"/>
    <mergeCell ref="D98:E98"/>
    <mergeCell ref="D87:E87"/>
    <mergeCell ref="D88:E88"/>
    <mergeCell ref="D89:E89"/>
    <mergeCell ref="D90:E90"/>
    <mergeCell ref="D91:E91"/>
    <mergeCell ref="D92:E92"/>
    <mergeCell ref="D105:E105"/>
    <mergeCell ref="C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C117:E117"/>
    <mergeCell ref="D118:E118"/>
    <mergeCell ref="D119:E119"/>
    <mergeCell ref="C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29:E129"/>
    <mergeCell ref="D130:E130"/>
    <mergeCell ref="D131:E131"/>
    <mergeCell ref="C132:E132"/>
    <mergeCell ref="C133:E133"/>
    <mergeCell ref="C134:E134"/>
    <mergeCell ref="D123:E123"/>
    <mergeCell ref="D124:E124"/>
    <mergeCell ref="D125:E125"/>
    <mergeCell ref="D126:E126"/>
    <mergeCell ref="D127:E127"/>
    <mergeCell ref="D128:E128"/>
    <mergeCell ref="D141:E141"/>
    <mergeCell ref="D142:E142"/>
    <mergeCell ref="D143:E143"/>
    <mergeCell ref="D144:E144"/>
    <mergeCell ref="D145:E145"/>
    <mergeCell ref="C146:E146"/>
    <mergeCell ref="C135:E135"/>
    <mergeCell ref="D136:E136"/>
    <mergeCell ref="D137:E137"/>
    <mergeCell ref="D138:E138"/>
    <mergeCell ref="D139:E139"/>
    <mergeCell ref="D140:E140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D150:E150"/>
    <mergeCell ref="D151:E151"/>
    <mergeCell ref="C152:E152"/>
    <mergeCell ref="D165:E165"/>
    <mergeCell ref="D166:E166"/>
    <mergeCell ref="D167:E167"/>
    <mergeCell ref="D168:E168"/>
    <mergeCell ref="D169:E169"/>
    <mergeCell ref="D170:E170"/>
    <mergeCell ref="C159:E159"/>
    <mergeCell ref="C160:E160"/>
    <mergeCell ref="C161:E161"/>
    <mergeCell ref="C162:E162"/>
    <mergeCell ref="C163:E163"/>
    <mergeCell ref="C164:E164"/>
    <mergeCell ref="D177:E177"/>
    <mergeCell ref="D178:E178"/>
    <mergeCell ref="D179:E179"/>
    <mergeCell ref="D180:E180"/>
    <mergeCell ref="D181:E181"/>
    <mergeCell ref="D182:E182"/>
    <mergeCell ref="D171:E171"/>
    <mergeCell ref="D172:E172"/>
    <mergeCell ref="D173:E173"/>
    <mergeCell ref="D174:E174"/>
    <mergeCell ref="C175:E175"/>
    <mergeCell ref="D176:E176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C186:E186"/>
    <mergeCell ref="D187:E187"/>
    <mergeCell ref="D188:E188"/>
    <mergeCell ref="D201:E201"/>
    <mergeCell ref="D202:E202"/>
    <mergeCell ref="D203:E203"/>
    <mergeCell ref="D204:E204"/>
    <mergeCell ref="D205:E205"/>
    <mergeCell ref="D206:E206"/>
    <mergeCell ref="D195:E195"/>
    <mergeCell ref="D196:E196"/>
    <mergeCell ref="C197:E197"/>
    <mergeCell ref="D198:E198"/>
    <mergeCell ref="D199:E199"/>
    <mergeCell ref="C200:E200"/>
    <mergeCell ref="C213:E213"/>
    <mergeCell ref="C214:E214"/>
    <mergeCell ref="D215:E215"/>
    <mergeCell ref="D216:E216"/>
    <mergeCell ref="D217:E217"/>
    <mergeCell ref="D218:E218"/>
    <mergeCell ref="D207:E207"/>
    <mergeCell ref="D208:E208"/>
    <mergeCell ref="D209:E209"/>
    <mergeCell ref="D210:E210"/>
    <mergeCell ref="D211:E211"/>
    <mergeCell ref="C212:E212"/>
    <mergeCell ref="D223:E223"/>
    <mergeCell ref="B255:E255"/>
    <mergeCell ref="C249:E249"/>
    <mergeCell ref="C250:E250"/>
    <mergeCell ref="C251:E251"/>
    <mergeCell ref="C252:E252"/>
    <mergeCell ref="C253:E253"/>
    <mergeCell ref="C254:E254"/>
    <mergeCell ref="C243:E243"/>
    <mergeCell ref="C244:E244"/>
    <mergeCell ref="D245:E245"/>
    <mergeCell ref="D246:E246"/>
    <mergeCell ref="C247:E247"/>
    <mergeCell ref="C248:E248"/>
    <mergeCell ref="D224:E224"/>
    <mergeCell ref="L2:S3"/>
    <mergeCell ref="T2:W3"/>
    <mergeCell ref="D237:E237"/>
    <mergeCell ref="C238:E238"/>
    <mergeCell ref="C239:E239"/>
    <mergeCell ref="C240:E240"/>
    <mergeCell ref="C241:E241"/>
    <mergeCell ref="C242:E242"/>
    <mergeCell ref="C231:E231"/>
    <mergeCell ref="D232:E232"/>
    <mergeCell ref="D233:E233"/>
    <mergeCell ref="D234:E234"/>
    <mergeCell ref="D235:E235"/>
    <mergeCell ref="D236:E236"/>
    <mergeCell ref="C225:E225"/>
    <mergeCell ref="C226:E226"/>
    <mergeCell ref="C227:E227"/>
    <mergeCell ref="D228:E228"/>
    <mergeCell ref="D229:E229"/>
    <mergeCell ref="D230:E230"/>
    <mergeCell ref="D219:E219"/>
    <mergeCell ref="D220:E220"/>
    <mergeCell ref="D221:E221"/>
    <mergeCell ref="D222:E222"/>
  </mergeCells>
  <pageMargins left="0.25" right="0.25" top="0.75" bottom="0.75" header="0.3" footer="0.3"/>
  <pageSetup paperSize="9" scale="58" orientation="landscape" r:id="rId1"/>
  <headerFooter>
    <oddHeader>&amp;C&amp;"Times New Roman,Félkövér"&amp;12 013350 Az önkormányzati vagyonnal való gazdálkodással kapcsolatos feladatok Kiadások - 2019. év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X256"/>
  <sheetViews>
    <sheetView view="pageLayout" topLeftCell="A31" zoomScale="75" zoomScaleNormal="82" zoomScalePageLayoutView="75" workbookViewId="0">
      <selection activeCell="A255" sqref="A255:XFD256"/>
    </sheetView>
  </sheetViews>
  <sheetFormatPr defaultRowHeight="15" x14ac:dyDescent="0.25"/>
  <cols>
    <col min="4" max="4" width="29.140625" customWidth="1"/>
    <col min="5" max="5" width="12.42578125" customWidth="1"/>
    <col min="6" max="6" width="10.85546875" customWidth="1"/>
    <col min="7" max="7" width="11.7109375" customWidth="1"/>
    <col min="8" max="8" width="12.7109375" customWidth="1"/>
    <col min="9" max="9" width="10.85546875" customWidth="1"/>
    <col min="10" max="10" width="11.7109375" customWidth="1"/>
    <col min="11" max="11" width="13" customWidth="1"/>
    <col min="12" max="12" width="12.28515625" customWidth="1"/>
    <col min="13" max="14" width="12.7109375" customWidth="1"/>
    <col min="15" max="15" width="11.42578125" customWidth="1"/>
    <col min="16" max="16" width="11.140625" customWidth="1"/>
    <col min="17" max="17" width="10.42578125" customWidth="1"/>
    <col min="18" max="18" width="10.85546875" customWidth="1"/>
    <col min="19" max="19" width="11" customWidth="1"/>
    <col min="20" max="20" width="11.42578125" customWidth="1"/>
    <col min="21" max="21" width="12" customWidth="1"/>
    <col min="22" max="22" width="12" bestFit="1" customWidth="1"/>
    <col min="23" max="23" width="11.42578125" hidden="1" customWidth="1"/>
    <col min="24" max="24" width="0" hidden="1" customWidth="1"/>
  </cols>
  <sheetData>
    <row r="1" spans="1:22" ht="15" customHeight="1" x14ac:dyDescent="0.25">
      <c r="A1" s="733" t="s">
        <v>0</v>
      </c>
      <c r="B1" s="734"/>
      <c r="C1" s="734"/>
      <c r="D1" s="734"/>
      <c r="E1" s="794" t="s">
        <v>1114</v>
      </c>
      <c r="F1" s="740"/>
      <c r="G1" s="740"/>
      <c r="H1" s="794" t="s">
        <v>1023</v>
      </c>
      <c r="I1" s="740"/>
      <c r="J1" s="740"/>
      <c r="K1" s="733" t="s">
        <v>1096</v>
      </c>
      <c r="L1" s="734"/>
      <c r="M1" s="734"/>
      <c r="N1" s="734"/>
      <c r="O1" s="734"/>
      <c r="P1" s="734"/>
      <c r="Q1" s="734"/>
      <c r="R1" s="829"/>
      <c r="S1" s="734" t="s">
        <v>1093</v>
      </c>
      <c r="T1" s="734"/>
      <c r="U1" s="734"/>
      <c r="V1" s="829"/>
    </row>
    <row r="2" spans="1:22" ht="15.75" thickBot="1" x14ac:dyDescent="0.3">
      <c r="A2" s="735"/>
      <c r="B2" s="736"/>
      <c r="C2" s="736"/>
      <c r="D2" s="736"/>
      <c r="E2" s="796" t="s">
        <v>843</v>
      </c>
      <c r="F2" s="798" t="s">
        <v>844</v>
      </c>
      <c r="G2" s="844" t="s">
        <v>570</v>
      </c>
      <c r="H2" s="796" t="s">
        <v>843</v>
      </c>
      <c r="I2" s="798" t="s">
        <v>844</v>
      </c>
      <c r="J2" s="844" t="s">
        <v>570</v>
      </c>
      <c r="K2" s="737"/>
      <c r="L2" s="738"/>
      <c r="M2" s="738"/>
      <c r="N2" s="738"/>
      <c r="O2" s="738"/>
      <c r="P2" s="738"/>
      <c r="Q2" s="738"/>
      <c r="R2" s="831"/>
      <c r="S2" s="738"/>
      <c r="T2" s="738"/>
      <c r="U2" s="738"/>
      <c r="V2" s="831"/>
    </row>
    <row r="3" spans="1:22" ht="25.5" customHeight="1" thickBot="1" x14ac:dyDescent="0.3">
      <c r="A3" s="737"/>
      <c r="B3" s="738"/>
      <c r="C3" s="738"/>
      <c r="D3" s="738"/>
      <c r="E3" s="797"/>
      <c r="F3" s="799"/>
      <c r="G3" s="801"/>
      <c r="H3" s="797"/>
      <c r="I3" s="799"/>
      <c r="J3" s="872"/>
      <c r="K3" s="481" t="s">
        <v>591</v>
      </c>
      <c r="L3" s="58" t="s">
        <v>592</v>
      </c>
      <c r="M3" s="482" t="s">
        <v>593</v>
      </c>
      <c r="N3" s="482" t="s">
        <v>594</v>
      </c>
      <c r="O3" s="58" t="s">
        <v>595</v>
      </c>
      <c r="P3" s="482" t="s">
        <v>596</v>
      </c>
      <c r="Q3" s="482" t="s">
        <v>597</v>
      </c>
      <c r="R3" s="417" t="s">
        <v>598</v>
      </c>
      <c r="S3" s="508" t="s">
        <v>599</v>
      </c>
      <c r="T3" s="305" t="s">
        <v>600</v>
      </c>
      <c r="U3" s="403" t="s">
        <v>601</v>
      </c>
      <c r="V3" s="417" t="s">
        <v>602</v>
      </c>
    </row>
    <row r="4" spans="1:22" ht="15.75" thickBot="1" x14ac:dyDescent="0.3">
      <c r="A4" s="75" t="s">
        <v>118</v>
      </c>
      <c r="B4" s="835" t="s">
        <v>119</v>
      </c>
      <c r="C4" s="836"/>
      <c r="D4" s="836"/>
      <c r="E4" s="180">
        <f>E5+E19</f>
        <v>0</v>
      </c>
      <c r="F4" s="122">
        <f>F5+F19</f>
        <v>0</v>
      </c>
      <c r="G4" s="139">
        <f>SUM(E4:F4)</f>
        <v>0</v>
      </c>
      <c r="H4" s="180">
        <f>H5+H19</f>
        <v>0</v>
      </c>
      <c r="I4" s="122">
        <f>I5+I19</f>
        <v>0</v>
      </c>
      <c r="J4" s="499">
        <f>SUM(H4:I4)</f>
        <v>0</v>
      </c>
      <c r="K4" s="516">
        <f t="shared" ref="K4:V4" si="0">K5+K19</f>
        <v>0</v>
      </c>
      <c r="L4" s="77">
        <f t="shared" si="0"/>
        <v>0</v>
      </c>
      <c r="M4" s="80">
        <f t="shared" si="0"/>
        <v>0</v>
      </c>
      <c r="N4" s="80">
        <f t="shared" si="0"/>
        <v>0</v>
      </c>
      <c r="O4" s="77">
        <f t="shared" si="0"/>
        <v>0</v>
      </c>
      <c r="P4" s="80">
        <f t="shared" si="0"/>
        <v>0</v>
      </c>
      <c r="Q4" s="80">
        <f t="shared" si="0"/>
        <v>0</v>
      </c>
      <c r="R4" s="81">
        <f t="shared" si="0"/>
        <v>0</v>
      </c>
      <c r="S4" s="313">
        <f t="shared" si="0"/>
        <v>0</v>
      </c>
      <c r="T4" s="262">
        <f t="shared" si="0"/>
        <v>0</v>
      </c>
      <c r="U4" s="80">
        <f t="shared" si="0"/>
        <v>0</v>
      </c>
      <c r="V4" s="81">
        <f t="shared" si="0"/>
        <v>0</v>
      </c>
    </row>
    <row r="5" spans="1:22" ht="15.75" hidden="1" thickBot="1" x14ac:dyDescent="0.3">
      <c r="A5" s="107" t="s">
        <v>607</v>
      </c>
      <c r="B5" s="760" t="s">
        <v>120</v>
      </c>
      <c r="C5" s="761"/>
      <c r="D5" s="761"/>
      <c r="E5" s="181">
        <f>E6+E7+E8+E9+E10+E11+E12+E13+E14+E15+E16+E17+E18</f>
        <v>0</v>
      </c>
      <c r="F5" s="123">
        <f>F6+F7+F8+F9+F10+F11+F12+F13+F14+F15+F16+F17+F18</f>
        <v>0</v>
      </c>
      <c r="G5" s="140">
        <f t="shared" ref="G5:G68" si="1">SUM(E5:F5)</f>
        <v>0</v>
      </c>
      <c r="H5" s="181">
        <f>H6+H7+H8+H9+H10+H11+H12+H13+H14+H15+H16+H17+H18</f>
        <v>0</v>
      </c>
      <c r="I5" s="123">
        <f>I6+I7+I8+I9+I10+I11+I12+I13+I14+I15+I16+I17+I18</f>
        <v>0</v>
      </c>
      <c r="J5" s="500">
        <f t="shared" ref="J5:J68" si="2">SUM(H5:I5)</f>
        <v>0</v>
      </c>
      <c r="K5" s="517">
        <f t="shared" ref="K5:V5" si="3">K6+K7+K8+K9+K10+K11+K12+K13+K14+K15+K16+K17+K18</f>
        <v>0</v>
      </c>
      <c r="L5" s="102">
        <f t="shared" si="3"/>
        <v>0</v>
      </c>
      <c r="M5" s="105">
        <f t="shared" si="3"/>
        <v>0</v>
      </c>
      <c r="N5" s="105">
        <f t="shared" si="3"/>
        <v>0</v>
      </c>
      <c r="O5" s="102">
        <f t="shared" si="3"/>
        <v>0</v>
      </c>
      <c r="P5" s="105">
        <f t="shared" si="3"/>
        <v>0</v>
      </c>
      <c r="Q5" s="105">
        <f t="shared" si="3"/>
        <v>0</v>
      </c>
      <c r="R5" s="106">
        <f t="shared" si="3"/>
        <v>0</v>
      </c>
      <c r="S5" s="104">
        <f t="shared" si="3"/>
        <v>0</v>
      </c>
      <c r="T5" s="263">
        <f t="shared" si="3"/>
        <v>0</v>
      </c>
      <c r="U5" s="105">
        <f t="shared" si="3"/>
        <v>0</v>
      </c>
      <c r="V5" s="106">
        <f t="shared" si="3"/>
        <v>0</v>
      </c>
    </row>
    <row r="6" spans="1:22" ht="15.75" hidden="1" thickBot="1" x14ac:dyDescent="0.3">
      <c r="A6" s="151" t="s">
        <v>608</v>
      </c>
      <c r="B6" s="164"/>
      <c r="C6" s="197" t="s">
        <v>122</v>
      </c>
      <c r="D6" s="197"/>
      <c r="E6" s="200">
        <f>SUM(N6:Y6)</f>
        <v>0</v>
      </c>
      <c r="F6" s="152"/>
      <c r="G6" s="153">
        <f t="shared" si="1"/>
        <v>0</v>
      </c>
      <c r="H6" s="200">
        <f>SUM(Q6:AB6)</f>
        <v>0</v>
      </c>
      <c r="I6" s="152"/>
      <c r="J6" s="501">
        <f t="shared" si="2"/>
        <v>0</v>
      </c>
      <c r="K6" s="518"/>
      <c r="L6" s="155"/>
      <c r="M6" s="156"/>
      <c r="N6" s="156"/>
      <c r="O6" s="155"/>
      <c r="P6" s="156"/>
      <c r="Q6" s="156"/>
      <c r="R6" s="157"/>
      <c r="S6" s="154"/>
      <c r="T6" s="264"/>
      <c r="U6" s="156"/>
      <c r="V6" s="157"/>
    </row>
    <row r="7" spans="1:22" ht="15.75" hidden="1" thickBot="1" x14ac:dyDescent="0.3">
      <c r="A7" s="151" t="s">
        <v>609</v>
      </c>
      <c r="B7" s="164"/>
      <c r="C7" s="197" t="s">
        <v>124</v>
      </c>
      <c r="D7" s="197"/>
      <c r="E7" s="200">
        <f t="shared" ref="E7:E18" si="4">SUM(N7:Y7)</f>
        <v>0</v>
      </c>
      <c r="F7" s="152"/>
      <c r="G7" s="153">
        <f t="shared" si="1"/>
        <v>0</v>
      </c>
      <c r="H7" s="200">
        <f t="shared" ref="H7:H18" si="5">SUM(Q7:AB7)</f>
        <v>0</v>
      </c>
      <c r="I7" s="152"/>
      <c r="J7" s="501">
        <f t="shared" si="2"/>
        <v>0</v>
      </c>
      <c r="K7" s="518"/>
      <c r="L7" s="155"/>
      <c r="M7" s="156"/>
      <c r="N7" s="156"/>
      <c r="O7" s="155"/>
      <c r="P7" s="156"/>
      <c r="Q7" s="156"/>
      <c r="R7" s="157"/>
      <c r="S7" s="154"/>
      <c r="T7" s="264"/>
      <c r="U7" s="156"/>
      <c r="V7" s="157"/>
    </row>
    <row r="8" spans="1:22" ht="15.75" hidden="1" thickBot="1" x14ac:dyDescent="0.3">
      <c r="A8" s="151" t="s">
        <v>610</v>
      </c>
      <c r="B8" s="164"/>
      <c r="C8" s="197" t="s">
        <v>126</v>
      </c>
      <c r="D8" s="197"/>
      <c r="E8" s="200">
        <f t="shared" si="4"/>
        <v>0</v>
      </c>
      <c r="F8" s="152"/>
      <c r="G8" s="153">
        <f t="shared" si="1"/>
        <v>0</v>
      </c>
      <c r="H8" s="200">
        <f t="shared" si="5"/>
        <v>0</v>
      </c>
      <c r="I8" s="152"/>
      <c r="J8" s="501">
        <f t="shared" si="2"/>
        <v>0</v>
      </c>
      <c r="K8" s="518"/>
      <c r="L8" s="155"/>
      <c r="M8" s="156"/>
      <c r="N8" s="156"/>
      <c r="O8" s="155"/>
      <c r="P8" s="156"/>
      <c r="Q8" s="156"/>
      <c r="R8" s="157"/>
      <c r="S8" s="154"/>
      <c r="T8" s="264"/>
      <c r="U8" s="156"/>
      <c r="V8" s="157"/>
    </row>
    <row r="9" spans="1:22" ht="15.75" hidden="1" thickBot="1" x14ac:dyDescent="0.3">
      <c r="A9" s="151" t="s">
        <v>611</v>
      </c>
      <c r="B9" s="164"/>
      <c r="C9" s="197" t="s">
        <v>351</v>
      </c>
      <c r="D9" s="197"/>
      <c r="E9" s="200">
        <f t="shared" si="4"/>
        <v>0</v>
      </c>
      <c r="F9" s="152"/>
      <c r="G9" s="153">
        <f t="shared" si="1"/>
        <v>0</v>
      </c>
      <c r="H9" s="200">
        <f t="shared" si="5"/>
        <v>0</v>
      </c>
      <c r="I9" s="152"/>
      <c r="J9" s="501">
        <f t="shared" si="2"/>
        <v>0</v>
      </c>
      <c r="K9" s="518"/>
      <c r="L9" s="155"/>
      <c r="M9" s="156"/>
      <c r="N9" s="156"/>
      <c r="O9" s="155"/>
      <c r="P9" s="156"/>
      <c r="Q9" s="156"/>
      <c r="R9" s="157"/>
      <c r="S9" s="154"/>
      <c r="T9" s="264"/>
      <c r="U9" s="156"/>
      <c r="V9" s="157"/>
    </row>
    <row r="10" spans="1:22" ht="15.75" hidden="1" thickBot="1" x14ac:dyDescent="0.3">
      <c r="A10" s="151" t="s">
        <v>612</v>
      </c>
      <c r="B10" s="164"/>
      <c r="C10" s="197" t="s">
        <v>129</v>
      </c>
      <c r="D10" s="197"/>
      <c r="E10" s="200">
        <f t="shared" si="4"/>
        <v>0</v>
      </c>
      <c r="F10" s="152"/>
      <c r="G10" s="153">
        <f t="shared" si="1"/>
        <v>0</v>
      </c>
      <c r="H10" s="200">
        <f t="shared" si="5"/>
        <v>0</v>
      </c>
      <c r="I10" s="152"/>
      <c r="J10" s="501">
        <f t="shared" si="2"/>
        <v>0</v>
      </c>
      <c r="K10" s="518"/>
      <c r="L10" s="155"/>
      <c r="M10" s="156"/>
      <c r="N10" s="156"/>
      <c r="O10" s="155"/>
      <c r="P10" s="156"/>
      <c r="Q10" s="156"/>
      <c r="R10" s="157"/>
      <c r="S10" s="154"/>
      <c r="T10" s="264"/>
      <c r="U10" s="156"/>
      <c r="V10" s="157"/>
    </row>
    <row r="11" spans="1:22" ht="15.75" hidden="1" thickBot="1" x14ac:dyDescent="0.3">
      <c r="A11" s="151" t="s">
        <v>613</v>
      </c>
      <c r="B11" s="164"/>
      <c r="C11" s="197" t="s">
        <v>131</v>
      </c>
      <c r="D11" s="197"/>
      <c r="E11" s="200">
        <f t="shared" si="4"/>
        <v>0</v>
      </c>
      <c r="F11" s="152"/>
      <c r="G11" s="153">
        <f t="shared" si="1"/>
        <v>0</v>
      </c>
      <c r="H11" s="200">
        <f t="shared" si="5"/>
        <v>0</v>
      </c>
      <c r="I11" s="152"/>
      <c r="J11" s="501">
        <f t="shared" si="2"/>
        <v>0</v>
      </c>
      <c r="K11" s="518"/>
      <c r="L11" s="155"/>
      <c r="M11" s="156"/>
      <c r="N11" s="156"/>
      <c r="O11" s="155"/>
      <c r="P11" s="156"/>
      <c r="Q11" s="156"/>
      <c r="R11" s="157"/>
      <c r="S11" s="154"/>
      <c r="T11" s="264"/>
      <c r="U11" s="156"/>
      <c r="V11" s="157"/>
    </row>
    <row r="12" spans="1:22" ht="15.75" hidden="1" thickBot="1" x14ac:dyDescent="0.3">
      <c r="A12" s="151" t="s">
        <v>614</v>
      </c>
      <c r="B12" s="164"/>
      <c r="C12" s="197" t="s">
        <v>133</v>
      </c>
      <c r="D12" s="197"/>
      <c r="E12" s="200">
        <f t="shared" si="4"/>
        <v>0</v>
      </c>
      <c r="F12" s="152"/>
      <c r="G12" s="153">
        <f t="shared" si="1"/>
        <v>0</v>
      </c>
      <c r="H12" s="200">
        <f t="shared" si="5"/>
        <v>0</v>
      </c>
      <c r="I12" s="152"/>
      <c r="J12" s="501">
        <f t="shared" si="2"/>
        <v>0</v>
      </c>
      <c r="K12" s="518"/>
      <c r="L12" s="155"/>
      <c r="M12" s="156"/>
      <c r="N12" s="156"/>
      <c r="O12" s="155"/>
      <c r="P12" s="156"/>
      <c r="Q12" s="156"/>
      <c r="R12" s="157"/>
      <c r="S12" s="154"/>
      <c r="T12" s="264"/>
      <c r="U12" s="156"/>
      <c r="V12" s="157"/>
    </row>
    <row r="13" spans="1:22" ht="15.75" hidden="1" thickBot="1" x14ac:dyDescent="0.3">
      <c r="A13" s="151" t="s">
        <v>615</v>
      </c>
      <c r="B13" s="164"/>
      <c r="C13" s="197" t="s">
        <v>135</v>
      </c>
      <c r="D13" s="197"/>
      <c r="E13" s="200">
        <f t="shared" si="4"/>
        <v>0</v>
      </c>
      <c r="F13" s="152"/>
      <c r="G13" s="153">
        <f t="shared" si="1"/>
        <v>0</v>
      </c>
      <c r="H13" s="200">
        <f t="shared" si="5"/>
        <v>0</v>
      </c>
      <c r="I13" s="152"/>
      <c r="J13" s="501">
        <f t="shared" si="2"/>
        <v>0</v>
      </c>
      <c r="K13" s="518"/>
      <c r="L13" s="155"/>
      <c r="M13" s="156"/>
      <c r="N13" s="156"/>
      <c r="O13" s="155"/>
      <c r="P13" s="156"/>
      <c r="Q13" s="156"/>
      <c r="R13" s="157"/>
      <c r="S13" s="154"/>
      <c r="T13" s="264"/>
      <c r="U13" s="156"/>
      <c r="V13" s="157"/>
    </row>
    <row r="14" spans="1:22" ht="15.75" hidden="1" thickBot="1" x14ac:dyDescent="0.3">
      <c r="A14" s="151" t="s">
        <v>616</v>
      </c>
      <c r="B14" s="164"/>
      <c r="C14" s="197" t="s">
        <v>137</v>
      </c>
      <c r="D14" s="197"/>
      <c r="E14" s="200">
        <f t="shared" si="4"/>
        <v>0</v>
      </c>
      <c r="F14" s="152"/>
      <c r="G14" s="153">
        <f t="shared" si="1"/>
        <v>0</v>
      </c>
      <c r="H14" s="200">
        <f t="shared" si="5"/>
        <v>0</v>
      </c>
      <c r="I14" s="152"/>
      <c r="J14" s="501">
        <f t="shared" si="2"/>
        <v>0</v>
      </c>
      <c r="K14" s="518"/>
      <c r="L14" s="155"/>
      <c r="M14" s="156"/>
      <c r="N14" s="156"/>
      <c r="O14" s="155"/>
      <c r="P14" s="156"/>
      <c r="Q14" s="156"/>
      <c r="R14" s="157"/>
      <c r="S14" s="154"/>
      <c r="T14" s="264"/>
      <c r="U14" s="156"/>
      <c r="V14" s="157"/>
    </row>
    <row r="15" spans="1:22" ht="15.75" hidden="1" thickBot="1" x14ac:dyDescent="0.3">
      <c r="A15" s="151" t="s">
        <v>617</v>
      </c>
      <c r="B15" s="164"/>
      <c r="C15" s="197" t="s">
        <v>139</v>
      </c>
      <c r="D15" s="197"/>
      <c r="E15" s="200">
        <f t="shared" si="4"/>
        <v>0</v>
      </c>
      <c r="F15" s="152"/>
      <c r="G15" s="153">
        <f t="shared" si="1"/>
        <v>0</v>
      </c>
      <c r="H15" s="200">
        <f t="shared" si="5"/>
        <v>0</v>
      </c>
      <c r="I15" s="152"/>
      <c r="J15" s="501">
        <f t="shared" si="2"/>
        <v>0</v>
      </c>
      <c r="K15" s="518"/>
      <c r="L15" s="155"/>
      <c r="M15" s="156"/>
      <c r="N15" s="156"/>
      <c r="O15" s="155"/>
      <c r="P15" s="156"/>
      <c r="Q15" s="156"/>
      <c r="R15" s="157"/>
      <c r="S15" s="154"/>
      <c r="T15" s="264"/>
      <c r="U15" s="156"/>
      <c r="V15" s="157"/>
    </row>
    <row r="16" spans="1:22" ht="15.75" hidden="1" thickBot="1" x14ac:dyDescent="0.3">
      <c r="A16" s="151" t="s">
        <v>618</v>
      </c>
      <c r="B16" s="164"/>
      <c r="C16" s="197" t="s">
        <v>141</v>
      </c>
      <c r="D16" s="197"/>
      <c r="E16" s="200">
        <f t="shared" si="4"/>
        <v>0</v>
      </c>
      <c r="F16" s="152"/>
      <c r="G16" s="153">
        <f t="shared" si="1"/>
        <v>0</v>
      </c>
      <c r="H16" s="200">
        <f t="shared" si="5"/>
        <v>0</v>
      </c>
      <c r="I16" s="152"/>
      <c r="J16" s="501">
        <f t="shared" si="2"/>
        <v>0</v>
      </c>
      <c r="K16" s="518"/>
      <c r="L16" s="155"/>
      <c r="M16" s="156"/>
      <c r="N16" s="156"/>
      <c r="O16" s="155"/>
      <c r="P16" s="156"/>
      <c r="Q16" s="156"/>
      <c r="R16" s="157"/>
      <c r="S16" s="154"/>
      <c r="T16" s="264"/>
      <c r="U16" s="156"/>
      <c r="V16" s="157"/>
    </row>
    <row r="17" spans="1:23" ht="15.75" hidden="1" thickBot="1" x14ac:dyDescent="0.3">
      <c r="A17" s="151" t="s">
        <v>619</v>
      </c>
      <c r="B17" s="164"/>
      <c r="C17" s="197" t="s">
        <v>143</v>
      </c>
      <c r="D17" s="197"/>
      <c r="E17" s="200">
        <f t="shared" si="4"/>
        <v>0</v>
      </c>
      <c r="F17" s="152"/>
      <c r="G17" s="153">
        <f t="shared" si="1"/>
        <v>0</v>
      </c>
      <c r="H17" s="200">
        <f t="shared" si="5"/>
        <v>0</v>
      </c>
      <c r="I17" s="152"/>
      <c r="J17" s="501">
        <f t="shared" si="2"/>
        <v>0</v>
      </c>
      <c r="K17" s="518"/>
      <c r="L17" s="155"/>
      <c r="M17" s="156"/>
      <c r="N17" s="156"/>
      <c r="O17" s="155"/>
      <c r="P17" s="156"/>
      <c r="Q17" s="156"/>
      <c r="R17" s="157"/>
      <c r="S17" s="154"/>
      <c r="T17" s="264"/>
      <c r="U17" s="156"/>
      <c r="V17" s="157"/>
    </row>
    <row r="18" spans="1:23" ht="15.75" hidden="1" thickBot="1" x14ac:dyDescent="0.3">
      <c r="A18" s="151" t="s">
        <v>620</v>
      </c>
      <c r="B18" s="164"/>
      <c r="C18" s="197" t="s">
        <v>145</v>
      </c>
      <c r="D18" s="197"/>
      <c r="E18" s="200">
        <f t="shared" si="4"/>
        <v>0</v>
      </c>
      <c r="F18" s="152"/>
      <c r="G18" s="153">
        <f t="shared" si="1"/>
        <v>0</v>
      </c>
      <c r="H18" s="200">
        <f t="shared" si="5"/>
        <v>0</v>
      </c>
      <c r="I18" s="152"/>
      <c r="J18" s="501">
        <f t="shared" si="2"/>
        <v>0</v>
      </c>
      <c r="K18" s="518"/>
      <c r="L18" s="155"/>
      <c r="M18" s="156"/>
      <c r="N18" s="156"/>
      <c r="O18" s="155"/>
      <c r="P18" s="156"/>
      <c r="Q18" s="156"/>
      <c r="R18" s="157"/>
      <c r="S18" s="154"/>
      <c r="T18" s="264"/>
      <c r="U18" s="156"/>
      <c r="V18" s="157"/>
    </row>
    <row r="19" spans="1:23" ht="15.75" hidden="1" thickBot="1" x14ac:dyDescent="0.3">
      <c r="A19" s="82" t="s">
        <v>621</v>
      </c>
      <c r="B19" s="762" t="s">
        <v>146</v>
      </c>
      <c r="C19" s="763"/>
      <c r="D19" s="763"/>
      <c r="E19" s="183">
        <f>E20+E21+E22</f>
        <v>0</v>
      </c>
      <c r="F19" s="125">
        <f>F20+F21+F22</f>
        <v>0</v>
      </c>
      <c r="G19" s="141">
        <f t="shared" si="1"/>
        <v>0</v>
      </c>
      <c r="H19" s="183">
        <f>H20+H21+H22</f>
        <v>0</v>
      </c>
      <c r="I19" s="125">
        <f>I20+I21+I22</f>
        <v>0</v>
      </c>
      <c r="J19" s="502">
        <f t="shared" si="2"/>
        <v>0</v>
      </c>
      <c r="K19" s="519">
        <f t="shared" ref="K19:V19" si="6">K20+K21+K22</f>
        <v>0</v>
      </c>
      <c r="L19" s="84">
        <f t="shared" si="6"/>
        <v>0</v>
      </c>
      <c r="M19" s="87">
        <f t="shared" si="6"/>
        <v>0</v>
      </c>
      <c r="N19" s="87">
        <f t="shared" si="6"/>
        <v>0</v>
      </c>
      <c r="O19" s="84">
        <f t="shared" si="6"/>
        <v>0</v>
      </c>
      <c r="P19" s="87">
        <f t="shared" si="6"/>
        <v>0</v>
      </c>
      <c r="Q19" s="87">
        <f t="shared" si="6"/>
        <v>0</v>
      </c>
      <c r="R19" s="88">
        <f t="shared" si="6"/>
        <v>0</v>
      </c>
      <c r="S19" s="86">
        <f t="shared" si="6"/>
        <v>0</v>
      </c>
      <c r="T19" s="265">
        <f t="shared" si="6"/>
        <v>0</v>
      </c>
      <c r="U19" s="87">
        <f t="shared" si="6"/>
        <v>0</v>
      </c>
      <c r="V19" s="88">
        <f t="shared" si="6"/>
        <v>0</v>
      </c>
    </row>
    <row r="20" spans="1:23" ht="15.75" hidden="1" thickBot="1" x14ac:dyDescent="0.3">
      <c r="A20" s="49" t="s">
        <v>622</v>
      </c>
      <c r="B20" s="785" t="s">
        <v>148</v>
      </c>
      <c r="C20" s="786"/>
      <c r="D20" s="786"/>
      <c r="E20" s="189">
        <f>SUM(N20:Y20)</f>
        <v>0</v>
      </c>
      <c r="F20" s="131"/>
      <c r="G20" s="143">
        <f t="shared" si="1"/>
        <v>0</v>
      </c>
      <c r="H20" s="189">
        <f>SUM(Q20:AB20)</f>
        <v>0</v>
      </c>
      <c r="I20" s="131"/>
      <c r="J20" s="337">
        <f t="shared" si="2"/>
        <v>0</v>
      </c>
      <c r="K20" s="520"/>
      <c r="L20" s="13"/>
      <c r="M20" s="73"/>
      <c r="N20" s="73"/>
      <c r="O20" s="13"/>
      <c r="P20" s="73"/>
      <c r="Q20" s="73"/>
      <c r="R20" s="43"/>
      <c r="S20" s="41"/>
      <c r="T20" s="266"/>
      <c r="U20" s="73"/>
      <c r="V20" s="43"/>
    </row>
    <row r="21" spans="1:23" ht="15.75" hidden="1" thickBot="1" x14ac:dyDescent="0.3">
      <c r="A21" s="49" t="s">
        <v>623</v>
      </c>
      <c r="B21" s="787" t="s">
        <v>861</v>
      </c>
      <c r="C21" s="788"/>
      <c r="D21" s="788"/>
      <c r="E21" s="189">
        <f>SUM(N21:Y21)</f>
        <v>0</v>
      </c>
      <c r="F21" s="131"/>
      <c r="G21" s="143">
        <f t="shared" si="1"/>
        <v>0</v>
      </c>
      <c r="H21" s="189">
        <f>SUM(Q21:AB21)</f>
        <v>0</v>
      </c>
      <c r="I21" s="131"/>
      <c r="J21" s="337">
        <f t="shared" si="2"/>
        <v>0</v>
      </c>
      <c r="K21" s="520"/>
      <c r="L21" s="13"/>
      <c r="M21" s="73"/>
      <c r="N21" s="73"/>
      <c r="O21" s="13"/>
      <c r="P21" s="73"/>
      <c r="Q21" s="73"/>
      <c r="R21" s="43"/>
      <c r="S21" s="41"/>
      <c r="T21" s="266"/>
      <c r="U21" s="73"/>
      <c r="V21" s="43"/>
    </row>
    <row r="22" spans="1:23" ht="15.75" hidden="1" thickBot="1" x14ac:dyDescent="0.3">
      <c r="A22" s="158" t="s">
        <v>624</v>
      </c>
      <c r="B22" s="827" t="s">
        <v>151</v>
      </c>
      <c r="C22" s="828"/>
      <c r="D22" s="828"/>
      <c r="E22" s="201">
        <f>SUM(N22:Y22)</f>
        <v>0</v>
      </c>
      <c r="F22" s="159"/>
      <c r="G22" s="143">
        <f t="shared" si="1"/>
        <v>0</v>
      </c>
      <c r="H22" s="201">
        <f>SUM(Q22:AB22)</f>
        <v>0</v>
      </c>
      <c r="I22" s="159"/>
      <c r="J22" s="337">
        <f t="shared" si="2"/>
        <v>0</v>
      </c>
      <c r="K22" s="520"/>
      <c r="L22" s="13"/>
      <c r="M22" s="73"/>
      <c r="N22" s="73"/>
      <c r="O22" s="13"/>
      <c r="P22" s="73"/>
      <c r="Q22" s="73"/>
      <c r="R22" s="43"/>
      <c r="S22" s="172"/>
      <c r="T22" s="266"/>
      <c r="U22" s="73"/>
      <c r="V22" s="43"/>
    </row>
    <row r="23" spans="1:23" ht="15.75" thickBot="1" x14ac:dyDescent="0.3">
      <c r="A23" s="75" t="s">
        <v>152</v>
      </c>
      <c r="B23" s="758" t="s">
        <v>801</v>
      </c>
      <c r="C23" s="758"/>
      <c r="D23" s="759"/>
      <c r="E23" s="185">
        <f>E24+E25+E26+E27+E28+E29+E30</f>
        <v>0</v>
      </c>
      <c r="F23" s="127">
        <f>F24+F25+F26+F27+F28+F29+F30</f>
        <v>0</v>
      </c>
      <c r="G23" s="139">
        <f t="shared" si="1"/>
        <v>0</v>
      </c>
      <c r="H23" s="185">
        <f>H24+H25+H26+H27+H28+H29+H30</f>
        <v>0</v>
      </c>
      <c r="I23" s="127">
        <f>I24+I25+I26+I27+I28+I29+I30</f>
        <v>0</v>
      </c>
      <c r="J23" s="499">
        <f t="shared" si="2"/>
        <v>0</v>
      </c>
      <c r="K23" s="516">
        <f t="shared" ref="K23:V23" si="7">K24+K25+K26+K27+K28+K29+K30</f>
        <v>0</v>
      </c>
      <c r="L23" s="77">
        <f t="shared" si="7"/>
        <v>0</v>
      </c>
      <c r="M23" s="80">
        <f t="shared" si="7"/>
        <v>0</v>
      </c>
      <c r="N23" s="80">
        <f t="shared" si="7"/>
        <v>0</v>
      </c>
      <c r="O23" s="77">
        <f t="shared" si="7"/>
        <v>0</v>
      </c>
      <c r="P23" s="80">
        <f t="shared" si="7"/>
        <v>0</v>
      </c>
      <c r="Q23" s="80">
        <f t="shared" si="7"/>
        <v>0</v>
      </c>
      <c r="R23" s="81">
        <f t="shared" si="7"/>
        <v>0</v>
      </c>
      <c r="S23" s="313">
        <f t="shared" si="7"/>
        <v>0</v>
      </c>
      <c r="T23" s="262">
        <f t="shared" si="7"/>
        <v>0</v>
      </c>
      <c r="U23" s="80">
        <f t="shared" si="7"/>
        <v>0</v>
      </c>
      <c r="V23" s="81">
        <f t="shared" si="7"/>
        <v>0</v>
      </c>
    </row>
    <row r="24" spans="1:23" ht="15.75" hidden="1" thickBot="1" x14ac:dyDescent="0.3">
      <c r="A24" s="54"/>
      <c r="B24" s="821" t="s">
        <v>154</v>
      </c>
      <c r="C24" s="822"/>
      <c r="D24" s="822"/>
      <c r="E24" s="186">
        <f t="shared" ref="E24:E30" si="8">SUM(N24:Y24)</f>
        <v>0</v>
      </c>
      <c r="F24" s="128"/>
      <c r="G24" s="142">
        <f t="shared" si="1"/>
        <v>0</v>
      </c>
      <c r="H24" s="186">
        <f t="shared" ref="H24:H30" si="9">SUM(Q24:AB24)</f>
        <v>0</v>
      </c>
      <c r="I24" s="128"/>
      <c r="J24" s="503">
        <f t="shared" si="2"/>
        <v>0</v>
      </c>
      <c r="K24" s="521"/>
      <c r="L24" s="1"/>
      <c r="M24" s="72"/>
      <c r="N24" s="72"/>
      <c r="O24" s="1"/>
      <c r="P24" s="72"/>
      <c r="Q24" s="72"/>
      <c r="R24" s="42"/>
      <c r="S24" s="509"/>
      <c r="T24" s="267"/>
      <c r="U24" s="72"/>
      <c r="V24" s="42"/>
    </row>
    <row r="25" spans="1:23" ht="15.75" hidden="1" thickBot="1" x14ac:dyDescent="0.3">
      <c r="A25" s="55"/>
      <c r="B25" s="823" t="s">
        <v>155</v>
      </c>
      <c r="C25" s="824"/>
      <c r="D25" s="824"/>
      <c r="E25" s="187">
        <f t="shared" si="8"/>
        <v>0</v>
      </c>
      <c r="F25" s="129"/>
      <c r="G25" s="142">
        <f t="shared" si="1"/>
        <v>0</v>
      </c>
      <c r="H25" s="187">
        <f t="shared" si="9"/>
        <v>0</v>
      </c>
      <c r="I25" s="129"/>
      <c r="J25" s="503">
        <f t="shared" si="2"/>
        <v>0</v>
      </c>
      <c r="K25" s="521"/>
      <c r="L25" s="1"/>
      <c r="M25" s="72"/>
      <c r="N25" s="72"/>
      <c r="O25" s="1"/>
      <c r="P25" s="72"/>
      <c r="Q25" s="72"/>
      <c r="R25" s="42"/>
      <c r="S25" s="40"/>
      <c r="T25" s="267"/>
      <c r="U25" s="72"/>
      <c r="V25" s="42"/>
    </row>
    <row r="26" spans="1:23" ht="15.75" hidden="1" thickBot="1" x14ac:dyDescent="0.3">
      <c r="A26" s="55"/>
      <c r="B26" s="823" t="s">
        <v>156</v>
      </c>
      <c r="C26" s="824"/>
      <c r="D26" s="824"/>
      <c r="E26" s="187">
        <f t="shared" si="8"/>
        <v>0</v>
      </c>
      <c r="F26" s="129"/>
      <c r="G26" s="142">
        <f t="shared" si="1"/>
        <v>0</v>
      </c>
      <c r="H26" s="187">
        <f t="shared" si="9"/>
        <v>0</v>
      </c>
      <c r="I26" s="129"/>
      <c r="J26" s="503">
        <f t="shared" si="2"/>
        <v>0</v>
      </c>
      <c r="K26" s="521"/>
      <c r="L26" s="1"/>
      <c r="M26" s="72"/>
      <c r="N26" s="72"/>
      <c r="O26" s="1"/>
      <c r="P26" s="72"/>
      <c r="Q26" s="72"/>
      <c r="R26" s="42"/>
      <c r="S26" s="40"/>
      <c r="T26" s="267"/>
      <c r="U26" s="72"/>
      <c r="V26" s="42"/>
    </row>
    <row r="27" spans="1:23" ht="15.75" hidden="1" thickBot="1" x14ac:dyDescent="0.3">
      <c r="A27" s="55"/>
      <c r="B27" s="823" t="s">
        <v>157</v>
      </c>
      <c r="C27" s="824"/>
      <c r="D27" s="824"/>
      <c r="E27" s="187">
        <f t="shared" si="8"/>
        <v>0</v>
      </c>
      <c r="F27" s="129"/>
      <c r="G27" s="142">
        <f t="shared" si="1"/>
        <v>0</v>
      </c>
      <c r="H27" s="187">
        <f t="shared" si="9"/>
        <v>0</v>
      </c>
      <c r="I27" s="129"/>
      <c r="J27" s="503">
        <f t="shared" si="2"/>
        <v>0</v>
      </c>
      <c r="K27" s="521"/>
      <c r="L27" s="1"/>
      <c r="M27" s="72"/>
      <c r="N27" s="72"/>
      <c r="O27" s="1"/>
      <c r="P27" s="72"/>
      <c r="Q27" s="72"/>
      <c r="R27" s="42"/>
      <c r="S27" s="40"/>
      <c r="T27" s="267"/>
      <c r="U27" s="72"/>
      <c r="V27" s="42"/>
    </row>
    <row r="28" spans="1:23" ht="15.75" hidden="1" thickBot="1" x14ac:dyDescent="0.3">
      <c r="A28" s="55"/>
      <c r="B28" s="823" t="s">
        <v>158</v>
      </c>
      <c r="C28" s="824"/>
      <c r="D28" s="824"/>
      <c r="E28" s="187">
        <f t="shared" si="8"/>
        <v>0</v>
      </c>
      <c r="F28" s="129"/>
      <c r="G28" s="142">
        <f t="shared" si="1"/>
        <v>0</v>
      </c>
      <c r="H28" s="187">
        <f t="shared" si="9"/>
        <v>0</v>
      </c>
      <c r="I28" s="129"/>
      <c r="J28" s="503">
        <f t="shared" si="2"/>
        <v>0</v>
      </c>
      <c r="K28" s="521"/>
      <c r="L28" s="1"/>
      <c r="M28" s="72"/>
      <c r="N28" s="72"/>
      <c r="O28" s="1"/>
      <c r="P28" s="72"/>
      <c r="Q28" s="72"/>
      <c r="R28" s="42"/>
      <c r="S28" s="40"/>
      <c r="T28" s="267"/>
      <c r="U28" s="72"/>
      <c r="V28" s="42"/>
    </row>
    <row r="29" spans="1:23" ht="15.75" hidden="1" thickBot="1" x14ac:dyDescent="0.3">
      <c r="A29" s="55"/>
      <c r="B29" s="823" t="s">
        <v>159</v>
      </c>
      <c r="C29" s="824"/>
      <c r="D29" s="824"/>
      <c r="E29" s="187">
        <f t="shared" si="8"/>
        <v>0</v>
      </c>
      <c r="F29" s="129"/>
      <c r="G29" s="142">
        <f t="shared" si="1"/>
        <v>0</v>
      </c>
      <c r="H29" s="187">
        <f t="shared" si="9"/>
        <v>0</v>
      </c>
      <c r="I29" s="129"/>
      <c r="J29" s="503">
        <f t="shared" si="2"/>
        <v>0</v>
      </c>
      <c r="K29" s="521"/>
      <c r="L29" s="1"/>
      <c r="M29" s="72"/>
      <c r="N29" s="72"/>
      <c r="O29" s="1"/>
      <c r="P29" s="72"/>
      <c r="Q29" s="72"/>
      <c r="R29" s="42"/>
      <c r="S29" s="40"/>
      <c r="T29" s="267"/>
      <c r="U29" s="72"/>
      <c r="V29" s="42"/>
    </row>
    <row r="30" spans="1:23" ht="15.75" hidden="1" thickBot="1" x14ac:dyDescent="0.3">
      <c r="A30" s="56"/>
      <c r="B30" s="825" t="s">
        <v>160</v>
      </c>
      <c r="C30" s="826"/>
      <c r="D30" s="826"/>
      <c r="E30" s="188">
        <f t="shared" si="8"/>
        <v>0</v>
      </c>
      <c r="F30" s="130"/>
      <c r="G30" s="142">
        <f t="shared" si="1"/>
        <v>0</v>
      </c>
      <c r="H30" s="188">
        <f t="shared" si="9"/>
        <v>0</v>
      </c>
      <c r="I30" s="130"/>
      <c r="J30" s="503">
        <f t="shared" si="2"/>
        <v>0</v>
      </c>
      <c r="K30" s="521"/>
      <c r="L30" s="1"/>
      <c r="M30" s="72"/>
      <c r="N30" s="72"/>
      <c r="O30" s="1"/>
      <c r="P30" s="72"/>
      <c r="Q30" s="72"/>
      <c r="R30" s="42"/>
      <c r="S30" s="510"/>
      <c r="T30" s="267"/>
      <c r="U30" s="72"/>
      <c r="V30" s="42"/>
    </row>
    <row r="31" spans="1:23" ht="15.75" thickBot="1" x14ac:dyDescent="0.3">
      <c r="A31" s="75" t="s">
        <v>161</v>
      </c>
      <c r="B31" s="759" t="s">
        <v>162</v>
      </c>
      <c r="C31" s="769"/>
      <c r="D31" s="769"/>
      <c r="E31" s="185"/>
      <c r="F31" s="127">
        <f>F32+F36+F39+F49+F52</f>
        <v>0</v>
      </c>
      <c r="G31" s="139">
        <f t="shared" si="1"/>
        <v>0</v>
      </c>
      <c r="H31" s="185">
        <f>SUM(H52+H49+H39)</f>
        <v>65029</v>
      </c>
      <c r="I31" s="127">
        <f>I32+I36+I39+I49+I52</f>
        <v>0</v>
      </c>
      <c r="J31" s="499">
        <f t="shared" si="2"/>
        <v>65029</v>
      </c>
      <c r="K31" s="516">
        <f t="shared" ref="K31:V31" si="10">K32+K36+K39+K49+K52</f>
        <v>0</v>
      </c>
      <c r="L31" s="77">
        <f t="shared" si="10"/>
        <v>0</v>
      </c>
      <c r="M31" s="80">
        <f t="shared" si="10"/>
        <v>0</v>
      </c>
      <c r="N31" s="80">
        <f t="shared" si="10"/>
        <v>65029</v>
      </c>
      <c r="O31" s="77">
        <f t="shared" si="10"/>
        <v>0</v>
      </c>
      <c r="P31" s="80">
        <f t="shared" si="10"/>
        <v>0</v>
      </c>
      <c r="Q31" s="80">
        <f t="shared" si="10"/>
        <v>0</v>
      </c>
      <c r="R31" s="81">
        <f t="shared" si="10"/>
        <v>0</v>
      </c>
      <c r="S31" s="313">
        <f t="shared" si="10"/>
        <v>0</v>
      </c>
      <c r="T31" s="262">
        <f t="shared" si="10"/>
        <v>0</v>
      </c>
      <c r="U31" s="80">
        <f t="shared" si="10"/>
        <v>0</v>
      </c>
      <c r="V31" s="81">
        <f t="shared" si="10"/>
        <v>0</v>
      </c>
      <c r="W31" s="174">
        <f>SUM(K31:V31)</f>
        <v>65029</v>
      </c>
    </row>
    <row r="32" spans="1:23" hidden="1" x14ac:dyDescent="0.25">
      <c r="A32" s="107" t="s">
        <v>625</v>
      </c>
      <c r="B32" s="760" t="s">
        <v>163</v>
      </c>
      <c r="C32" s="761"/>
      <c r="D32" s="761"/>
      <c r="E32" s="181">
        <f>E33+E34+E35</f>
        <v>0</v>
      </c>
      <c r="F32" s="123">
        <f>F33+F34+F35</f>
        <v>0</v>
      </c>
      <c r="G32" s="140">
        <f t="shared" si="1"/>
        <v>0</v>
      </c>
      <c r="H32" s="181">
        <f>H33+H34+H35</f>
        <v>0</v>
      </c>
      <c r="I32" s="123">
        <f>I33+I34+I35</f>
        <v>0</v>
      </c>
      <c r="J32" s="500">
        <f t="shared" si="2"/>
        <v>0</v>
      </c>
      <c r="K32" s="517">
        <f t="shared" ref="K32:V32" si="11">K33+K34+K35</f>
        <v>0</v>
      </c>
      <c r="L32" s="102">
        <f t="shared" si="11"/>
        <v>0</v>
      </c>
      <c r="M32" s="105">
        <f t="shared" si="11"/>
        <v>0</v>
      </c>
      <c r="N32" s="105">
        <f t="shared" si="11"/>
        <v>0</v>
      </c>
      <c r="O32" s="102">
        <f t="shared" si="11"/>
        <v>0</v>
      </c>
      <c r="P32" s="105">
        <f t="shared" si="11"/>
        <v>0</v>
      </c>
      <c r="Q32" s="105">
        <f t="shared" si="11"/>
        <v>0</v>
      </c>
      <c r="R32" s="106">
        <f t="shared" si="11"/>
        <v>0</v>
      </c>
      <c r="S32" s="104">
        <f t="shared" si="11"/>
        <v>0</v>
      </c>
      <c r="T32" s="263">
        <f t="shared" si="11"/>
        <v>0</v>
      </c>
      <c r="U32" s="105">
        <f t="shared" si="11"/>
        <v>0</v>
      </c>
      <c r="V32" s="106">
        <f t="shared" si="11"/>
        <v>0</v>
      </c>
    </row>
    <row r="33" spans="1:23" hidden="1" x14ac:dyDescent="0.25">
      <c r="A33" s="49" t="s">
        <v>626</v>
      </c>
      <c r="B33" s="785" t="s">
        <v>165</v>
      </c>
      <c r="C33" s="786"/>
      <c r="D33" s="786"/>
      <c r="E33" s="189">
        <f>SUM(N33:Y33)</f>
        <v>0</v>
      </c>
      <c r="F33" s="131"/>
      <c r="G33" s="143">
        <f t="shared" si="1"/>
        <v>0</v>
      </c>
      <c r="H33" s="189">
        <f>SUM(Q33:AB33)</f>
        <v>0</v>
      </c>
      <c r="I33" s="131"/>
      <c r="J33" s="337">
        <f t="shared" si="2"/>
        <v>0</v>
      </c>
      <c r="K33" s="520"/>
      <c r="L33" s="13"/>
      <c r="M33" s="73"/>
      <c r="N33" s="73"/>
      <c r="O33" s="13"/>
      <c r="P33" s="73"/>
      <c r="Q33" s="73"/>
      <c r="R33" s="43"/>
      <c r="S33" s="41"/>
      <c r="T33" s="266"/>
      <c r="U33" s="73"/>
      <c r="V33" s="43"/>
    </row>
    <row r="34" spans="1:23" hidden="1" x14ac:dyDescent="0.25">
      <c r="A34" s="49" t="s">
        <v>627</v>
      </c>
      <c r="B34" s="785" t="s">
        <v>167</v>
      </c>
      <c r="C34" s="786"/>
      <c r="D34" s="786"/>
      <c r="E34" s="189">
        <f>SUM(N34:Y34)</f>
        <v>0</v>
      </c>
      <c r="F34" s="131"/>
      <c r="G34" s="143">
        <f t="shared" si="1"/>
        <v>0</v>
      </c>
      <c r="H34" s="189">
        <f>SUM(Q34:AB34)</f>
        <v>0</v>
      </c>
      <c r="I34" s="131"/>
      <c r="J34" s="337">
        <f t="shared" si="2"/>
        <v>0</v>
      </c>
      <c r="K34" s="520"/>
      <c r="L34" s="13"/>
      <c r="M34" s="73"/>
      <c r="N34" s="73"/>
      <c r="O34" s="13"/>
      <c r="P34" s="73"/>
      <c r="Q34" s="73"/>
      <c r="R34" s="43"/>
      <c r="S34" s="41"/>
      <c r="T34" s="266"/>
      <c r="U34" s="73"/>
      <c r="V34" s="43"/>
    </row>
    <row r="35" spans="1:23" hidden="1" x14ac:dyDescent="0.25">
      <c r="A35" s="49" t="s">
        <v>628</v>
      </c>
      <c r="B35" s="785" t="s">
        <v>169</v>
      </c>
      <c r="C35" s="786"/>
      <c r="D35" s="786"/>
      <c r="E35" s="189">
        <f>SUM(N35:Y35)</f>
        <v>0</v>
      </c>
      <c r="F35" s="131"/>
      <c r="G35" s="143">
        <f t="shared" si="1"/>
        <v>0</v>
      </c>
      <c r="H35" s="189">
        <f>SUM(Q35:AB35)</f>
        <v>0</v>
      </c>
      <c r="I35" s="131"/>
      <c r="J35" s="337">
        <f t="shared" si="2"/>
        <v>0</v>
      </c>
      <c r="K35" s="520"/>
      <c r="L35" s="13"/>
      <c r="M35" s="73"/>
      <c r="N35" s="73"/>
      <c r="O35" s="13"/>
      <c r="P35" s="73"/>
      <c r="Q35" s="73"/>
      <c r="R35" s="43"/>
      <c r="S35" s="41"/>
      <c r="T35" s="266"/>
      <c r="U35" s="73"/>
      <c r="V35" s="43"/>
    </row>
    <row r="36" spans="1:23" hidden="1" x14ac:dyDescent="0.25">
      <c r="A36" s="82" t="s">
        <v>629</v>
      </c>
      <c r="B36" s="762" t="s">
        <v>170</v>
      </c>
      <c r="C36" s="763"/>
      <c r="D36" s="763"/>
      <c r="E36" s="183">
        <f>E37+E38</f>
        <v>0</v>
      </c>
      <c r="F36" s="125">
        <f>F37+F38</f>
        <v>0</v>
      </c>
      <c r="G36" s="141">
        <f t="shared" si="1"/>
        <v>0</v>
      </c>
      <c r="H36" s="183">
        <f>H37+H38</f>
        <v>0</v>
      </c>
      <c r="I36" s="125">
        <f>I37+I38</f>
        <v>0</v>
      </c>
      <c r="J36" s="502">
        <f t="shared" si="2"/>
        <v>0</v>
      </c>
      <c r="K36" s="519">
        <f t="shared" ref="K36:V36" si="12">K37+K38</f>
        <v>0</v>
      </c>
      <c r="L36" s="84">
        <f t="shared" si="12"/>
        <v>0</v>
      </c>
      <c r="M36" s="87">
        <f t="shared" si="12"/>
        <v>0</v>
      </c>
      <c r="N36" s="87">
        <f t="shared" si="12"/>
        <v>0</v>
      </c>
      <c r="O36" s="84">
        <f t="shared" si="12"/>
        <v>0</v>
      </c>
      <c r="P36" s="87">
        <f t="shared" si="12"/>
        <v>0</v>
      </c>
      <c r="Q36" s="87">
        <f t="shared" si="12"/>
        <v>0</v>
      </c>
      <c r="R36" s="88">
        <f t="shared" si="12"/>
        <v>0</v>
      </c>
      <c r="S36" s="86">
        <f t="shared" si="12"/>
        <v>0</v>
      </c>
      <c r="T36" s="265">
        <f t="shared" si="12"/>
        <v>0</v>
      </c>
      <c r="U36" s="87">
        <f t="shared" si="12"/>
        <v>0</v>
      </c>
      <c r="V36" s="88">
        <f t="shared" si="12"/>
        <v>0</v>
      </c>
    </row>
    <row r="37" spans="1:23" hidden="1" x14ac:dyDescent="0.25">
      <c r="A37" s="49" t="s">
        <v>630</v>
      </c>
      <c r="B37" s="785" t="s">
        <v>172</v>
      </c>
      <c r="C37" s="786"/>
      <c r="D37" s="786"/>
      <c r="E37" s="189">
        <f>SUM(N37:Y37)</f>
        <v>0</v>
      </c>
      <c r="F37" s="131"/>
      <c r="G37" s="143">
        <f t="shared" si="1"/>
        <v>0</v>
      </c>
      <c r="H37" s="189">
        <f>SUM(Q37:AB37)</f>
        <v>0</v>
      </c>
      <c r="I37" s="131"/>
      <c r="J37" s="337">
        <f t="shared" si="2"/>
        <v>0</v>
      </c>
      <c r="K37" s="520"/>
      <c r="L37" s="13"/>
      <c r="M37" s="73"/>
      <c r="N37" s="73"/>
      <c r="O37" s="13"/>
      <c r="P37" s="73"/>
      <c r="Q37" s="73"/>
      <c r="R37" s="43"/>
      <c r="S37" s="41"/>
      <c r="T37" s="266"/>
      <c r="U37" s="73"/>
      <c r="V37" s="43"/>
    </row>
    <row r="38" spans="1:23" hidden="1" x14ac:dyDescent="0.25">
      <c r="A38" s="49" t="s">
        <v>631</v>
      </c>
      <c r="B38" s="785" t="s">
        <v>174</v>
      </c>
      <c r="C38" s="786"/>
      <c r="D38" s="786"/>
      <c r="E38" s="189">
        <f>SUM(N38:Y38)</f>
        <v>0</v>
      </c>
      <c r="F38" s="131"/>
      <c r="G38" s="143">
        <f t="shared" si="1"/>
        <v>0</v>
      </c>
      <c r="H38" s="189">
        <f>SUM(Q38:AB38)</f>
        <v>0</v>
      </c>
      <c r="I38" s="131"/>
      <c r="J38" s="337">
        <f t="shared" si="2"/>
        <v>0</v>
      </c>
      <c r="K38" s="520"/>
      <c r="L38" s="13"/>
      <c r="M38" s="73"/>
      <c r="N38" s="73"/>
      <c r="O38" s="13"/>
      <c r="P38" s="73"/>
      <c r="Q38" s="73"/>
      <c r="R38" s="43"/>
      <c r="S38" s="172"/>
      <c r="T38" s="266"/>
      <c r="U38" s="73"/>
      <c r="V38" s="43"/>
    </row>
    <row r="39" spans="1:23" x14ac:dyDescent="0.25">
      <c r="A39" s="82" t="s">
        <v>632</v>
      </c>
      <c r="B39" s="762" t="s">
        <v>175</v>
      </c>
      <c r="C39" s="763"/>
      <c r="D39" s="763"/>
      <c r="E39" s="183"/>
      <c r="F39" s="125">
        <f>F40+F41+F42+F43+F44+F47+F48</f>
        <v>0</v>
      </c>
      <c r="G39" s="141">
        <f t="shared" si="1"/>
        <v>0</v>
      </c>
      <c r="H39" s="183">
        <f>SUM(H40:H48)</f>
        <v>51212</v>
      </c>
      <c r="I39" s="125">
        <f>I40+I41+I42+I43+I44+I47+I48</f>
        <v>0</v>
      </c>
      <c r="J39" s="502">
        <f t="shared" si="2"/>
        <v>51212</v>
      </c>
      <c r="K39" s="519">
        <f t="shared" ref="K39:V39" si="13">K40+K41+K42+K43+K44+K47+K48</f>
        <v>0</v>
      </c>
      <c r="L39" s="84">
        <f t="shared" si="13"/>
        <v>0</v>
      </c>
      <c r="M39" s="87">
        <f t="shared" si="13"/>
        <v>0</v>
      </c>
      <c r="N39" s="87">
        <f t="shared" si="13"/>
        <v>51212</v>
      </c>
      <c r="O39" s="84">
        <f t="shared" si="13"/>
        <v>0</v>
      </c>
      <c r="P39" s="87">
        <f t="shared" si="13"/>
        <v>0</v>
      </c>
      <c r="Q39" s="87">
        <f t="shared" si="13"/>
        <v>0</v>
      </c>
      <c r="R39" s="88">
        <f t="shared" si="13"/>
        <v>0</v>
      </c>
      <c r="S39" s="86">
        <f t="shared" si="13"/>
        <v>0</v>
      </c>
      <c r="T39" s="265">
        <f t="shared" si="13"/>
        <v>0</v>
      </c>
      <c r="U39" s="87">
        <f t="shared" si="13"/>
        <v>0</v>
      </c>
      <c r="V39" s="88">
        <f t="shared" si="13"/>
        <v>0</v>
      </c>
      <c r="W39" s="174">
        <f>SUM(K39:V39)</f>
        <v>51212</v>
      </c>
    </row>
    <row r="40" spans="1:23" x14ac:dyDescent="0.25">
      <c r="A40" s="49" t="s">
        <v>633</v>
      </c>
      <c r="B40" s="785" t="s">
        <v>177</v>
      </c>
      <c r="C40" s="786"/>
      <c r="D40" s="786"/>
      <c r="E40" s="189">
        <f>SUM(N40:Y40)</f>
        <v>0</v>
      </c>
      <c r="F40" s="131"/>
      <c r="G40" s="143">
        <f t="shared" si="1"/>
        <v>0</v>
      </c>
      <c r="H40" s="189">
        <f>SUM(Q40:AB40)</f>
        <v>0</v>
      </c>
      <c r="I40" s="131"/>
      <c r="J40" s="337">
        <f t="shared" si="2"/>
        <v>0</v>
      </c>
      <c r="K40" s="520"/>
      <c r="L40" s="13"/>
      <c r="M40" s="73"/>
      <c r="N40" s="73"/>
      <c r="O40" s="13"/>
      <c r="P40" s="73"/>
      <c r="Q40" s="73"/>
      <c r="R40" s="43"/>
      <c r="S40" s="300"/>
      <c r="T40" s="266"/>
      <c r="U40" s="73"/>
      <c r="V40" s="43"/>
    </row>
    <row r="41" spans="1:23" x14ac:dyDescent="0.25">
      <c r="A41" s="49" t="s">
        <v>634</v>
      </c>
      <c r="B41" s="785" t="s">
        <v>179</v>
      </c>
      <c r="C41" s="786"/>
      <c r="D41" s="786"/>
      <c r="E41" s="189">
        <f>SUM(N41:Y41)</f>
        <v>0</v>
      </c>
      <c r="F41" s="131"/>
      <c r="G41" s="143">
        <f t="shared" si="1"/>
        <v>0</v>
      </c>
      <c r="H41" s="189">
        <f>SUM(Q41:AB41)</f>
        <v>0</v>
      </c>
      <c r="I41" s="131"/>
      <c r="J41" s="337">
        <f t="shared" si="2"/>
        <v>0</v>
      </c>
      <c r="K41" s="520"/>
      <c r="L41" s="13"/>
      <c r="M41" s="73"/>
      <c r="N41" s="73"/>
      <c r="O41" s="13"/>
      <c r="P41" s="73"/>
      <c r="Q41" s="73"/>
      <c r="R41" s="43"/>
      <c r="S41" s="41"/>
      <c r="T41" s="266"/>
      <c r="U41" s="73"/>
      <c r="V41" s="43"/>
    </row>
    <row r="42" spans="1:23" x14ac:dyDescent="0.25">
      <c r="A42" s="49" t="s">
        <v>635</v>
      </c>
      <c r="B42" s="785" t="s">
        <v>181</v>
      </c>
      <c r="C42" s="786"/>
      <c r="D42" s="786"/>
      <c r="E42" s="189">
        <f>SUM(N42:Y42)</f>
        <v>0</v>
      </c>
      <c r="F42" s="131"/>
      <c r="G42" s="143">
        <f t="shared" si="1"/>
        <v>0</v>
      </c>
      <c r="H42" s="189">
        <f>SUM(Q42:AB42)</f>
        <v>0</v>
      </c>
      <c r="I42" s="131"/>
      <c r="J42" s="337">
        <f t="shared" si="2"/>
        <v>0</v>
      </c>
      <c r="K42" s="520"/>
      <c r="L42" s="13"/>
      <c r="M42" s="73"/>
      <c r="N42" s="73"/>
      <c r="O42" s="13"/>
      <c r="P42" s="73"/>
      <c r="Q42" s="73"/>
      <c r="R42" s="43"/>
      <c r="S42" s="172"/>
      <c r="T42" s="266"/>
      <c r="U42" s="73"/>
      <c r="V42" s="43"/>
    </row>
    <row r="43" spans="1:23" x14ac:dyDescent="0.25">
      <c r="A43" s="49" t="s">
        <v>636</v>
      </c>
      <c r="B43" s="785" t="s">
        <v>183</v>
      </c>
      <c r="C43" s="786"/>
      <c r="D43" s="786"/>
      <c r="E43" s="189"/>
      <c r="F43" s="131"/>
      <c r="G43" s="143">
        <f t="shared" si="1"/>
        <v>0</v>
      </c>
      <c r="H43" s="189"/>
      <c r="I43" s="131"/>
      <c r="J43" s="337">
        <f t="shared" si="2"/>
        <v>0</v>
      </c>
      <c r="K43" s="520"/>
      <c r="L43" s="13"/>
      <c r="M43" s="73"/>
      <c r="N43" s="73"/>
      <c r="O43" s="13"/>
      <c r="P43" s="73"/>
      <c r="Q43" s="73"/>
      <c r="R43" s="43"/>
      <c r="S43" s="41"/>
      <c r="T43" s="266"/>
      <c r="U43" s="73"/>
      <c r="V43" s="43"/>
    </row>
    <row r="44" spans="1:23" x14ac:dyDescent="0.25">
      <c r="A44" s="49" t="s">
        <v>637</v>
      </c>
      <c r="B44" s="785" t="s">
        <v>185</v>
      </c>
      <c r="C44" s="786"/>
      <c r="D44" s="786"/>
      <c r="E44" s="189">
        <f t="shared" ref="E44:E57" si="14">SUM(K44:V44)</f>
        <v>0</v>
      </c>
      <c r="F44" s="131">
        <f>F45+F46</f>
        <v>0</v>
      </c>
      <c r="G44" s="143">
        <f t="shared" si="1"/>
        <v>0</v>
      </c>
      <c r="H44" s="189">
        <f t="shared" ref="H44:H51" si="15">SUM(N44:Y44)</f>
        <v>0</v>
      </c>
      <c r="I44" s="131">
        <f>I45+I46</f>
        <v>0</v>
      </c>
      <c r="J44" s="337">
        <f t="shared" si="2"/>
        <v>0</v>
      </c>
      <c r="K44" s="520">
        <f t="shared" ref="K44:V44" si="16">K45+K46</f>
        <v>0</v>
      </c>
      <c r="L44" s="13">
        <f t="shared" si="16"/>
        <v>0</v>
      </c>
      <c r="M44" s="73">
        <f t="shared" si="16"/>
        <v>0</v>
      </c>
      <c r="N44" s="73">
        <f t="shared" si="16"/>
        <v>0</v>
      </c>
      <c r="O44" s="13">
        <f t="shared" si="16"/>
        <v>0</v>
      </c>
      <c r="P44" s="73">
        <f t="shared" si="16"/>
        <v>0</v>
      </c>
      <c r="Q44" s="73">
        <f t="shared" si="16"/>
        <v>0</v>
      </c>
      <c r="R44" s="43">
        <f t="shared" si="16"/>
        <v>0</v>
      </c>
      <c r="S44" s="300">
        <f t="shared" si="16"/>
        <v>0</v>
      </c>
      <c r="T44" s="266">
        <f t="shared" si="16"/>
        <v>0</v>
      </c>
      <c r="U44" s="73">
        <f t="shared" si="16"/>
        <v>0</v>
      </c>
      <c r="V44" s="43">
        <f t="shared" si="16"/>
        <v>0</v>
      </c>
    </row>
    <row r="45" spans="1:23" x14ac:dyDescent="0.25">
      <c r="A45" s="50"/>
      <c r="B45" s="44"/>
      <c r="C45" s="748" t="s">
        <v>186</v>
      </c>
      <c r="D45" s="748"/>
      <c r="E45" s="189">
        <f t="shared" si="14"/>
        <v>0</v>
      </c>
      <c r="F45" s="124"/>
      <c r="G45" s="142">
        <f t="shared" si="1"/>
        <v>0</v>
      </c>
      <c r="H45" s="189">
        <f t="shared" si="15"/>
        <v>0</v>
      </c>
      <c r="I45" s="124"/>
      <c r="J45" s="503">
        <f t="shared" si="2"/>
        <v>0</v>
      </c>
      <c r="K45" s="521"/>
      <c r="L45" s="1"/>
      <c r="M45" s="72"/>
      <c r="N45" s="72"/>
      <c r="O45" s="1"/>
      <c r="P45" s="72"/>
      <c r="Q45" s="72"/>
      <c r="R45" s="42"/>
      <c r="S45" s="40"/>
      <c r="T45" s="267"/>
      <c r="U45" s="72"/>
      <c r="V45" s="42"/>
    </row>
    <row r="46" spans="1:23" x14ac:dyDescent="0.25">
      <c r="A46" s="50"/>
      <c r="B46" s="44"/>
      <c r="C46" s="748" t="s">
        <v>187</v>
      </c>
      <c r="D46" s="748"/>
      <c r="E46" s="189">
        <f t="shared" si="14"/>
        <v>0</v>
      </c>
      <c r="F46" s="124"/>
      <c r="G46" s="142">
        <f t="shared" si="1"/>
        <v>0</v>
      </c>
      <c r="H46" s="189">
        <f t="shared" si="15"/>
        <v>0</v>
      </c>
      <c r="I46" s="124"/>
      <c r="J46" s="503">
        <f t="shared" si="2"/>
        <v>0</v>
      </c>
      <c r="K46" s="521"/>
      <c r="L46" s="1"/>
      <c r="M46" s="72"/>
      <c r="N46" s="72"/>
      <c r="O46" s="1"/>
      <c r="P46" s="72"/>
      <c r="Q46" s="72"/>
      <c r="R46" s="42"/>
      <c r="S46" s="40"/>
      <c r="T46" s="267"/>
      <c r="U46" s="72"/>
      <c r="V46" s="42"/>
    </row>
    <row r="47" spans="1:23" x14ac:dyDescent="0.25">
      <c r="A47" s="49" t="s">
        <v>638</v>
      </c>
      <c r="B47" s="789" t="s">
        <v>189</v>
      </c>
      <c r="C47" s="790"/>
      <c r="D47" s="790"/>
      <c r="E47" s="189">
        <v>0</v>
      </c>
      <c r="F47" s="131"/>
      <c r="G47" s="143">
        <f t="shared" si="1"/>
        <v>0</v>
      </c>
      <c r="H47" s="189">
        <v>51212</v>
      </c>
      <c r="I47" s="131">
        <v>0</v>
      </c>
      <c r="J47" s="337">
        <f t="shared" si="2"/>
        <v>51212</v>
      </c>
      <c r="K47" s="520">
        <v>0</v>
      </c>
      <c r="L47" s="13">
        <v>0</v>
      </c>
      <c r="M47" s="73">
        <v>0</v>
      </c>
      <c r="N47" s="73">
        <v>51212</v>
      </c>
      <c r="O47" s="13"/>
      <c r="P47" s="73"/>
      <c r="Q47" s="73"/>
      <c r="R47" s="43"/>
      <c r="S47" s="41"/>
      <c r="T47" s="266"/>
      <c r="U47" s="73"/>
      <c r="V47" s="43"/>
      <c r="W47" s="658">
        <f>SUM(K47:V47)</f>
        <v>51212</v>
      </c>
    </row>
    <row r="48" spans="1:23" x14ac:dyDescent="0.25">
      <c r="A48" s="49" t="s">
        <v>639</v>
      </c>
      <c r="B48" s="789" t="s">
        <v>191</v>
      </c>
      <c r="C48" s="790"/>
      <c r="D48" s="790"/>
      <c r="E48" s="189">
        <f t="shared" si="14"/>
        <v>0</v>
      </c>
      <c r="F48" s="131"/>
      <c r="G48" s="143">
        <f t="shared" si="1"/>
        <v>0</v>
      </c>
      <c r="H48" s="189">
        <f t="shared" si="15"/>
        <v>0</v>
      </c>
      <c r="I48" s="131"/>
      <c r="J48" s="337">
        <f t="shared" si="2"/>
        <v>0</v>
      </c>
      <c r="K48" s="520"/>
      <c r="L48" s="13"/>
      <c r="M48" s="73"/>
      <c r="N48" s="73"/>
      <c r="O48" s="13"/>
      <c r="P48" s="73"/>
      <c r="Q48" s="73"/>
      <c r="R48" s="43"/>
      <c r="S48" s="41"/>
      <c r="T48" s="266"/>
      <c r="U48" s="73"/>
      <c r="V48" s="43"/>
    </row>
    <row r="49" spans="1:24" x14ac:dyDescent="0.25">
      <c r="A49" s="82" t="s">
        <v>640</v>
      </c>
      <c r="B49" s="767" t="s">
        <v>192</v>
      </c>
      <c r="C49" s="768"/>
      <c r="D49" s="768"/>
      <c r="E49" s="189">
        <f t="shared" si="14"/>
        <v>0</v>
      </c>
      <c r="F49" s="125">
        <f>F50+F51</f>
        <v>0</v>
      </c>
      <c r="G49" s="141">
        <f t="shared" si="1"/>
        <v>0</v>
      </c>
      <c r="H49" s="189">
        <f t="shared" si="15"/>
        <v>0</v>
      </c>
      <c r="I49" s="125">
        <f>I50+I51</f>
        <v>0</v>
      </c>
      <c r="J49" s="502">
        <f t="shared" si="2"/>
        <v>0</v>
      </c>
      <c r="K49" s="519">
        <f t="shared" ref="K49:V49" si="17">K50+K51</f>
        <v>0</v>
      </c>
      <c r="L49" s="84">
        <f t="shared" si="17"/>
        <v>0</v>
      </c>
      <c r="M49" s="87">
        <f t="shared" si="17"/>
        <v>0</v>
      </c>
      <c r="N49" s="87">
        <f t="shared" si="17"/>
        <v>0</v>
      </c>
      <c r="O49" s="84">
        <f t="shared" si="17"/>
        <v>0</v>
      </c>
      <c r="P49" s="87">
        <f t="shared" si="17"/>
        <v>0</v>
      </c>
      <c r="Q49" s="87">
        <f t="shared" si="17"/>
        <v>0</v>
      </c>
      <c r="R49" s="88">
        <f t="shared" si="17"/>
        <v>0</v>
      </c>
      <c r="S49" s="86">
        <f t="shared" si="17"/>
        <v>0</v>
      </c>
      <c r="T49" s="265">
        <f t="shared" si="17"/>
        <v>0</v>
      </c>
      <c r="U49" s="87">
        <f t="shared" si="17"/>
        <v>0</v>
      </c>
      <c r="V49" s="88">
        <f t="shared" si="17"/>
        <v>0</v>
      </c>
    </row>
    <row r="50" spans="1:24" x14ac:dyDescent="0.25">
      <c r="A50" s="49" t="s">
        <v>641</v>
      </c>
      <c r="B50" s="789" t="s">
        <v>194</v>
      </c>
      <c r="C50" s="790"/>
      <c r="D50" s="790"/>
      <c r="E50" s="189">
        <f t="shared" si="14"/>
        <v>0</v>
      </c>
      <c r="F50" s="131"/>
      <c r="G50" s="143">
        <f t="shared" si="1"/>
        <v>0</v>
      </c>
      <c r="H50" s="189">
        <f t="shared" si="15"/>
        <v>0</v>
      </c>
      <c r="I50" s="131"/>
      <c r="J50" s="337">
        <f t="shared" si="2"/>
        <v>0</v>
      </c>
      <c r="K50" s="520"/>
      <c r="L50" s="13"/>
      <c r="M50" s="73"/>
      <c r="N50" s="73"/>
      <c r="O50" s="13"/>
      <c r="P50" s="73"/>
      <c r="Q50" s="73"/>
      <c r="R50" s="43"/>
      <c r="S50" s="41"/>
      <c r="T50" s="266"/>
      <c r="U50" s="73"/>
      <c r="V50" s="43"/>
    </row>
    <row r="51" spans="1:24" x14ac:dyDescent="0.25">
      <c r="A51" s="49" t="s">
        <v>642</v>
      </c>
      <c r="B51" s="789" t="s">
        <v>196</v>
      </c>
      <c r="C51" s="790"/>
      <c r="D51" s="790"/>
      <c r="E51" s="189">
        <f t="shared" si="14"/>
        <v>0</v>
      </c>
      <c r="F51" s="131"/>
      <c r="G51" s="143">
        <f t="shared" si="1"/>
        <v>0</v>
      </c>
      <c r="H51" s="189">
        <f t="shared" si="15"/>
        <v>0</v>
      </c>
      <c r="I51" s="131"/>
      <c r="J51" s="337">
        <f t="shared" si="2"/>
        <v>0</v>
      </c>
      <c r="K51" s="520"/>
      <c r="L51" s="13"/>
      <c r="M51" s="73"/>
      <c r="N51" s="73"/>
      <c r="O51" s="13"/>
      <c r="P51" s="73"/>
      <c r="Q51" s="73"/>
      <c r="R51" s="43"/>
      <c r="S51" s="172"/>
      <c r="T51" s="266"/>
      <c r="U51" s="73"/>
      <c r="V51" s="43"/>
    </row>
    <row r="52" spans="1:24" x14ac:dyDescent="0.25">
      <c r="A52" s="82" t="s">
        <v>643</v>
      </c>
      <c r="B52" s="767" t="s">
        <v>197</v>
      </c>
      <c r="C52" s="768"/>
      <c r="D52" s="768"/>
      <c r="E52" s="193"/>
      <c r="F52" s="125">
        <f>F53+F54+F55+F56+F57</f>
        <v>0</v>
      </c>
      <c r="G52" s="141">
        <f t="shared" si="1"/>
        <v>0</v>
      </c>
      <c r="H52" s="193">
        <f>SUM(H53)</f>
        <v>13817</v>
      </c>
      <c r="I52" s="125">
        <f>I53+I54+I55+I56+I57</f>
        <v>0</v>
      </c>
      <c r="J52" s="502">
        <f t="shared" si="2"/>
        <v>13817</v>
      </c>
      <c r="K52" s="519">
        <f t="shared" ref="K52:V52" si="18">K53+K54+K55+K56+K57</f>
        <v>0</v>
      </c>
      <c r="L52" s="84">
        <f t="shared" si="18"/>
        <v>0</v>
      </c>
      <c r="M52" s="87">
        <f t="shared" si="18"/>
        <v>0</v>
      </c>
      <c r="N52" s="87">
        <f t="shared" si="18"/>
        <v>13817</v>
      </c>
      <c r="O52" s="84">
        <f t="shared" si="18"/>
        <v>0</v>
      </c>
      <c r="P52" s="87">
        <f t="shared" si="18"/>
        <v>0</v>
      </c>
      <c r="Q52" s="87">
        <f t="shared" si="18"/>
        <v>0</v>
      </c>
      <c r="R52" s="88">
        <f t="shared" si="18"/>
        <v>0</v>
      </c>
      <c r="S52" s="86">
        <f t="shared" si="18"/>
        <v>0</v>
      </c>
      <c r="T52" s="265">
        <f t="shared" si="18"/>
        <v>0</v>
      </c>
      <c r="U52" s="87">
        <f t="shared" si="18"/>
        <v>0</v>
      </c>
      <c r="V52" s="88">
        <f t="shared" si="18"/>
        <v>0</v>
      </c>
      <c r="W52" s="174">
        <f>SUM(K52:V52)</f>
        <v>13817</v>
      </c>
    </row>
    <row r="53" spans="1:24" ht="15.75" thickBot="1" x14ac:dyDescent="0.3">
      <c r="A53" s="49" t="s">
        <v>644</v>
      </c>
      <c r="B53" s="789" t="s">
        <v>862</v>
      </c>
      <c r="C53" s="790"/>
      <c r="D53" s="790"/>
      <c r="E53" s="189"/>
      <c r="F53" s="131"/>
      <c r="G53" s="143">
        <f t="shared" si="1"/>
        <v>0</v>
      </c>
      <c r="H53" s="189">
        <v>13817</v>
      </c>
      <c r="I53" s="131"/>
      <c r="J53" s="337">
        <f t="shared" si="2"/>
        <v>13817</v>
      </c>
      <c r="K53" s="520">
        <v>0</v>
      </c>
      <c r="L53" s="13">
        <v>0</v>
      </c>
      <c r="M53" s="73">
        <v>0</v>
      </c>
      <c r="N53" s="412">
        <v>13817</v>
      </c>
      <c r="O53" s="13">
        <v>0</v>
      </c>
      <c r="P53" s="73">
        <v>0</v>
      </c>
      <c r="Q53" s="412">
        <v>0</v>
      </c>
      <c r="R53" s="43">
        <v>0</v>
      </c>
      <c r="S53" s="511">
        <v>0</v>
      </c>
      <c r="T53" s="266">
        <v>0</v>
      </c>
      <c r="U53" s="73">
        <v>0</v>
      </c>
      <c r="V53" s="43">
        <v>0</v>
      </c>
      <c r="W53" s="588">
        <f>SUM(K53:V53)</f>
        <v>13817</v>
      </c>
      <c r="X53" t="s">
        <v>1106</v>
      </c>
    </row>
    <row r="54" spans="1:24" ht="15.75" hidden="1" thickBot="1" x14ac:dyDescent="0.3">
      <c r="A54" s="49" t="s">
        <v>645</v>
      </c>
      <c r="B54" s="789" t="s">
        <v>200</v>
      </c>
      <c r="C54" s="790"/>
      <c r="D54" s="790"/>
      <c r="E54" s="189">
        <f t="shared" si="14"/>
        <v>0</v>
      </c>
      <c r="F54" s="131"/>
      <c r="G54" s="143">
        <f t="shared" si="1"/>
        <v>0</v>
      </c>
      <c r="H54" s="189">
        <f t="shared" ref="H54:H57" si="19">SUM(N54:Y54)</f>
        <v>0</v>
      </c>
      <c r="I54" s="131"/>
      <c r="J54" s="337">
        <f t="shared" si="2"/>
        <v>0</v>
      </c>
      <c r="K54" s="520"/>
      <c r="L54" s="13"/>
      <c r="M54" s="73"/>
      <c r="N54" s="73"/>
      <c r="O54" s="13"/>
      <c r="P54" s="73"/>
      <c r="Q54" s="73"/>
      <c r="R54" s="43"/>
      <c r="S54" s="300"/>
      <c r="T54" s="266"/>
      <c r="U54" s="73"/>
      <c r="V54" s="43"/>
    </row>
    <row r="55" spans="1:24" ht="15.75" hidden="1" thickBot="1" x14ac:dyDescent="0.3">
      <c r="A55" s="49" t="s">
        <v>646</v>
      </c>
      <c r="B55" s="789" t="s">
        <v>202</v>
      </c>
      <c r="C55" s="790"/>
      <c r="D55" s="790"/>
      <c r="E55" s="189">
        <f t="shared" si="14"/>
        <v>0</v>
      </c>
      <c r="F55" s="131"/>
      <c r="G55" s="143">
        <f t="shared" si="1"/>
        <v>0</v>
      </c>
      <c r="H55" s="189">
        <f t="shared" si="19"/>
        <v>0</v>
      </c>
      <c r="I55" s="131"/>
      <c r="J55" s="337">
        <f t="shared" si="2"/>
        <v>0</v>
      </c>
      <c r="K55" s="520"/>
      <c r="L55" s="13"/>
      <c r="M55" s="73"/>
      <c r="N55" s="73"/>
      <c r="O55" s="13"/>
      <c r="P55" s="73"/>
      <c r="Q55" s="73"/>
      <c r="R55" s="43"/>
      <c r="S55" s="41"/>
      <c r="T55" s="266"/>
      <c r="U55" s="73"/>
      <c r="V55" s="43"/>
    </row>
    <row r="56" spans="1:24" ht="15.75" hidden="1" thickBot="1" x14ac:dyDescent="0.3">
      <c r="A56" s="49" t="s">
        <v>647</v>
      </c>
      <c r="B56" s="789" t="s">
        <v>204</v>
      </c>
      <c r="C56" s="790"/>
      <c r="D56" s="790"/>
      <c r="E56" s="189">
        <f t="shared" si="14"/>
        <v>0</v>
      </c>
      <c r="F56" s="131"/>
      <c r="G56" s="143">
        <f t="shared" si="1"/>
        <v>0</v>
      </c>
      <c r="H56" s="189">
        <f t="shared" si="19"/>
        <v>0</v>
      </c>
      <c r="I56" s="131"/>
      <c r="J56" s="337">
        <f t="shared" si="2"/>
        <v>0</v>
      </c>
      <c r="K56" s="520"/>
      <c r="L56" s="13"/>
      <c r="M56" s="73"/>
      <c r="N56" s="73"/>
      <c r="O56" s="13"/>
      <c r="P56" s="73"/>
      <c r="Q56" s="73"/>
      <c r="R56" s="43"/>
      <c r="S56" s="41"/>
      <c r="T56" s="266"/>
      <c r="U56" s="73"/>
      <c r="V56" s="43"/>
    </row>
    <row r="57" spans="1:24" ht="15.75" hidden="1" thickBot="1" x14ac:dyDescent="0.3">
      <c r="A57" s="158" t="s">
        <v>648</v>
      </c>
      <c r="B57" s="805" t="s">
        <v>206</v>
      </c>
      <c r="C57" s="806"/>
      <c r="D57" s="806"/>
      <c r="E57" s="189">
        <f t="shared" si="14"/>
        <v>0</v>
      </c>
      <c r="F57" s="159"/>
      <c r="G57" s="143">
        <f t="shared" si="1"/>
        <v>0</v>
      </c>
      <c r="H57" s="189">
        <f t="shared" si="19"/>
        <v>0</v>
      </c>
      <c r="I57" s="159"/>
      <c r="J57" s="337">
        <f t="shared" si="2"/>
        <v>0</v>
      </c>
      <c r="K57" s="520"/>
      <c r="L57" s="13"/>
      <c r="M57" s="73"/>
      <c r="N57" s="73"/>
      <c r="O57" s="13"/>
      <c r="P57" s="73"/>
      <c r="Q57" s="73"/>
      <c r="R57" s="43"/>
      <c r="S57" s="172"/>
      <c r="T57" s="266"/>
      <c r="U57" s="73"/>
      <c r="V57" s="43"/>
    </row>
    <row r="58" spans="1:24" ht="15.75" thickBot="1" x14ac:dyDescent="0.3">
      <c r="A58" s="75" t="s">
        <v>207</v>
      </c>
      <c r="B58" s="771" t="s">
        <v>208</v>
      </c>
      <c r="C58" s="772"/>
      <c r="D58" s="772"/>
      <c r="E58" s="185">
        <f>E59+E60+E61+E62+E63+E64+E65+E69</f>
        <v>0</v>
      </c>
      <c r="F58" s="127">
        <f>F59+F60+F61+F62+F63+F64+F65+F69</f>
        <v>0</v>
      </c>
      <c r="G58" s="139">
        <f t="shared" si="1"/>
        <v>0</v>
      </c>
      <c r="H58" s="185">
        <f>H59+H60+H61+H62+H63+H64+H65+H69</f>
        <v>0</v>
      </c>
      <c r="I58" s="127">
        <f>I59+I60+I61+I62+I63+I64+I65+I69</f>
        <v>0</v>
      </c>
      <c r="J58" s="499">
        <f t="shared" si="2"/>
        <v>0</v>
      </c>
      <c r="K58" s="516">
        <f t="shared" ref="K58:V58" si="20">K59+K60+K61+K62+K63+K64+K65+K69</f>
        <v>0</v>
      </c>
      <c r="L58" s="77">
        <f t="shared" si="20"/>
        <v>0</v>
      </c>
      <c r="M58" s="80">
        <f t="shared" si="20"/>
        <v>0</v>
      </c>
      <c r="N58" s="80">
        <f t="shared" si="20"/>
        <v>0</v>
      </c>
      <c r="O58" s="77">
        <f t="shared" si="20"/>
        <v>0</v>
      </c>
      <c r="P58" s="80">
        <f t="shared" si="20"/>
        <v>0</v>
      </c>
      <c r="Q58" s="80">
        <f t="shared" si="20"/>
        <v>0</v>
      </c>
      <c r="R58" s="81">
        <f t="shared" si="20"/>
        <v>0</v>
      </c>
      <c r="S58" s="313">
        <f t="shared" si="20"/>
        <v>0</v>
      </c>
      <c r="T58" s="262">
        <f t="shared" si="20"/>
        <v>0</v>
      </c>
      <c r="U58" s="80">
        <f t="shared" si="20"/>
        <v>0</v>
      </c>
      <c r="V58" s="81">
        <f t="shared" si="20"/>
        <v>0</v>
      </c>
    </row>
    <row r="59" spans="1:24" ht="15.75" hidden="1" thickBot="1" x14ac:dyDescent="0.3">
      <c r="A59" s="100" t="s">
        <v>864</v>
      </c>
      <c r="B59" s="791" t="s">
        <v>865</v>
      </c>
      <c r="C59" s="792"/>
      <c r="D59" s="792"/>
      <c r="E59" s="181">
        <f t="shared" ref="E59:E64" si="21">SUM(N59:Y59)</f>
        <v>0</v>
      </c>
      <c r="F59" s="123"/>
      <c r="G59" s="141">
        <f t="shared" si="1"/>
        <v>0</v>
      </c>
      <c r="H59" s="181">
        <f t="shared" ref="H59:H64" si="22">SUM(Q59:AB59)</f>
        <v>0</v>
      </c>
      <c r="I59" s="123"/>
      <c r="J59" s="502">
        <f t="shared" si="2"/>
        <v>0</v>
      </c>
      <c r="K59" s="519"/>
      <c r="L59" s="84"/>
      <c r="M59" s="87"/>
      <c r="N59" s="87"/>
      <c r="O59" s="84"/>
      <c r="P59" s="87"/>
      <c r="Q59" s="87"/>
      <c r="R59" s="88"/>
      <c r="S59" s="104"/>
      <c r="T59" s="265"/>
      <c r="U59" s="87"/>
      <c r="V59" s="88"/>
    </row>
    <row r="60" spans="1:24" ht="15.75" hidden="1" thickBot="1" x14ac:dyDescent="0.3">
      <c r="A60" s="100" t="s">
        <v>649</v>
      </c>
      <c r="B60" s="791" t="s">
        <v>210</v>
      </c>
      <c r="C60" s="792"/>
      <c r="D60" s="792"/>
      <c r="E60" s="181">
        <f t="shared" si="21"/>
        <v>0</v>
      </c>
      <c r="F60" s="123"/>
      <c r="G60" s="141">
        <f t="shared" si="1"/>
        <v>0</v>
      </c>
      <c r="H60" s="181">
        <f t="shared" si="22"/>
        <v>0</v>
      </c>
      <c r="I60" s="123"/>
      <c r="J60" s="502">
        <f t="shared" si="2"/>
        <v>0</v>
      </c>
      <c r="K60" s="519"/>
      <c r="L60" s="84"/>
      <c r="M60" s="87"/>
      <c r="N60" s="87"/>
      <c r="O60" s="84"/>
      <c r="P60" s="87"/>
      <c r="Q60" s="87"/>
      <c r="R60" s="88"/>
      <c r="S60" s="86"/>
      <c r="T60" s="265"/>
      <c r="U60" s="87"/>
      <c r="V60" s="88"/>
    </row>
    <row r="61" spans="1:24" ht="15.75" hidden="1" thickBot="1" x14ac:dyDescent="0.3">
      <c r="A61" s="82" t="s">
        <v>650</v>
      </c>
      <c r="B61" s="767" t="s">
        <v>352</v>
      </c>
      <c r="C61" s="768"/>
      <c r="D61" s="768"/>
      <c r="E61" s="183">
        <f t="shared" si="21"/>
        <v>0</v>
      </c>
      <c r="F61" s="125"/>
      <c r="G61" s="141">
        <f t="shared" si="1"/>
        <v>0</v>
      </c>
      <c r="H61" s="183">
        <f t="shared" si="22"/>
        <v>0</v>
      </c>
      <c r="I61" s="125"/>
      <c r="J61" s="502">
        <f t="shared" si="2"/>
        <v>0</v>
      </c>
      <c r="K61" s="519"/>
      <c r="L61" s="84"/>
      <c r="M61" s="87"/>
      <c r="N61" s="87"/>
      <c r="O61" s="84"/>
      <c r="P61" s="87"/>
      <c r="Q61" s="87"/>
      <c r="R61" s="88"/>
      <c r="S61" s="86"/>
      <c r="T61" s="265"/>
      <c r="U61" s="87"/>
      <c r="V61" s="88"/>
    </row>
    <row r="62" spans="1:24" ht="15.75" hidden="1" thickBot="1" x14ac:dyDescent="0.3">
      <c r="A62" s="100" t="s">
        <v>651</v>
      </c>
      <c r="B62" s="767" t="s">
        <v>866</v>
      </c>
      <c r="C62" s="768"/>
      <c r="D62" s="768"/>
      <c r="E62" s="183">
        <f t="shared" si="21"/>
        <v>0</v>
      </c>
      <c r="F62" s="125"/>
      <c r="G62" s="141">
        <f t="shared" si="1"/>
        <v>0</v>
      </c>
      <c r="H62" s="183">
        <f t="shared" si="22"/>
        <v>0</v>
      </c>
      <c r="I62" s="125"/>
      <c r="J62" s="502">
        <f t="shared" si="2"/>
        <v>0</v>
      </c>
      <c r="K62" s="519"/>
      <c r="L62" s="84"/>
      <c r="M62" s="87"/>
      <c r="N62" s="87"/>
      <c r="O62" s="84"/>
      <c r="P62" s="87"/>
      <c r="Q62" s="87"/>
      <c r="R62" s="88"/>
      <c r="S62" s="86"/>
      <c r="T62" s="265"/>
      <c r="U62" s="87"/>
      <c r="V62" s="88"/>
    </row>
    <row r="63" spans="1:24" ht="15.75" hidden="1" thickBot="1" x14ac:dyDescent="0.3">
      <c r="A63" s="82" t="s">
        <v>652</v>
      </c>
      <c r="B63" s="767" t="s">
        <v>867</v>
      </c>
      <c r="C63" s="768"/>
      <c r="D63" s="768"/>
      <c r="E63" s="183">
        <f t="shared" si="21"/>
        <v>0</v>
      </c>
      <c r="F63" s="125"/>
      <c r="G63" s="141">
        <f t="shared" si="1"/>
        <v>0</v>
      </c>
      <c r="H63" s="183">
        <f t="shared" si="22"/>
        <v>0</v>
      </c>
      <c r="I63" s="125"/>
      <c r="J63" s="502">
        <f t="shared" si="2"/>
        <v>0</v>
      </c>
      <c r="K63" s="519"/>
      <c r="L63" s="84"/>
      <c r="M63" s="87"/>
      <c r="N63" s="87"/>
      <c r="O63" s="84"/>
      <c r="P63" s="87"/>
      <c r="Q63" s="87"/>
      <c r="R63" s="88"/>
      <c r="S63" s="86"/>
      <c r="T63" s="265"/>
      <c r="U63" s="87"/>
      <c r="V63" s="88"/>
    </row>
    <row r="64" spans="1:24" ht="15.75" hidden="1" thickBot="1" x14ac:dyDescent="0.3">
      <c r="A64" s="100" t="s">
        <v>653</v>
      </c>
      <c r="B64" s="767" t="s">
        <v>215</v>
      </c>
      <c r="C64" s="768"/>
      <c r="D64" s="768"/>
      <c r="E64" s="183">
        <f t="shared" si="21"/>
        <v>0</v>
      </c>
      <c r="F64" s="125"/>
      <c r="G64" s="141">
        <f t="shared" si="1"/>
        <v>0</v>
      </c>
      <c r="H64" s="183">
        <f t="shared" si="22"/>
        <v>0</v>
      </c>
      <c r="I64" s="125"/>
      <c r="J64" s="502">
        <f t="shared" si="2"/>
        <v>0</v>
      </c>
      <c r="K64" s="519"/>
      <c r="L64" s="84"/>
      <c r="M64" s="87"/>
      <c r="N64" s="87"/>
      <c r="O64" s="84"/>
      <c r="P64" s="87"/>
      <c r="Q64" s="87"/>
      <c r="R64" s="88"/>
      <c r="S64" s="86"/>
      <c r="T64" s="265"/>
      <c r="U64" s="87"/>
      <c r="V64" s="88"/>
    </row>
    <row r="65" spans="1:23" ht="15.75" hidden="1" thickBot="1" x14ac:dyDescent="0.3">
      <c r="A65" s="82" t="s">
        <v>654</v>
      </c>
      <c r="B65" s="767" t="s">
        <v>217</v>
      </c>
      <c r="C65" s="768"/>
      <c r="D65" s="768"/>
      <c r="E65" s="183">
        <f>E66+E67+E68</f>
        <v>0</v>
      </c>
      <c r="F65" s="125">
        <f>F66+F67+F68</f>
        <v>0</v>
      </c>
      <c r="G65" s="141">
        <f t="shared" si="1"/>
        <v>0</v>
      </c>
      <c r="H65" s="183">
        <f>H66+H67+H68</f>
        <v>0</v>
      </c>
      <c r="I65" s="125">
        <f>I66+I67+I68</f>
        <v>0</v>
      </c>
      <c r="J65" s="502">
        <f t="shared" si="2"/>
        <v>0</v>
      </c>
      <c r="K65" s="519">
        <f t="shared" ref="K65:V65" si="23">K66+K67+K68</f>
        <v>0</v>
      </c>
      <c r="L65" s="84">
        <f t="shared" si="23"/>
        <v>0</v>
      </c>
      <c r="M65" s="87">
        <f t="shared" si="23"/>
        <v>0</v>
      </c>
      <c r="N65" s="87">
        <f t="shared" si="23"/>
        <v>0</v>
      </c>
      <c r="O65" s="84">
        <f t="shared" si="23"/>
        <v>0</v>
      </c>
      <c r="P65" s="87">
        <f t="shared" si="23"/>
        <v>0</v>
      </c>
      <c r="Q65" s="87">
        <f t="shared" si="23"/>
        <v>0</v>
      </c>
      <c r="R65" s="88">
        <f t="shared" si="23"/>
        <v>0</v>
      </c>
      <c r="S65" s="86">
        <f t="shared" si="23"/>
        <v>0</v>
      </c>
      <c r="T65" s="265">
        <f t="shared" si="23"/>
        <v>0</v>
      </c>
      <c r="U65" s="87">
        <f t="shared" si="23"/>
        <v>0</v>
      </c>
      <c r="V65" s="88">
        <f t="shared" si="23"/>
        <v>0</v>
      </c>
    </row>
    <row r="66" spans="1:23" ht="15.75" hidden="1" thickBot="1" x14ac:dyDescent="0.3">
      <c r="A66" s="50"/>
      <c r="B66" s="2"/>
      <c r="C66" s="748" t="s">
        <v>343</v>
      </c>
      <c r="D66" s="748"/>
      <c r="E66" s="182">
        <f>SUM(N66:Y66)</f>
        <v>0</v>
      </c>
      <c r="F66" s="124"/>
      <c r="G66" s="142">
        <f t="shared" si="1"/>
        <v>0</v>
      </c>
      <c r="H66" s="182">
        <f>SUM(Q66:AB66)</f>
        <v>0</v>
      </c>
      <c r="I66" s="124"/>
      <c r="J66" s="503">
        <f t="shared" si="2"/>
        <v>0</v>
      </c>
      <c r="K66" s="521"/>
      <c r="L66" s="1"/>
      <c r="M66" s="72"/>
      <c r="N66" s="72"/>
      <c r="O66" s="1"/>
      <c r="P66" s="72"/>
      <c r="Q66" s="72"/>
      <c r="R66" s="42"/>
      <c r="S66" s="40"/>
      <c r="T66" s="267"/>
      <c r="U66" s="72"/>
      <c r="V66" s="42"/>
    </row>
    <row r="67" spans="1:23" ht="15.75" hidden="1" thickBot="1" x14ac:dyDescent="0.3">
      <c r="A67" s="50"/>
      <c r="B67" s="2"/>
      <c r="C67" s="748" t="s">
        <v>344</v>
      </c>
      <c r="D67" s="748"/>
      <c r="E67" s="182">
        <f>SUM(N67:Y67)</f>
        <v>0</v>
      </c>
      <c r="F67" s="124"/>
      <c r="G67" s="142">
        <f t="shared" si="1"/>
        <v>0</v>
      </c>
      <c r="H67" s="182">
        <f>SUM(Q67:AB67)</f>
        <v>0</v>
      </c>
      <c r="I67" s="124"/>
      <c r="J67" s="503">
        <f t="shared" si="2"/>
        <v>0</v>
      </c>
      <c r="K67" s="521"/>
      <c r="L67" s="1"/>
      <c r="M67" s="72"/>
      <c r="N67" s="72"/>
      <c r="O67" s="1"/>
      <c r="P67" s="72"/>
      <c r="Q67" s="72"/>
      <c r="R67" s="42"/>
      <c r="S67" s="40"/>
      <c r="T67" s="267"/>
      <c r="U67" s="72"/>
      <c r="V67" s="42"/>
    </row>
    <row r="68" spans="1:23" ht="15.75" hidden="1" thickBot="1" x14ac:dyDescent="0.3">
      <c r="A68" s="50"/>
      <c r="B68" s="2"/>
      <c r="C68" s="748" t="s">
        <v>345</v>
      </c>
      <c r="D68" s="748"/>
      <c r="E68" s="182">
        <f>SUM(N68:Y68)</f>
        <v>0</v>
      </c>
      <c r="F68" s="124"/>
      <c r="G68" s="142">
        <f t="shared" si="1"/>
        <v>0</v>
      </c>
      <c r="H68" s="182">
        <f>SUM(Q68:AB68)</f>
        <v>0</v>
      </c>
      <c r="I68" s="124"/>
      <c r="J68" s="503">
        <f t="shared" si="2"/>
        <v>0</v>
      </c>
      <c r="K68" s="521"/>
      <c r="L68" s="1"/>
      <c r="M68" s="72"/>
      <c r="N68" s="72"/>
      <c r="O68" s="1"/>
      <c r="P68" s="72"/>
      <c r="Q68" s="72"/>
      <c r="R68" s="42"/>
      <c r="S68" s="40"/>
      <c r="T68" s="267"/>
      <c r="U68" s="72"/>
      <c r="V68" s="42"/>
    </row>
    <row r="69" spans="1:23" ht="15.75" hidden="1" thickBot="1" x14ac:dyDescent="0.3">
      <c r="A69" s="82" t="s">
        <v>655</v>
      </c>
      <c r="B69" s="767" t="s">
        <v>219</v>
      </c>
      <c r="C69" s="768"/>
      <c r="D69" s="768"/>
      <c r="E69" s="183">
        <f>E70+E71+E72+E73</f>
        <v>0</v>
      </c>
      <c r="F69" s="125">
        <f>F70+F71+F72+F73</f>
        <v>0</v>
      </c>
      <c r="G69" s="141">
        <f t="shared" ref="G69:G132" si="24">SUM(E69:F69)</f>
        <v>0</v>
      </c>
      <c r="H69" s="183">
        <f>H70+H71+H72+H73</f>
        <v>0</v>
      </c>
      <c r="I69" s="125">
        <f>I70+I71+I72+I73</f>
        <v>0</v>
      </c>
      <c r="J69" s="502">
        <f t="shared" ref="J69:J132" si="25">SUM(H69:I69)</f>
        <v>0</v>
      </c>
      <c r="K69" s="519">
        <f t="shared" ref="K69:V69" si="26">K70+K71+K72+K73</f>
        <v>0</v>
      </c>
      <c r="L69" s="84">
        <f t="shared" si="26"/>
        <v>0</v>
      </c>
      <c r="M69" s="87">
        <f t="shared" si="26"/>
        <v>0</v>
      </c>
      <c r="N69" s="87">
        <f t="shared" si="26"/>
        <v>0</v>
      </c>
      <c r="O69" s="84">
        <f t="shared" si="26"/>
        <v>0</v>
      </c>
      <c r="P69" s="87">
        <f t="shared" si="26"/>
        <v>0</v>
      </c>
      <c r="Q69" s="87">
        <f t="shared" si="26"/>
        <v>0</v>
      </c>
      <c r="R69" s="88">
        <f t="shared" si="26"/>
        <v>0</v>
      </c>
      <c r="S69" s="86">
        <f t="shared" si="26"/>
        <v>0</v>
      </c>
      <c r="T69" s="265">
        <f t="shared" si="26"/>
        <v>0</v>
      </c>
      <c r="U69" s="87">
        <f t="shared" si="26"/>
        <v>0</v>
      </c>
      <c r="V69" s="88">
        <f t="shared" si="26"/>
        <v>0</v>
      </c>
    </row>
    <row r="70" spans="1:23" ht="15.75" hidden="1" thickBot="1" x14ac:dyDescent="0.3">
      <c r="A70" s="50"/>
      <c r="B70" s="2"/>
      <c r="C70" s="748" t="s">
        <v>834</v>
      </c>
      <c r="D70" s="748"/>
      <c r="E70" s="182">
        <f>SUM(N70:Y70)</f>
        <v>0</v>
      </c>
      <c r="F70" s="124"/>
      <c r="G70" s="142">
        <f t="shared" si="24"/>
        <v>0</v>
      </c>
      <c r="H70" s="182">
        <f>SUM(Q70:AB70)</f>
        <v>0</v>
      </c>
      <c r="I70" s="124"/>
      <c r="J70" s="503">
        <f t="shared" si="25"/>
        <v>0</v>
      </c>
      <c r="K70" s="521"/>
      <c r="L70" s="1"/>
      <c r="M70" s="72"/>
      <c r="N70" s="72"/>
      <c r="O70" s="1"/>
      <c r="P70" s="72"/>
      <c r="Q70" s="72"/>
      <c r="R70" s="42"/>
      <c r="S70" s="40"/>
      <c r="T70" s="267"/>
      <c r="U70" s="72"/>
      <c r="V70" s="42"/>
    </row>
    <row r="71" spans="1:23" ht="15.75" hidden="1" thickBot="1" x14ac:dyDescent="0.3">
      <c r="A71" s="50"/>
      <c r="B71" s="2"/>
      <c r="C71" s="748" t="s">
        <v>346</v>
      </c>
      <c r="D71" s="748"/>
      <c r="E71" s="182">
        <f>SUM(N71:Y71)</f>
        <v>0</v>
      </c>
      <c r="F71" s="124"/>
      <c r="G71" s="142">
        <f t="shared" si="24"/>
        <v>0</v>
      </c>
      <c r="H71" s="182">
        <f>SUM(Q71:AB71)</f>
        <v>0</v>
      </c>
      <c r="I71" s="124"/>
      <c r="J71" s="503">
        <f t="shared" si="25"/>
        <v>0</v>
      </c>
      <c r="K71" s="521"/>
      <c r="L71" s="1"/>
      <c r="M71" s="72"/>
      <c r="N71" s="72"/>
      <c r="O71" s="1"/>
      <c r="P71" s="72"/>
      <c r="Q71" s="72"/>
      <c r="R71" s="42"/>
      <c r="S71" s="40"/>
      <c r="T71" s="267"/>
      <c r="U71" s="72"/>
      <c r="V71" s="42"/>
    </row>
    <row r="72" spans="1:23" ht="15.75" hidden="1" thickBot="1" x14ac:dyDescent="0.3">
      <c r="A72" s="50"/>
      <c r="B72" s="2"/>
      <c r="C72" s="748" t="s">
        <v>835</v>
      </c>
      <c r="D72" s="748"/>
      <c r="E72" s="182">
        <f>SUM(N72:Y72)</f>
        <v>0</v>
      </c>
      <c r="F72" s="124"/>
      <c r="G72" s="142">
        <f t="shared" si="24"/>
        <v>0</v>
      </c>
      <c r="H72" s="182">
        <f>SUM(Q72:AB72)</f>
        <v>0</v>
      </c>
      <c r="I72" s="124"/>
      <c r="J72" s="503">
        <f t="shared" si="25"/>
        <v>0</v>
      </c>
      <c r="K72" s="521"/>
      <c r="L72" s="1"/>
      <c r="M72" s="72"/>
      <c r="N72" s="72"/>
      <c r="O72" s="1"/>
      <c r="P72" s="72"/>
      <c r="Q72" s="72"/>
      <c r="R72" s="42"/>
      <c r="S72" s="40"/>
      <c r="T72" s="267"/>
      <c r="U72" s="72"/>
      <c r="V72" s="42"/>
    </row>
    <row r="73" spans="1:23" ht="15.75" hidden="1" thickBot="1" x14ac:dyDescent="0.3">
      <c r="A73" s="50"/>
      <c r="B73" s="2"/>
      <c r="C73" s="748" t="s">
        <v>833</v>
      </c>
      <c r="D73" s="748"/>
      <c r="E73" s="182">
        <f>SUM(N73:Y73)</f>
        <v>0</v>
      </c>
      <c r="F73" s="124"/>
      <c r="G73" s="142">
        <f t="shared" si="24"/>
        <v>0</v>
      </c>
      <c r="H73" s="182">
        <f>SUM(Q73:AB73)</f>
        <v>0</v>
      </c>
      <c r="I73" s="124"/>
      <c r="J73" s="503">
        <f t="shared" si="25"/>
        <v>0</v>
      </c>
      <c r="K73" s="521"/>
      <c r="L73" s="1"/>
      <c r="M73" s="72"/>
      <c r="N73" s="72"/>
      <c r="O73" s="1"/>
      <c r="P73" s="72"/>
      <c r="Q73" s="72"/>
      <c r="R73" s="42"/>
      <c r="S73" s="510"/>
      <c r="T73" s="267"/>
      <c r="U73" s="72"/>
      <c r="V73" s="42"/>
    </row>
    <row r="74" spans="1:23" ht="15.75" thickBot="1" x14ac:dyDescent="0.3">
      <c r="A74" s="89" t="s">
        <v>220</v>
      </c>
      <c r="B74" s="771" t="s">
        <v>221</v>
      </c>
      <c r="C74" s="772"/>
      <c r="D74" s="772"/>
      <c r="E74" s="185">
        <f>E75+E78+E82+E83+E94+E105+E116+E119+E131+E132+E133+E134+E145</f>
        <v>0</v>
      </c>
      <c r="F74" s="127">
        <f>F75+F78+F82+F83+F94+F105+F116+F119+F131+F132+F133+F134+F145</f>
        <v>0</v>
      </c>
      <c r="G74" s="139">
        <f t="shared" si="24"/>
        <v>0</v>
      </c>
      <c r="H74" s="185">
        <f>H75+H78+H82+H83+H94+H105+H116+H119+H131+H132+H133+H134+H145</f>
        <v>0</v>
      </c>
      <c r="I74" s="127">
        <f>I75+I78+I82+I83+I94+I105+I116+I119+I131+I132+I133+I134+I145</f>
        <v>0</v>
      </c>
      <c r="J74" s="499">
        <f t="shared" si="25"/>
        <v>0</v>
      </c>
      <c r="K74" s="516">
        <f t="shared" ref="K74:V74" si="27">K75+K78+K82+K83+K94+K105+K116+K119+K131+K132+K133+K134+K145</f>
        <v>0</v>
      </c>
      <c r="L74" s="77">
        <f t="shared" si="27"/>
        <v>0</v>
      </c>
      <c r="M74" s="80">
        <f t="shared" si="27"/>
        <v>0</v>
      </c>
      <c r="N74" s="80">
        <f t="shared" si="27"/>
        <v>0</v>
      </c>
      <c r="O74" s="77">
        <f t="shared" si="27"/>
        <v>0</v>
      </c>
      <c r="P74" s="80">
        <f t="shared" si="27"/>
        <v>0</v>
      </c>
      <c r="Q74" s="80">
        <f t="shared" si="27"/>
        <v>0</v>
      </c>
      <c r="R74" s="81">
        <f t="shared" si="27"/>
        <v>0</v>
      </c>
      <c r="S74" s="313">
        <f t="shared" si="27"/>
        <v>0</v>
      </c>
      <c r="T74" s="262">
        <f t="shared" si="27"/>
        <v>0</v>
      </c>
      <c r="U74" s="80">
        <f t="shared" si="27"/>
        <v>0</v>
      </c>
      <c r="V74" s="81">
        <f t="shared" si="27"/>
        <v>0</v>
      </c>
      <c r="W74" s="658">
        <f>SUM(K74:V74)</f>
        <v>0</v>
      </c>
    </row>
    <row r="75" spans="1:23" ht="15.75" hidden="1" thickBot="1" x14ac:dyDescent="0.3">
      <c r="A75" s="108" t="s">
        <v>656</v>
      </c>
      <c r="B75" s="773" t="s">
        <v>223</v>
      </c>
      <c r="C75" s="774"/>
      <c r="D75" s="774"/>
      <c r="E75" s="190">
        <f>E76+E77</f>
        <v>0</v>
      </c>
      <c r="F75" s="132">
        <f>F76+F77</f>
        <v>0</v>
      </c>
      <c r="G75" s="144">
        <f t="shared" si="24"/>
        <v>0</v>
      </c>
      <c r="H75" s="190">
        <f>H76+H77</f>
        <v>0</v>
      </c>
      <c r="I75" s="132">
        <f>I76+I77</f>
        <v>0</v>
      </c>
      <c r="J75" s="504">
        <f t="shared" si="25"/>
        <v>0</v>
      </c>
      <c r="K75" s="522">
        <f t="shared" ref="K75:V75" si="28">K76+K77</f>
        <v>0</v>
      </c>
      <c r="L75" s="116">
        <f t="shared" si="28"/>
        <v>0</v>
      </c>
      <c r="M75" s="117">
        <f t="shared" si="28"/>
        <v>0</v>
      </c>
      <c r="N75" s="117">
        <f t="shared" si="28"/>
        <v>0</v>
      </c>
      <c r="O75" s="116">
        <f t="shared" si="28"/>
        <v>0</v>
      </c>
      <c r="P75" s="117">
        <f t="shared" si="28"/>
        <v>0</v>
      </c>
      <c r="Q75" s="117">
        <f t="shared" si="28"/>
        <v>0</v>
      </c>
      <c r="R75" s="118">
        <f t="shared" si="28"/>
        <v>0</v>
      </c>
      <c r="S75" s="115">
        <f t="shared" si="28"/>
        <v>0</v>
      </c>
      <c r="T75" s="268">
        <f t="shared" si="28"/>
        <v>0</v>
      </c>
      <c r="U75" s="117">
        <f t="shared" si="28"/>
        <v>0</v>
      </c>
      <c r="V75" s="118">
        <f t="shared" si="28"/>
        <v>0</v>
      </c>
      <c r="W75" s="659"/>
    </row>
    <row r="76" spans="1:23" ht="15.75" hidden="1" thickBot="1" x14ac:dyDescent="0.3">
      <c r="A76" s="50"/>
      <c r="B76" s="2"/>
      <c r="C76" s="748" t="s">
        <v>347</v>
      </c>
      <c r="D76" s="748"/>
      <c r="E76" s="182">
        <f>SUM(N76:Y76)</f>
        <v>0</v>
      </c>
      <c r="F76" s="124"/>
      <c r="G76" s="142">
        <f t="shared" si="24"/>
        <v>0</v>
      </c>
      <c r="H76" s="182">
        <f>SUM(Q76:AB76)</f>
        <v>0</v>
      </c>
      <c r="I76" s="124"/>
      <c r="J76" s="503">
        <f t="shared" si="25"/>
        <v>0</v>
      </c>
      <c r="K76" s="521"/>
      <c r="L76" s="1"/>
      <c r="M76" s="72"/>
      <c r="N76" s="72"/>
      <c r="O76" s="1"/>
      <c r="P76" s="72"/>
      <c r="Q76" s="72"/>
      <c r="R76" s="42"/>
      <c r="S76" s="40"/>
      <c r="T76" s="267"/>
      <c r="U76" s="72"/>
      <c r="V76" s="42"/>
      <c r="W76" s="659"/>
    </row>
    <row r="77" spans="1:23" ht="15.75" hidden="1" thickBot="1" x14ac:dyDescent="0.3">
      <c r="A77" s="50"/>
      <c r="B77" s="2"/>
      <c r="C77" s="748" t="s">
        <v>348</v>
      </c>
      <c r="D77" s="748"/>
      <c r="E77" s="182">
        <f>SUM(N77:Y77)</f>
        <v>0</v>
      </c>
      <c r="F77" s="124"/>
      <c r="G77" s="142">
        <f t="shared" si="24"/>
        <v>0</v>
      </c>
      <c r="H77" s="182">
        <f>SUM(Q77:AB77)</f>
        <v>0</v>
      </c>
      <c r="I77" s="124"/>
      <c r="J77" s="503">
        <f t="shared" si="25"/>
        <v>0</v>
      </c>
      <c r="K77" s="521"/>
      <c r="L77" s="1"/>
      <c r="M77" s="72"/>
      <c r="N77" s="72"/>
      <c r="O77" s="1"/>
      <c r="P77" s="72"/>
      <c r="Q77" s="72"/>
      <c r="R77" s="42"/>
      <c r="S77" s="40"/>
      <c r="T77" s="267"/>
      <c r="U77" s="72"/>
      <c r="V77" s="42"/>
      <c r="W77" s="659"/>
    </row>
    <row r="78" spans="1:23" ht="15.75" hidden="1" thickBot="1" x14ac:dyDescent="0.3">
      <c r="A78" s="108" t="s">
        <v>836</v>
      </c>
      <c r="B78" s="773" t="s">
        <v>837</v>
      </c>
      <c r="C78" s="774"/>
      <c r="D78" s="774"/>
      <c r="E78" s="190">
        <f>E79+E80+E81</f>
        <v>0</v>
      </c>
      <c r="F78" s="132">
        <f>F79+F80+F81</f>
        <v>0</v>
      </c>
      <c r="G78" s="144">
        <f t="shared" si="24"/>
        <v>0</v>
      </c>
      <c r="H78" s="190">
        <f>H79+H80+H81</f>
        <v>0</v>
      </c>
      <c r="I78" s="132">
        <f>I79+I80+I81</f>
        <v>0</v>
      </c>
      <c r="J78" s="504">
        <f t="shared" si="25"/>
        <v>0</v>
      </c>
      <c r="K78" s="522">
        <f t="shared" ref="K78:V78" si="29">K79+K80+K81</f>
        <v>0</v>
      </c>
      <c r="L78" s="116">
        <f t="shared" si="29"/>
        <v>0</v>
      </c>
      <c r="M78" s="117">
        <f t="shared" si="29"/>
        <v>0</v>
      </c>
      <c r="N78" s="117">
        <f t="shared" si="29"/>
        <v>0</v>
      </c>
      <c r="O78" s="116">
        <f t="shared" si="29"/>
        <v>0</v>
      </c>
      <c r="P78" s="117">
        <f t="shared" si="29"/>
        <v>0</v>
      </c>
      <c r="Q78" s="117">
        <f t="shared" si="29"/>
        <v>0</v>
      </c>
      <c r="R78" s="118">
        <f t="shared" si="29"/>
        <v>0</v>
      </c>
      <c r="S78" s="97">
        <f t="shared" si="29"/>
        <v>0</v>
      </c>
      <c r="T78" s="268">
        <f t="shared" si="29"/>
        <v>0</v>
      </c>
      <c r="U78" s="117">
        <f t="shared" si="29"/>
        <v>0</v>
      </c>
      <c r="V78" s="118">
        <f t="shared" si="29"/>
        <v>0</v>
      </c>
      <c r="W78" s="659"/>
    </row>
    <row r="79" spans="1:23" ht="15.75" hidden="1" thickBot="1" x14ac:dyDescent="0.3">
      <c r="A79" s="151" t="s">
        <v>869</v>
      </c>
      <c r="B79" s="164"/>
      <c r="C79" s="197" t="s">
        <v>955</v>
      </c>
      <c r="D79" s="197"/>
      <c r="E79" s="200">
        <f>SUM(N79:Y79)</f>
        <v>0</v>
      </c>
      <c r="F79" s="152"/>
      <c r="G79" s="153">
        <f t="shared" si="24"/>
        <v>0</v>
      </c>
      <c r="H79" s="200">
        <f>SUM(Q79:AB79)</f>
        <v>0</v>
      </c>
      <c r="I79" s="152"/>
      <c r="J79" s="501">
        <f t="shared" si="25"/>
        <v>0</v>
      </c>
      <c r="K79" s="518"/>
      <c r="L79" s="155"/>
      <c r="M79" s="156"/>
      <c r="N79" s="156"/>
      <c r="O79" s="155"/>
      <c r="P79" s="156"/>
      <c r="Q79" s="156"/>
      <c r="R79" s="157"/>
      <c r="S79" s="154"/>
      <c r="T79" s="264"/>
      <c r="U79" s="156"/>
      <c r="V79" s="157"/>
      <c r="W79" s="659"/>
    </row>
    <row r="80" spans="1:23" ht="15.75" hidden="1" thickBot="1" x14ac:dyDescent="0.3">
      <c r="A80" s="151" t="s">
        <v>657</v>
      </c>
      <c r="B80" s="164"/>
      <c r="C80" s="197" t="s">
        <v>225</v>
      </c>
      <c r="D80" s="197"/>
      <c r="E80" s="200">
        <f>SUM(N80:Y80)</f>
        <v>0</v>
      </c>
      <c r="F80" s="152"/>
      <c r="G80" s="153">
        <f t="shared" si="24"/>
        <v>0</v>
      </c>
      <c r="H80" s="200">
        <f>SUM(Q80:AB80)</f>
        <v>0</v>
      </c>
      <c r="I80" s="152"/>
      <c r="J80" s="501">
        <f t="shared" si="25"/>
        <v>0</v>
      </c>
      <c r="K80" s="518"/>
      <c r="L80" s="155"/>
      <c r="M80" s="156"/>
      <c r="N80" s="156"/>
      <c r="O80" s="155"/>
      <c r="P80" s="156"/>
      <c r="Q80" s="156"/>
      <c r="R80" s="157"/>
      <c r="S80" s="154"/>
      <c r="T80" s="264"/>
      <c r="U80" s="156"/>
      <c r="V80" s="157"/>
      <c r="W80" s="659"/>
    </row>
    <row r="81" spans="1:23" ht="15.75" hidden="1" thickBot="1" x14ac:dyDescent="0.3">
      <c r="A81" s="151" t="s">
        <v>658</v>
      </c>
      <c r="B81" s="164"/>
      <c r="C81" s="197" t="s">
        <v>227</v>
      </c>
      <c r="D81" s="197"/>
      <c r="E81" s="200">
        <f>SUM(N81:Y81)</f>
        <v>0</v>
      </c>
      <c r="F81" s="152"/>
      <c r="G81" s="153">
        <f t="shared" si="24"/>
        <v>0</v>
      </c>
      <c r="H81" s="200">
        <f>SUM(Q81:AB81)</f>
        <v>0</v>
      </c>
      <c r="I81" s="152"/>
      <c r="J81" s="501">
        <f t="shared" si="25"/>
        <v>0</v>
      </c>
      <c r="K81" s="518"/>
      <c r="L81" s="155"/>
      <c r="M81" s="156"/>
      <c r="N81" s="156"/>
      <c r="O81" s="155"/>
      <c r="P81" s="156"/>
      <c r="Q81" s="156"/>
      <c r="R81" s="157"/>
      <c r="S81" s="154"/>
      <c r="T81" s="264"/>
      <c r="U81" s="156"/>
      <c r="V81" s="157"/>
      <c r="W81" s="659"/>
    </row>
    <row r="82" spans="1:23" ht="15.75" hidden="1" thickBot="1" x14ac:dyDescent="0.3">
      <c r="A82" s="93" t="s">
        <v>659</v>
      </c>
      <c r="B82" s="819" t="s">
        <v>353</v>
      </c>
      <c r="C82" s="820"/>
      <c r="D82" s="820"/>
      <c r="E82" s="191">
        <f>SUM(N82:Y82)</f>
        <v>0</v>
      </c>
      <c r="F82" s="133"/>
      <c r="G82" s="145">
        <f t="shared" si="24"/>
        <v>0</v>
      </c>
      <c r="H82" s="191">
        <f>SUM(Q82:AB82)</f>
        <v>0</v>
      </c>
      <c r="I82" s="133"/>
      <c r="J82" s="505">
        <f t="shared" si="25"/>
        <v>0</v>
      </c>
      <c r="K82" s="523"/>
      <c r="L82" s="95"/>
      <c r="M82" s="98"/>
      <c r="N82" s="98"/>
      <c r="O82" s="95"/>
      <c r="P82" s="98"/>
      <c r="Q82" s="98"/>
      <c r="R82" s="99"/>
      <c r="S82" s="97"/>
      <c r="T82" s="269"/>
      <c r="U82" s="98"/>
      <c r="V82" s="99"/>
      <c r="W82" s="659"/>
    </row>
    <row r="83" spans="1:23" ht="15.75" hidden="1" thickBot="1" x14ac:dyDescent="0.3">
      <c r="A83" s="93" t="s">
        <v>660</v>
      </c>
      <c r="B83" s="819" t="s">
        <v>802</v>
      </c>
      <c r="C83" s="820"/>
      <c r="D83" s="820"/>
      <c r="E83" s="191">
        <f>E84+E85+E86+E87+E88+E89+E90+E91+E92+E93</f>
        <v>0</v>
      </c>
      <c r="F83" s="133">
        <f>F84+F85+F86+F87+F88+F89+F90+F91+F92+F93</f>
        <v>0</v>
      </c>
      <c r="G83" s="145">
        <f t="shared" si="24"/>
        <v>0</v>
      </c>
      <c r="H83" s="191">
        <f>H84+H85+H86+H87+H88+H89+H90+H91+H92+H93</f>
        <v>0</v>
      </c>
      <c r="I83" s="133">
        <f>I84+I85+I86+I87+I88+I89+I90+I91+I92+I93</f>
        <v>0</v>
      </c>
      <c r="J83" s="505">
        <f t="shared" si="25"/>
        <v>0</v>
      </c>
      <c r="K83" s="523">
        <f t="shared" ref="K83:V83" si="30">K84+K85+K86+K87+K88+K89+K90+K91+K92+K93</f>
        <v>0</v>
      </c>
      <c r="L83" s="95">
        <f t="shared" si="30"/>
        <v>0</v>
      </c>
      <c r="M83" s="98">
        <f t="shared" si="30"/>
        <v>0</v>
      </c>
      <c r="N83" s="98">
        <f t="shared" si="30"/>
        <v>0</v>
      </c>
      <c r="O83" s="95">
        <f t="shared" si="30"/>
        <v>0</v>
      </c>
      <c r="P83" s="98">
        <f t="shared" si="30"/>
        <v>0</v>
      </c>
      <c r="Q83" s="98">
        <f t="shared" si="30"/>
        <v>0</v>
      </c>
      <c r="R83" s="99">
        <f t="shared" si="30"/>
        <v>0</v>
      </c>
      <c r="S83" s="97">
        <f t="shared" si="30"/>
        <v>0</v>
      </c>
      <c r="T83" s="269">
        <f t="shared" si="30"/>
        <v>0</v>
      </c>
      <c r="U83" s="98">
        <f t="shared" si="30"/>
        <v>0</v>
      </c>
      <c r="V83" s="99">
        <f t="shared" si="30"/>
        <v>0</v>
      </c>
      <c r="W83" s="659"/>
    </row>
    <row r="84" spans="1:23" ht="15.75" hidden="1" thickBot="1" x14ac:dyDescent="0.3">
      <c r="A84" s="50"/>
      <c r="B84" s="2"/>
      <c r="C84" s="748" t="s">
        <v>370</v>
      </c>
      <c r="D84" s="748"/>
      <c r="E84" s="182">
        <f t="shared" ref="E84:E93" si="31">SUM(N84:Y84)</f>
        <v>0</v>
      </c>
      <c r="F84" s="124"/>
      <c r="G84" s="142">
        <f t="shared" si="24"/>
        <v>0</v>
      </c>
      <c r="H84" s="182">
        <f t="shared" ref="H84:H93" si="32">SUM(Q84:AB84)</f>
        <v>0</v>
      </c>
      <c r="I84" s="124"/>
      <c r="J84" s="503">
        <f t="shared" si="25"/>
        <v>0</v>
      </c>
      <c r="K84" s="521"/>
      <c r="L84" s="1"/>
      <c r="M84" s="72"/>
      <c r="N84" s="72"/>
      <c r="O84" s="1"/>
      <c r="P84" s="72"/>
      <c r="Q84" s="72"/>
      <c r="R84" s="42"/>
      <c r="S84" s="40"/>
      <c r="T84" s="267"/>
      <c r="U84" s="72"/>
      <c r="V84" s="42"/>
      <c r="W84" s="659"/>
    </row>
    <row r="85" spans="1:23" ht="15.75" hidden="1" thickBot="1" x14ac:dyDescent="0.3">
      <c r="A85" s="50"/>
      <c r="B85" s="2"/>
      <c r="C85" s="748" t="s">
        <v>505</v>
      </c>
      <c r="D85" s="748"/>
      <c r="E85" s="182">
        <f t="shared" si="31"/>
        <v>0</v>
      </c>
      <c r="F85" s="124"/>
      <c r="G85" s="142">
        <f t="shared" si="24"/>
        <v>0</v>
      </c>
      <c r="H85" s="182">
        <f t="shared" si="32"/>
        <v>0</v>
      </c>
      <c r="I85" s="124"/>
      <c r="J85" s="503">
        <f t="shared" si="25"/>
        <v>0</v>
      </c>
      <c r="K85" s="521"/>
      <c r="L85" s="1"/>
      <c r="M85" s="72"/>
      <c r="N85" s="72"/>
      <c r="O85" s="1"/>
      <c r="P85" s="72"/>
      <c r="Q85" s="72"/>
      <c r="R85" s="42"/>
      <c r="S85" s="40"/>
      <c r="T85" s="267"/>
      <c r="U85" s="72"/>
      <c r="V85" s="42"/>
      <c r="W85" s="659"/>
    </row>
    <row r="86" spans="1:23" ht="15.75" hidden="1" thickBot="1" x14ac:dyDescent="0.3">
      <c r="A86" s="50"/>
      <c r="B86" s="2"/>
      <c r="C86" s="748" t="s">
        <v>506</v>
      </c>
      <c r="D86" s="748"/>
      <c r="E86" s="182">
        <f t="shared" si="31"/>
        <v>0</v>
      </c>
      <c r="F86" s="124"/>
      <c r="G86" s="142">
        <f t="shared" si="24"/>
        <v>0</v>
      </c>
      <c r="H86" s="182">
        <f t="shared" si="32"/>
        <v>0</v>
      </c>
      <c r="I86" s="124"/>
      <c r="J86" s="503">
        <f t="shared" si="25"/>
        <v>0</v>
      </c>
      <c r="K86" s="521"/>
      <c r="L86" s="1"/>
      <c r="M86" s="72"/>
      <c r="N86" s="72"/>
      <c r="O86" s="1"/>
      <c r="P86" s="72"/>
      <c r="Q86" s="72"/>
      <c r="R86" s="42"/>
      <c r="S86" s="40"/>
      <c r="T86" s="267"/>
      <c r="U86" s="72"/>
      <c r="V86" s="42"/>
      <c r="W86" s="659"/>
    </row>
    <row r="87" spans="1:23" ht="15.75" hidden="1" thickBot="1" x14ac:dyDescent="0.3">
      <c r="A87" s="50"/>
      <c r="B87" s="2"/>
      <c r="C87" s="748" t="s">
        <v>507</v>
      </c>
      <c r="D87" s="748"/>
      <c r="E87" s="182">
        <f t="shared" si="31"/>
        <v>0</v>
      </c>
      <c r="F87" s="124"/>
      <c r="G87" s="142">
        <f t="shared" si="24"/>
        <v>0</v>
      </c>
      <c r="H87" s="182">
        <f t="shared" si="32"/>
        <v>0</v>
      </c>
      <c r="I87" s="124"/>
      <c r="J87" s="503">
        <f t="shared" si="25"/>
        <v>0</v>
      </c>
      <c r="K87" s="521"/>
      <c r="L87" s="1"/>
      <c r="M87" s="72"/>
      <c r="N87" s="72"/>
      <c r="O87" s="1"/>
      <c r="P87" s="72"/>
      <c r="Q87" s="72"/>
      <c r="R87" s="42"/>
      <c r="S87" s="40"/>
      <c r="T87" s="267"/>
      <c r="U87" s="72"/>
      <c r="V87" s="42"/>
      <c r="W87" s="659"/>
    </row>
    <row r="88" spans="1:23" ht="15.75" hidden="1" thickBot="1" x14ac:dyDescent="0.3">
      <c r="A88" s="50"/>
      <c r="B88" s="2"/>
      <c r="C88" s="748" t="s">
        <v>508</v>
      </c>
      <c r="D88" s="748"/>
      <c r="E88" s="182">
        <f t="shared" si="31"/>
        <v>0</v>
      </c>
      <c r="F88" s="124"/>
      <c r="G88" s="142">
        <f t="shared" si="24"/>
        <v>0</v>
      </c>
      <c r="H88" s="182">
        <f t="shared" si="32"/>
        <v>0</v>
      </c>
      <c r="I88" s="124"/>
      <c r="J88" s="503">
        <f t="shared" si="25"/>
        <v>0</v>
      </c>
      <c r="K88" s="521"/>
      <c r="L88" s="1"/>
      <c r="M88" s="72"/>
      <c r="N88" s="72"/>
      <c r="O88" s="1"/>
      <c r="P88" s="72"/>
      <c r="Q88" s="72"/>
      <c r="R88" s="42"/>
      <c r="S88" s="40"/>
      <c r="T88" s="267"/>
      <c r="U88" s="72"/>
      <c r="V88" s="42"/>
      <c r="W88" s="659"/>
    </row>
    <row r="89" spans="1:23" ht="15.75" hidden="1" thickBot="1" x14ac:dyDescent="0.3">
      <c r="A89" s="50"/>
      <c r="B89" s="2"/>
      <c r="C89" s="748" t="s">
        <v>509</v>
      </c>
      <c r="D89" s="748"/>
      <c r="E89" s="182">
        <f t="shared" si="31"/>
        <v>0</v>
      </c>
      <c r="F89" s="124"/>
      <c r="G89" s="142">
        <f t="shared" si="24"/>
        <v>0</v>
      </c>
      <c r="H89" s="182">
        <f t="shared" si="32"/>
        <v>0</v>
      </c>
      <c r="I89" s="124"/>
      <c r="J89" s="503">
        <f t="shared" si="25"/>
        <v>0</v>
      </c>
      <c r="K89" s="521"/>
      <c r="L89" s="1"/>
      <c r="M89" s="72"/>
      <c r="N89" s="72"/>
      <c r="O89" s="1"/>
      <c r="P89" s="72"/>
      <c r="Q89" s="72"/>
      <c r="R89" s="42"/>
      <c r="S89" s="40"/>
      <c r="T89" s="267"/>
      <c r="U89" s="72"/>
      <c r="V89" s="42"/>
      <c r="W89" s="659"/>
    </row>
    <row r="90" spans="1:23" ht="15.75" hidden="1" thickBot="1" x14ac:dyDescent="0.3">
      <c r="A90" s="50"/>
      <c r="B90" s="2"/>
      <c r="C90" s="749" t="s">
        <v>510</v>
      </c>
      <c r="D90" s="749"/>
      <c r="E90" s="192">
        <f t="shared" si="31"/>
        <v>0</v>
      </c>
      <c r="F90" s="134"/>
      <c r="G90" s="142">
        <f t="shared" si="24"/>
        <v>0</v>
      </c>
      <c r="H90" s="192">
        <f t="shared" si="32"/>
        <v>0</v>
      </c>
      <c r="I90" s="134"/>
      <c r="J90" s="503">
        <f t="shared" si="25"/>
        <v>0</v>
      </c>
      <c r="K90" s="521"/>
      <c r="L90" s="1"/>
      <c r="M90" s="72"/>
      <c r="N90" s="72"/>
      <c r="O90" s="1"/>
      <c r="P90" s="72"/>
      <c r="Q90" s="72"/>
      <c r="R90" s="42"/>
      <c r="S90" s="40"/>
      <c r="T90" s="267"/>
      <c r="U90" s="72"/>
      <c r="V90" s="42"/>
      <c r="W90" s="659"/>
    </row>
    <row r="91" spans="1:23" ht="15.75" hidden="1" thickBot="1" x14ac:dyDescent="0.3">
      <c r="A91" s="50"/>
      <c r="B91" s="2"/>
      <c r="C91" s="748" t="s">
        <v>803</v>
      </c>
      <c r="D91" s="748"/>
      <c r="E91" s="182">
        <f t="shared" si="31"/>
        <v>0</v>
      </c>
      <c r="F91" s="124"/>
      <c r="G91" s="142">
        <f t="shared" si="24"/>
        <v>0</v>
      </c>
      <c r="H91" s="182">
        <f t="shared" si="32"/>
        <v>0</v>
      </c>
      <c r="I91" s="124"/>
      <c r="J91" s="503">
        <f t="shared" si="25"/>
        <v>0</v>
      </c>
      <c r="K91" s="521"/>
      <c r="L91" s="1"/>
      <c r="M91" s="72"/>
      <c r="N91" s="72"/>
      <c r="O91" s="1"/>
      <c r="P91" s="72"/>
      <c r="Q91" s="72"/>
      <c r="R91" s="42"/>
      <c r="S91" s="40"/>
      <c r="T91" s="267"/>
      <c r="U91" s="72"/>
      <c r="V91" s="42"/>
      <c r="W91" s="659"/>
    </row>
    <row r="92" spans="1:23" ht="15.75" hidden="1" thickBot="1" x14ac:dyDescent="0.3">
      <c r="A92" s="50"/>
      <c r="B92" s="2"/>
      <c r="C92" s="749" t="s">
        <v>511</v>
      </c>
      <c r="D92" s="749"/>
      <c r="E92" s="192">
        <f t="shared" si="31"/>
        <v>0</v>
      </c>
      <c r="F92" s="134"/>
      <c r="G92" s="142">
        <f t="shared" si="24"/>
        <v>0</v>
      </c>
      <c r="H92" s="192">
        <f t="shared" si="32"/>
        <v>0</v>
      </c>
      <c r="I92" s="134"/>
      <c r="J92" s="503">
        <f t="shared" si="25"/>
        <v>0</v>
      </c>
      <c r="K92" s="521"/>
      <c r="L92" s="1"/>
      <c r="M92" s="72"/>
      <c r="N92" s="72"/>
      <c r="O92" s="1"/>
      <c r="P92" s="72"/>
      <c r="Q92" s="72"/>
      <c r="R92" s="42"/>
      <c r="S92" s="40"/>
      <c r="T92" s="267"/>
      <c r="U92" s="72"/>
      <c r="V92" s="42"/>
      <c r="W92" s="659"/>
    </row>
    <row r="93" spans="1:23" ht="15.75" hidden="1" thickBot="1" x14ac:dyDescent="0.3">
      <c r="A93" s="50"/>
      <c r="B93" s="2"/>
      <c r="C93" s="749" t="s">
        <v>512</v>
      </c>
      <c r="D93" s="749"/>
      <c r="E93" s="192">
        <f t="shared" si="31"/>
        <v>0</v>
      </c>
      <c r="F93" s="134"/>
      <c r="G93" s="142">
        <f t="shared" si="24"/>
        <v>0</v>
      </c>
      <c r="H93" s="192">
        <f t="shared" si="32"/>
        <v>0</v>
      </c>
      <c r="I93" s="134"/>
      <c r="J93" s="503">
        <f t="shared" si="25"/>
        <v>0</v>
      </c>
      <c r="K93" s="521"/>
      <c r="L93" s="1"/>
      <c r="M93" s="72"/>
      <c r="N93" s="72"/>
      <c r="O93" s="1"/>
      <c r="P93" s="72"/>
      <c r="Q93" s="72"/>
      <c r="R93" s="42"/>
      <c r="S93" s="40"/>
      <c r="T93" s="267"/>
      <c r="U93" s="72"/>
      <c r="V93" s="42"/>
      <c r="W93" s="659"/>
    </row>
    <row r="94" spans="1:23" ht="15.75" hidden="1" thickBot="1" x14ac:dyDescent="0.3">
      <c r="A94" s="93" t="s">
        <v>661</v>
      </c>
      <c r="B94" s="819" t="s">
        <v>804</v>
      </c>
      <c r="C94" s="820"/>
      <c r="D94" s="820"/>
      <c r="E94" s="191">
        <f>E95+E96+E97+E98+E99+E100+E101+E102+E103+E104</f>
        <v>0</v>
      </c>
      <c r="F94" s="133">
        <f>F95+F96+F97+F98+F99+F100+F101+F102+F103+F104</f>
        <v>0</v>
      </c>
      <c r="G94" s="145">
        <f t="shared" si="24"/>
        <v>0</v>
      </c>
      <c r="H94" s="191">
        <f>H95+H96+H97+H98+H99+H100+H101+H102+H103+H104</f>
        <v>0</v>
      </c>
      <c r="I94" s="133">
        <f>I95+I96+I97+I98+I99+I100+I101+I102+I103+I104</f>
        <v>0</v>
      </c>
      <c r="J94" s="505">
        <f t="shared" si="25"/>
        <v>0</v>
      </c>
      <c r="K94" s="523">
        <f t="shared" ref="K94:V94" si="33">K95+K96+K97+K98+K99+K100+K101+K102+K103+K104</f>
        <v>0</v>
      </c>
      <c r="L94" s="95">
        <f t="shared" si="33"/>
        <v>0</v>
      </c>
      <c r="M94" s="98">
        <f t="shared" si="33"/>
        <v>0</v>
      </c>
      <c r="N94" s="98">
        <f t="shared" si="33"/>
        <v>0</v>
      </c>
      <c r="O94" s="95">
        <f t="shared" si="33"/>
        <v>0</v>
      </c>
      <c r="P94" s="98">
        <f t="shared" si="33"/>
        <v>0</v>
      </c>
      <c r="Q94" s="98">
        <f t="shared" si="33"/>
        <v>0</v>
      </c>
      <c r="R94" s="99">
        <f t="shared" si="33"/>
        <v>0</v>
      </c>
      <c r="S94" s="97">
        <f t="shared" si="33"/>
        <v>0</v>
      </c>
      <c r="T94" s="269">
        <f t="shared" si="33"/>
        <v>0</v>
      </c>
      <c r="U94" s="98">
        <f t="shared" si="33"/>
        <v>0</v>
      </c>
      <c r="V94" s="99">
        <f t="shared" si="33"/>
        <v>0</v>
      </c>
      <c r="W94" s="659"/>
    </row>
    <row r="95" spans="1:23" ht="15.75" hidden="1" thickBot="1" x14ac:dyDescent="0.3">
      <c r="A95" s="50"/>
      <c r="B95" s="2"/>
      <c r="C95" s="748" t="s">
        <v>369</v>
      </c>
      <c r="D95" s="748"/>
      <c r="E95" s="182">
        <f t="shared" ref="E95:E104" si="34">SUM(N95:Y95)</f>
        <v>0</v>
      </c>
      <c r="F95" s="124"/>
      <c r="G95" s="142">
        <f t="shared" si="24"/>
        <v>0</v>
      </c>
      <c r="H95" s="182">
        <f t="shared" ref="H95:H104" si="35">SUM(Q95:AB95)</f>
        <v>0</v>
      </c>
      <c r="I95" s="124"/>
      <c r="J95" s="503">
        <f t="shared" si="25"/>
        <v>0</v>
      </c>
      <c r="K95" s="521"/>
      <c r="L95" s="1"/>
      <c r="M95" s="72"/>
      <c r="N95" s="72"/>
      <c r="O95" s="1"/>
      <c r="P95" s="72"/>
      <c r="Q95" s="72"/>
      <c r="R95" s="42"/>
      <c r="S95" s="40"/>
      <c r="T95" s="267"/>
      <c r="U95" s="72"/>
      <c r="V95" s="42"/>
      <c r="W95" s="659"/>
    </row>
    <row r="96" spans="1:23" ht="15.75" hidden="1" thickBot="1" x14ac:dyDescent="0.3">
      <c r="A96" s="50"/>
      <c r="B96" s="2"/>
      <c r="C96" s="748" t="s">
        <v>513</v>
      </c>
      <c r="D96" s="748"/>
      <c r="E96" s="182">
        <f t="shared" si="34"/>
        <v>0</v>
      </c>
      <c r="F96" s="124"/>
      <c r="G96" s="142">
        <f t="shared" si="24"/>
        <v>0</v>
      </c>
      <c r="H96" s="182">
        <f t="shared" si="35"/>
        <v>0</v>
      </c>
      <c r="I96" s="124"/>
      <c r="J96" s="503">
        <f t="shared" si="25"/>
        <v>0</v>
      </c>
      <c r="K96" s="521"/>
      <c r="L96" s="1"/>
      <c r="M96" s="72"/>
      <c r="N96" s="72"/>
      <c r="O96" s="1"/>
      <c r="P96" s="72"/>
      <c r="Q96" s="72"/>
      <c r="R96" s="42"/>
      <c r="S96" s="40"/>
      <c r="T96" s="267"/>
      <c r="U96" s="72"/>
      <c r="V96" s="42"/>
      <c r="W96" s="659"/>
    </row>
    <row r="97" spans="1:23" ht="15.75" hidden="1" thickBot="1" x14ac:dyDescent="0.3">
      <c r="A97" s="50"/>
      <c r="B97" s="2"/>
      <c r="C97" s="748" t="s">
        <v>515</v>
      </c>
      <c r="D97" s="748"/>
      <c r="E97" s="182">
        <f t="shared" si="34"/>
        <v>0</v>
      </c>
      <c r="F97" s="124"/>
      <c r="G97" s="142">
        <f t="shared" si="24"/>
        <v>0</v>
      </c>
      <c r="H97" s="182">
        <f t="shared" si="35"/>
        <v>0</v>
      </c>
      <c r="I97" s="124"/>
      <c r="J97" s="503">
        <f t="shared" si="25"/>
        <v>0</v>
      </c>
      <c r="K97" s="521"/>
      <c r="L97" s="1"/>
      <c r="M97" s="72"/>
      <c r="N97" s="72"/>
      <c r="O97" s="1"/>
      <c r="P97" s="72"/>
      <c r="Q97" s="72"/>
      <c r="R97" s="42"/>
      <c r="S97" s="40"/>
      <c r="T97" s="267"/>
      <c r="U97" s="72"/>
      <c r="V97" s="42"/>
      <c r="W97" s="659"/>
    </row>
    <row r="98" spans="1:23" ht="15.75" hidden="1" thickBot="1" x14ac:dyDescent="0.3">
      <c r="A98" s="50"/>
      <c r="B98" s="2"/>
      <c r="C98" s="748" t="s">
        <v>806</v>
      </c>
      <c r="D98" s="748"/>
      <c r="E98" s="182">
        <f t="shared" si="34"/>
        <v>0</v>
      </c>
      <c r="F98" s="124"/>
      <c r="G98" s="142">
        <f t="shared" si="24"/>
        <v>0</v>
      </c>
      <c r="H98" s="182">
        <f t="shared" si="35"/>
        <v>0</v>
      </c>
      <c r="I98" s="124"/>
      <c r="J98" s="503">
        <f t="shared" si="25"/>
        <v>0</v>
      </c>
      <c r="K98" s="521"/>
      <c r="L98" s="1"/>
      <c r="M98" s="72"/>
      <c r="N98" s="72"/>
      <c r="O98" s="1"/>
      <c r="P98" s="72"/>
      <c r="Q98" s="72"/>
      <c r="R98" s="42"/>
      <c r="S98" s="40"/>
      <c r="T98" s="267"/>
      <c r="U98" s="72"/>
      <c r="V98" s="42"/>
      <c r="W98" s="659"/>
    </row>
    <row r="99" spans="1:23" ht="15.75" hidden="1" thickBot="1" x14ac:dyDescent="0.3">
      <c r="A99" s="50"/>
      <c r="B99" s="2"/>
      <c r="C99" s="748" t="s">
        <v>520</v>
      </c>
      <c r="D99" s="748"/>
      <c r="E99" s="182">
        <f t="shared" si="34"/>
        <v>0</v>
      </c>
      <c r="F99" s="124"/>
      <c r="G99" s="142">
        <f t="shared" si="24"/>
        <v>0</v>
      </c>
      <c r="H99" s="182">
        <f t="shared" si="35"/>
        <v>0</v>
      </c>
      <c r="I99" s="124"/>
      <c r="J99" s="503">
        <f t="shared" si="25"/>
        <v>0</v>
      </c>
      <c r="K99" s="521"/>
      <c r="L99" s="1"/>
      <c r="M99" s="72"/>
      <c r="N99" s="72"/>
      <c r="O99" s="1"/>
      <c r="P99" s="72"/>
      <c r="Q99" s="72"/>
      <c r="R99" s="42"/>
      <c r="S99" s="40"/>
      <c r="T99" s="267"/>
      <c r="U99" s="72"/>
      <c r="V99" s="42"/>
      <c r="W99" s="659"/>
    </row>
    <row r="100" spans="1:23" ht="15.75" hidden="1" thickBot="1" x14ac:dyDescent="0.3">
      <c r="A100" s="50"/>
      <c r="B100" s="2"/>
      <c r="C100" s="748" t="s">
        <v>518</v>
      </c>
      <c r="D100" s="748"/>
      <c r="E100" s="182">
        <f t="shared" si="34"/>
        <v>0</v>
      </c>
      <c r="F100" s="124"/>
      <c r="G100" s="142">
        <f t="shared" si="24"/>
        <v>0</v>
      </c>
      <c r="H100" s="182">
        <f t="shared" si="35"/>
        <v>0</v>
      </c>
      <c r="I100" s="124"/>
      <c r="J100" s="503">
        <f t="shared" si="25"/>
        <v>0</v>
      </c>
      <c r="K100" s="521"/>
      <c r="L100" s="1"/>
      <c r="M100" s="72"/>
      <c r="N100" s="72"/>
      <c r="O100" s="1"/>
      <c r="P100" s="72"/>
      <c r="Q100" s="72"/>
      <c r="R100" s="42"/>
      <c r="S100" s="40"/>
      <c r="T100" s="267"/>
      <c r="U100" s="72"/>
      <c r="V100" s="42"/>
      <c r="W100" s="659"/>
    </row>
    <row r="101" spans="1:23" ht="15.75" hidden="1" thickBot="1" x14ac:dyDescent="0.3">
      <c r="A101" s="50"/>
      <c r="B101" s="2"/>
      <c r="C101" s="749" t="s">
        <v>522</v>
      </c>
      <c r="D101" s="749"/>
      <c r="E101" s="192">
        <f t="shared" si="34"/>
        <v>0</v>
      </c>
      <c r="F101" s="134"/>
      <c r="G101" s="142">
        <f t="shared" si="24"/>
        <v>0</v>
      </c>
      <c r="H101" s="192">
        <f t="shared" si="35"/>
        <v>0</v>
      </c>
      <c r="I101" s="134"/>
      <c r="J101" s="503">
        <f t="shared" si="25"/>
        <v>0</v>
      </c>
      <c r="K101" s="521"/>
      <c r="L101" s="1"/>
      <c r="M101" s="72"/>
      <c r="N101" s="72"/>
      <c r="O101" s="1"/>
      <c r="P101" s="72"/>
      <c r="Q101" s="72"/>
      <c r="R101" s="42"/>
      <c r="S101" s="40"/>
      <c r="T101" s="267"/>
      <c r="U101" s="72"/>
      <c r="V101" s="42"/>
      <c r="W101" s="659"/>
    </row>
    <row r="102" spans="1:23" ht="15.75" hidden="1" thickBot="1" x14ac:dyDescent="0.3">
      <c r="A102" s="50"/>
      <c r="B102" s="2"/>
      <c r="C102" s="748" t="s">
        <v>805</v>
      </c>
      <c r="D102" s="748"/>
      <c r="E102" s="182">
        <f t="shared" si="34"/>
        <v>0</v>
      </c>
      <c r="F102" s="124"/>
      <c r="G102" s="142">
        <f t="shared" si="24"/>
        <v>0</v>
      </c>
      <c r="H102" s="182">
        <f t="shared" si="35"/>
        <v>0</v>
      </c>
      <c r="I102" s="124"/>
      <c r="J102" s="503">
        <f t="shared" si="25"/>
        <v>0</v>
      </c>
      <c r="K102" s="521"/>
      <c r="L102" s="1"/>
      <c r="M102" s="72"/>
      <c r="N102" s="72"/>
      <c r="O102" s="1"/>
      <c r="P102" s="72"/>
      <c r="Q102" s="72"/>
      <c r="R102" s="42"/>
      <c r="S102" s="40"/>
      <c r="T102" s="267"/>
      <c r="U102" s="72"/>
      <c r="V102" s="42"/>
      <c r="W102" s="659"/>
    </row>
    <row r="103" spans="1:23" ht="15.75" hidden="1" thickBot="1" x14ac:dyDescent="0.3">
      <c r="A103" s="50"/>
      <c r="B103" s="2"/>
      <c r="C103" s="749" t="s">
        <v>525</v>
      </c>
      <c r="D103" s="749"/>
      <c r="E103" s="192">
        <f t="shared" si="34"/>
        <v>0</v>
      </c>
      <c r="F103" s="134"/>
      <c r="G103" s="142">
        <f t="shared" si="24"/>
        <v>0</v>
      </c>
      <c r="H103" s="192">
        <f t="shared" si="35"/>
        <v>0</v>
      </c>
      <c r="I103" s="134"/>
      <c r="J103" s="503">
        <f t="shared" si="25"/>
        <v>0</v>
      </c>
      <c r="K103" s="521"/>
      <c r="L103" s="1"/>
      <c r="M103" s="72"/>
      <c r="N103" s="72"/>
      <c r="O103" s="1"/>
      <c r="P103" s="72"/>
      <c r="Q103" s="72"/>
      <c r="R103" s="42"/>
      <c r="S103" s="40"/>
      <c r="T103" s="267"/>
      <c r="U103" s="72"/>
      <c r="V103" s="42"/>
      <c r="W103" s="659"/>
    </row>
    <row r="104" spans="1:23" ht="15.75" hidden="1" thickBot="1" x14ac:dyDescent="0.3">
      <c r="A104" s="50"/>
      <c r="B104" s="2"/>
      <c r="C104" s="749" t="s">
        <v>527</v>
      </c>
      <c r="D104" s="749"/>
      <c r="E104" s="192">
        <f t="shared" si="34"/>
        <v>0</v>
      </c>
      <c r="F104" s="134"/>
      <c r="G104" s="142">
        <f t="shared" si="24"/>
        <v>0</v>
      </c>
      <c r="H104" s="192">
        <f t="shared" si="35"/>
        <v>0</v>
      </c>
      <c r="I104" s="134"/>
      <c r="J104" s="503">
        <f t="shared" si="25"/>
        <v>0</v>
      </c>
      <c r="K104" s="521"/>
      <c r="L104" s="1"/>
      <c r="M104" s="72"/>
      <c r="N104" s="72"/>
      <c r="O104" s="1"/>
      <c r="P104" s="72"/>
      <c r="Q104" s="72"/>
      <c r="R104" s="42"/>
      <c r="S104" s="40"/>
      <c r="T104" s="267"/>
      <c r="U104" s="72"/>
      <c r="V104" s="42"/>
      <c r="W104" s="659"/>
    </row>
    <row r="105" spans="1:23" ht="15.75" hidden="1" thickBot="1" x14ac:dyDescent="0.3">
      <c r="A105" s="93" t="s">
        <v>662</v>
      </c>
      <c r="B105" s="775" t="s">
        <v>232</v>
      </c>
      <c r="C105" s="776"/>
      <c r="D105" s="776"/>
      <c r="E105" s="193">
        <f>E106+E107+E108+E109+E110+E111+E112+E113+E114+E115</f>
        <v>0</v>
      </c>
      <c r="F105" s="135">
        <f>F106+F107+F108+F109+F110+F111+F112+F113+F114+F115</f>
        <v>0</v>
      </c>
      <c r="G105" s="145">
        <f t="shared" si="24"/>
        <v>0</v>
      </c>
      <c r="H105" s="193">
        <f>H106+H107+H108+H109+H110+H111+H112+H113+H114+H115</f>
        <v>0</v>
      </c>
      <c r="I105" s="135">
        <f>I106+I107+I108+I109+I110+I111+I112+I113+I114+I115</f>
        <v>0</v>
      </c>
      <c r="J105" s="505">
        <f t="shared" si="25"/>
        <v>0</v>
      </c>
      <c r="K105" s="523">
        <f t="shared" ref="K105:V105" si="36">K106+K107+K108+K109+K110+K111+K112+K113+K114+K115</f>
        <v>0</v>
      </c>
      <c r="L105" s="95">
        <f t="shared" si="36"/>
        <v>0</v>
      </c>
      <c r="M105" s="98">
        <f t="shared" si="36"/>
        <v>0</v>
      </c>
      <c r="N105" s="98">
        <f t="shared" si="36"/>
        <v>0</v>
      </c>
      <c r="O105" s="95">
        <f t="shared" si="36"/>
        <v>0</v>
      </c>
      <c r="P105" s="98">
        <f t="shared" si="36"/>
        <v>0</v>
      </c>
      <c r="Q105" s="98">
        <f t="shared" si="36"/>
        <v>0</v>
      </c>
      <c r="R105" s="99">
        <f t="shared" si="36"/>
        <v>0</v>
      </c>
      <c r="S105" s="97">
        <f t="shared" si="36"/>
        <v>0</v>
      </c>
      <c r="T105" s="269">
        <f t="shared" si="36"/>
        <v>0</v>
      </c>
      <c r="U105" s="98">
        <f t="shared" si="36"/>
        <v>0</v>
      </c>
      <c r="V105" s="99">
        <f t="shared" si="36"/>
        <v>0</v>
      </c>
      <c r="W105" s="659"/>
    </row>
    <row r="106" spans="1:23" ht="15.75" hidden="1" thickBot="1" x14ac:dyDescent="0.3">
      <c r="A106" s="50"/>
      <c r="B106" s="2"/>
      <c r="C106" s="748" t="s">
        <v>368</v>
      </c>
      <c r="D106" s="748"/>
      <c r="E106" s="182">
        <f t="shared" ref="E106:E115" si="37">SUM(N106:Y106)</f>
        <v>0</v>
      </c>
      <c r="F106" s="124"/>
      <c r="G106" s="142">
        <f t="shared" si="24"/>
        <v>0</v>
      </c>
      <c r="H106" s="182">
        <f t="shared" ref="H106:H115" si="38">SUM(Q106:AB106)</f>
        <v>0</v>
      </c>
      <c r="I106" s="124"/>
      <c r="J106" s="503">
        <f t="shared" si="25"/>
        <v>0</v>
      </c>
      <c r="K106" s="521"/>
      <c r="L106" s="1"/>
      <c r="M106" s="72"/>
      <c r="N106" s="72"/>
      <c r="O106" s="1"/>
      <c r="P106" s="72"/>
      <c r="Q106" s="72"/>
      <c r="R106" s="42"/>
      <c r="S106" s="40"/>
      <c r="T106" s="267"/>
      <c r="U106" s="72"/>
      <c r="V106" s="42"/>
      <c r="W106" s="659"/>
    </row>
    <row r="107" spans="1:23" ht="15.75" hidden="1" thickBot="1" x14ac:dyDescent="0.3">
      <c r="A107" s="50"/>
      <c r="B107" s="2"/>
      <c r="C107" s="748" t="s">
        <v>514</v>
      </c>
      <c r="D107" s="748"/>
      <c r="E107" s="182">
        <f t="shared" si="37"/>
        <v>0</v>
      </c>
      <c r="F107" s="124"/>
      <c r="G107" s="142">
        <f t="shared" si="24"/>
        <v>0</v>
      </c>
      <c r="H107" s="182">
        <f t="shared" si="38"/>
        <v>0</v>
      </c>
      <c r="I107" s="124"/>
      <c r="J107" s="503">
        <f t="shared" si="25"/>
        <v>0</v>
      </c>
      <c r="K107" s="521"/>
      <c r="L107" s="1"/>
      <c r="M107" s="72"/>
      <c r="N107" s="72"/>
      <c r="O107" s="1"/>
      <c r="P107" s="72"/>
      <c r="Q107" s="72"/>
      <c r="R107" s="42"/>
      <c r="S107" s="40"/>
      <c r="T107" s="267"/>
      <c r="U107" s="72"/>
      <c r="V107" s="42"/>
      <c r="W107" s="659"/>
    </row>
    <row r="108" spans="1:23" ht="15.75" hidden="1" thickBot="1" x14ac:dyDescent="0.3">
      <c r="A108" s="50"/>
      <c r="B108" s="2"/>
      <c r="C108" s="748" t="s">
        <v>516</v>
      </c>
      <c r="D108" s="748"/>
      <c r="E108" s="182">
        <f t="shared" si="37"/>
        <v>0</v>
      </c>
      <c r="F108" s="124"/>
      <c r="G108" s="142">
        <f t="shared" si="24"/>
        <v>0</v>
      </c>
      <c r="H108" s="182">
        <f t="shared" si="38"/>
        <v>0</v>
      </c>
      <c r="I108" s="124"/>
      <c r="J108" s="503">
        <f t="shared" si="25"/>
        <v>0</v>
      </c>
      <c r="K108" s="521"/>
      <c r="L108" s="1"/>
      <c r="M108" s="72"/>
      <c r="N108" s="72"/>
      <c r="O108" s="1"/>
      <c r="P108" s="72"/>
      <c r="Q108" s="72"/>
      <c r="R108" s="42"/>
      <c r="S108" s="40"/>
      <c r="T108" s="267"/>
      <c r="U108" s="72"/>
      <c r="V108" s="42"/>
      <c r="W108" s="659"/>
    </row>
    <row r="109" spans="1:23" ht="15.75" hidden="1" thickBot="1" x14ac:dyDescent="0.3">
      <c r="A109" s="50"/>
      <c r="B109" s="2"/>
      <c r="C109" s="748" t="s">
        <v>517</v>
      </c>
      <c r="D109" s="748"/>
      <c r="E109" s="182">
        <f t="shared" si="37"/>
        <v>0</v>
      </c>
      <c r="F109" s="124"/>
      <c r="G109" s="142">
        <f t="shared" si="24"/>
        <v>0</v>
      </c>
      <c r="H109" s="182">
        <f t="shared" si="38"/>
        <v>0</v>
      </c>
      <c r="I109" s="124"/>
      <c r="J109" s="503">
        <f t="shared" si="25"/>
        <v>0</v>
      </c>
      <c r="K109" s="521"/>
      <c r="L109" s="1"/>
      <c r="M109" s="72"/>
      <c r="N109" s="72"/>
      <c r="O109" s="1"/>
      <c r="P109" s="72"/>
      <c r="Q109" s="72"/>
      <c r="R109" s="42"/>
      <c r="S109" s="40"/>
      <c r="T109" s="267"/>
      <c r="U109" s="72"/>
      <c r="V109" s="42"/>
      <c r="W109" s="659"/>
    </row>
    <row r="110" spans="1:23" ht="15.75" hidden="1" thickBot="1" x14ac:dyDescent="0.3">
      <c r="A110" s="50"/>
      <c r="B110" s="2"/>
      <c r="C110" s="748" t="s">
        <v>521</v>
      </c>
      <c r="D110" s="748"/>
      <c r="E110" s="182">
        <f t="shared" si="37"/>
        <v>0</v>
      </c>
      <c r="F110" s="124"/>
      <c r="G110" s="142">
        <f t="shared" si="24"/>
        <v>0</v>
      </c>
      <c r="H110" s="182">
        <f t="shared" si="38"/>
        <v>0</v>
      </c>
      <c r="I110" s="124"/>
      <c r="J110" s="503">
        <f t="shared" si="25"/>
        <v>0</v>
      </c>
      <c r="K110" s="521"/>
      <c r="L110" s="1"/>
      <c r="M110" s="72"/>
      <c r="N110" s="72"/>
      <c r="O110" s="1"/>
      <c r="P110" s="72"/>
      <c r="Q110" s="72"/>
      <c r="R110" s="42"/>
      <c r="S110" s="40"/>
      <c r="T110" s="267"/>
      <c r="U110" s="72"/>
      <c r="V110" s="42"/>
      <c r="W110" s="659"/>
    </row>
    <row r="111" spans="1:23" ht="15.75" hidden="1" thickBot="1" x14ac:dyDescent="0.3">
      <c r="A111" s="50"/>
      <c r="B111" s="2"/>
      <c r="C111" s="748" t="s">
        <v>519</v>
      </c>
      <c r="D111" s="748"/>
      <c r="E111" s="182">
        <f t="shared" si="37"/>
        <v>0</v>
      </c>
      <c r="F111" s="124"/>
      <c r="G111" s="142">
        <f t="shared" si="24"/>
        <v>0</v>
      </c>
      <c r="H111" s="182">
        <f t="shared" si="38"/>
        <v>0</v>
      </c>
      <c r="I111" s="124"/>
      <c r="J111" s="503">
        <f t="shared" si="25"/>
        <v>0</v>
      </c>
      <c r="K111" s="521"/>
      <c r="L111" s="1"/>
      <c r="M111" s="72"/>
      <c r="N111" s="72"/>
      <c r="O111" s="1"/>
      <c r="P111" s="72"/>
      <c r="Q111" s="72"/>
      <c r="R111" s="42"/>
      <c r="S111" s="40"/>
      <c r="T111" s="267"/>
      <c r="U111" s="72"/>
      <c r="V111" s="42"/>
      <c r="W111" s="659"/>
    </row>
    <row r="112" spans="1:23" ht="15.75" hidden="1" thickBot="1" x14ac:dyDescent="0.3">
      <c r="A112" s="50"/>
      <c r="B112" s="2"/>
      <c r="C112" s="749" t="s">
        <v>523</v>
      </c>
      <c r="D112" s="749"/>
      <c r="E112" s="192">
        <f t="shared" si="37"/>
        <v>0</v>
      </c>
      <c r="F112" s="134"/>
      <c r="G112" s="142">
        <f t="shared" si="24"/>
        <v>0</v>
      </c>
      <c r="H112" s="192">
        <f t="shared" si="38"/>
        <v>0</v>
      </c>
      <c r="I112" s="134"/>
      <c r="J112" s="503">
        <f t="shared" si="25"/>
        <v>0</v>
      </c>
      <c r="K112" s="521"/>
      <c r="L112" s="1"/>
      <c r="M112" s="72"/>
      <c r="N112" s="72"/>
      <c r="O112" s="1"/>
      <c r="P112" s="72"/>
      <c r="Q112" s="72"/>
      <c r="R112" s="42"/>
      <c r="S112" s="40"/>
      <c r="T112" s="267"/>
      <c r="U112" s="72"/>
      <c r="V112" s="42"/>
      <c r="W112" s="659"/>
    </row>
    <row r="113" spans="1:23" ht="15.75" hidden="1" thickBot="1" x14ac:dyDescent="0.3">
      <c r="A113" s="50"/>
      <c r="B113" s="2"/>
      <c r="C113" s="748" t="s">
        <v>524</v>
      </c>
      <c r="D113" s="748"/>
      <c r="E113" s="182">
        <f t="shared" si="37"/>
        <v>0</v>
      </c>
      <c r="F113" s="124"/>
      <c r="G113" s="142">
        <f t="shared" si="24"/>
        <v>0</v>
      </c>
      <c r="H113" s="182">
        <f t="shared" si="38"/>
        <v>0</v>
      </c>
      <c r="I113" s="124"/>
      <c r="J113" s="503">
        <f t="shared" si="25"/>
        <v>0</v>
      </c>
      <c r="K113" s="521"/>
      <c r="L113" s="1"/>
      <c r="M113" s="72"/>
      <c r="N113" s="72"/>
      <c r="O113" s="1"/>
      <c r="P113" s="72"/>
      <c r="Q113" s="72"/>
      <c r="R113" s="42"/>
      <c r="S113" s="40"/>
      <c r="T113" s="267"/>
      <c r="U113" s="72"/>
      <c r="V113" s="42"/>
      <c r="W113" s="659"/>
    </row>
    <row r="114" spans="1:23" ht="15.75" hidden="1" thickBot="1" x14ac:dyDescent="0.3">
      <c r="A114" s="50"/>
      <c r="B114" s="2"/>
      <c r="C114" s="749" t="s">
        <v>526</v>
      </c>
      <c r="D114" s="749"/>
      <c r="E114" s="192">
        <f t="shared" si="37"/>
        <v>0</v>
      </c>
      <c r="F114" s="134"/>
      <c r="G114" s="142">
        <f t="shared" si="24"/>
        <v>0</v>
      </c>
      <c r="H114" s="192">
        <f t="shared" si="38"/>
        <v>0</v>
      </c>
      <c r="I114" s="134"/>
      <c r="J114" s="503">
        <f t="shared" si="25"/>
        <v>0</v>
      </c>
      <c r="K114" s="521"/>
      <c r="L114" s="1"/>
      <c r="M114" s="72"/>
      <c r="N114" s="72"/>
      <c r="O114" s="1"/>
      <c r="P114" s="72"/>
      <c r="Q114" s="72"/>
      <c r="R114" s="42"/>
      <c r="S114" s="40"/>
      <c r="T114" s="267"/>
      <c r="U114" s="72"/>
      <c r="V114" s="42"/>
      <c r="W114" s="659"/>
    </row>
    <row r="115" spans="1:23" ht="15.75" hidden="1" thickBot="1" x14ac:dyDescent="0.3">
      <c r="A115" s="50"/>
      <c r="B115" s="2"/>
      <c r="C115" s="749" t="s">
        <v>528</v>
      </c>
      <c r="D115" s="749"/>
      <c r="E115" s="192">
        <f t="shared" si="37"/>
        <v>0</v>
      </c>
      <c r="F115" s="134"/>
      <c r="G115" s="142">
        <f t="shared" si="24"/>
        <v>0</v>
      </c>
      <c r="H115" s="192">
        <f t="shared" si="38"/>
        <v>0</v>
      </c>
      <c r="I115" s="134"/>
      <c r="J115" s="503">
        <f t="shared" si="25"/>
        <v>0</v>
      </c>
      <c r="K115" s="521"/>
      <c r="L115" s="1"/>
      <c r="M115" s="72"/>
      <c r="N115" s="72"/>
      <c r="O115" s="1"/>
      <c r="P115" s="72"/>
      <c r="Q115" s="72"/>
      <c r="R115" s="42"/>
      <c r="S115" s="40"/>
      <c r="T115" s="267"/>
      <c r="U115" s="72"/>
      <c r="V115" s="42"/>
      <c r="W115" s="659"/>
    </row>
    <row r="116" spans="1:23" ht="15.75" hidden="1" thickBot="1" x14ac:dyDescent="0.3">
      <c r="A116" s="93" t="s">
        <v>663</v>
      </c>
      <c r="B116" s="819" t="s">
        <v>807</v>
      </c>
      <c r="C116" s="820"/>
      <c r="D116" s="820"/>
      <c r="E116" s="191">
        <f>E117+E118</f>
        <v>0</v>
      </c>
      <c r="F116" s="133">
        <f>F117+F118</f>
        <v>0</v>
      </c>
      <c r="G116" s="145">
        <f t="shared" si="24"/>
        <v>0</v>
      </c>
      <c r="H116" s="191">
        <f>H117+H118</f>
        <v>0</v>
      </c>
      <c r="I116" s="133">
        <f>I117+I118</f>
        <v>0</v>
      </c>
      <c r="J116" s="505">
        <f t="shared" si="25"/>
        <v>0</v>
      </c>
      <c r="K116" s="523">
        <f t="shared" ref="K116:V116" si="39">K117+K118</f>
        <v>0</v>
      </c>
      <c r="L116" s="95">
        <f t="shared" si="39"/>
        <v>0</v>
      </c>
      <c r="M116" s="98">
        <f t="shared" si="39"/>
        <v>0</v>
      </c>
      <c r="N116" s="98">
        <f t="shared" si="39"/>
        <v>0</v>
      </c>
      <c r="O116" s="95">
        <f t="shared" si="39"/>
        <v>0</v>
      </c>
      <c r="P116" s="98">
        <f t="shared" si="39"/>
        <v>0</v>
      </c>
      <c r="Q116" s="98">
        <f t="shared" si="39"/>
        <v>0</v>
      </c>
      <c r="R116" s="99">
        <f t="shared" si="39"/>
        <v>0</v>
      </c>
      <c r="S116" s="97">
        <f t="shared" si="39"/>
        <v>0</v>
      </c>
      <c r="T116" s="269">
        <f t="shared" si="39"/>
        <v>0</v>
      </c>
      <c r="U116" s="98">
        <f t="shared" si="39"/>
        <v>0</v>
      </c>
      <c r="V116" s="99">
        <f t="shared" si="39"/>
        <v>0</v>
      </c>
      <c r="W116" s="659"/>
    </row>
    <row r="117" spans="1:23" ht="15.75" hidden="1" thickBot="1" x14ac:dyDescent="0.3">
      <c r="A117" s="50"/>
      <c r="B117" s="2"/>
      <c r="C117" s="748" t="s">
        <v>530</v>
      </c>
      <c r="D117" s="748"/>
      <c r="E117" s="182">
        <f>SUM(N117:Y117)</f>
        <v>0</v>
      </c>
      <c r="F117" s="124"/>
      <c r="G117" s="142">
        <f t="shared" si="24"/>
        <v>0</v>
      </c>
      <c r="H117" s="182">
        <f>SUM(Q117:AB117)</f>
        <v>0</v>
      </c>
      <c r="I117" s="124"/>
      <c r="J117" s="503">
        <f t="shared" si="25"/>
        <v>0</v>
      </c>
      <c r="K117" s="521"/>
      <c r="L117" s="1"/>
      <c r="M117" s="72"/>
      <c r="N117" s="72"/>
      <c r="O117" s="1"/>
      <c r="P117" s="72"/>
      <c r="Q117" s="72"/>
      <c r="R117" s="42"/>
      <c r="S117" s="40"/>
      <c r="T117" s="267"/>
      <c r="U117" s="72"/>
      <c r="V117" s="42"/>
      <c r="W117" s="659"/>
    </row>
    <row r="118" spans="1:23" ht="15.75" hidden="1" thickBot="1" x14ac:dyDescent="0.3">
      <c r="A118" s="50"/>
      <c r="B118" s="2"/>
      <c r="C118" s="749" t="s">
        <v>529</v>
      </c>
      <c r="D118" s="749"/>
      <c r="E118" s="192">
        <f>SUM(N118:Y118)</f>
        <v>0</v>
      </c>
      <c r="F118" s="134"/>
      <c r="G118" s="142">
        <f t="shared" si="24"/>
        <v>0</v>
      </c>
      <c r="H118" s="192">
        <f>SUM(Q118:AB118)</f>
        <v>0</v>
      </c>
      <c r="I118" s="134"/>
      <c r="J118" s="503">
        <f t="shared" si="25"/>
        <v>0</v>
      </c>
      <c r="K118" s="521"/>
      <c r="L118" s="1"/>
      <c r="M118" s="72"/>
      <c r="N118" s="72"/>
      <c r="O118" s="1"/>
      <c r="P118" s="72"/>
      <c r="Q118" s="72"/>
      <c r="R118" s="42"/>
      <c r="S118" s="40"/>
      <c r="T118" s="267"/>
      <c r="U118" s="72"/>
      <c r="V118" s="42"/>
      <c r="W118" s="659"/>
    </row>
    <row r="119" spans="1:23" ht="15.75" hidden="1" thickBot="1" x14ac:dyDescent="0.3">
      <c r="A119" s="93" t="s">
        <v>665</v>
      </c>
      <c r="B119" s="819" t="s">
        <v>808</v>
      </c>
      <c r="C119" s="820"/>
      <c r="D119" s="820"/>
      <c r="E119" s="191">
        <f>E120+E121+E122+E123+E124+E125+E126+E127+E128+E129+E130</f>
        <v>0</v>
      </c>
      <c r="F119" s="133">
        <f>F120+F121+F122+F123+F124+F125+F126+F127+F128+F129+F130</f>
        <v>0</v>
      </c>
      <c r="G119" s="145">
        <f t="shared" si="24"/>
        <v>0</v>
      </c>
      <c r="H119" s="191">
        <f>H120+H121+H122+H123+H124+H125+H126+H127+H128+H129+H130</f>
        <v>0</v>
      </c>
      <c r="I119" s="133">
        <f>I120+I121+I122+I123+I124+I125+I126+I127+I128+I129+I130</f>
        <v>0</v>
      </c>
      <c r="J119" s="505">
        <f t="shared" si="25"/>
        <v>0</v>
      </c>
      <c r="K119" s="523">
        <f t="shared" ref="K119:V119" si="40">K120+K121+K122+K123+K124+K125+K126+K127+K128+K129+K130</f>
        <v>0</v>
      </c>
      <c r="L119" s="95">
        <f t="shared" si="40"/>
        <v>0</v>
      </c>
      <c r="M119" s="98">
        <f t="shared" si="40"/>
        <v>0</v>
      </c>
      <c r="N119" s="98">
        <f t="shared" si="40"/>
        <v>0</v>
      </c>
      <c r="O119" s="95">
        <f t="shared" si="40"/>
        <v>0</v>
      </c>
      <c r="P119" s="98">
        <f t="shared" si="40"/>
        <v>0</v>
      </c>
      <c r="Q119" s="98">
        <f t="shared" si="40"/>
        <v>0</v>
      </c>
      <c r="R119" s="99">
        <f t="shared" si="40"/>
        <v>0</v>
      </c>
      <c r="S119" s="97">
        <f t="shared" si="40"/>
        <v>0</v>
      </c>
      <c r="T119" s="269">
        <f t="shared" si="40"/>
        <v>0</v>
      </c>
      <c r="U119" s="98">
        <f t="shared" si="40"/>
        <v>0</v>
      </c>
      <c r="V119" s="99">
        <f t="shared" si="40"/>
        <v>0</v>
      </c>
      <c r="W119" s="659"/>
    </row>
    <row r="120" spans="1:23" ht="15.75" hidden="1" thickBot="1" x14ac:dyDescent="0.3">
      <c r="A120" s="50"/>
      <c r="B120" s="2"/>
      <c r="C120" s="748" t="s">
        <v>354</v>
      </c>
      <c r="D120" s="748"/>
      <c r="E120" s="182">
        <f t="shared" ref="E120:E133" si="41">SUM(N120:Y120)</f>
        <v>0</v>
      </c>
      <c r="F120" s="124"/>
      <c r="G120" s="142">
        <f t="shared" si="24"/>
        <v>0</v>
      </c>
      <c r="H120" s="182">
        <f t="shared" ref="H120:H133" si="42">SUM(Q120:AB120)</f>
        <v>0</v>
      </c>
      <c r="I120" s="124"/>
      <c r="J120" s="503">
        <f t="shared" si="25"/>
        <v>0</v>
      </c>
      <c r="K120" s="521"/>
      <c r="L120" s="1"/>
      <c r="M120" s="72"/>
      <c r="N120" s="72"/>
      <c r="O120" s="1"/>
      <c r="P120" s="72"/>
      <c r="Q120" s="72"/>
      <c r="R120" s="42"/>
      <c r="S120" s="40"/>
      <c r="T120" s="267"/>
      <c r="U120" s="72"/>
      <c r="V120" s="42"/>
      <c r="W120" s="659"/>
    </row>
    <row r="121" spans="1:23" ht="15.75" hidden="1" thickBot="1" x14ac:dyDescent="0.3">
      <c r="A121" s="50"/>
      <c r="B121" s="2"/>
      <c r="C121" s="748" t="s">
        <v>357</v>
      </c>
      <c r="D121" s="748"/>
      <c r="E121" s="182">
        <f t="shared" si="41"/>
        <v>0</v>
      </c>
      <c r="F121" s="124"/>
      <c r="G121" s="142">
        <f t="shared" si="24"/>
        <v>0</v>
      </c>
      <c r="H121" s="182">
        <f t="shared" si="42"/>
        <v>0</v>
      </c>
      <c r="I121" s="124"/>
      <c r="J121" s="503">
        <f t="shared" si="25"/>
        <v>0</v>
      </c>
      <c r="K121" s="521"/>
      <c r="L121" s="1"/>
      <c r="M121" s="72"/>
      <c r="N121" s="72"/>
      <c r="O121" s="1"/>
      <c r="P121" s="72"/>
      <c r="Q121" s="72"/>
      <c r="R121" s="42"/>
      <c r="S121" s="40"/>
      <c r="T121" s="267"/>
      <c r="U121" s="72"/>
      <c r="V121" s="42"/>
      <c r="W121" s="659"/>
    </row>
    <row r="122" spans="1:23" ht="15.75" hidden="1" thickBot="1" x14ac:dyDescent="0.3">
      <c r="A122" s="50"/>
      <c r="B122" s="2"/>
      <c r="C122" s="748" t="s">
        <v>358</v>
      </c>
      <c r="D122" s="748"/>
      <c r="E122" s="182">
        <f t="shared" si="41"/>
        <v>0</v>
      </c>
      <c r="F122" s="124"/>
      <c r="G122" s="142">
        <f t="shared" si="24"/>
        <v>0</v>
      </c>
      <c r="H122" s="182">
        <f t="shared" si="42"/>
        <v>0</v>
      </c>
      <c r="I122" s="124"/>
      <c r="J122" s="503">
        <f t="shared" si="25"/>
        <v>0</v>
      </c>
      <c r="K122" s="521"/>
      <c r="L122" s="1"/>
      <c r="M122" s="72"/>
      <c r="N122" s="72"/>
      <c r="O122" s="1"/>
      <c r="P122" s="72"/>
      <c r="Q122" s="72"/>
      <c r="R122" s="42"/>
      <c r="S122" s="40"/>
      <c r="T122" s="267"/>
      <c r="U122" s="72"/>
      <c r="V122" s="42"/>
      <c r="W122" s="659"/>
    </row>
    <row r="123" spans="1:23" ht="15.75" hidden="1" thickBot="1" x14ac:dyDescent="0.3">
      <c r="A123" s="50"/>
      <c r="B123" s="2"/>
      <c r="C123" s="748" t="s">
        <v>355</v>
      </c>
      <c r="D123" s="748"/>
      <c r="E123" s="182">
        <f t="shared" si="41"/>
        <v>0</v>
      </c>
      <c r="F123" s="124"/>
      <c r="G123" s="142">
        <f t="shared" si="24"/>
        <v>0</v>
      </c>
      <c r="H123" s="182">
        <f t="shared" si="42"/>
        <v>0</v>
      </c>
      <c r="I123" s="124"/>
      <c r="J123" s="503">
        <f t="shared" si="25"/>
        <v>0</v>
      </c>
      <c r="K123" s="521"/>
      <c r="L123" s="1"/>
      <c r="M123" s="72"/>
      <c r="N123" s="72"/>
      <c r="O123" s="1"/>
      <c r="P123" s="72"/>
      <c r="Q123" s="72"/>
      <c r="R123" s="42"/>
      <c r="S123" s="40"/>
      <c r="T123" s="267"/>
      <c r="U123" s="72"/>
      <c r="V123" s="42"/>
      <c r="W123" s="659"/>
    </row>
    <row r="124" spans="1:23" ht="15.75" hidden="1" thickBot="1" x14ac:dyDescent="0.3">
      <c r="A124" s="50"/>
      <c r="B124" s="2"/>
      <c r="C124" s="748" t="s">
        <v>809</v>
      </c>
      <c r="D124" s="748"/>
      <c r="E124" s="182">
        <f t="shared" si="41"/>
        <v>0</v>
      </c>
      <c r="F124" s="124"/>
      <c r="G124" s="142">
        <f t="shared" si="24"/>
        <v>0</v>
      </c>
      <c r="H124" s="182">
        <f t="shared" si="42"/>
        <v>0</v>
      </c>
      <c r="I124" s="124"/>
      <c r="J124" s="503">
        <f t="shared" si="25"/>
        <v>0</v>
      </c>
      <c r="K124" s="521"/>
      <c r="L124" s="1"/>
      <c r="M124" s="72"/>
      <c r="N124" s="72"/>
      <c r="O124" s="1"/>
      <c r="P124" s="72"/>
      <c r="Q124" s="72"/>
      <c r="R124" s="42"/>
      <c r="S124" s="40"/>
      <c r="T124" s="267"/>
      <c r="U124" s="72"/>
      <c r="V124" s="42"/>
      <c r="W124" s="659"/>
    </row>
    <row r="125" spans="1:23" ht="15.75" hidden="1" thickBot="1" x14ac:dyDescent="0.3">
      <c r="A125" s="50"/>
      <c r="B125" s="2"/>
      <c r="C125" s="749" t="s">
        <v>531</v>
      </c>
      <c r="D125" s="749"/>
      <c r="E125" s="192">
        <f t="shared" si="41"/>
        <v>0</v>
      </c>
      <c r="F125" s="134"/>
      <c r="G125" s="142">
        <f t="shared" si="24"/>
        <v>0</v>
      </c>
      <c r="H125" s="192">
        <f t="shared" si="42"/>
        <v>0</v>
      </c>
      <c r="I125" s="134"/>
      <c r="J125" s="503">
        <f t="shared" si="25"/>
        <v>0</v>
      </c>
      <c r="K125" s="521"/>
      <c r="L125" s="1"/>
      <c r="M125" s="72"/>
      <c r="N125" s="72"/>
      <c r="O125" s="1"/>
      <c r="P125" s="72"/>
      <c r="Q125" s="72"/>
      <c r="R125" s="42"/>
      <c r="S125" s="40"/>
      <c r="T125" s="267"/>
      <c r="U125" s="72"/>
      <c r="V125" s="42"/>
      <c r="W125" s="659"/>
    </row>
    <row r="126" spans="1:23" ht="15.75" hidden="1" thickBot="1" x14ac:dyDescent="0.3">
      <c r="A126" s="50"/>
      <c r="B126" s="2"/>
      <c r="C126" s="749" t="s">
        <v>532</v>
      </c>
      <c r="D126" s="749"/>
      <c r="E126" s="192">
        <f t="shared" si="41"/>
        <v>0</v>
      </c>
      <c r="F126" s="134"/>
      <c r="G126" s="142">
        <f t="shared" si="24"/>
        <v>0</v>
      </c>
      <c r="H126" s="192">
        <f t="shared" si="42"/>
        <v>0</v>
      </c>
      <c r="I126" s="134"/>
      <c r="J126" s="503">
        <f t="shared" si="25"/>
        <v>0</v>
      </c>
      <c r="K126" s="521"/>
      <c r="L126" s="1"/>
      <c r="M126" s="72"/>
      <c r="N126" s="72"/>
      <c r="O126" s="1"/>
      <c r="P126" s="72"/>
      <c r="Q126" s="72"/>
      <c r="R126" s="42"/>
      <c r="S126" s="40"/>
      <c r="T126" s="267"/>
      <c r="U126" s="72"/>
      <c r="V126" s="42"/>
      <c r="W126" s="659"/>
    </row>
    <row r="127" spans="1:23" ht="15.75" hidden="1" thickBot="1" x14ac:dyDescent="0.3">
      <c r="A127" s="50"/>
      <c r="B127" s="2"/>
      <c r="C127" s="748" t="s">
        <v>364</v>
      </c>
      <c r="D127" s="748"/>
      <c r="E127" s="182">
        <f t="shared" si="41"/>
        <v>0</v>
      </c>
      <c r="F127" s="124"/>
      <c r="G127" s="142">
        <f t="shared" si="24"/>
        <v>0</v>
      </c>
      <c r="H127" s="182">
        <f t="shared" si="42"/>
        <v>0</v>
      </c>
      <c r="I127" s="124"/>
      <c r="J127" s="503">
        <f t="shared" si="25"/>
        <v>0</v>
      </c>
      <c r="K127" s="521"/>
      <c r="L127" s="1"/>
      <c r="M127" s="72"/>
      <c r="N127" s="72"/>
      <c r="O127" s="1"/>
      <c r="P127" s="72"/>
      <c r="Q127" s="72"/>
      <c r="R127" s="42"/>
      <c r="S127" s="40"/>
      <c r="T127" s="267"/>
      <c r="U127" s="72"/>
      <c r="V127" s="42"/>
      <c r="W127" s="659"/>
    </row>
    <row r="128" spans="1:23" ht="15.75" hidden="1" thickBot="1" x14ac:dyDescent="0.3">
      <c r="A128" s="50"/>
      <c r="B128" s="2"/>
      <c r="C128" s="748" t="s">
        <v>356</v>
      </c>
      <c r="D128" s="748"/>
      <c r="E128" s="182">
        <f t="shared" si="41"/>
        <v>0</v>
      </c>
      <c r="F128" s="124"/>
      <c r="G128" s="142">
        <f t="shared" si="24"/>
        <v>0</v>
      </c>
      <c r="H128" s="182">
        <f t="shared" si="42"/>
        <v>0</v>
      </c>
      <c r="I128" s="124"/>
      <c r="J128" s="503">
        <f t="shared" si="25"/>
        <v>0</v>
      </c>
      <c r="K128" s="521"/>
      <c r="L128" s="1"/>
      <c r="M128" s="72"/>
      <c r="N128" s="72"/>
      <c r="O128" s="1"/>
      <c r="P128" s="72"/>
      <c r="Q128" s="72"/>
      <c r="R128" s="42"/>
      <c r="S128" s="40"/>
      <c r="T128" s="267"/>
      <c r="U128" s="72"/>
      <c r="V128" s="42"/>
      <c r="W128" s="659"/>
    </row>
    <row r="129" spans="1:23" ht="15.75" hidden="1" thickBot="1" x14ac:dyDescent="0.3">
      <c r="A129" s="50"/>
      <c r="B129" s="2"/>
      <c r="C129" s="749" t="s">
        <v>533</v>
      </c>
      <c r="D129" s="749"/>
      <c r="E129" s="192">
        <f t="shared" si="41"/>
        <v>0</v>
      </c>
      <c r="F129" s="134"/>
      <c r="G129" s="142">
        <f t="shared" si="24"/>
        <v>0</v>
      </c>
      <c r="H129" s="192">
        <f t="shared" si="42"/>
        <v>0</v>
      </c>
      <c r="I129" s="134"/>
      <c r="J129" s="503">
        <f t="shared" si="25"/>
        <v>0</v>
      </c>
      <c r="K129" s="521"/>
      <c r="L129" s="1"/>
      <c r="M129" s="72"/>
      <c r="N129" s="72"/>
      <c r="O129" s="1"/>
      <c r="P129" s="72"/>
      <c r="Q129" s="72"/>
      <c r="R129" s="42"/>
      <c r="S129" s="40"/>
      <c r="T129" s="267"/>
      <c r="U129" s="72"/>
      <c r="V129" s="42"/>
      <c r="W129" s="659"/>
    </row>
    <row r="130" spans="1:23" ht="15.75" hidden="1" thickBot="1" x14ac:dyDescent="0.3">
      <c r="A130" s="50"/>
      <c r="B130" s="2"/>
      <c r="C130" s="748" t="s">
        <v>534</v>
      </c>
      <c r="D130" s="748"/>
      <c r="E130" s="182">
        <f t="shared" si="41"/>
        <v>0</v>
      </c>
      <c r="F130" s="124"/>
      <c r="G130" s="142">
        <f t="shared" si="24"/>
        <v>0</v>
      </c>
      <c r="H130" s="182">
        <f t="shared" si="42"/>
        <v>0</v>
      </c>
      <c r="I130" s="124"/>
      <c r="J130" s="503">
        <f t="shared" si="25"/>
        <v>0</v>
      </c>
      <c r="K130" s="521"/>
      <c r="L130" s="1"/>
      <c r="M130" s="72"/>
      <c r="N130" s="72"/>
      <c r="O130" s="1"/>
      <c r="P130" s="72"/>
      <c r="Q130" s="72"/>
      <c r="R130" s="42"/>
      <c r="S130" s="40"/>
      <c r="T130" s="267"/>
      <c r="U130" s="72"/>
      <c r="V130" s="42"/>
      <c r="W130" s="659"/>
    </row>
    <row r="131" spans="1:23" ht="15.75" hidden="1" thickBot="1" x14ac:dyDescent="0.3">
      <c r="A131" s="93" t="s">
        <v>664</v>
      </c>
      <c r="B131" s="775" t="s">
        <v>236</v>
      </c>
      <c r="C131" s="776"/>
      <c r="D131" s="776"/>
      <c r="E131" s="193">
        <f t="shared" si="41"/>
        <v>0</v>
      </c>
      <c r="F131" s="135"/>
      <c r="G131" s="145">
        <f t="shared" si="24"/>
        <v>0</v>
      </c>
      <c r="H131" s="193">
        <f t="shared" si="42"/>
        <v>0</v>
      </c>
      <c r="I131" s="135"/>
      <c r="J131" s="505">
        <f t="shared" si="25"/>
        <v>0</v>
      </c>
      <c r="K131" s="523"/>
      <c r="L131" s="95"/>
      <c r="M131" s="98"/>
      <c r="N131" s="98"/>
      <c r="O131" s="95"/>
      <c r="P131" s="98"/>
      <c r="Q131" s="98"/>
      <c r="R131" s="99"/>
      <c r="S131" s="97"/>
      <c r="T131" s="269"/>
      <c r="U131" s="98"/>
      <c r="V131" s="99"/>
      <c r="W131" s="659"/>
    </row>
    <row r="132" spans="1:23" ht="15.75" hidden="1" thickBot="1" x14ac:dyDescent="0.3">
      <c r="A132" s="93" t="s">
        <v>666</v>
      </c>
      <c r="B132" s="775" t="s">
        <v>238</v>
      </c>
      <c r="C132" s="776"/>
      <c r="D132" s="776"/>
      <c r="E132" s="193">
        <f t="shared" si="41"/>
        <v>0</v>
      </c>
      <c r="F132" s="135"/>
      <c r="G132" s="145">
        <f t="shared" si="24"/>
        <v>0</v>
      </c>
      <c r="H132" s="193">
        <f t="shared" si="42"/>
        <v>0</v>
      </c>
      <c r="I132" s="135"/>
      <c r="J132" s="505">
        <f t="shared" si="25"/>
        <v>0</v>
      </c>
      <c r="K132" s="523"/>
      <c r="L132" s="95"/>
      <c r="M132" s="98"/>
      <c r="N132" s="98"/>
      <c r="O132" s="95"/>
      <c r="P132" s="98"/>
      <c r="Q132" s="98"/>
      <c r="R132" s="99"/>
      <c r="S132" s="97"/>
      <c r="T132" s="269"/>
      <c r="U132" s="98"/>
      <c r="V132" s="99"/>
      <c r="W132" s="659"/>
    </row>
    <row r="133" spans="1:23" ht="15.75" hidden="1" thickBot="1" x14ac:dyDescent="0.3">
      <c r="A133" s="93" t="s">
        <v>667</v>
      </c>
      <c r="B133" s="775" t="s">
        <v>240</v>
      </c>
      <c r="C133" s="776"/>
      <c r="D133" s="776"/>
      <c r="E133" s="193">
        <f t="shared" si="41"/>
        <v>0</v>
      </c>
      <c r="F133" s="135"/>
      <c r="G133" s="145">
        <f t="shared" ref="G133:G196" si="43">SUM(E133:F133)</f>
        <v>0</v>
      </c>
      <c r="H133" s="193">
        <f t="shared" si="42"/>
        <v>0</v>
      </c>
      <c r="I133" s="135"/>
      <c r="J133" s="505">
        <f t="shared" ref="J133:J144" si="44">SUM(H133:I133)</f>
        <v>0</v>
      </c>
      <c r="K133" s="523"/>
      <c r="L133" s="95"/>
      <c r="M133" s="98"/>
      <c r="N133" s="98"/>
      <c r="O133" s="95"/>
      <c r="P133" s="98"/>
      <c r="Q133" s="98"/>
      <c r="R133" s="99"/>
      <c r="S133" s="97"/>
      <c r="T133" s="269"/>
      <c r="U133" s="98"/>
      <c r="V133" s="99"/>
      <c r="W133" s="659"/>
    </row>
    <row r="134" spans="1:23" ht="15.75" hidden="1" thickBot="1" x14ac:dyDescent="0.3">
      <c r="A134" s="93" t="s">
        <v>668</v>
      </c>
      <c r="B134" s="775" t="s">
        <v>242</v>
      </c>
      <c r="C134" s="776"/>
      <c r="D134" s="776"/>
      <c r="E134" s="193">
        <f>E135+E136+E137+E138+E139+E140+E141+E142+E143+E144</f>
        <v>0</v>
      </c>
      <c r="F134" s="135">
        <f>F135+F136+F137+F138+F139+F140+F141+F142+F143+F144</f>
        <v>0</v>
      </c>
      <c r="G134" s="145">
        <f t="shared" si="43"/>
        <v>0</v>
      </c>
      <c r="H134" s="193">
        <f>H135+H136+H137+H138+H139+H140+H141+H142+H143+H144</f>
        <v>0</v>
      </c>
      <c r="I134" s="135">
        <f>I135+I136+I137+I138+I139+I140+I141+I142+I143+I144</f>
        <v>0</v>
      </c>
      <c r="J134" s="505">
        <f t="shared" si="44"/>
        <v>0</v>
      </c>
      <c r="K134" s="523">
        <f t="shared" ref="K134:V134" si="45">K135+K136+K137+K138+K139+K140+K141+K142+K143+K144</f>
        <v>0</v>
      </c>
      <c r="L134" s="95">
        <f t="shared" si="45"/>
        <v>0</v>
      </c>
      <c r="M134" s="98">
        <f t="shared" si="45"/>
        <v>0</v>
      </c>
      <c r="N134" s="98">
        <f t="shared" si="45"/>
        <v>0</v>
      </c>
      <c r="O134" s="95">
        <f t="shared" si="45"/>
        <v>0</v>
      </c>
      <c r="P134" s="98">
        <f t="shared" si="45"/>
        <v>0</v>
      </c>
      <c r="Q134" s="98">
        <f t="shared" si="45"/>
        <v>0</v>
      </c>
      <c r="R134" s="99">
        <f t="shared" si="45"/>
        <v>0</v>
      </c>
      <c r="S134" s="97">
        <f t="shared" si="45"/>
        <v>0</v>
      </c>
      <c r="T134" s="269">
        <f t="shared" si="45"/>
        <v>0</v>
      </c>
      <c r="U134" s="98">
        <f t="shared" si="45"/>
        <v>0</v>
      </c>
      <c r="V134" s="99">
        <f t="shared" si="45"/>
        <v>0</v>
      </c>
      <c r="W134" s="659"/>
    </row>
    <row r="135" spans="1:23" ht="15.75" hidden="1" thickBot="1" x14ac:dyDescent="0.3">
      <c r="A135" s="50"/>
      <c r="B135" s="2"/>
      <c r="C135" s="748" t="s">
        <v>359</v>
      </c>
      <c r="D135" s="748"/>
      <c r="E135" s="182">
        <f t="shared" ref="E135:E144" si="46">SUM(N135:Y135)</f>
        <v>0</v>
      </c>
      <c r="F135" s="124"/>
      <c r="G135" s="142">
        <f t="shared" si="43"/>
        <v>0</v>
      </c>
      <c r="H135" s="182">
        <f t="shared" ref="H135:H144" si="47">SUM(Q135:AB135)</f>
        <v>0</v>
      </c>
      <c r="I135" s="124"/>
      <c r="J135" s="503">
        <f t="shared" si="44"/>
        <v>0</v>
      </c>
      <c r="K135" s="521"/>
      <c r="L135" s="1"/>
      <c r="M135" s="72"/>
      <c r="N135" s="72"/>
      <c r="O135" s="1"/>
      <c r="P135" s="72"/>
      <c r="Q135" s="72"/>
      <c r="R135" s="42"/>
      <c r="S135" s="40"/>
      <c r="T135" s="267"/>
      <c r="U135" s="72"/>
      <c r="V135" s="42"/>
      <c r="W135" s="659"/>
    </row>
    <row r="136" spans="1:23" ht="15.75" hidden="1" thickBot="1" x14ac:dyDescent="0.3">
      <c r="A136" s="50"/>
      <c r="B136" s="2"/>
      <c r="C136" s="748" t="s">
        <v>360</v>
      </c>
      <c r="D136" s="748"/>
      <c r="E136" s="182">
        <f t="shared" si="46"/>
        <v>0</v>
      </c>
      <c r="F136" s="124"/>
      <c r="G136" s="142">
        <f t="shared" si="43"/>
        <v>0</v>
      </c>
      <c r="H136" s="182">
        <f t="shared" si="47"/>
        <v>0</v>
      </c>
      <c r="I136" s="124"/>
      <c r="J136" s="503">
        <f t="shared" si="44"/>
        <v>0</v>
      </c>
      <c r="K136" s="521"/>
      <c r="L136" s="1"/>
      <c r="M136" s="72"/>
      <c r="N136" s="72"/>
      <c r="O136" s="1"/>
      <c r="P136" s="72"/>
      <c r="Q136" s="72"/>
      <c r="R136" s="42"/>
      <c r="S136" s="40"/>
      <c r="T136" s="267"/>
      <c r="U136" s="72"/>
      <c r="V136" s="42"/>
      <c r="W136" s="659"/>
    </row>
    <row r="137" spans="1:23" ht="15.75" hidden="1" thickBot="1" x14ac:dyDescent="0.3">
      <c r="A137" s="50"/>
      <c r="B137" s="2"/>
      <c r="C137" s="748" t="s">
        <v>361</v>
      </c>
      <c r="D137" s="748"/>
      <c r="E137" s="182">
        <f t="shared" si="46"/>
        <v>0</v>
      </c>
      <c r="F137" s="124"/>
      <c r="G137" s="142">
        <f t="shared" si="43"/>
        <v>0</v>
      </c>
      <c r="H137" s="182">
        <f t="shared" si="47"/>
        <v>0</v>
      </c>
      <c r="I137" s="124"/>
      <c r="J137" s="503">
        <f t="shared" si="44"/>
        <v>0</v>
      </c>
      <c r="K137" s="521"/>
      <c r="L137" s="1"/>
      <c r="M137" s="72"/>
      <c r="N137" s="72"/>
      <c r="O137" s="1"/>
      <c r="P137" s="72"/>
      <c r="Q137" s="72"/>
      <c r="R137" s="42"/>
      <c r="S137" s="40"/>
      <c r="T137" s="267"/>
      <c r="U137" s="72"/>
      <c r="V137" s="42"/>
      <c r="W137" s="659"/>
    </row>
    <row r="138" spans="1:23" ht="15.75" hidden="1" thickBot="1" x14ac:dyDescent="0.3">
      <c r="A138" s="50"/>
      <c r="B138" s="2"/>
      <c r="C138" s="748" t="s">
        <v>362</v>
      </c>
      <c r="D138" s="748"/>
      <c r="E138" s="182">
        <f t="shared" si="46"/>
        <v>0</v>
      </c>
      <c r="F138" s="124"/>
      <c r="G138" s="142">
        <f t="shared" si="43"/>
        <v>0</v>
      </c>
      <c r="H138" s="182">
        <f t="shared" si="47"/>
        <v>0</v>
      </c>
      <c r="I138" s="124"/>
      <c r="J138" s="503">
        <f t="shared" si="44"/>
        <v>0</v>
      </c>
      <c r="K138" s="521"/>
      <c r="L138" s="1"/>
      <c r="M138" s="72"/>
      <c r="N138" s="72"/>
      <c r="O138" s="1"/>
      <c r="P138" s="72"/>
      <c r="Q138" s="72"/>
      <c r="R138" s="42"/>
      <c r="S138" s="40"/>
      <c r="T138" s="267"/>
      <c r="U138" s="72"/>
      <c r="V138" s="42"/>
      <c r="W138" s="659"/>
    </row>
    <row r="139" spans="1:23" ht="15.75" hidden="1" thickBot="1" x14ac:dyDescent="0.3">
      <c r="A139" s="50"/>
      <c r="B139" s="2"/>
      <c r="C139" s="748" t="s">
        <v>363</v>
      </c>
      <c r="D139" s="748"/>
      <c r="E139" s="182">
        <f t="shared" si="46"/>
        <v>0</v>
      </c>
      <c r="F139" s="124"/>
      <c r="G139" s="142">
        <f t="shared" si="43"/>
        <v>0</v>
      </c>
      <c r="H139" s="182">
        <f t="shared" si="47"/>
        <v>0</v>
      </c>
      <c r="I139" s="124"/>
      <c r="J139" s="503">
        <f t="shared" si="44"/>
        <v>0</v>
      </c>
      <c r="K139" s="521"/>
      <c r="L139" s="1"/>
      <c r="M139" s="72"/>
      <c r="N139" s="72"/>
      <c r="O139" s="1"/>
      <c r="P139" s="72"/>
      <c r="Q139" s="72"/>
      <c r="R139" s="42"/>
      <c r="S139" s="40"/>
      <c r="T139" s="267"/>
      <c r="U139" s="72"/>
      <c r="V139" s="42"/>
      <c r="W139" s="659"/>
    </row>
    <row r="140" spans="1:23" ht="15.75" hidden="1" thickBot="1" x14ac:dyDescent="0.3">
      <c r="A140" s="50"/>
      <c r="B140" s="2"/>
      <c r="C140" s="749" t="s">
        <v>535</v>
      </c>
      <c r="D140" s="749"/>
      <c r="E140" s="192">
        <f t="shared" si="46"/>
        <v>0</v>
      </c>
      <c r="F140" s="134"/>
      <c r="G140" s="142">
        <f t="shared" si="43"/>
        <v>0</v>
      </c>
      <c r="H140" s="192">
        <f t="shared" si="47"/>
        <v>0</v>
      </c>
      <c r="I140" s="134"/>
      <c r="J140" s="503">
        <f t="shared" si="44"/>
        <v>0</v>
      </c>
      <c r="K140" s="521"/>
      <c r="L140" s="1"/>
      <c r="M140" s="72"/>
      <c r="N140" s="72"/>
      <c r="O140" s="1"/>
      <c r="P140" s="72"/>
      <c r="Q140" s="72"/>
      <c r="R140" s="42"/>
      <c r="S140" s="40"/>
      <c r="T140" s="267"/>
      <c r="U140" s="72"/>
      <c r="V140" s="42"/>
      <c r="W140" s="659"/>
    </row>
    <row r="141" spans="1:23" ht="15.75" hidden="1" thickBot="1" x14ac:dyDescent="0.3">
      <c r="A141" s="50"/>
      <c r="B141" s="2"/>
      <c r="C141" s="749" t="s">
        <v>538</v>
      </c>
      <c r="D141" s="749"/>
      <c r="E141" s="192">
        <f t="shared" si="46"/>
        <v>0</v>
      </c>
      <c r="F141" s="134"/>
      <c r="G141" s="142">
        <f t="shared" si="43"/>
        <v>0</v>
      </c>
      <c r="H141" s="192">
        <f t="shared" si="47"/>
        <v>0</v>
      </c>
      <c r="I141" s="134"/>
      <c r="J141" s="503">
        <f t="shared" si="44"/>
        <v>0</v>
      </c>
      <c r="K141" s="521"/>
      <c r="L141" s="1"/>
      <c r="M141" s="72"/>
      <c r="N141" s="72"/>
      <c r="O141" s="1"/>
      <c r="P141" s="72"/>
      <c r="Q141" s="72"/>
      <c r="R141" s="42"/>
      <c r="S141" s="40"/>
      <c r="T141" s="267"/>
      <c r="U141" s="72"/>
      <c r="V141" s="42"/>
      <c r="W141" s="659"/>
    </row>
    <row r="142" spans="1:23" ht="15.75" hidden="1" thickBot="1" x14ac:dyDescent="0.3">
      <c r="A142" s="50"/>
      <c r="B142" s="2"/>
      <c r="C142" s="748" t="s">
        <v>365</v>
      </c>
      <c r="D142" s="748"/>
      <c r="E142" s="182">
        <f t="shared" si="46"/>
        <v>0</v>
      </c>
      <c r="F142" s="124"/>
      <c r="G142" s="142">
        <f t="shared" si="43"/>
        <v>0</v>
      </c>
      <c r="H142" s="182">
        <f t="shared" si="47"/>
        <v>0</v>
      </c>
      <c r="I142" s="124"/>
      <c r="J142" s="503">
        <f t="shared" si="44"/>
        <v>0</v>
      </c>
      <c r="K142" s="521"/>
      <c r="L142" s="1"/>
      <c r="M142" s="72"/>
      <c r="N142" s="72"/>
      <c r="O142" s="1"/>
      <c r="P142" s="72"/>
      <c r="Q142" s="72"/>
      <c r="R142" s="42"/>
      <c r="S142" s="40"/>
      <c r="T142" s="267"/>
      <c r="U142" s="72"/>
      <c r="V142" s="42"/>
      <c r="W142" s="659"/>
    </row>
    <row r="143" spans="1:23" ht="15.75" hidden="1" thickBot="1" x14ac:dyDescent="0.3">
      <c r="A143" s="50"/>
      <c r="B143" s="2"/>
      <c r="C143" s="749" t="s">
        <v>541</v>
      </c>
      <c r="D143" s="749"/>
      <c r="E143" s="192">
        <f t="shared" si="46"/>
        <v>0</v>
      </c>
      <c r="F143" s="134"/>
      <c r="G143" s="142">
        <f t="shared" si="43"/>
        <v>0</v>
      </c>
      <c r="H143" s="192">
        <f t="shared" si="47"/>
        <v>0</v>
      </c>
      <c r="I143" s="134"/>
      <c r="J143" s="503">
        <f t="shared" si="44"/>
        <v>0</v>
      </c>
      <c r="K143" s="521"/>
      <c r="L143" s="1"/>
      <c r="M143" s="72"/>
      <c r="N143" s="72"/>
      <c r="O143" s="1"/>
      <c r="P143" s="72"/>
      <c r="Q143" s="72"/>
      <c r="R143" s="42"/>
      <c r="S143" s="40"/>
      <c r="T143" s="267"/>
      <c r="U143" s="72"/>
      <c r="V143" s="42"/>
      <c r="W143" s="659"/>
    </row>
    <row r="144" spans="1:23" ht="15.75" hidden="1" thickBot="1" x14ac:dyDescent="0.3">
      <c r="A144" s="50"/>
      <c r="B144" s="2"/>
      <c r="C144" s="748" t="s">
        <v>542</v>
      </c>
      <c r="D144" s="748"/>
      <c r="E144" s="182">
        <f t="shared" si="46"/>
        <v>0</v>
      </c>
      <c r="F144" s="124"/>
      <c r="G144" s="142">
        <f t="shared" si="43"/>
        <v>0</v>
      </c>
      <c r="H144" s="182">
        <f t="shared" si="47"/>
        <v>0</v>
      </c>
      <c r="I144" s="124"/>
      <c r="J144" s="503">
        <f t="shared" si="44"/>
        <v>0</v>
      </c>
      <c r="K144" s="521"/>
      <c r="L144" s="1"/>
      <c r="M144" s="72"/>
      <c r="N144" s="72"/>
      <c r="O144" s="1"/>
      <c r="P144" s="72"/>
      <c r="Q144" s="72"/>
      <c r="R144" s="42"/>
      <c r="S144" s="510"/>
      <c r="T144" s="267"/>
      <c r="U144" s="72"/>
      <c r="V144" s="42"/>
      <c r="W144" s="659"/>
    </row>
    <row r="145" spans="1:23" ht="15.75" thickBot="1" x14ac:dyDescent="0.3">
      <c r="A145" s="119" t="s">
        <v>669</v>
      </c>
      <c r="B145" s="817" t="s">
        <v>244</v>
      </c>
      <c r="C145" s="818"/>
      <c r="D145" s="818"/>
      <c r="E145" s="194">
        <v>0</v>
      </c>
      <c r="F145" s="136"/>
      <c r="G145" s="145">
        <v>0</v>
      </c>
      <c r="H145" s="194">
        <v>0</v>
      </c>
      <c r="I145" s="136"/>
      <c r="J145" s="505">
        <v>0</v>
      </c>
      <c r="K145" s="523">
        <v>0</v>
      </c>
      <c r="L145" s="95">
        <v>0</v>
      </c>
      <c r="M145" s="98">
        <v>0</v>
      </c>
      <c r="N145" s="98">
        <v>0</v>
      </c>
      <c r="O145" s="95">
        <v>0</v>
      </c>
      <c r="P145" s="98">
        <v>0</v>
      </c>
      <c r="Q145" s="98">
        <v>0</v>
      </c>
      <c r="R145" s="99">
        <v>0</v>
      </c>
      <c r="S145" s="512">
        <v>0</v>
      </c>
      <c r="T145" s="269">
        <v>0</v>
      </c>
      <c r="U145" s="98">
        <v>0</v>
      </c>
      <c r="V145" s="339">
        <v>0</v>
      </c>
      <c r="W145" s="658">
        <f>SUM(K145:V145)</f>
        <v>0</v>
      </c>
    </row>
    <row r="146" spans="1:23" ht="15.75" thickBot="1" x14ac:dyDescent="0.3">
      <c r="A146" s="89" t="s">
        <v>245</v>
      </c>
      <c r="B146" s="771" t="s">
        <v>246</v>
      </c>
      <c r="C146" s="772"/>
      <c r="D146" s="772"/>
      <c r="E146" s="185">
        <f>SUM(E149:E155)</f>
        <v>85551284</v>
      </c>
      <c r="F146" s="127">
        <f>F147+F148+F151+F152+F153+F154+F155</f>
        <v>0</v>
      </c>
      <c r="G146" s="139">
        <f t="shared" si="43"/>
        <v>85551284</v>
      </c>
      <c r="H146" s="185">
        <f>SUM(H149:H155)</f>
        <v>85414166</v>
      </c>
      <c r="I146" s="127">
        <f>I147+I148+I151+I152+I153+I154+I155</f>
        <v>0</v>
      </c>
      <c r="J146" s="499">
        <f t="shared" ref="J146:J209" si="48">SUM(H146:I146)</f>
        <v>85414166</v>
      </c>
      <c r="K146" s="516">
        <f>SUM(K155+K154+K153+K152+K151+K148)</f>
        <v>0</v>
      </c>
      <c r="L146" s="516">
        <f>SUM(L155+L154+L153+L152+L151+L148)</f>
        <v>0</v>
      </c>
      <c r="M146" s="516">
        <f>SUM(M155+M154+M153+M152+M151+M148)</f>
        <v>0</v>
      </c>
      <c r="N146" s="516">
        <f>SUM(N155+N154+N153+N152+N151+N148)</f>
        <v>2445608</v>
      </c>
      <c r="O146" s="516">
        <f>SUM(O155+O154+O153+O152+O151+O148)</f>
        <v>0</v>
      </c>
      <c r="P146" s="80">
        <f t="shared" ref="P146:V146" si="49">P147+P148+P151+P152+P153+P154+P155</f>
        <v>0</v>
      </c>
      <c r="Q146" s="80">
        <f t="shared" si="49"/>
        <v>0</v>
      </c>
      <c r="R146" s="81">
        <f t="shared" si="49"/>
        <v>0</v>
      </c>
      <c r="S146" s="313">
        <f t="shared" si="49"/>
        <v>1122182</v>
      </c>
      <c r="T146" s="262">
        <f t="shared" si="49"/>
        <v>10208792</v>
      </c>
      <c r="U146" s="80">
        <f t="shared" si="49"/>
        <v>35818792</v>
      </c>
      <c r="V146" s="81">
        <f t="shared" si="49"/>
        <v>35818792</v>
      </c>
      <c r="W146" s="658">
        <f>SUM(K146:V146)</f>
        <v>85414166</v>
      </c>
    </row>
    <row r="147" spans="1:23" ht="15.75" hidden="1" thickBot="1" x14ac:dyDescent="0.3">
      <c r="A147" s="100" t="s">
        <v>670</v>
      </c>
      <c r="B147" s="791" t="s">
        <v>248</v>
      </c>
      <c r="C147" s="792"/>
      <c r="D147" s="792"/>
      <c r="E147" s="181">
        <f>SUM(N147:Y147)</f>
        <v>0</v>
      </c>
      <c r="F147" s="123"/>
      <c r="G147" s="141">
        <f t="shared" si="43"/>
        <v>0</v>
      </c>
      <c r="H147" s="181">
        <f>SUM(Q147:AB147)</f>
        <v>0</v>
      </c>
      <c r="I147" s="123"/>
      <c r="J147" s="502">
        <f t="shared" si="48"/>
        <v>0</v>
      </c>
      <c r="K147" s="519"/>
      <c r="L147" s="84"/>
      <c r="M147" s="87"/>
      <c r="N147" s="87"/>
      <c r="O147" s="84"/>
      <c r="P147" s="87"/>
      <c r="Q147" s="87"/>
      <c r="R147" s="88"/>
      <c r="S147" s="513"/>
      <c r="T147" s="265"/>
      <c r="U147" s="87"/>
      <c r="V147" s="88"/>
      <c r="W147" s="659"/>
    </row>
    <row r="148" spans="1:23" x14ac:dyDescent="0.25">
      <c r="A148" s="82" t="s">
        <v>671</v>
      </c>
      <c r="B148" s="767" t="s">
        <v>250</v>
      </c>
      <c r="C148" s="768"/>
      <c r="D148" s="768"/>
      <c r="E148" s="183">
        <f>E149+E150</f>
        <v>72973307</v>
      </c>
      <c r="F148" s="125">
        <f>F149+F150</f>
        <v>0</v>
      </c>
      <c r="G148" s="141">
        <f t="shared" si="43"/>
        <v>72973307</v>
      </c>
      <c r="H148" s="183">
        <f>H149+H150</f>
        <v>72836189</v>
      </c>
      <c r="I148" s="125">
        <f>I149+I150</f>
        <v>0</v>
      </c>
      <c r="J148" s="502">
        <f t="shared" si="48"/>
        <v>72836189</v>
      </c>
      <c r="K148" s="519">
        <f t="shared" ref="K148:V148" si="50">SUM(K149:K150)</f>
        <v>0</v>
      </c>
      <c r="L148" s="84">
        <f t="shared" si="50"/>
        <v>0</v>
      </c>
      <c r="M148" s="87">
        <f t="shared" si="50"/>
        <v>0</v>
      </c>
      <c r="N148" s="87">
        <f t="shared" si="50"/>
        <v>1925676</v>
      </c>
      <c r="O148" s="84">
        <f t="shared" si="50"/>
        <v>0</v>
      </c>
      <c r="P148" s="87">
        <f t="shared" si="50"/>
        <v>0</v>
      </c>
      <c r="Q148" s="87">
        <f t="shared" si="50"/>
        <v>0</v>
      </c>
      <c r="R148" s="88">
        <f t="shared" si="50"/>
        <v>0</v>
      </c>
      <c r="S148" s="88">
        <f t="shared" si="50"/>
        <v>811382</v>
      </c>
      <c r="T148" s="88">
        <f t="shared" si="50"/>
        <v>8038419</v>
      </c>
      <c r="U148" s="88">
        <f t="shared" si="50"/>
        <v>31030356</v>
      </c>
      <c r="V148" s="88">
        <f t="shared" si="50"/>
        <v>31030356</v>
      </c>
      <c r="W148" s="658">
        <f>SUM(K148:V148)</f>
        <v>72836189</v>
      </c>
    </row>
    <row r="149" spans="1:23" x14ac:dyDescent="0.25">
      <c r="A149" s="50"/>
      <c r="B149" s="2"/>
      <c r="C149" s="748" t="s">
        <v>250</v>
      </c>
      <c r="D149" s="748"/>
      <c r="E149" s="182">
        <v>72973307</v>
      </c>
      <c r="F149" s="124"/>
      <c r="G149" s="142">
        <f t="shared" si="43"/>
        <v>72973307</v>
      </c>
      <c r="H149" s="182">
        <v>72836189</v>
      </c>
      <c r="I149" s="124"/>
      <c r="J149" s="503">
        <f t="shared" si="48"/>
        <v>72836189</v>
      </c>
      <c r="K149" s="521">
        <v>0</v>
      </c>
      <c r="L149" s="1">
        <v>0</v>
      </c>
      <c r="M149" s="72">
        <v>0</v>
      </c>
      <c r="N149" s="72">
        <v>1925676</v>
      </c>
      <c r="O149" s="1">
        <v>0</v>
      </c>
      <c r="P149" s="72">
        <v>0</v>
      </c>
      <c r="Q149" s="72">
        <v>0</v>
      </c>
      <c r="R149" s="42">
        <v>0</v>
      </c>
      <c r="S149" s="509">
        <v>811382</v>
      </c>
      <c r="T149" s="267">
        <v>8038419</v>
      </c>
      <c r="U149" s="72">
        <v>31030356</v>
      </c>
      <c r="V149" s="42">
        <v>31030356</v>
      </c>
      <c r="W149" s="658">
        <f>SUM(K149:V149)</f>
        <v>72836189</v>
      </c>
    </row>
    <row r="150" spans="1:23" x14ac:dyDescent="0.25">
      <c r="A150" s="50"/>
      <c r="B150" s="2"/>
      <c r="C150" s="748" t="s">
        <v>349</v>
      </c>
      <c r="D150" s="748"/>
      <c r="E150" s="182">
        <f t="shared" ref="E150:E154" si="51">SUM(N150:Y150)</f>
        <v>0</v>
      </c>
      <c r="F150" s="124"/>
      <c r="G150" s="142">
        <f t="shared" si="43"/>
        <v>0</v>
      </c>
      <c r="H150" s="182">
        <f t="shared" ref="H150:H154" si="52">SUM(Q150:AB150)</f>
        <v>0</v>
      </c>
      <c r="I150" s="124"/>
      <c r="J150" s="503">
        <f t="shared" si="48"/>
        <v>0</v>
      </c>
      <c r="K150" s="521">
        <v>0</v>
      </c>
      <c r="L150" s="1">
        <v>0</v>
      </c>
      <c r="M150" s="72">
        <v>0</v>
      </c>
      <c r="N150" s="72">
        <v>0</v>
      </c>
      <c r="O150" s="1">
        <v>0</v>
      </c>
      <c r="P150" s="72">
        <v>0</v>
      </c>
      <c r="Q150" s="72">
        <v>0</v>
      </c>
      <c r="R150" s="42">
        <v>0</v>
      </c>
      <c r="S150" s="40">
        <v>0</v>
      </c>
      <c r="T150" s="267">
        <v>0</v>
      </c>
      <c r="U150" s="72">
        <v>0</v>
      </c>
      <c r="V150" s="42">
        <v>0</v>
      </c>
      <c r="W150" s="658">
        <f>SUM(K150:V150)</f>
        <v>0</v>
      </c>
    </row>
    <row r="151" spans="1:23" x14ac:dyDescent="0.25">
      <c r="A151" s="82" t="s">
        <v>672</v>
      </c>
      <c r="B151" s="767" t="s">
        <v>252</v>
      </c>
      <c r="C151" s="768"/>
      <c r="D151" s="768"/>
      <c r="E151" s="183">
        <f t="shared" si="51"/>
        <v>0</v>
      </c>
      <c r="F151" s="125"/>
      <c r="G151" s="141">
        <f t="shared" si="43"/>
        <v>0</v>
      </c>
      <c r="H151" s="183">
        <f t="shared" si="52"/>
        <v>0</v>
      </c>
      <c r="I151" s="125"/>
      <c r="J151" s="502">
        <f t="shared" si="48"/>
        <v>0</v>
      </c>
      <c r="K151" s="519"/>
      <c r="L151" s="84"/>
      <c r="M151" s="87"/>
      <c r="N151" s="87"/>
      <c r="O151" s="84"/>
      <c r="P151" s="87"/>
      <c r="Q151" s="87"/>
      <c r="R151" s="88"/>
      <c r="S151" s="86"/>
      <c r="T151" s="265"/>
      <c r="U151" s="87"/>
      <c r="V151" s="88"/>
    </row>
    <row r="152" spans="1:23" x14ac:dyDescent="0.25">
      <c r="A152" s="82" t="s">
        <v>673</v>
      </c>
      <c r="B152" s="767" t="s">
        <v>254</v>
      </c>
      <c r="C152" s="768"/>
      <c r="D152" s="768"/>
      <c r="E152" s="183">
        <f t="shared" si="51"/>
        <v>0</v>
      </c>
      <c r="F152" s="125"/>
      <c r="G152" s="141">
        <f t="shared" si="43"/>
        <v>0</v>
      </c>
      <c r="H152" s="183">
        <f t="shared" si="52"/>
        <v>0</v>
      </c>
      <c r="I152" s="125"/>
      <c r="J152" s="502">
        <f t="shared" si="48"/>
        <v>0</v>
      </c>
      <c r="K152" s="519"/>
      <c r="L152" s="84"/>
      <c r="M152" s="87"/>
      <c r="N152" s="87"/>
      <c r="O152" s="84"/>
      <c r="P152" s="87"/>
      <c r="Q152" s="87"/>
      <c r="R152" s="88"/>
      <c r="S152" s="86"/>
      <c r="T152" s="265"/>
      <c r="U152" s="87"/>
      <c r="V152" s="88"/>
    </row>
    <row r="153" spans="1:23" x14ac:dyDescent="0.25">
      <c r="A153" s="82" t="s">
        <v>674</v>
      </c>
      <c r="B153" s="767" t="s">
        <v>256</v>
      </c>
      <c r="C153" s="768"/>
      <c r="D153" s="768"/>
      <c r="E153" s="183">
        <f t="shared" si="51"/>
        <v>0</v>
      </c>
      <c r="F153" s="125"/>
      <c r="G153" s="141">
        <f t="shared" si="43"/>
        <v>0</v>
      </c>
      <c r="H153" s="183">
        <f t="shared" si="52"/>
        <v>0</v>
      </c>
      <c r="I153" s="125"/>
      <c r="J153" s="502">
        <f t="shared" si="48"/>
        <v>0</v>
      </c>
      <c r="K153" s="519"/>
      <c r="L153" s="84"/>
      <c r="M153" s="87"/>
      <c r="N153" s="87"/>
      <c r="O153" s="84"/>
      <c r="P153" s="87"/>
      <c r="Q153" s="87"/>
      <c r="R153" s="88"/>
      <c r="S153" s="86"/>
      <c r="T153" s="265"/>
      <c r="U153" s="87"/>
      <c r="V153" s="88"/>
    </row>
    <row r="154" spans="1:23" x14ac:dyDescent="0.25">
      <c r="A154" s="82" t="s">
        <v>675</v>
      </c>
      <c r="B154" s="767" t="s">
        <v>258</v>
      </c>
      <c r="C154" s="768"/>
      <c r="D154" s="768"/>
      <c r="E154" s="183">
        <f t="shared" si="51"/>
        <v>0</v>
      </c>
      <c r="F154" s="125"/>
      <c r="G154" s="141">
        <f t="shared" si="43"/>
        <v>0</v>
      </c>
      <c r="H154" s="183">
        <f t="shared" si="52"/>
        <v>0</v>
      </c>
      <c r="I154" s="125"/>
      <c r="J154" s="502">
        <f t="shared" si="48"/>
        <v>0</v>
      </c>
      <c r="K154" s="519"/>
      <c r="L154" s="84"/>
      <c r="M154" s="87"/>
      <c r="N154" s="87"/>
      <c r="O154" s="84"/>
      <c r="P154" s="87"/>
      <c r="Q154" s="87"/>
      <c r="R154" s="88"/>
      <c r="S154" s="86"/>
      <c r="T154" s="265"/>
      <c r="U154" s="87"/>
      <c r="V154" s="88"/>
    </row>
    <row r="155" spans="1:23" ht="15.75" thickBot="1" x14ac:dyDescent="0.3">
      <c r="A155" s="109" t="s">
        <v>676</v>
      </c>
      <c r="B155" s="813" t="s">
        <v>260</v>
      </c>
      <c r="C155" s="814"/>
      <c r="D155" s="814"/>
      <c r="E155" s="195">
        <v>12577977</v>
      </c>
      <c r="F155" s="137"/>
      <c r="G155" s="141">
        <f t="shared" si="43"/>
        <v>12577977</v>
      </c>
      <c r="H155" s="195">
        <v>12577977</v>
      </c>
      <c r="I155" s="137"/>
      <c r="J155" s="502">
        <f t="shared" si="48"/>
        <v>12577977</v>
      </c>
      <c r="K155" s="519">
        <v>0</v>
      </c>
      <c r="L155" s="84">
        <v>0</v>
      </c>
      <c r="M155" s="87">
        <v>0</v>
      </c>
      <c r="N155" s="87">
        <v>519932</v>
      </c>
      <c r="O155" s="84">
        <v>0</v>
      </c>
      <c r="P155" s="87">
        <v>0</v>
      </c>
      <c r="Q155" s="87">
        <v>0</v>
      </c>
      <c r="R155" s="88">
        <v>0</v>
      </c>
      <c r="S155" s="514">
        <v>310800</v>
      </c>
      <c r="T155" s="265">
        <v>2170373</v>
      </c>
      <c r="U155" s="87">
        <v>4788436</v>
      </c>
      <c r="V155" s="88">
        <v>4788436</v>
      </c>
      <c r="W155" s="658">
        <f>SUM(K155:V155)</f>
        <v>12577977</v>
      </c>
    </row>
    <row r="156" spans="1:23" ht="15.75" thickBot="1" x14ac:dyDescent="0.3">
      <c r="A156" s="89" t="s">
        <v>261</v>
      </c>
      <c r="B156" s="771" t="s">
        <v>262</v>
      </c>
      <c r="C156" s="772"/>
      <c r="D156" s="772"/>
      <c r="E156" s="185">
        <f>E157+E158+E159+E160</f>
        <v>0</v>
      </c>
      <c r="F156" s="127">
        <f>F157+F158+F159+F160</f>
        <v>0</v>
      </c>
      <c r="G156" s="139">
        <f t="shared" si="43"/>
        <v>0</v>
      </c>
      <c r="H156" s="185">
        <f>H157+H158+H159+H160</f>
        <v>0</v>
      </c>
      <c r="I156" s="127">
        <f>I157+I158+I159+I160</f>
        <v>0</v>
      </c>
      <c r="J156" s="499">
        <f t="shared" si="48"/>
        <v>0</v>
      </c>
      <c r="K156" s="516">
        <f t="shared" ref="K156:V156" si="53">K157+K158+K159+K160</f>
        <v>0</v>
      </c>
      <c r="L156" s="77">
        <f t="shared" si="53"/>
        <v>0</v>
      </c>
      <c r="M156" s="80">
        <f t="shared" si="53"/>
        <v>0</v>
      </c>
      <c r="N156" s="80">
        <f t="shared" si="53"/>
        <v>0</v>
      </c>
      <c r="O156" s="77">
        <f t="shared" si="53"/>
        <v>0</v>
      </c>
      <c r="P156" s="80">
        <f t="shared" si="53"/>
        <v>0</v>
      </c>
      <c r="Q156" s="80">
        <f t="shared" si="53"/>
        <v>0</v>
      </c>
      <c r="R156" s="81">
        <f t="shared" si="53"/>
        <v>0</v>
      </c>
      <c r="S156" s="313">
        <f t="shared" si="53"/>
        <v>0</v>
      </c>
      <c r="T156" s="262">
        <f t="shared" si="53"/>
        <v>0</v>
      </c>
      <c r="U156" s="80">
        <f t="shared" si="53"/>
        <v>0</v>
      </c>
      <c r="V156" s="81">
        <f t="shared" si="53"/>
        <v>0</v>
      </c>
    </row>
    <row r="157" spans="1:23" x14ac:dyDescent="0.25">
      <c r="A157" s="202" t="s">
        <v>677</v>
      </c>
      <c r="B157" s="815" t="s">
        <v>264</v>
      </c>
      <c r="C157" s="816"/>
      <c r="D157" s="816"/>
      <c r="E157" s="203"/>
      <c r="F157" s="204"/>
      <c r="G157" s="205">
        <f t="shared" si="43"/>
        <v>0</v>
      </c>
      <c r="H157" s="203"/>
      <c r="I157" s="204"/>
      <c r="J157" s="506">
        <f t="shared" si="48"/>
        <v>0</v>
      </c>
      <c r="K157" s="524"/>
      <c r="L157" s="207"/>
      <c r="M157" s="208"/>
      <c r="N157" s="208"/>
      <c r="O157" s="207"/>
      <c r="P157" s="208"/>
      <c r="Q157" s="208"/>
      <c r="R157" s="42"/>
      <c r="S157" s="509"/>
      <c r="T157" s="270"/>
      <c r="U157" s="72"/>
      <c r="V157" s="210"/>
    </row>
    <row r="158" spans="1:23" hidden="1" x14ac:dyDescent="0.25">
      <c r="A158" s="211" t="s">
        <v>678</v>
      </c>
      <c r="B158" s="809" t="s">
        <v>870</v>
      </c>
      <c r="C158" s="810"/>
      <c r="D158" s="810"/>
      <c r="E158" s="212">
        <f>SUM(N158:Y158)</f>
        <v>0</v>
      </c>
      <c r="F158" s="213"/>
      <c r="G158" s="205">
        <f t="shared" si="43"/>
        <v>0</v>
      </c>
      <c r="H158" s="212">
        <f>SUM(Q158:AB158)</f>
        <v>0</v>
      </c>
      <c r="I158" s="213"/>
      <c r="J158" s="506">
        <f t="shared" si="48"/>
        <v>0</v>
      </c>
      <c r="K158" s="524"/>
      <c r="L158" s="207"/>
      <c r="M158" s="208"/>
      <c r="N158" s="208"/>
      <c r="O158" s="207"/>
      <c r="P158" s="208"/>
      <c r="Q158" s="208"/>
      <c r="R158" s="42"/>
      <c r="S158" s="40"/>
      <c r="T158" s="270"/>
      <c r="U158" s="72"/>
      <c r="V158" s="210"/>
    </row>
    <row r="159" spans="1:23" hidden="1" x14ac:dyDescent="0.25">
      <c r="A159" s="211" t="s">
        <v>679</v>
      </c>
      <c r="B159" s="809" t="s">
        <v>267</v>
      </c>
      <c r="C159" s="810"/>
      <c r="D159" s="810"/>
      <c r="E159" s="212">
        <f>SUM(N159:Y159)</f>
        <v>0</v>
      </c>
      <c r="F159" s="213"/>
      <c r="G159" s="205">
        <f t="shared" si="43"/>
        <v>0</v>
      </c>
      <c r="H159" s="212">
        <f>SUM(Q159:AB159)</f>
        <v>0</v>
      </c>
      <c r="I159" s="213"/>
      <c r="J159" s="506">
        <f t="shared" si="48"/>
        <v>0</v>
      </c>
      <c r="K159" s="524"/>
      <c r="L159" s="207"/>
      <c r="M159" s="208"/>
      <c r="N159" s="208"/>
      <c r="O159" s="207"/>
      <c r="P159" s="208"/>
      <c r="Q159" s="208"/>
      <c r="R159" s="42"/>
      <c r="S159" s="40"/>
      <c r="T159" s="270"/>
      <c r="U159" s="72"/>
      <c r="V159" s="210"/>
    </row>
    <row r="160" spans="1:23" ht="15.75" thickBot="1" x14ac:dyDescent="0.3">
      <c r="A160" s="214" t="s">
        <v>680</v>
      </c>
      <c r="B160" s="811" t="s">
        <v>366</v>
      </c>
      <c r="C160" s="812"/>
      <c r="D160" s="812"/>
      <c r="E160" s="215"/>
      <c r="F160" s="216"/>
      <c r="G160" s="205">
        <f t="shared" si="43"/>
        <v>0</v>
      </c>
      <c r="H160" s="215"/>
      <c r="I160" s="216"/>
      <c r="J160" s="506">
        <f t="shared" si="48"/>
        <v>0</v>
      </c>
      <c r="K160" s="524"/>
      <c r="L160" s="207"/>
      <c r="M160" s="208"/>
      <c r="N160" s="208"/>
      <c r="O160" s="207"/>
      <c r="P160" s="208"/>
      <c r="Q160" s="208"/>
      <c r="R160" s="42"/>
      <c r="S160" s="510"/>
      <c r="T160" s="270"/>
      <c r="U160" s="72"/>
      <c r="V160" s="210"/>
    </row>
    <row r="161" spans="1:22" ht="15.75" thickBot="1" x14ac:dyDescent="0.3">
      <c r="A161" s="89" t="s">
        <v>269</v>
      </c>
      <c r="B161" s="771" t="s">
        <v>270</v>
      </c>
      <c r="C161" s="772"/>
      <c r="D161" s="772"/>
      <c r="E161" s="185">
        <f>E162+E163+E174+E185+E196+E199+E211+E212+E213</f>
        <v>0</v>
      </c>
      <c r="F161" s="127">
        <f>F162+F163+F174+F185+F196+F199+F211+F212+F213</f>
        <v>0</v>
      </c>
      <c r="G161" s="139">
        <f t="shared" si="43"/>
        <v>0</v>
      </c>
      <c r="H161" s="185">
        <f>H162+H163+H174+H185+H196+H199+H211+H212+H213</f>
        <v>0</v>
      </c>
      <c r="I161" s="127">
        <f>I162+I163+I174+I185+I196+I199+I211+I212+I213</f>
        <v>0</v>
      </c>
      <c r="J161" s="499">
        <f t="shared" si="48"/>
        <v>0</v>
      </c>
      <c r="K161" s="516">
        <f t="shared" ref="K161:V161" si="54">K162+K163+K174+K185+K196+K199+K211+K212+K213</f>
        <v>0</v>
      </c>
      <c r="L161" s="77">
        <f t="shared" si="54"/>
        <v>0</v>
      </c>
      <c r="M161" s="80">
        <f t="shared" si="54"/>
        <v>0</v>
      </c>
      <c r="N161" s="80">
        <f t="shared" si="54"/>
        <v>0</v>
      </c>
      <c r="O161" s="77">
        <f t="shared" si="54"/>
        <v>0</v>
      </c>
      <c r="P161" s="80">
        <f t="shared" si="54"/>
        <v>0</v>
      </c>
      <c r="Q161" s="80">
        <f t="shared" si="54"/>
        <v>0</v>
      </c>
      <c r="R161" s="81">
        <f t="shared" si="54"/>
        <v>0</v>
      </c>
      <c r="S161" s="313">
        <f t="shared" si="54"/>
        <v>0</v>
      </c>
      <c r="T161" s="262">
        <f t="shared" si="54"/>
        <v>0</v>
      </c>
      <c r="U161" s="80">
        <f t="shared" si="54"/>
        <v>0</v>
      </c>
      <c r="V161" s="81">
        <f t="shared" si="54"/>
        <v>0</v>
      </c>
    </row>
    <row r="162" spans="1:22" ht="15.75" hidden="1" thickBot="1" x14ac:dyDescent="0.3">
      <c r="A162" s="82" t="s">
        <v>681</v>
      </c>
      <c r="B162" s="764" t="s">
        <v>367</v>
      </c>
      <c r="C162" s="765"/>
      <c r="D162" s="765"/>
      <c r="E162" s="196">
        <f>SUM(N162:Y162)</f>
        <v>0</v>
      </c>
      <c r="F162" s="138"/>
      <c r="G162" s="141">
        <f t="shared" si="43"/>
        <v>0</v>
      </c>
      <c r="H162" s="196">
        <f>SUM(Q162:AB162)</f>
        <v>0</v>
      </c>
      <c r="I162" s="138"/>
      <c r="J162" s="502">
        <f t="shared" si="48"/>
        <v>0</v>
      </c>
      <c r="K162" s="519"/>
      <c r="L162" s="84"/>
      <c r="M162" s="87"/>
      <c r="N162" s="87"/>
      <c r="O162" s="84"/>
      <c r="P162" s="87"/>
      <c r="Q162" s="87"/>
      <c r="R162" s="88"/>
      <c r="S162" s="104"/>
      <c r="T162" s="265"/>
      <c r="U162" s="87"/>
      <c r="V162" s="88"/>
    </row>
    <row r="163" spans="1:22" ht="15.75" hidden="1" thickBot="1" x14ac:dyDescent="0.3">
      <c r="A163" s="82" t="s">
        <v>682</v>
      </c>
      <c r="B163" s="802" t="s">
        <v>810</v>
      </c>
      <c r="C163" s="803"/>
      <c r="D163" s="803"/>
      <c r="E163" s="196">
        <f>E164+E165+E166+E167+E168+E169+E170+E171+E172+E173</f>
        <v>0</v>
      </c>
      <c r="F163" s="138">
        <f>F164+F165+F166+F167+F168+F169+F170+F171+F172+F173</f>
        <v>0</v>
      </c>
      <c r="G163" s="141">
        <f t="shared" si="43"/>
        <v>0</v>
      </c>
      <c r="H163" s="196">
        <f>H164+H165+H166+H167+H168+H169+H170+H171+H172+H173</f>
        <v>0</v>
      </c>
      <c r="I163" s="138">
        <f>I164+I165+I166+I167+I168+I169+I170+I171+I172+I173</f>
        <v>0</v>
      </c>
      <c r="J163" s="502">
        <f t="shared" si="48"/>
        <v>0</v>
      </c>
      <c r="K163" s="519">
        <f t="shared" ref="K163:V163" si="55">K164+K165+K166+K167+K168+K169+K170+K171+K172+K173</f>
        <v>0</v>
      </c>
      <c r="L163" s="84">
        <f t="shared" si="55"/>
        <v>0</v>
      </c>
      <c r="M163" s="87">
        <f t="shared" si="55"/>
        <v>0</v>
      </c>
      <c r="N163" s="87">
        <f t="shared" si="55"/>
        <v>0</v>
      </c>
      <c r="O163" s="84">
        <f t="shared" si="55"/>
        <v>0</v>
      </c>
      <c r="P163" s="87">
        <f t="shared" si="55"/>
        <v>0</v>
      </c>
      <c r="Q163" s="87">
        <f t="shared" si="55"/>
        <v>0</v>
      </c>
      <c r="R163" s="88">
        <f t="shared" si="55"/>
        <v>0</v>
      </c>
      <c r="S163" s="86">
        <f t="shared" si="55"/>
        <v>0</v>
      </c>
      <c r="T163" s="265">
        <f t="shared" si="55"/>
        <v>0</v>
      </c>
      <c r="U163" s="87">
        <f t="shared" si="55"/>
        <v>0</v>
      </c>
      <c r="V163" s="88">
        <f t="shared" si="55"/>
        <v>0</v>
      </c>
    </row>
    <row r="164" spans="1:22" ht="15.75" hidden="1" thickBot="1" x14ac:dyDescent="0.3">
      <c r="A164" s="50"/>
      <c r="B164" s="2"/>
      <c r="C164" s="748" t="s">
        <v>811</v>
      </c>
      <c r="D164" s="748"/>
      <c r="E164" s="182">
        <f t="shared" ref="E164:E173" si="56">SUM(N164:Y164)</f>
        <v>0</v>
      </c>
      <c r="F164" s="124"/>
      <c r="G164" s="142">
        <f t="shared" si="43"/>
        <v>0</v>
      </c>
      <c r="H164" s="182">
        <f t="shared" ref="H164:H173" si="57">SUM(Q164:AB164)</f>
        <v>0</v>
      </c>
      <c r="I164" s="124"/>
      <c r="J164" s="503">
        <f t="shared" si="48"/>
        <v>0</v>
      </c>
      <c r="K164" s="521"/>
      <c r="L164" s="1"/>
      <c r="M164" s="72"/>
      <c r="N164" s="72"/>
      <c r="O164" s="1"/>
      <c r="P164" s="72"/>
      <c r="Q164" s="72"/>
      <c r="R164" s="42"/>
      <c r="S164" s="40"/>
      <c r="T164" s="267"/>
      <c r="U164" s="72"/>
      <c r="V164" s="42"/>
    </row>
    <row r="165" spans="1:22" ht="15.75" hidden="1" thickBot="1" x14ac:dyDescent="0.3">
      <c r="A165" s="50"/>
      <c r="B165" s="2"/>
      <c r="C165" s="748" t="s">
        <v>812</v>
      </c>
      <c r="D165" s="748"/>
      <c r="E165" s="182">
        <f t="shared" si="56"/>
        <v>0</v>
      </c>
      <c r="F165" s="124"/>
      <c r="G165" s="142">
        <f t="shared" si="43"/>
        <v>0</v>
      </c>
      <c r="H165" s="182">
        <f t="shared" si="57"/>
        <v>0</v>
      </c>
      <c r="I165" s="124"/>
      <c r="J165" s="503">
        <f t="shared" si="48"/>
        <v>0</v>
      </c>
      <c r="K165" s="521"/>
      <c r="L165" s="1"/>
      <c r="M165" s="72"/>
      <c r="N165" s="72"/>
      <c r="O165" s="1"/>
      <c r="P165" s="72"/>
      <c r="Q165" s="72"/>
      <c r="R165" s="42"/>
      <c r="S165" s="40"/>
      <c r="T165" s="267"/>
      <c r="U165" s="72"/>
      <c r="V165" s="42"/>
    </row>
    <row r="166" spans="1:22" ht="15.75" hidden="1" thickBot="1" x14ac:dyDescent="0.3">
      <c r="A166" s="50"/>
      <c r="B166" s="2"/>
      <c r="C166" s="748" t="s">
        <v>544</v>
      </c>
      <c r="D166" s="748"/>
      <c r="E166" s="182">
        <f t="shared" si="56"/>
        <v>0</v>
      </c>
      <c r="F166" s="124"/>
      <c r="G166" s="142">
        <f t="shared" si="43"/>
        <v>0</v>
      </c>
      <c r="H166" s="182">
        <f t="shared" si="57"/>
        <v>0</v>
      </c>
      <c r="I166" s="124"/>
      <c r="J166" s="503">
        <f t="shared" si="48"/>
        <v>0</v>
      </c>
      <c r="K166" s="521"/>
      <c r="L166" s="1"/>
      <c r="M166" s="72"/>
      <c r="N166" s="72"/>
      <c r="O166" s="1"/>
      <c r="P166" s="72"/>
      <c r="Q166" s="72"/>
      <c r="R166" s="42"/>
      <c r="S166" s="40"/>
      <c r="T166" s="267"/>
      <c r="U166" s="72"/>
      <c r="V166" s="42"/>
    </row>
    <row r="167" spans="1:22" ht="15.75" hidden="1" thickBot="1" x14ac:dyDescent="0.3">
      <c r="A167" s="50"/>
      <c r="B167" s="2"/>
      <c r="C167" s="749" t="s">
        <v>547</v>
      </c>
      <c r="D167" s="749"/>
      <c r="E167" s="192">
        <f t="shared" si="56"/>
        <v>0</v>
      </c>
      <c r="F167" s="134"/>
      <c r="G167" s="142">
        <f t="shared" si="43"/>
        <v>0</v>
      </c>
      <c r="H167" s="192">
        <f t="shared" si="57"/>
        <v>0</v>
      </c>
      <c r="I167" s="134"/>
      <c r="J167" s="503">
        <f t="shared" si="48"/>
        <v>0</v>
      </c>
      <c r="K167" s="521"/>
      <c r="L167" s="1"/>
      <c r="M167" s="72"/>
      <c r="N167" s="72"/>
      <c r="O167" s="1"/>
      <c r="P167" s="72"/>
      <c r="Q167" s="72"/>
      <c r="R167" s="42"/>
      <c r="S167" s="40"/>
      <c r="T167" s="267"/>
      <c r="U167" s="72"/>
      <c r="V167" s="42"/>
    </row>
    <row r="168" spans="1:22" ht="15.75" hidden="1" thickBot="1" x14ac:dyDescent="0.3">
      <c r="A168" s="50"/>
      <c r="B168" s="2"/>
      <c r="C168" s="748" t="s">
        <v>549</v>
      </c>
      <c r="D168" s="748"/>
      <c r="E168" s="182">
        <f t="shared" si="56"/>
        <v>0</v>
      </c>
      <c r="F168" s="124"/>
      <c r="G168" s="142">
        <f t="shared" si="43"/>
        <v>0</v>
      </c>
      <c r="H168" s="182">
        <f t="shared" si="57"/>
        <v>0</v>
      </c>
      <c r="I168" s="124"/>
      <c r="J168" s="503">
        <f t="shared" si="48"/>
        <v>0</v>
      </c>
      <c r="K168" s="521"/>
      <c r="L168" s="1"/>
      <c r="M168" s="72"/>
      <c r="N168" s="72"/>
      <c r="O168" s="1"/>
      <c r="P168" s="72"/>
      <c r="Q168" s="72"/>
      <c r="R168" s="42"/>
      <c r="S168" s="40"/>
      <c r="T168" s="267"/>
      <c r="U168" s="72"/>
      <c r="V168" s="42"/>
    </row>
    <row r="169" spans="1:22" ht="15.75" hidden="1" thickBot="1" x14ac:dyDescent="0.3">
      <c r="A169" s="50"/>
      <c r="B169" s="2"/>
      <c r="C169" s="748" t="s">
        <v>550</v>
      </c>
      <c r="D169" s="748"/>
      <c r="E169" s="182">
        <f t="shared" si="56"/>
        <v>0</v>
      </c>
      <c r="F169" s="124"/>
      <c r="G169" s="142">
        <f t="shared" si="43"/>
        <v>0</v>
      </c>
      <c r="H169" s="182">
        <f t="shared" si="57"/>
        <v>0</v>
      </c>
      <c r="I169" s="124"/>
      <c r="J169" s="503">
        <f t="shared" si="48"/>
        <v>0</v>
      </c>
      <c r="K169" s="521"/>
      <c r="L169" s="1"/>
      <c r="M169" s="72"/>
      <c r="N169" s="72"/>
      <c r="O169" s="1"/>
      <c r="P169" s="72"/>
      <c r="Q169" s="72"/>
      <c r="R169" s="42"/>
      <c r="S169" s="40"/>
      <c r="T169" s="267"/>
      <c r="U169" s="72"/>
      <c r="V169" s="42"/>
    </row>
    <row r="170" spans="1:22" ht="15.75" hidden="1" thickBot="1" x14ac:dyDescent="0.3">
      <c r="A170" s="50"/>
      <c r="B170" s="2"/>
      <c r="C170" s="749" t="s">
        <v>554</v>
      </c>
      <c r="D170" s="749"/>
      <c r="E170" s="192">
        <f t="shared" si="56"/>
        <v>0</v>
      </c>
      <c r="F170" s="134"/>
      <c r="G170" s="142">
        <f t="shared" si="43"/>
        <v>0</v>
      </c>
      <c r="H170" s="192">
        <f t="shared" si="57"/>
        <v>0</v>
      </c>
      <c r="I170" s="134"/>
      <c r="J170" s="503">
        <f t="shared" si="48"/>
        <v>0</v>
      </c>
      <c r="K170" s="521"/>
      <c r="L170" s="1"/>
      <c r="M170" s="72"/>
      <c r="N170" s="72"/>
      <c r="O170" s="1"/>
      <c r="P170" s="72"/>
      <c r="Q170" s="72"/>
      <c r="R170" s="42"/>
      <c r="S170" s="40"/>
      <c r="T170" s="267"/>
      <c r="U170" s="72"/>
      <c r="V170" s="42"/>
    </row>
    <row r="171" spans="1:22" ht="15.75" hidden="1" thickBot="1" x14ac:dyDescent="0.3">
      <c r="A171" s="50"/>
      <c r="B171" s="2"/>
      <c r="C171" s="749" t="s">
        <v>557</v>
      </c>
      <c r="D171" s="749"/>
      <c r="E171" s="192">
        <f t="shared" si="56"/>
        <v>0</v>
      </c>
      <c r="F171" s="134"/>
      <c r="G171" s="142">
        <f t="shared" si="43"/>
        <v>0</v>
      </c>
      <c r="H171" s="192">
        <f t="shared" si="57"/>
        <v>0</v>
      </c>
      <c r="I171" s="134"/>
      <c r="J171" s="503">
        <f t="shared" si="48"/>
        <v>0</v>
      </c>
      <c r="K171" s="521"/>
      <c r="L171" s="1"/>
      <c r="M171" s="72"/>
      <c r="N171" s="72"/>
      <c r="O171" s="1"/>
      <c r="P171" s="72"/>
      <c r="Q171" s="72"/>
      <c r="R171" s="42"/>
      <c r="S171" s="40"/>
      <c r="T171" s="267"/>
      <c r="U171" s="72"/>
      <c r="V171" s="42"/>
    </row>
    <row r="172" spans="1:22" ht="15.75" hidden="1" thickBot="1" x14ac:dyDescent="0.3">
      <c r="A172" s="50"/>
      <c r="B172" s="2"/>
      <c r="C172" s="749" t="s">
        <v>559</v>
      </c>
      <c r="D172" s="749"/>
      <c r="E172" s="192">
        <f t="shared" si="56"/>
        <v>0</v>
      </c>
      <c r="F172" s="134"/>
      <c r="G172" s="142">
        <f t="shared" si="43"/>
        <v>0</v>
      </c>
      <c r="H172" s="192">
        <f t="shared" si="57"/>
        <v>0</v>
      </c>
      <c r="I172" s="134"/>
      <c r="J172" s="503">
        <f t="shared" si="48"/>
        <v>0</v>
      </c>
      <c r="K172" s="521"/>
      <c r="L172" s="1"/>
      <c r="M172" s="72"/>
      <c r="N172" s="72"/>
      <c r="O172" s="1"/>
      <c r="P172" s="72"/>
      <c r="Q172" s="72"/>
      <c r="R172" s="42"/>
      <c r="S172" s="40"/>
      <c r="T172" s="267"/>
      <c r="U172" s="72"/>
      <c r="V172" s="42"/>
    </row>
    <row r="173" spans="1:22" ht="15.75" hidden="1" thickBot="1" x14ac:dyDescent="0.3">
      <c r="A173" s="50"/>
      <c r="B173" s="2"/>
      <c r="C173" s="749" t="s">
        <v>562</v>
      </c>
      <c r="D173" s="749"/>
      <c r="E173" s="192">
        <f t="shared" si="56"/>
        <v>0</v>
      </c>
      <c r="F173" s="134"/>
      <c r="G173" s="142">
        <f t="shared" si="43"/>
        <v>0</v>
      </c>
      <c r="H173" s="192">
        <f t="shared" si="57"/>
        <v>0</v>
      </c>
      <c r="I173" s="134"/>
      <c r="J173" s="503">
        <f t="shared" si="48"/>
        <v>0</v>
      </c>
      <c r="K173" s="521"/>
      <c r="L173" s="1"/>
      <c r="M173" s="72"/>
      <c r="N173" s="72"/>
      <c r="O173" s="1"/>
      <c r="P173" s="72"/>
      <c r="Q173" s="72"/>
      <c r="R173" s="42"/>
      <c r="S173" s="40"/>
      <c r="T173" s="267"/>
      <c r="U173" s="72"/>
      <c r="V173" s="42"/>
    </row>
    <row r="174" spans="1:22" ht="15.75" hidden="1" thickBot="1" x14ac:dyDescent="0.3">
      <c r="A174" s="82" t="s">
        <v>683</v>
      </c>
      <c r="B174" s="802" t="s">
        <v>604</v>
      </c>
      <c r="C174" s="803"/>
      <c r="D174" s="803"/>
      <c r="E174" s="196">
        <f>E175+E176+E177+E178+E179+E180+E181+E182+E183+E184</f>
        <v>0</v>
      </c>
      <c r="F174" s="138">
        <f>F175+F176+F177+F178+F179+F180+F181+F182+F183+F184</f>
        <v>0</v>
      </c>
      <c r="G174" s="141">
        <f t="shared" si="43"/>
        <v>0</v>
      </c>
      <c r="H174" s="196">
        <f>H175+H176+H177+H178+H179+H180+H181+H182+H183+H184</f>
        <v>0</v>
      </c>
      <c r="I174" s="138">
        <f>I175+I176+I177+I178+I179+I180+I181+I182+I183+I184</f>
        <v>0</v>
      </c>
      <c r="J174" s="502">
        <f t="shared" si="48"/>
        <v>0</v>
      </c>
      <c r="K174" s="519">
        <f t="shared" ref="K174:V174" si="58">K175+K176+K177+K178+K179+K180+K181+K182+K183+K184</f>
        <v>0</v>
      </c>
      <c r="L174" s="84">
        <f t="shared" si="58"/>
        <v>0</v>
      </c>
      <c r="M174" s="87">
        <f t="shared" si="58"/>
        <v>0</v>
      </c>
      <c r="N174" s="87">
        <f t="shared" si="58"/>
        <v>0</v>
      </c>
      <c r="O174" s="84">
        <f t="shared" si="58"/>
        <v>0</v>
      </c>
      <c r="P174" s="87">
        <f t="shared" si="58"/>
        <v>0</v>
      </c>
      <c r="Q174" s="87">
        <f t="shared" si="58"/>
        <v>0</v>
      </c>
      <c r="R174" s="88">
        <f t="shared" si="58"/>
        <v>0</v>
      </c>
      <c r="S174" s="86">
        <f t="shared" si="58"/>
        <v>0</v>
      </c>
      <c r="T174" s="265">
        <f t="shared" si="58"/>
        <v>0</v>
      </c>
      <c r="U174" s="87">
        <f t="shared" si="58"/>
        <v>0</v>
      </c>
      <c r="V174" s="88">
        <f t="shared" si="58"/>
        <v>0</v>
      </c>
    </row>
    <row r="175" spans="1:22" ht="15.75" hidden="1" thickBot="1" x14ac:dyDescent="0.3">
      <c r="A175" s="50"/>
      <c r="B175" s="2"/>
      <c r="C175" s="748" t="s">
        <v>813</v>
      </c>
      <c r="D175" s="748"/>
      <c r="E175" s="182">
        <f t="shared" ref="E175:E184" si="59">SUM(N175:Y175)</f>
        <v>0</v>
      </c>
      <c r="F175" s="124"/>
      <c r="G175" s="142">
        <f t="shared" si="43"/>
        <v>0</v>
      </c>
      <c r="H175" s="182">
        <f t="shared" ref="H175:H184" si="60">SUM(Q175:AB175)</f>
        <v>0</v>
      </c>
      <c r="I175" s="124"/>
      <c r="J175" s="503">
        <f t="shared" si="48"/>
        <v>0</v>
      </c>
      <c r="K175" s="521"/>
      <c r="L175" s="1"/>
      <c r="M175" s="72"/>
      <c r="N175" s="72"/>
      <c r="O175" s="1"/>
      <c r="P175" s="72"/>
      <c r="Q175" s="72"/>
      <c r="R175" s="42"/>
      <c r="S175" s="40"/>
      <c r="T175" s="267"/>
      <c r="U175" s="72"/>
      <c r="V175" s="42"/>
    </row>
    <row r="176" spans="1:22" ht="15.75" hidden="1" thickBot="1" x14ac:dyDescent="0.3">
      <c r="A176" s="50"/>
      <c r="B176" s="2"/>
      <c r="C176" s="748" t="s">
        <v>814</v>
      </c>
      <c r="D176" s="748"/>
      <c r="E176" s="182">
        <f t="shared" si="59"/>
        <v>0</v>
      </c>
      <c r="F176" s="124"/>
      <c r="G176" s="142">
        <f t="shared" si="43"/>
        <v>0</v>
      </c>
      <c r="H176" s="182">
        <f t="shared" si="60"/>
        <v>0</v>
      </c>
      <c r="I176" s="124"/>
      <c r="J176" s="503">
        <f t="shared" si="48"/>
        <v>0</v>
      </c>
      <c r="K176" s="521"/>
      <c r="L176" s="1"/>
      <c r="M176" s="72"/>
      <c r="N176" s="72"/>
      <c r="O176" s="1"/>
      <c r="P176" s="72"/>
      <c r="Q176" s="72"/>
      <c r="R176" s="42"/>
      <c r="S176" s="40"/>
      <c r="T176" s="267"/>
      <c r="U176" s="72"/>
      <c r="V176" s="42"/>
    </row>
    <row r="177" spans="1:22" ht="15.75" hidden="1" thickBot="1" x14ac:dyDescent="0.3">
      <c r="A177" s="50"/>
      <c r="B177" s="2"/>
      <c r="C177" s="748" t="s">
        <v>545</v>
      </c>
      <c r="D177" s="748"/>
      <c r="E177" s="182">
        <f t="shared" si="59"/>
        <v>0</v>
      </c>
      <c r="F177" s="124"/>
      <c r="G177" s="142">
        <f t="shared" si="43"/>
        <v>0</v>
      </c>
      <c r="H177" s="182">
        <f t="shared" si="60"/>
        <v>0</v>
      </c>
      <c r="I177" s="124"/>
      <c r="J177" s="503">
        <f t="shared" si="48"/>
        <v>0</v>
      </c>
      <c r="K177" s="521"/>
      <c r="L177" s="1"/>
      <c r="M177" s="72"/>
      <c r="N177" s="72"/>
      <c r="O177" s="1"/>
      <c r="P177" s="72"/>
      <c r="Q177" s="72"/>
      <c r="R177" s="42"/>
      <c r="S177" s="40"/>
      <c r="T177" s="267"/>
      <c r="U177" s="72"/>
      <c r="V177" s="42"/>
    </row>
    <row r="178" spans="1:22" ht="15.75" hidden="1" thickBot="1" x14ac:dyDescent="0.3">
      <c r="A178" s="50"/>
      <c r="B178" s="2"/>
      <c r="C178" s="749" t="s">
        <v>548</v>
      </c>
      <c r="D178" s="749"/>
      <c r="E178" s="192">
        <f t="shared" si="59"/>
        <v>0</v>
      </c>
      <c r="F178" s="134"/>
      <c r="G178" s="142">
        <f t="shared" si="43"/>
        <v>0</v>
      </c>
      <c r="H178" s="192">
        <f t="shared" si="60"/>
        <v>0</v>
      </c>
      <c r="I178" s="134"/>
      <c r="J178" s="503">
        <f t="shared" si="48"/>
        <v>0</v>
      </c>
      <c r="K178" s="521"/>
      <c r="L178" s="1"/>
      <c r="M178" s="72"/>
      <c r="N178" s="72"/>
      <c r="O178" s="1"/>
      <c r="P178" s="72"/>
      <c r="Q178" s="72"/>
      <c r="R178" s="42"/>
      <c r="S178" s="40"/>
      <c r="T178" s="267"/>
      <c r="U178" s="72"/>
      <c r="V178" s="42"/>
    </row>
    <row r="179" spans="1:22" ht="15.75" hidden="1" thickBot="1" x14ac:dyDescent="0.3">
      <c r="A179" s="50"/>
      <c r="B179" s="2"/>
      <c r="C179" s="748" t="s">
        <v>551</v>
      </c>
      <c r="D179" s="748"/>
      <c r="E179" s="182">
        <f t="shared" si="59"/>
        <v>0</v>
      </c>
      <c r="F179" s="124"/>
      <c r="G179" s="142">
        <f t="shared" si="43"/>
        <v>0</v>
      </c>
      <c r="H179" s="182">
        <f t="shared" si="60"/>
        <v>0</v>
      </c>
      <c r="I179" s="124"/>
      <c r="J179" s="503">
        <f t="shared" si="48"/>
        <v>0</v>
      </c>
      <c r="K179" s="521"/>
      <c r="L179" s="1"/>
      <c r="M179" s="72"/>
      <c r="N179" s="72"/>
      <c r="O179" s="1"/>
      <c r="P179" s="72"/>
      <c r="Q179" s="72"/>
      <c r="R179" s="42"/>
      <c r="S179" s="40"/>
      <c r="T179" s="267"/>
      <c r="U179" s="72"/>
      <c r="V179" s="42"/>
    </row>
    <row r="180" spans="1:22" ht="15.75" hidden="1" thickBot="1" x14ac:dyDescent="0.3">
      <c r="A180" s="50"/>
      <c r="B180" s="2"/>
      <c r="C180" s="748" t="s">
        <v>815</v>
      </c>
      <c r="D180" s="748"/>
      <c r="E180" s="182">
        <f t="shared" si="59"/>
        <v>0</v>
      </c>
      <c r="F180" s="124"/>
      <c r="G180" s="142">
        <f t="shared" si="43"/>
        <v>0</v>
      </c>
      <c r="H180" s="182">
        <f t="shared" si="60"/>
        <v>0</v>
      </c>
      <c r="I180" s="124"/>
      <c r="J180" s="503">
        <f t="shared" si="48"/>
        <v>0</v>
      </c>
      <c r="K180" s="521"/>
      <c r="L180" s="1"/>
      <c r="M180" s="72"/>
      <c r="N180" s="72"/>
      <c r="O180" s="1"/>
      <c r="P180" s="72"/>
      <c r="Q180" s="72"/>
      <c r="R180" s="42"/>
      <c r="S180" s="40"/>
      <c r="T180" s="267"/>
      <c r="U180" s="72"/>
      <c r="V180" s="42"/>
    </row>
    <row r="181" spans="1:22" ht="15.75" hidden="1" thickBot="1" x14ac:dyDescent="0.3">
      <c r="A181" s="50"/>
      <c r="B181" s="2"/>
      <c r="C181" s="749" t="s">
        <v>555</v>
      </c>
      <c r="D181" s="749"/>
      <c r="E181" s="192">
        <f t="shared" si="59"/>
        <v>0</v>
      </c>
      <c r="F181" s="134"/>
      <c r="G181" s="142">
        <f t="shared" si="43"/>
        <v>0</v>
      </c>
      <c r="H181" s="192">
        <f t="shared" si="60"/>
        <v>0</v>
      </c>
      <c r="I181" s="134"/>
      <c r="J181" s="503">
        <f t="shared" si="48"/>
        <v>0</v>
      </c>
      <c r="K181" s="521"/>
      <c r="L181" s="1"/>
      <c r="M181" s="72"/>
      <c r="N181" s="72"/>
      <c r="O181" s="1"/>
      <c r="P181" s="72"/>
      <c r="Q181" s="72"/>
      <c r="R181" s="42"/>
      <c r="S181" s="40"/>
      <c r="T181" s="267"/>
      <c r="U181" s="72"/>
      <c r="V181" s="42"/>
    </row>
    <row r="182" spans="1:22" ht="15.75" hidden="1" thickBot="1" x14ac:dyDescent="0.3">
      <c r="A182" s="50"/>
      <c r="B182" s="2"/>
      <c r="C182" s="749" t="s">
        <v>558</v>
      </c>
      <c r="D182" s="749"/>
      <c r="E182" s="192">
        <f t="shared" si="59"/>
        <v>0</v>
      </c>
      <c r="F182" s="134"/>
      <c r="G182" s="142">
        <f t="shared" si="43"/>
        <v>0</v>
      </c>
      <c r="H182" s="192">
        <f t="shared" si="60"/>
        <v>0</v>
      </c>
      <c r="I182" s="134"/>
      <c r="J182" s="503">
        <f t="shared" si="48"/>
        <v>0</v>
      </c>
      <c r="K182" s="521"/>
      <c r="L182" s="1"/>
      <c r="M182" s="72"/>
      <c r="N182" s="72"/>
      <c r="O182" s="1"/>
      <c r="P182" s="72"/>
      <c r="Q182" s="72"/>
      <c r="R182" s="42"/>
      <c r="S182" s="40"/>
      <c r="T182" s="267"/>
      <c r="U182" s="72"/>
      <c r="V182" s="42"/>
    </row>
    <row r="183" spans="1:22" ht="15.75" hidden="1" thickBot="1" x14ac:dyDescent="0.3">
      <c r="A183" s="50"/>
      <c r="B183" s="2"/>
      <c r="C183" s="749" t="s">
        <v>560</v>
      </c>
      <c r="D183" s="749"/>
      <c r="E183" s="192">
        <f t="shared" si="59"/>
        <v>0</v>
      </c>
      <c r="F183" s="134"/>
      <c r="G183" s="142">
        <f t="shared" si="43"/>
        <v>0</v>
      </c>
      <c r="H183" s="192">
        <f t="shared" si="60"/>
        <v>0</v>
      </c>
      <c r="I183" s="134"/>
      <c r="J183" s="503">
        <f t="shared" si="48"/>
        <v>0</v>
      </c>
      <c r="K183" s="521"/>
      <c r="L183" s="1"/>
      <c r="M183" s="72"/>
      <c r="N183" s="72"/>
      <c r="O183" s="1"/>
      <c r="P183" s="72"/>
      <c r="Q183" s="72"/>
      <c r="R183" s="42"/>
      <c r="S183" s="40"/>
      <c r="T183" s="267"/>
      <c r="U183" s="72"/>
      <c r="V183" s="42"/>
    </row>
    <row r="184" spans="1:22" ht="15.75" hidden="1" thickBot="1" x14ac:dyDescent="0.3">
      <c r="A184" s="50"/>
      <c r="B184" s="2"/>
      <c r="C184" s="749" t="s">
        <v>563</v>
      </c>
      <c r="D184" s="749"/>
      <c r="E184" s="192">
        <f t="shared" si="59"/>
        <v>0</v>
      </c>
      <c r="F184" s="134"/>
      <c r="G184" s="142">
        <f t="shared" si="43"/>
        <v>0</v>
      </c>
      <c r="H184" s="192">
        <f t="shared" si="60"/>
        <v>0</v>
      </c>
      <c r="I184" s="134"/>
      <c r="J184" s="503">
        <f t="shared" si="48"/>
        <v>0</v>
      </c>
      <c r="K184" s="521"/>
      <c r="L184" s="1"/>
      <c r="M184" s="72"/>
      <c r="N184" s="72"/>
      <c r="O184" s="1"/>
      <c r="P184" s="72"/>
      <c r="Q184" s="72"/>
      <c r="R184" s="42"/>
      <c r="S184" s="40"/>
      <c r="T184" s="267"/>
      <c r="U184" s="72"/>
      <c r="V184" s="42"/>
    </row>
    <row r="185" spans="1:22" ht="15.75" hidden="1" thickBot="1" x14ac:dyDescent="0.3">
      <c r="A185" s="82" t="s">
        <v>684</v>
      </c>
      <c r="B185" s="767" t="s">
        <v>275</v>
      </c>
      <c r="C185" s="768"/>
      <c r="D185" s="768"/>
      <c r="E185" s="183">
        <f>E186+E187+E188+E189+E190+E191+E192+E193+E194+E195</f>
        <v>0</v>
      </c>
      <c r="F185" s="125">
        <f>F186+F187+F188+F189+F190+F191+F192+F193+F194+F195</f>
        <v>0</v>
      </c>
      <c r="G185" s="141">
        <f t="shared" si="43"/>
        <v>0</v>
      </c>
      <c r="H185" s="183">
        <f>H186+H187+H188+H189+H190+H191+H192+H193+H194+H195</f>
        <v>0</v>
      </c>
      <c r="I185" s="125">
        <f>I186+I187+I188+I189+I190+I191+I192+I193+I194+I195</f>
        <v>0</v>
      </c>
      <c r="J185" s="502">
        <f t="shared" si="48"/>
        <v>0</v>
      </c>
      <c r="K185" s="519">
        <f t="shared" ref="K185:V185" si="61">K186+K187+K188+K189+K190+K191+K192+K193+K194+K195</f>
        <v>0</v>
      </c>
      <c r="L185" s="84">
        <f t="shared" si="61"/>
        <v>0</v>
      </c>
      <c r="M185" s="87">
        <f t="shared" si="61"/>
        <v>0</v>
      </c>
      <c r="N185" s="87">
        <f t="shared" si="61"/>
        <v>0</v>
      </c>
      <c r="O185" s="84">
        <f t="shared" si="61"/>
        <v>0</v>
      </c>
      <c r="P185" s="87">
        <f t="shared" si="61"/>
        <v>0</v>
      </c>
      <c r="Q185" s="87">
        <f t="shared" si="61"/>
        <v>0</v>
      </c>
      <c r="R185" s="88">
        <f t="shared" si="61"/>
        <v>0</v>
      </c>
      <c r="S185" s="86">
        <f t="shared" si="61"/>
        <v>0</v>
      </c>
      <c r="T185" s="265">
        <f t="shared" si="61"/>
        <v>0</v>
      </c>
      <c r="U185" s="87">
        <f t="shared" si="61"/>
        <v>0</v>
      </c>
      <c r="V185" s="88">
        <f t="shared" si="61"/>
        <v>0</v>
      </c>
    </row>
    <row r="186" spans="1:22" ht="15.75" hidden="1" thickBot="1" x14ac:dyDescent="0.3">
      <c r="A186" s="50"/>
      <c r="B186" s="2"/>
      <c r="C186" s="748" t="s">
        <v>371</v>
      </c>
      <c r="D186" s="748"/>
      <c r="E186" s="182">
        <f t="shared" ref="E186:E195" si="62">SUM(N186:Y186)</f>
        <v>0</v>
      </c>
      <c r="F186" s="124"/>
      <c r="G186" s="142">
        <f t="shared" si="43"/>
        <v>0</v>
      </c>
      <c r="H186" s="182">
        <f t="shared" ref="H186:H195" si="63">SUM(Q186:AB186)</f>
        <v>0</v>
      </c>
      <c r="I186" s="124"/>
      <c r="J186" s="503">
        <f t="shared" si="48"/>
        <v>0</v>
      </c>
      <c r="K186" s="521"/>
      <c r="L186" s="1"/>
      <c r="M186" s="72"/>
      <c r="N186" s="72"/>
      <c r="O186" s="1"/>
      <c r="P186" s="72"/>
      <c r="Q186" s="72"/>
      <c r="R186" s="42"/>
      <c r="S186" s="40"/>
      <c r="T186" s="267"/>
      <c r="U186" s="72"/>
      <c r="V186" s="42"/>
    </row>
    <row r="187" spans="1:22" ht="15.75" hidden="1" thickBot="1" x14ac:dyDescent="0.3">
      <c r="A187" s="50"/>
      <c r="B187" s="2"/>
      <c r="C187" s="748" t="s">
        <v>543</v>
      </c>
      <c r="D187" s="748"/>
      <c r="E187" s="182">
        <f t="shared" si="62"/>
        <v>0</v>
      </c>
      <c r="F187" s="124"/>
      <c r="G187" s="142">
        <f t="shared" si="43"/>
        <v>0</v>
      </c>
      <c r="H187" s="182">
        <f t="shared" si="63"/>
        <v>0</v>
      </c>
      <c r="I187" s="124"/>
      <c r="J187" s="503">
        <f t="shared" si="48"/>
        <v>0</v>
      </c>
      <c r="K187" s="521"/>
      <c r="L187" s="1"/>
      <c r="M187" s="72"/>
      <c r="N187" s="72"/>
      <c r="O187" s="1"/>
      <c r="P187" s="72"/>
      <c r="Q187" s="72"/>
      <c r="R187" s="42"/>
      <c r="S187" s="40"/>
      <c r="T187" s="267"/>
      <c r="U187" s="72"/>
      <c r="V187" s="42"/>
    </row>
    <row r="188" spans="1:22" ht="15.75" hidden="1" thickBot="1" x14ac:dyDescent="0.3">
      <c r="A188" s="50"/>
      <c r="B188" s="2"/>
      <c r="C188" s="748" t="s">
        <v>546</v>
      </c>
      <c r="D188" s="748"/>
      <c r="E188" s="182">
        <f t="shared" si="62"/>
        <v>0</v>
      </c>
      <c r="F188" s="124"/>
      <c r="G188" s="142">
        <f t="shared" si="43"/>
        <v>0</v>
      </c>
      <c r="H188" s="182">
        <f t="shared" si="63"/>
        <v>0</v>
      </c>
      <c r="I188" s="124"/>
      <c r="J188" s="503">
        <f t="shared" si="48"/>
        <v>0</v>
      </c>
      <c r="K188" s="521"/>
      <c r="L188" s="1"/>
      <c r="M188" s="72"/>
      <c r="N188" s="72"/>
      <c r="O188" s="1"/>
      <c r="P188" s="72"/>
      <c r="Q188" s="72"/>
      <c r="R188" s="42"/>
      <c r="S188" s="40"/>
      <c r="T188" s="267"/>
      <c r="U188" s="72"/>
      <c r="V188" s="42"/>
    </row>
    <row r="189" spans="1:22" ht="15.75" hidden="1" thickBot="1" x14ac:dyDescent="0.3">
      <c r="A189" s="50"/>
      <c r="B189" s="2"/>
      <c r="C189" s="749" t="s">
        <v>816</v>
      </c>
      <c r="D189" s="749"/>
      <c r="E189" s="192">
        <f t="shared" si="62"/>
        <v>0</v>
      </c>
      <c r="F189" s="134"/>
      <c r="G189" s="142">
        <f t="shared" si="43"/>
        <v>0</v>
      </c>
      <c r="H189" s="192">
        <f t="shared" si="63"/>
        <v>0</v>
      </c>
      <c r="I189" s="134"/>
      <c r="J189" s="503">
        <f t="shared" si="48"/>
        <v>0</v>
      </c>
      <c r="K189" s="521"/>
      <c r="L189" s="1"/>
      <c r="M189" s="72"/>
      <c r="N189" s="72"/>
      <c r="O189" s="1"/>
      <c r="P189" s="72"/>
      <c r="Q189" s="72"/>
      <c r="R189" s="42"/>
      <c r="S189" s="40"/>
      <c r="T189" s="267"/>
      <c r="U189" s="72"/>
      <c r="V189" s="42"/>
    </row>
    <row r="190" spans="1:22" ht="15.75" hidden="1" thickBot="1" x14ac:dyDescent="0.3">
      <c r="A190" s="50"/>
      <c r="B190" s="2"/>
      <c r="C190" s="748" t="s">
        <v>553</v>
      </c>
      <c r="D190" s="748"/>
      <c r="E190" s="182">
        <f t="shared" si="62"/>
        <v>0</v>
      </c>
      <c r="F190" s="124"/>
      <c r="G190" s="142">
        <f t="shared" si="43"/>
        <v>0</v>
      </c>
      <c r="H190" s="182">
        <f t="shared" si="63"/>
        <v>0</v>
      </c>
      <c r="I190" s="124"/>
      <c r="J190" s="503">
        <f t="shared" si="48"/>
        <v>0</v>
      </c>
      <c r="K190" s="521"/>
      <c r="L190" s="1"/>
      <c r="M190" s="72"/>
      <c r="N190" s="72"/>
      <c r="O190" s="1"/>
      <c r="P190" s="72"/>
      <c r="Q190" s="72"/>
      <c r="R190" s="42"/>
      <c r="S190" s="40"/>
      <c r="T190" s="267"/>
      <c r="U190" s="72"/>
      <c r="V190" s="42"/>
    </row>
    <row r="191" spans="1:22" ht="15.75" hidden="1" thickBot="1" x14ac:dyDescent="0.3">
      <c r="A191" s="50"/>
      <c r="B191" s="2"/>
      <c r="C191" s="748" t="s">
        <v>552</v>
      </c>
      <c r="D191" s="748"/>
      <c r="E191" s="182">
        <f t="shared" si="62"/>
        <v>0</v>
      </c>
      <c r="F191" s="124"/>
      <c r="G191" s="142">
        <f t="shared" si="43"/>
        <v>0</v>
      </c>
      <c r="H191" s="182">
        <f t="shared" si="63"/>
        <v>0</v>
      </c>
      <c r="I191" s="124"/>
      <c r="J191" s="503">
        <f t="shared" si="48"/>
        <v>0</v>
      </c>
      <c r="K191" s="521"/>
      <c r="L191" s="1"/>
      <c r="M191" s="72"/>
      <c r="N191" s="72"/>
      <c r="O191" s="1"/>
      <c r="P191" s="72"/>
      <c r="Q191" s="72"/>
      <c r="R191" s="42"/>
      <c r="S191" s="40"/>
      <c r="T191" s="267"/>
      <c r="U191" s="72"/>
      <c r="V191" s="42"/>
    </row>
    <row r="192" spans="1:22" ht="15.75" hidden="1" thickBot="1" x14ac:dyDescent="0.3">
      <c r="A192" s="50"/>
      <c r="B192" s="2"/>
      <c r="C192" s="749" t="s">
        <v>556</v>
      </c>
      <c r="D192" s="749"/>
      <c r="E192" s="192">
        <f t="shared" si="62"/>
        <v>0</v>
      </c>
      <c r="F192" s="134"/>
      <c r="G192" s="142">
        <f t="shared" si="43"/>
        <v>0</v>
      </c>
      <c r="H192" s="192">
        <f t="shared" si="63"/>
        <v>0</v>
      </c>
      <c r="I192" s="134"/>
      <c r="J192" s="503">
        <f t="shared" si="48"/>
        <v>0</v>
      </c>
      <c r="K192" s="521"/>
      <c r="L192" s="1"/>
      <c r="M192" s="72"/>
      <c r="N192" s="72"/>
      <c r="O192" s="1"/>
      <c r="P192" s="72"/>
      <c r="Q192" s="72"/>
      <c r="R192" s="42"/>
      <c r="S192" s="40"/>
      <c r="T192" s="267"/>
      <c r="U192" s="72"/>
      <c r="V192" s="42"/>
    </row>
    <row r="193" spans="1:22" ht="15.75" hidden="1" thickBot="1" x14ac:dyDescent="0.3">
      <c r="A193" s="50"/>
      <c r="B193" s="2"/>
      <c r="C193" s="748" t="s">
        <v>817</v>
      </c>
      <c r="D193" s="748"/>
      <c r="E193" s="182">
        <f t="shared" si="62"/>
        <v>0</v>
      </c>
      <c r="F193" s="124"/>
      <c r="G193" s="142">
        <f t="shared" si="43"/>
        <v>0</v>
      </c>
      <c r="H193" s="182">
        <f t="shared" si="63"/>
        <v>0</v>
      </c>
      <c r="I193" s="124"/>
      <c r="J193" s="503">
        <f t="shared" si="48"/>
        <v>0</v>
      </c>
      <c r="K193" s="521"/>
      <c r="L193" s="1"/>
      <c r="M193" s="72"/>
      <c r="N193" s="72"/>
      <c r="O193" s="1"/>
      <c r="P193" s="72"/>
      <c r="Q193" s="72"/>
      <c r="R193" s="42"/>
      <c r="S193" s="40"/>
      <c r="T193" s="267"/>
      <c r="U193" s="72"/>
      <c r="V193" s="42"/>
    </row>
    <row r="194" spans="1:22" ht="15.75" hidden="1" thickBot="1" x14ac:dyDescent="0.3">
      <c r="A194" s="50"/>
      <c r="B194" s="2"/>
      <c r="C194" s="749" t="s">
        <v>561</v>
      </c>
      <c r="D194" s="749"/>
      <c r="E194" s="192">
        <f t="shared" si="62"/>
        <v>0</v>
      </c>
      <c r="F194" s="134"/>
      <c r="G194" s="142">
        <f t="shared" si="43"/>
        <v>0</v>
      </c>
      <c r="H194" s="192">
        <f t="shared" si="63"/>
        <v>0</v>
      </c>
      <c r="I194" s="134"/>
      <c r="J194" s="503">
        <f t="shared" si="48"/>
        <v>0</v>
      </c>
      <c r="K194" s="521"/>
      <c r="L194" s="1"/>
      <c r="M194" s="72"/>
      <c r="N194" s="72"/>
      <c r="O194" s="1"/>
      <c r="P194" s="72"/>
      <c r="Q194" s="72"/>
      <c r="R194" s="42"/>
      <c r="S194" s="40"/>
      <c r="T194" s="267"/>
      <c r="U194" s="72"/>
      <c r="V194" s="42"/>
    </row>
    <row r="195" spans="1:22" ht="15.75" hidden="1" thickBot="1" x14ac:dyDescent="0.3">
      <c r="A195" s="50"/>
      <c r="B195" s="2"/>
      <c r="C195" s="749" t="s">
        <v>564</v>
      </c>
      <c r="D195" s="749"/>
      <c r="E195" s="192">
        <f t="shared" si="62"/>
        <v>0</v>
      </c>
      <c r="F195" s="134"/>
      <c r="G195" s="142">
        <f t="shared" si="43"/>
        <v>0</v>
      </c>
      <c r="H195" s="192">
        <f t="shared" si="63"/>
        <v>0</v>
      </c>
      <c r="I195" s="134"/>
      <c r="J195" s="503">
        <f t="shared" si="48"/>
        <v>0</v>
      </c>
      <c r="K195" s="521"/>
      <c r="L195" s="1"/>
      <c r="M195" s="72"/>
      <c r="N195" s="72"/>
      <c r="O195" s="1"/>
      <c r="P195" s="72"/>
      <c r="Q195" s="72"/>
      <c r="R195" s="42"/>
      <c r="S195" s="40"/>
      <c r="T195" s="267"/>
      <c r="U195" s="72"/>
      <c r="V195" s="42"/>
    </row>
    <row r="196" spans="1:22" ht="15.75" hidden="1" thickBot="1" x14ac:dyDescent="0.3">
      <c r="A196" s="82" t="s">
        <v>685</v>
      </c>
      <c r="B196" s="802" t="s">
        <v>605</v>
      </c>
      <c r="C196" s="803"/>
      <c r="D196" s="803"/>
      <c r="E196" s="196">
        <f>E197+E198</f>
        <v>0</v>
      </c>
      <c r="F196" s="138">
        <f>F197+F198</f>
        <v>0</v>
      </c>
      <c r="G196" s="141">
        <f t="shared" si="43"/>
        <v>0</v>
      </c>
      <c r="H196" s="196">
        <f>H197+H198</f>
        <v>0</v>
      </c>
      <c r="I196" s="138">
        <f>I197+I198</f>
        <v>0</v>
      </c>
      <c r="J196" s="502">
        <f t="shared" si="48"/>
        <v>0</v>
      </c>
      <c r="K196" s="519">
        <f t="shared" ref="K196:V196" si="64">K197+K198</f>
        <v>0</v>
      </c>
      <c r="L196" s="84">
        <f t="shared" si="64"/>
        <v>0</v>
      </c>
      <c r="M196" s="87">
        <f t="shared" si="64"/>
        <v>0</v>
      </c>
      <c r="N196" s="87">
        <f t="shared" si="64"/>
        <v>0</v>
      </c>
      <c r="O196" s="84">
        <f t="shared" si="64"/>
        <v>0</v>
      </c>
      <c r="P196" s="87">
        <f t="shared" si="64"/>
        <v>0</v>
      </c>
      <c r="Q196" s="87">
        <f t="shared" si="64"/>
        <v>0</v>
      </c>
      <c r="R196" s="88">
        <f t="shared" si="64"/>
        <v>0</v>
      </c>
      <c r="S196" s="86">
        <f t="shared" si="64"/>
        <v>0</v>
      </c>
      <c r="T196" s="265">
        <f t="shared" si="64"/>
        <v>0</v>
      </c>
      <c r="U196" s="87">
        <f t="shared" si="64"/>
        <v>0</v>
      </c>
      <c r="V196" s="88">
        <f t="shared" si="64"/>
        <v>0</v>
      </c>
    </row>
    <row r="197" spans="1:22" ht="15.75" hidden="1" thickBot="1" x14ac:dyDescent="0.3">
      <c r="A197" s="50"/>
      <c r="B197" s="2"/>
      <c r="C197" s="749" t="s">
        <v>567</v>
      </c>
      <c r="D197" s="749"/>
      <c r="E197" s="192">
        <f>SUM(N197:Y197)</f>
        <v>0</v>
      </c>
      <c r="F197" s="134"/>
      <c r="G197" s="142">
        <f t="shared" ref="G197:G254" si="65">SUM(E197:F197)</f>
        <v>0</v>
      </c>
      <c r="H197" s="192">
        <f>SUM(Q197:AB197)</f>
        <v>0</v>
      </c>
      <c r="I197" s="134"/>
      <c r="J197" s="503">
        <f t="shared" si="48"/>
        <v>0</v>
      </c>
      <c r="K197" s="521"/>
      <c r="L197" s="1"/>
      <c r="M197" s="72"/>
      <c r="N197" s="72"/>
      <c r="O197" s="1"/>
      <c r="P197" s="72"/>
      <c r="Q197" s="72"/>
      <c r="R197" s="42"/>
      <c r="S197" s="40"/>
      <c r="T197" s="267"/>
      <c r="U197" s="72"/>
      <c r="V197" s="42"/>
    </row>
    <row r="198" spans="1:22" ht="15.75" hidden="1" thickBot="1" x14ac:dyDescent="0.3">
      <c r="A198" s="50"/>
      <c r="B198" s="2"/>
      <c r="C198" s="749" t="s">
        <v>568</v>
      </c>
      <c r="D198" s="749"/>
      <c r="E198" s="192">
        <f>SUM(N198:Y198)</f>
        <v>0</v>
      </c>
      <c r="F198" s="134"/>
      <c r="G198" s="142">
        <f t="shared" si="65"/>
        <v>0</v>
      </c>
      <c r="H198" s="192">
        <f>SUM(Q198:AB198)</f>
        <v>0</v>
      </c>
      <c r="I198" s="134"/>
      <c r="J198" s="503">
        <f t="shared" si="48"/>
        <v>0</v>
      </c>
      <c r="K198" s="521"/>
      <c r="L198" s="1"/>
      <c r="M198" s="72"/>
      <c r="N198" s="72"/>
      <c r="O198" s="1"/>
      <c r="P198" s="72"/>
      <c r="Q198" s="72"/>
      <c r="R198" s="42"/>
      <c r="S198" s="40"/>
      <c r="T198" s="267"/>
      <c r="U198" s="72"/>
      <c r="V198" s="42"/>
    </row>
    <row r="199" spans="1:22" ht="15.75" hidden="1" thickBot="1" x14ac:dyDescent="0.3">
      <c r="A199" s="82" t="s">
        <v>686</v>
      </c>
      <c r="B199" s="802" t="s">
        <v>818</v>
      </c>
      <c r="C199" s="803"/>
      <c r="D199" s="803"/>
      <c r="E199" s="196">
        <f>E200+E201+E202+E203+E204+E205+E206+E207+E208+E209+E210</f>
        <v>0</v>
      </c>
      <c r="F199" s="138">
        <f>F200+F201+F202+F203+F204+F205+F206+F207+F208+F209+F210</f>
        <v>0</v>
      </c>
      <c r="G199" s="141">
        <f t="shared" si="65"/>
        <v>0</v>
      </c>
      <c r="H199" s="196">
        <f>H200+H201+H202+H203+H204+H205+H206+H207+H208+H209+H210</f>
        <v>0</v>
      </c>
      <c r="I199" s="138">
        <f>I200+I201+I202+I203+I204+I205+I206+I207+I208+I209+I210</f>
        <v>0</v>
      </c>
      <c r="J199" s="502">
        <f t="shared" si="48"/>
        <v>0</v>
      </c>
      <c r="K199" s="519">
        <f t="shared" ref="K199:V199" si="66">K200+K201+K202+K203+K204+K205+K206+K207+K208+K209+K210</f>
        <v>0</v>
      </c>
      <c r="L199" s="84">
        <f t="shared" si="66"/>
        <v>0</v>
      </c>
      <c r="M199" s="87">
        <f t="shared" si="66"/>
        <v>0</v>
      </c>
      <c r="N199" s="87">
        <f t="shared" si="66"/>
        <v>0</v>
      </c>
      <c r="O199" s="84">
        <f t="shared" si="66"/>
        <v>0</v>
      </c>
      <c r="P199" s="87">
        <f t="shared" si="66"/>
        <v>0</v>
      </c>
      <c r="Q199" s="87">
        <f t="shared" si="66"/>
        <v>0</v>
      </c>
      <c r="R199" s="88">
        <f t="shared" si="66"/>
        <v>0</v>
      </c>
      <c r="S199" s="86">
        <f t="shared" si="66"/>
        <v>0</v>
      </c>
      <c r="T199" s="265">
        <f t="shared" si="66"/>
        <v>0</v>
      </c>
      <c r="U199" s="87">
        <f t="shared" si="66"/>
        <v>0</v>
      </c>
      <c r="V199" s="88">
        <f t="shared" si="66"/>
        <v>0</v>
      </c>
    </row>
    <row r="200" spans="1:22" ht="15.75" hidden="1" thickBot="1" x14ac:dyDescent="0.3">
      <c r="A200" s="50"/>
      <c r="B200" s="2"/>
      <c r="C200" s="748" t="s">
        <v>372</v>
      </c>
      <c r="D200" s="748"/>
      <c r="E200" s="182">
        <f t="shared" ref="E200:E212" si="67">SUM(N200:Y200)</f>
        <v>0</v>
      </c>
      <c r="F200" s="124"/>
      <c r="G200" s="142">
        <f t="shared" si="65"/>
        <v>0</v>
      </c>
      <c r="H200" s="182">
        <f t="shared" ref="H200:H212" si="68">SUM(Q200:AB200)</f>
        <v>0</v>
      </c>
      <c r="I200" s="124"/>
      <c r="J200" s="503">
        <f t="shared" si="48"/>
        <v>0</v>
      </c>
      <c r="K200" s="521"/>
      <c r="L200" s="1"/>
      <c r="M200" s="72"/>
      <c r="N200" s="72"/>
      <c r="O200" s="1"/>
      <c r="P200" s="72"/>
      <c r="Q200" s="72"/>
      <c r="R200" s="42"/>
      <c r="S200" s="40"/>
      <c r="T200" s="267"/>
      <c r="U200" s="72"/>
      <c r="V200" s="42"/>
    </row>
    <row r="201" spans="1:22" ht="15.75" hidden="1" thickBot="1" x14ac:dyDescent="0.3">
      <c r="A201" s="50"/>
      <c r="B201" s="2"/>
      <c r="C201" s="748" t="s">
        <v>819</v>
      </c>
      <c r="D201" s="748"/>
      <c r="E201" s="182">
        <f t="shared" si="67"/>
        <v>0</v>
      </c>
      <c r="F201" s="124"/>
      <c r="G201" s="142">
        <f t="shared" si="65"/>
        <v>0</v>
      </c>
      <c r="H201" s="182">
        <f t="shared" si="68"/>
        <v>0</v>
      </c>
      <c r="I201" s="124"/>
      <c r="J201" s="503">
        <f t="shared" si="48"/>
        <v>0</v>
      </c>
      <c r="K201" s="521"/>
      <c r="L201" s="1"/>
      <c r="M201" s="72"/>
      <c r="N201" s="72"/>
      <c r="O201" s="1"/>
      <c r="P201" s="72"/>
      <c r="Q201" s="72"/>
      <c r="R201" s="42"/>
      <c r="S201" s="40"/>
      <c r="T201" s="267"/>
      <c r="U201" s="72"/>
      <c r="V201" s="42"/>
    </row>
    <row r="202" spans="1:22" ht="15.75" hidden="1" thickBot="1" x14ac:dyDescent="0.3">
      <c r="A202" s="50"/>
      <c r="B202" s="2"/>
      <c r="C202" s="748" t="s">
        <v>375</v>
      </c>
      <c r="D202" s="748"/>
      <c r="E202" s="182">
        <f t="shared" si="67"/>
        <v>0</v>
      </c>
      <c r="F202" s="124"/>
      <c r="G202" s="142">
        <f t="shared" si="65"/>
        <v>0</v>
      </c>
      <c r="H202" s="182">
        <f t="shared" si="68"/>
        <v>0</v>
      </c>
      <c r="I202" s="124"/>
      <c r="J202" s="503">
        <f t="shared" si="48"/>
        <v>0</v>
      </c>
      <c r="K202" s="521"/>
      <c r="L202" s="1"/>
      <c r="M202" s="72"/>
      <c r="N202" s="72"/>
      <c r="O202" s="1"/>
      <c r="P202" s="72"/>
      <c r="Q202" s="72"/>
      <c r="R202" s="42"/>
      <c r="S202" s="40"/>
      <c r="T202" s="267"/>
      <c r="U202" s="72"/>
      <c r="V202" s="42"/>
    </row>
    <row r="203" spans="1:22" ht="15.75" hidden="1" thickBot="1" x14ac:dyDescent="0.3">
      <c r="A203" s="50"/>
      <c r="B203" s="2"/>
      <c r="C203" s="748" t="s">
        <v>373</v>
      </c>
      <c r="D203" s="748"/>
      <c r="E203" s="182">
        <f t="shared" si="67"/>
        <v>0</v>
      </c>
      <c r="F203" s="124"/>
      <c r="G203" s="142">
        <f t="shared" si="65"/>
        <v>0</v>
      </c>
      <c r="H203" s="182">
        <f t="shared" si="68"/>
        <v>0</v>
      </c>
      <c r="I203" s="124"/>
      <c r="J203" s="503">
        <f t="shared" si="48"/>
        <v>0</v>
      </c>
      <c r="K203" s="521"/>
      <c r="L203" s="1"/>
      <c r="M203" s="72"/>
      <c r="N203" s="72"/>
      <c r="O203" s="1"/>
      <c r="P203" s="72"/>
      <c r="Q203" s="72"/>
      <c r="R203" s="42"/>
      <c r="S203" s="40"/>
      <c r="T203" s="267"/>
      <c r="U203" s="72"/>
      <c r="V203" s="42"/>
    </row>
    <row r="204" spans="1:22" ht="15.75" hidden="1" thickBot="1" x14ac:dyDescent="0.3">
      <c r="A204" s="50"/>
      <c r="B204" s="2"/>
      <c r="C204" s="748" t="s">
        <v>820</v>
      </c>
      <c r="D204" s="748"/>
      <c r="E204" s="182">
        <f t="shared" si="67"/>
        <v>0</v>
      </c>
      <c r="F204" s="124"/>
      <c r="G204" s="142">
        <f t="shared" si="65"/>
        <v>0</v>
      </c>
      <c r="H204" s="182">
        <f t="shared" si="68"/>
        <v>0</v>
      </c>
      <c r="I204" s="124"/>
      <c r="J204" s="503">
        <f t="shared" si="48"/>
        <v>0</v>
      </c>
      <c r="K204" s="521"/>
      <c r="L204" s="1"/>
      <c r="M204" s="72"/>
      <c r="N204" s="72"/>
      <c r="O204" s="1"/>
      <c r="P204" s="72"/>
      <c r="Q204" s="72"/>
      <c r="R204" s="42"/>
      <c r="S204" s="40"/>
      <c r="T204" s="267"/>
      <c r="U204" s="72"/>
      <c r="V204" s="42"/>
    </row>
    <row r="205" spans="1:22" ht="15.75" hidden="1" thickBot="1" x14ac:dyDescent="0.3">
      <c r="A205" s="50"/>
      <c r="B205" s="2"/>
      <c r="C205" s="749" t="s">
        <v>536</v>
      </c>
      <c r="D205" s="749"/>
      <c r="E205" s="192">
        <f t="shared" si="67"/>
        <v>0</v>
      </c>
      <c r="F205" s="134"/>
      <c r="G205" s="142">
        <f t="shared" si="65"/>
        <v>0</v>
      </c>
      <c r="H205" s="192">
        <f t="shared" si="68"/>
        <v>0</v>
      </c>
      <c r="I205" s="134"/>
      <c r="J205" s="503">
        <f t="shared" si="48"/>
        <v>0</v>
      </c>
      <c r="K205" s="521"/>
      <c r="L205" s="1"/>
      <c r="M205" s="72"/>
      <c r="N205" s="72"/>
      <c r="O205" s="1"/>
      <c r="P205" s="72"/>
      <c r="Q205" s="72"/>
      <c r="R205" s="42"/>
      <c r="S205" s="40"/>
      <c r="T205" s="267"/>
      <c r="U205" s="72"/>
      <c r="V205" s="42"/>
    </row>
    <row r="206" spans="1:22" ht="15.75" hidden="1" thickBot="1" x14ac:dyDescent="0.3">
      <c r="A206" s="50"/>
      <c r="B206" s="2"/>
      <c r="C206" s="749" t="s">
        <v>539</v>
      </c>
      <c r="D206" s="749"/>
      <c r="E206" s="192">
        <f t="shared" si="67"/>
        <v>0</v>
      </c>
      <c r="F206" s="134"/>
      <c r="G206" s="142">
        <f t="shared" si="65"/>
        <v>0</v>
      </c>
      <c r="H206" s="192">
        <f t="shared" si="68"/>
        <v>0</v>
      </c>
      <c r="I206" s="134"/>
      <c r="J206" s="503">
        <f t="shared" si="48"/>
        <v>0</v>
      </c>
      <c r="K206" s="521"/>
      <c r="L206" s="1"/>
      <c r="M206" s="72"/>
      <c r="N206" s="72"/>
      <c r="O206" s="1"/>
      <c r="P206" s="72"/>
      <c r="Q206" s="72"/>
      <c r="R206" s="42"/>
      <c r="S206" s="40"/>
      <c r="T206" s="267"/>
      <c r="U206" s="72"/>
      <c r="V206" s="42"/>
    </row>
    <row r="207" spans="1:22" ht="15.75" hidden="1" thickBot="1" x14ac:dyDescent="0.3">
      <c r="A207" s="50"/>
      <c r="B207" s="2"/>
      <c r="C207" s="748" t="s">
        <v>821</v>
      </c>
      <c r="D207" s="748"/>
      <c r="E207" s="182">
        <f t="shared" si="67"/>
        <v>0</v>
      </c>
      <c r="F207" s="124"/>
      <c r="G207" s="142">
        <f t="shared" si="65"/>
        <v>0</v>
      </c>
      <c r="H207" s="182">
        <f t="shared" si="68"/>
        <v>0</v>
      </c>
      <c r="I207" s="124"/>
      <c r="J207" s="503">
        <f t="shared" si="48"/>
        <v>0</v>
      </c>
      <c r="K207" s="521"/>
      <c r="L207" s="1"/>
      <c r="M207" s="72"/>
      <c r="N207" s="72"/>
      <c r="O207" s="1"/>
      <c r="P207" s="72"/>
      <c r="Q207" s="72"/>
      <c r="R207" s="42"/>
      <c r="S207" s="40"/>
      <c r="T207" s="267"/>
      <c r="U207" s="72"/>
      <c r="V207" s="42"/>
    </row>
    <row r="208" spans="1:22" ht="15.75" hidden="1" thickBot="1" x14ac:dyDescent="0.3">
      <c r="A208" s="50"/>
      <c r="B208" s="2"/>
      <c r="C208" s="748" t="s">
        <v>374</v>
      </c>
      <c r="D208" s="748"/>
      <c r="E208" s="182">
        <f t="shared" si="67"/>
        <v>0</v>
      </c>
      <c r="F208" s="124"/>
      <c r="G208" s="142">
        <f t="shared" si="65"/>
        <v>0</v>
      </c>
      <c r="H208" s="182">
        <f t="shared" si="68"/>
        <v>0</v>
      </c>
      <c r="I208" s="124"/>
      <c r="J208" s="503">
        <f t="shared" si="48"/>
        <v>0</v>
      </c>
      <c r="K208" s="521"/>
      <c r="L208" s="1"/>
      <c r="M208" s="72"/>
      <c r="N208" s="72"/>
      <c r="O208" s="1"/>
      <c r="P208" s="72"/>
      <c r="Q208" s="72"/>
      <c r="R208" s="42"/>
      <c r="S208" s="40"/>
      <c r="T208" s="267"/>
      <c r="U208" s="72"/>
      <c r="V208" s="42"/>
    </row>
    <row r="209" spans="1:22" ht="15.75" hidden="1" thickBot="1" x14ac:dyDescent="0.3">
      <c r="A209" s="50"/>
      <c r="B209" s="2"/>
      <c r="C209" s="748" t="s">
        <v>822</v>
      </c>
      <c r="D209" s="748"/>
      <c r="E209" s="182">
        <f t="shared" si="67"/>
        <v>0</v>
      </c>
      <c r="F209" s="124"/>
      <c r="G209" s="142">
        <f t="shared" si="65"/>
        <v>0</v>
      </c>
      <c r="H209" s="182">
        <f t="shared" si="68"/>
        <v>0</v>
      </c>
      <c r="I209" s="124"/>
      <c r="J209" s="503">
        <f t="shared" si="48"/>
        <v>0</v>
      </c>
      <c r="K209" s="521"/>
      <c r="L209" s="1"/>
      <c r="M209" s="72"/>
      <c r="N209" s="72"/>
      <c r="O209" s="1"/>
      <c r="P209" s="72"/>
      <c r="Q209" s="72"/>
      <c r="R209" s="42"/>
      <c r="S209" s="40"/>
      <c r="T209" s="267"/>
      <c r="U209" s="72"/>
      <c r="V209" s="42"/>
    </row>
    <row r="210" spans="1:22" ht="15.75" hidden="1" thickBot="1" x14ac:dyDescent="0.3">
      <c r="A210" s="50"/>
      <c r="B210" s="2"/>
      <c r="C210" s="748" t="s">
        <v>565</v>
      </c>
      <c r="D210" s="748"/>
      <c r="E210" s="182">
        <f t="shared" si="67"/>
        <v>0</v>
      </c>
      <c r="F210" s="124"/>
      <c r="G210" s="142">
        <f t="shared" si="65"/>
        <v>0</v>
      </c>
      <c r="H210" s="182">
        <f t="shared" si="68"/>
        <v>0</v>
      </c>
      <c r="I210" s="124"/>
      <c r="J210" s="503">
        <f t="shared" ref="J210:J254" si="69">SUM(H210:I210)</f>
        <v>0</v>
      </c>
      <c r="K210" s="521"/>
      <c r="L210" s="1"/>
      <c r="M210" s="72"/>
      <c r="N210" s="72"/>
      <c r="O210" s="1"/>
      <c r="P210" s="72"/>
      <c r="Q210" s="72"/>
      <c r="R210" s="42"/>
      <c r="S210" s="40"/>
      <c r="T210" s="267"/>
      <c r="U210" s="72"/>
      <c r="V210" s="42"/>
    </row>
    <row r="211" spans="1:22" ht="15.75" hidden="1" thickBot="1" x14ac:dyDescent="0.3">
      <c r="A211" s="82" t="s">
        <v>687</v>
      </c>
      <c r="B211" s="767" t="s">
        <v>279</v>
      </c>
      <c r="C211" s="768"/>
      <c r="D211" s="768"/>
      <c r="E211" s="183">
        <f t="shared" si="67"/>
        <v>0</v>
      </c>
      <c r="F211" s="125"/>
      <c r="G211" s="141">
        <f t="shared" si="65"/>
        <v>0</v>
      </c>
      <c r="H211" s="183">
        <f t="shared" si="68"/>
        <v>0</v>
      </c>
      <c r="I211" s="125"/>
      <c r="J211" s="502">
        <f t="shared" si="69"/>
        <v>0</v>
      </c>
      <c r="K211" s="519"/>
      <c r="L211" s="84"/>
      <c r="M211" s="87"/>
      <c r="N211" s="87"/>
      <c r="O211" s="84"/>
      <c r="P211" s="87"/>
      <c r="Q211" s="87"/>
      <c r="R211" s="88"/>
      <c r="S211" s="86"/>
      <c r="T211" s="265"/>
      <c r="U211" s="87"/>
      <c r="V211" s="88"/>
    </row>
    <row r="212" spans="1:22" ht="15.75" hidden="1" thickBot="1" x14ac:dyDescent="0.3">
      <c r="A212" s="82" t="s">
        <v>688</v>
      </c>
      <c r="B212" s="767" t="s">
        <v>281</v>
      </c>
      <c r="C212" s="768"/>
      <c r="D212" s="768"/>
      <c r="E212" s="183">
        <f t="shared" si="67"/>
        <v>0</v>
      </c>
      <c r="F212" s="125"/>
      <c r="G212" s="141">
        <f t="shared" si="65"/>
        <v>0</v>
      </c>
      <c r="H212" s="183">
        <f t="shared" si="68"/>
        <v>0</v>
      </c>
      <c r="I212" s="125"/>
      <c r="J212" s="502">
        <f t="shared" si="69"/>
        <v>0</v>
      </c>
      <c r="K212" s="519"/>
      <c r="L212" s="84"/>
      <c r="M212" s="87"/>
      <c r="N212" s="87"/>
      <c r="O212" s="84"/>
      <c r="P212" s="87"/>
      <c r="Q212" s="87"/>
      <c r="R212" s="88"/>
      <c r="S212" s="86"/>
      <c r="T212" s="265"/>
      <c r="U212" s="87"/>
      <c r="V212" s="88"/>
    </row>
    <row r="213" spans="1:22" ht="15.75" hidden="1" thickBot="1" x14ac:dyDescent="0.3">
      <c r="A213" s="82" t="s">
        <v>689</v>
      </c>
      <c r="B213" s="767" t="s">
        <v>283</v>
      </c>
      <c r="C213" s="768"/>
      <c r="D213" s="768"/>
      <c r="E213" s="183">
        <f>E214+E215+E216+E217+E218+E219+E220+E221+E222+E223</f>
        <v>0</v>
      </c>
      <c r="F213" s="125">
        <f>F214+F215+F216+F217+F218+F219+F220+F221+F222+F223</f>
        <v>0</v>
      </c>
      <c r="G213" s="141">
        <f t="shared" si="65"/>
        <v>0</v>
      </c>
      <c r="H213" s="183">
        <f>H214+H215+H216+H217+H218+H219+H220+H221+H222+H223</f>
        <v>0</v>
      </c>
      <c r="I213" s="125">
        <f>I214+I215+I216+I217+I218+I219+I220+I221+I222+I223</f>
        <v>0</v>
      </c>
      <c r="J213" s="502">
        <f t="shared" si="69"/>
        <v>0</v>
      </c>
      <c r="K213" s="519">
        <f t="shared" ref="K213:V213" si="70">K214+K215+K216+K217+K218+K219+K220+K221+K222+K223</f>
        <v>0</v>
      </c>
      <c r="L213" s="84">
        <f t="shared" si="70"/>
        <v>0</v>
      </c>
      <c r="M213" s="87">
        <f t="shared" si="70"/>
        <v>0</v>
      </c>
      <c r="N213" s="87">
        <f t="shared" si="70"/>
        <v>0</v>
      </c>
      <c r="O213" s="84">
        <f t="shared" si="70"/>
        <v>0</v>
      </c>
      <c r="P213" s="87">
        <f t="shared" si="70"/>
        <v>0</v>
      </c>
      <c r="Q213" s="87">
        <f t="shared" si="70"/>
        <v>0</v>
      </c>
      <c r="R213" s="88">
        <f t="shared" si="70"/>
        <v>0</v>
      </c>
      <c r="S213" s="86">
        <f t="shared" si="70"/>
        <v>0</v>
      </c>
      <c r="T213" s="265">
        <f t="shared" si="70"/>
        <v>0</v>
      </c>
      <c r="U213" s="87">
        <f t="shared" si="70"/>
        <v>0</v>
      </c>
      <c r="V213" s="88">
        <f t="shared" si="70"/>
        <v>0</v>
      </c>
    </row>
    <row r="214" spans="1:22" ht="15.75" hidden="1" thickBot="1" x14ac:dyDescent="0.3">
      <c r="A214" s="50"/>
      <c r="B214" s="2"/>
      <c r="C214" s="748" t="s">
        <v>376</v>
      </c>
      <c r="D214" s="748"/>
      <c r="E214" s="182">
        <f t="shared" ref="E214:E223" si="71">SUM(N214:Y214)</f>
        <v>0</v>
      </c>
      <c r="F214" s="124"/>
      <c r="G214" s="142">
        <f t="shared" si="65"/>
        <v>0</v>
      </c>
      <c r="H214" s="182">
        <f t="shared" ref="H214:H223" si="72">SUM(Q214:AB214)</f>
        <v>0</v>
      </c>
      <c r="I214" s="124"/>
      <c r="J214" s="503">
        <f t="shared" si="69"/>
        <v>0</v>
      </c>
      <c r="K214" s="521"/>
      <c r="L214" s="1"/>
      <c r="M214" s="72"/>
      <c r="N214" s="72"/>
      <c r="O214" s="1"/>
      <c r="P214" s="72"/>
      <c r="Q214" s="72"/>
      <c r="R214" s="42"/>
      <c r="S214" s="40"/>
      <c r="T214" s="267"/>
      <c r="U214" s="72"/>
      <c r="V214" s="42"/>
    </row>
    <row r="215" spans="1:22" ht="15.75" hidden="1" thickBot="1" x14ac:dyDescent="0.3">
      <c r="A215" s="50"/>
      <c r="B215" s="2"/>
      <c r="C215" s="748" t="s">
        <v>377</v>
      </c>
      <c r="D215" s="748"/>
      <c r="E215" s="182">
        <f t="shared" si="71"/>
        <v>0</v>
      </c>
      <c r="F215" s="124"/>
      <c r="G215" s="142">
        <f t="shared" si="65"/>
        <v>0</v>
      </c>
      <c r="H215" s="182">
        <f t="shared" si="72"/>
        <v>0</v>
      </c>
      <c r="I215" s="124"/>
      <c r="J215" s="503">
        <f t="shared" si="69"/>
        <v>0</v>
      </c>
      <c r="K215" s="521"/>
      <c r="L215" s="1"/>
      <c r="M215" s="72"/>
      <c r="N215" s="72"/>
      <c r="O215" s="1"/>
      <c r="P215" s="72"/>
      <c r="Q215" s="72"/>
      <c r="R215" s="42"/>
      <c r="S215" s="40"/>
      <c r="T215" s="267"/>
      <c r="U215" s="72"/>
      <c r="V215" s="42"/>
    </row>
    <row r="216" spans="1:22" ht="15.75" hidden="1" thickBot="1" x14ac:dyDescent="0.3">
      <c r="A216" s="50"/>
      <c r="B216" s="2"/>
      <c r="C216" s="748" t="s">
        <v>378</v>
      </c>
      <c r="D216" s="748"/>
      <c r="E216" s="182">
        <f t="shared" si="71"/>
        <v>0</v>
      </c>
      <c r="F216" s="124"/>
      <c r="G216" s="142">
        <f t="shared" si="65"/>
        <v>0</v>
      </c>
      <c r="H216" s="182">
        <f t="shared" si="72"/>
        <v>0</v>
      </c>
      <c r="I216" s="124"/>
      <c r="J216" s="503">
        <f t="shared" si="69"/>
        <v>0</v>
      </c>
      <c r="K216" s="521"/>
      <c r="L216" s="1"/>
      <c r="M216" s="72"/>
      <c r="N216" s="72"/>
      <c r="O216" s="1"/>
      <c r="P216" s="72"/>
      <c r="Q216" s="72"/>
      <c r="R216" s="42"/>
      <c r="S216" s="40"/>
      <c r="T216" s="267"/>
      <c r="U216" s="72"/>
      <c r="V216" s="42"/>
    </row>
    <row r="217" spans="1:22" ht="15.75" hidden="1" thickBot="1" x14ac:dyDescent="0.3">
      <c r="A217" s="50"/>
      <c r="B217" s="2"/>
      <c r="C217" s="748" t="s">
        <v>379</v>
      </c>
      <c r="D217" s="748"/>
      <c r="E217" s="182">
        <f t="shared" si="71"/>
        <v>0</v>
      </c>
      <c r="F217" s="124"/>
      <c r="G217" s="142">
        <f t="shared" si="65"/>
        <v>0</v>
      </c>
      <c r="H217" s="182">
        <f t="shared" si="72"/>
        <v>0</v>
      </c>
      <c r="I217" s="124"/>
      <c r="J217" s="503">
        <f t="shared" si="69"/>
        <v>0</v>
      </c>
      <c r="K217" s="521"/>
      <c r="L217" s="1"/>
      <c r="M217" s="72"/>
      <c r="N217" s="72"/>
      <c r="O217" s="1"/>
      <c r="P217" s="72"/>
      <c r="Q217" s="72"/>
      <c r="R217" s="42"/>
      <c r="S217" s="40"/>
      <c r="T217" s="267"/>
      <c r="U217" s="72"/>
      <c r="V217" s="42"/>
    </row>
    <row r="218" spans="1:22" ht="15.75" hidden="1" thickBot="1" x14ac:dyDescent="0.3">
      <c r="A218" s="50"/>
      <c r="B218" s="2"/>
      <c r="C218" s="748" t="s">
        <v>380</v>
      </c>
      <c r="D218" s="748"/>
      <c r="E218" s="182">
        <f t="shared" si="71"/>
        <v>0</v>
      </c>
      <c r="F218" s="124"/>
      <c r="G218" s="142">
        <f t="shared" si="65"/>
        <v>0</v>
      </c>
      <c r="H218" s="182">
        <f t="shared" si="72"/>
        <v>0</v>
      </c>
      <c r="I218" s="124"/>
      <c r="J218" s="503">
        <f t="shared" si="69"/>
        <v>0</v>
      </c>
      <c r="K218" s="521"/>
      <c r="L218" s="1"/>
      <c r="M218" s="72"/>
      <c r="N218" s="72"/>
      <c r="O218" s="1"/>
      <c r="P218" s="72"/>
      <c r="Q218" s="72"/>
      <c r="R218" s="42"/>
      <c r="S218" s="40"/>
      <c r="T218" s="267"/>
      <c r="U218" s="72"/>
      <c r="V218" s="42"/>
    </row>
    <row r="219" spans="1:22" ht="15.75" hidden="1" thickBot="1" x14ac:dyDescent="0.3">
      <c r="A219" s="50"/>
      <c r="B219" s="2"/>
      <c r="C219" s="749" t="s">
        <v>537</v>
      </c>
      <c r="D219" s="749"/>
      <c r="E219" s="192">
        <f t="shared" si="71"/>
        <v>0</v>
      </c>
      <c r="F219" s="134"/>
      <c r="G219" s="142">
        <f t="shared" si="65"/>
        <v>0</v>
      </c>
      <c r="H219" s="192">
        <f t="shared" si="72"/>
        <v>0</v>
      </c>
      <c r="I219" s="134"/>
      <c r="J219" s="503">
        <f t="shared" si="69"/>
        <v>0</v>
      </c>
      <c r="K219" s="521"/>
      <c r="L219" s="1"/>
      <c r="M219" s="72"/>
      <c r="N219" s="72"/>
      <c r="O219" s="1"/>
      <c r="P219" s="72"/>
      <c r="Q219" s="72"/>
      <c r="R219" s="42"/>
      <c r="S219" s="40"/>
      <c r="T219" s="267"/>
      <c r="U219" s="72"/>
      <c r="V219" s="42"/>
    </row>
    <row r="220" spans="1:22" ht="15.75" hidden="1" thickBot="1" x14ac:dyDescent="0.3">
      <c r="A220" s="50"/>
      <c r="B220" s="2"/>
      <c r="C220" s="749" t="s">
        <v>540</v>
      </c>
      <c r="D220" s="749"/>
      <c r="E220" s="192">
        <f t="shared" si="71"/>
        <v>0</v>
      </c>
      <c r="F220" s="134"/>
      <c r="G220" s="142">
        <f t="shared" si="65"/>
        <v>0</v>
      </c>
      <c r="H220" s="192">
        <f t="shared" si="72"/>
        <v>0</v>
      </c>
      <c r="I220" s="134"/>
      <c r="J220" s="503">
        <f t="shared" si="69"/>
        <v>0</v>
      </c>
      <c r="K220" s="521"/>
      <c r="L220" s="1"/>
      <c r="M220" s="72"/>
      <c r="N220" s="72"/>
      <c r="O220" s="1"/>
      <c r="P220" s="72"/>
      <c r="Q220" s="72"/>
      <c r="R220" s="42"/>
      <c r="S220" s="40"/>
      <c r="T220" s="267"/>
      <c r="U220" s="72"/>
      <c r="V220" s="42"/>
    </row>
    <row r="221" spans="1:22" ht="15.75" hidden="1" thickBot="1" x14ac:dyDescent="0.3">
      <c r="A221" s="50"/>
      <c r="B221" s="2"/>
      <c r="C221" s="748" t="s">
        <v>381</v>
      </c>
      <c r="D221" s="748"/>
      <c r="E221" s="182">
        <f t="shared" si="71"/>
        <v>0</v>
      </c>
      <c r="F221" s="124"/>
      <c r="G221" s="142">
        <f t="shared" si="65"/>
        <v>0</v>
      </c>
      <c r="H221" s="182">
        <f t="shared" si="72"/>
        <v>0</v>
      </c>
      <c r="I221" s="124"/>
      <c r="J221" s="503">
        <f t="shared" si="69"/>
        <v>0</v>
      </c>
      <c r="K221" s="521"/>
      <c r="L221" s="1"/>
      <c r="M221" s="72"/>
      <c r="N221" s="72"/>
      <c r="O221" s="1"/>
      <c r="P221" s="72"/>
      <c r="Q221" s="72"/>
      <c r="R221" s="42"/>
      <c r="S221" s="40"/>
      <c r="T221" s="267"/>
      <c r="U221" s="72"/>
      <c r="V221" s="42"/>
    </row>
    <row r="222" spans="1:22" ht="15.75" hidden="1" thickBot="1" x14ac:dyDescent="0.3">
      <c r="A222" s="50"/>
      <c r="B222" s="2"/>
      <c r="C222" s="748" t="s">
        <v>382</v>
      </c>
      <c r="D222" s="748"/>
      <c r="E222" s="182">
        <f t="shared" si="71"/>
        <v>0</v>
      </c>
      <c r="F222" s="124"/>
      <c r="G222" s="142">
        <f t="shared" si="65"/>
        <v>0</v>
      </c>
      <c r="H222" s="182">
        <f t="shared" si="72"/>
        <v>0</v>
      </c>
      <c r="I222" s="124"/>
      <c r="J222" s="503">
        <f t="shared" si="69"/>
        <v>0</v>
      </c>
      <c r="K222" s="521"/>
      <c r="L222" s="1"/>
      <c r="M222" s="72"/>
      <c r="N222" s="72"/>
      <c r="O222" s="1"/>
      <c r="P222" s="72"/>
      <c r="Q222" s="72"/>
      <c r="R222" s="42"/>
      <c r="S222" s="40"/>
      <c r="T222" s="267"/>
      <c r="U222" s="72"/>
      <c r="V222" s="42"/>
    </row>
    <row r="223" spans="1:22" ht="15.75" hidden="1" thickBot="1" x14ac:dyDescent="0.3">
      <c r="A223" s="51"/>
      <c r="B223" s="19"/>
      <c r="C223" s="770" t="s">
        <v>566</v>
      </c>
      <c r="D223" s="770"/>
      <c r="E223" s="184">
        <f t="shared" si="71"/>
        <v>0</v>
      </c>
      <c r="F223" s="126"/>
      <c r="G223" s="142">
        <f t="shared" si="65"/>
        <v>0</v>
      </c>
      <c r="H223" s="184">
        <f t="shared" si="72"/>
        <v>0</v>
      </c>
      <c r="I223" s="126"/>
      <c r="J223" s="503">
        <f t="shared" si="69"/>
        <v>0</v>
      </c>
      <c r="K223" s="521"/>
      <c r="L223" s="1"/>
      <c r="M223" s="72"/>
      <c r="N223" s="72"/>
      <c r="O223" s="1"/>
      <c r="P223" s="72"/>
      <c r="Q223" s="72"/>
      <c r="R223" s="42"/>
      <c r="S223" s="40"/>
      <c r="T223" s="267"/>
      <c r="U223" s="72"/>
      <c r="V223" s="42"/>
    </row>
    <row r="224" spans="1:22" ht="15.75" hidden="1" thickBot="1" x14ac:dyDescent="0.3">
      <c r="A224" s="89" t="s">
        <v>284</v>
      </c>
      <c r="B224" s="771" t="s">
        <v>285</v>
      </c>
      <c r="C224" s="772"/>
      <c r="D224" s="772"/>
      <c r="E224" s="185">
        <f>E225+E246+E252+E253</f>
        <v>0</v>
      </c>
      <c r="F224" s="127">
        <f>F225+F246+F252+F253</f>
        <v>0</v>
      </c>
      <c r="G224" s="139">
        <f t="shared" si="65"/>
        <v>0</v>
      </c>
      <c r="H224" s="185">
        <f>H225+H246+H252+H253</f>
        <v>0</v>
      </c>
      <c r="I224" s="127">
        <f>I225+I246+I252+I253</f>
        <v>0</v>
      </c>
      <c r="J224" s="499">
        <f t="shared" si="69"/>
        <v>0</v>
      </c>
      <c r="K224" s="516">
        <f t="shared" ref="K224:V224" si="73">K225+K246+K252+K253</f>
        <v>0</v>
      </c>
      <c r="L224" s="77">
        <f t="shared" si="73"/>
        <v>0</v>
      </c>
      <c r="M224" s="80">
        <f t="shared" si="73"/>
        <v>0</v>
      </c>
      <c r="N224" s="80">
        <f t="shared" si="73"/>
        <v>0</v>
      </c>
      <c r="O224" s="77">
        <f t="shared" si="73"/>
        <v>0</v>
      </c>
      <c r="P224" s="80">
        <f t="shared" si="73"/>
        <v>0</v>
      </c>
      <c r="Q224" s="80">
        <f t="shared" si="73"/>
        <v>0</v>
      </c>
      <c r="R224" s="81">
        <f t="shared" si="73"/>
        <v>0</v>
      </c>
      <c r="S224" s="515">
        <f t="shared" si="73"/>
        <v>0</v>
      </c>
      <c r="T224" s="262">
        <f t="shared" si="73"/>
        <v>0</v>
      </c>
      <c r="U224" s="80">
        <f t="shared" si="73"/>
        <v>0</v>
      </c>
      <c r="V224" s="81">
        <f t="shared" si="73"/>
        <v>0</v>
      </c>
    </row>
    <row r="225" spans="1:22" ht="15.75" hidden="1" thickBot="1" x14ac:dyDescent="0.3">
      <c r="A225" s="100" t="s">
        <v>690</v>
      </c>
      <c r="B225" s="791" t="s">
        <v>286</v>
      </c>
      <c r="C225" s="792"/>
      <c r="D225" s="792"/>
      <c r="E225" s="181">
        <f>E226+E230+E237+E238+E239+E240+E241+E242+E243</f>
        <v>0</v>
      </c>
      <c r="F225" s="123">
        <f>F226+F230+F237+F238+F239+F240+F241+F242+F243</f>
        <v>0</v>
      </c>
      <c r="G225" s="140">
        <f t="shared" si="65"/>
        <v>0</v>
      </c>
      <c r="H225" s="181">
        <f>H226+H230+H237+H238+H239+H240+H241+H242+H243</f>
        <v>0</v>
      </c>
      <c r="I225" s="123">
        <f>I226+I230+I237+I238+I239+I240+I241+I242+I243</f>
        <v>0</v>
      </c>
      <c r="J225" s="500">
        <f t="shared" si="69"/>
        <v>0</v>
      </c>
      <c r="K225" s="517">
        <f t="shared" ref="K225:V225" si="74">K226+K230+K237+K238+K239+K240+K241+K242+K243</f>
        <v>0</v>
      </c>
      <c r="L225" s="102">
        <f t="shared" si="74"/>
        <v>0</v>
      </c>
      <c r="M225" s="105">
        <f t="shared" si="74"/>
        <v>0</v>
      </c>
      <c r="N225" s="105">
        <f t="shared" si="74"/>
        <v>0</v>
      </c>
      <c r="O225" s="102">
        <f t="shared" si="74"/>
        <v>0</v>
      </c>
      <c r="P225" s="105">
        <f t="shared" si="74"/>
        <v>0</v>
      </c>
      <c r="Q225" s="105">
        <f t="shared" si="74"/>
        <v>0</v>
      </c>
      <c r="R225" s="106">
        <f t="shared" si="74"/>
        <v>0</v>
      </c>
      <c r="S225" s="86">
        <f t="shared" si="74"/>
        <v>0</v>
      </c>
      <c r="T225" s="263">
        <f t="shared" si="74"/>
        <v>0</v>
      </c>
      <c r="U225" s="105">
        <f t="shared" si="74"/>
        <v>0</v>
      </c>
      <c r="V225" s="106">
        <f t="shared" si="74"/>
        <v>0</v>
      </c>
    </row>
    <row r="226" spans="1:22" ht="15.75" hidden="1" thickBot="1" x14ac:dyDescent="0.3">
      <c r="A226" s="49" t="s">
        <v>691</v>
      </c>
      <c r="B226" s="789" t="s">
        <v>287</v>
      </c>
      <c r="C226" s="790"/>
      <c r="D226" s="790"/>
      <c r="E226" s="189">
        <f>E227+E228+E229</f>
        <v>0</v>
      </c>
      <c r="F226" s="131">
        <f>F227+F228+F229</f>
        <v>0</v>
      </c>
      <c r="G226" s="143">
        <f t="shared" si="65"/>
        <v>0</v>
      </c>
      <c r="H226" s="189">
        <f>H227+H228+H229</f>
        <v>0</v>
      </c>
      <c r="I226" s="131">
        <f>I227+I228+I229</f>
        <v>0</v>
      </c>
      <c r="J226" s="337">
        <f t="shared" si="69"/>
        <v>0</v>
      </c>
      <c r="K226" s="520">
        <f t="shared" ref="K226:V226" si="75">K227+K228+K229</f>
        <v>0</v>
      </c>
      <c r="L226" s="13">
        <f t="shared" si="75"/>
        <v>0</v>
      </c>
      <c r="M226" s="73">
        <f t="shared" si="75"/>
        <v>0</v>
      </c>
      <c r="N226" s="73">
        <f t="shared" si="75"/>
        <v>0</v>
      </c>
      <c r="O226" s="13">
        <f t="shared" si="75"/>
        <v>0</v>
      </c>
      <c r="P226" s="73">
        <f t="shared" si="75"/>
        <v>0</v>
      </c>
      <c r="Q226" s="73">
        <f t="shared" si="75"/>
        <v>0</v>
      </c>
      <c r="R226" s="43">
        <f t="shared" si="75"/>
        <v>0</v>
      </c>
      <c r="S226" s="41">
        <f t="shared" si="75"/>
        <v>0</v>
      </c>
      <c r="T226" s="266">
        <f t="shared" si="75"/>
        <v>0</v>
      </c>
      <c r="U226" s="73">
        <f t="shared" si="75"/>
        <v>0</v>
      </c>
      <c r="V226" s="43">
        <f t="shared" si="75"/>
        <v>0</v>
      </c>
    </row>
    <row r="227" spans="1:22" ht="15.75" hidden="1" thickBot="1" x14ac:dyDescent="0.3">
      <c r="A227" s="151" t="s">
        <v>692</v>
      </c>
      <c r="B227" s="179"/>
      <c r="C227" s="804" t="s">
        <v>704</v>
      </c>
      <c r="D227" s="804"/>
      <c r="E227" s="217">
        <f>SUM(N227:Y227)</f>
        <v>0</v>
      </c>
      <c r="F227" s="218"/>
      <c r="G227" s="153">
        <f t="shared" si="65"/>
        <v>0</v>
      </c>
      <c r="H227" s="217">
        <f>SUM(Q227:AB227)</f>
        <v>0</v>
      </c>
      <c r="I227" s="218"/>
      <c r="J227" s="501">
        <f t="shared" si="69"/>
        <v>0</v>
      </c>
      <c r="K227" s="518"/>
      <c r="L227" s="155"/>
      <c r="M227" s="156"/>
      <c r="N227" s="156"/>
      <c r="O227" s="155"/>
      <c r="P227" s="156"/>
      <c r="Q227" s="156"/>
      <c r="R227" s="157"/>
      <c r="S227" s="154"/>
      <c r="T227" s="264"/>
      <c r="U227" s="156"/>
      <c r="V227" s="157"/>
    </row>
    <row r="228" spans="1:22" ht="15.75" hidden="1" thickBot="1" x14ac:dyDescent="0.3">
      <c r="A228" s="151" t="s">
        <v>693</v>
      </c>
      <c r="B228" s="160"/>
      <c r="C228" s="777" t="s">
        <v>705</v>
      </c>
      <c r="D228" s="777"/>
      <c r="E228" s="200">
        <f>SUM(N228:Y228)</f>
        <v>0</v>
      </c>
      <c r="F228" s="152"/>
      <c r="G228" s="153">
        <f t="shared" si="65"/>
        <v>0</v>
      </c>
      <c r="H228" s="200">
        <f>SUM(Q228:AB228)</f>
        <v>0</v>
      </c>
      <c r="I228" s="152"/>
      <c r="J228" s="501">
        <f t="shared" si="69"/>
        <v>0</v>
      </c>
      <c r="K228" s="518"/>
      <c r="L228" s="155"/>
      <c r="M228" s="156"/>
      <c r="N228" s="156"/>
      <c r="O228" s="155"/>
      <c r="P228" s="156"/>
      <c r="Q228" s="156"/>
      <c r="R228" s="157"/>
      <c r="S228" s="154"/>
      <c r="T228" s="264"/>
      <c r="U228" s="156"/>
      <c r="V228" s="157"/>
    </row>
    <row r="229" spans="1:22" ht="15.75" hidden="1" thickBot="1" x14ac:dyDescent="0.3">
      <c r="A229" s="151" t="s">
        <v>694</v>
      </c>
      <c r="B229" s="160"/>
      <c r="C229" s="777" t="s">
        <v>706</v>
      </c>
      <c r="D229" s="777"/>
      <c r="E229" s="200">
        <f>SUM(N229:Y229)</f>
        <v>0</v>
      </c>
      <c r="F229" s="152"/>
      <c r="G229" s="153">
        <f t="shared" si="65"/>
        <v>0</v>
      </c>
      <c r="H229" s="200">
        <f>SUM(Q229:AB229)</f>
        <v>0</v>
      </c>
      <c r="I229" s="152"/>
      <c r="J229" s="501">
        <f t="shared" si="69"/>
        <v>0</v>
      </c>
      <c r="K229" s="518"/>
      <c r="L229" s="155"/>
      <c r="M229" s="156"/>
      <c r="N229" s="156"/>
      <c r="O229" s="155"/>
      <c r="P229" s="156"/>
      <c r="Q229" s="156"/>
      <c r="R229" s="157"/>
      <c r="S229" s="154"/>
      <c r="T229" s="264"/>
      <c r="U229" s="156"/>
      <c r="V229" s="157"/>
    </row>
    <row r="230" spans="1:22" ht="15.75" hidden="1" thickBot="1" x14ac:dyDescent="0.3">
      <c r="A230" s="49" t="s">
        <v>695</v>
      </c>
      <c r="B230" s="789" t="s">
        <v>291</v>
      </c>
      <c r="C230" s="790"/>
      <c r="D230" s="790"/>
      <c r="E230" s="189">
        <f>E231+E232+E233+E234+E235+E236</f>
        <v>0</v>
      </c>
      <c r="F230" s="131">
        <f>F231+F232+F233+F234+F235+F236</f>
        <v>0</v>
      </c>
      <c r="G230" s="143">
        <f t="shared" si="65"/>
        <v>0</v>
      </c>
      <c r="H230" s="189">
        <f>H231+H232+H233+H234+H235+H236</f>
        <v>0</v>
      </c>
      <c r="I230" s="131">
        <f>I231+I232+I233+I234+I235+I236</f>
        <v>0</v>
      </c>
      <c r="J230" s="337">
        <f t="shared" si="69"/>
        <v>0</v>
      </c>
      <c r="K230" s="520">
        <f t="shared" ref="K230:V230" si="76">K231+K232+K233+K234+K235+K236</f>
        <v>0</v>
      </c>
      <c r="L230" s="13">
        <f t="shared" si="76"/>
        <v>0</v>
      </c>
      <c r="M230" s="73">
        <f t="shared" si="76"/>
        <v>0</v>
      </c>
      <c r="N230" s="73">
        <f t="shared" si="76"/>
        <v>0</v>
      </c>
      <c r="O230" s="13">
        <f t="shared" si="76"/>
        <v>0</v>
      </c>
      <c r="P230" s="73">
        <f t="shared" si="76"/>
        <v>0</v>
      </c>
      <c r="Q230" s="73">
        <f t="shared" si="76"/>
        <v>0</v>
      </c>
      <c r="R230" s="43">
        <f t="shared" si="76"/>
        <v>0</v>
      </c>
      <c r="S230" s="41">
        <f t="shared" si="76"/>
        <v>0</v>
      </c>
      <c r="T230" s="266">
        <f t="shared" si="76"/>
        <v>0</v>
      </c>
      <c r="U230" s="73">
        <f t="shared" si="76"/>
        <v>0</v>
      </c>
      <c r="V230" s="43">
        <f t="shared" si="76"/>
        <v>0</v>
      </c>
    </row>
    <row r="231" spans="1:22" ht="15.75" hidden="1" thickBot="1" x14ac:dyDescent="0.3">
      <c r="A231" s="151" t="s">
        <v>696</v>
      </c>
      <c r="B231" s="160"/>
      <c r="C231" s="777" t="s">
        <v>383</v>
      </c>
      <c r="D231" s="777"/>
      <c r="E231" s="200">
        <f t="shared" ref="E231:E242" si="77">SUM(N231:Y231)</f>
        <v>0</v>
      </c>
      <c r="F231" s="152"/>
      <c r="G231" s="153">
        <f t="shared" si="65"/>
        <v>0</v>
      </c>
      <c r="H231" s="200">
        <f t="shared" ref="H231:H242" si="78">SUM(Q231:AB231)</f>
        <v>0</v>
      </c>
      <c r="I231" s="152"/>
      <c r="J231" s="501">
        <f t="shared" si="69"/>
        <v>0</v>
      </c>
      <c r="K231" s="518"/>
      <c r="L231" s="155"/>
      <c r="M231" s="156"/>
      <c r="N231" s="156"/>
      <c r="O231" s="155"/>
      <c r="P231" s="156"/>
      <c r="Q231" s="156"/>
      <c r="R231" s="157"/>
      <c r="S231" s="154"/>
      <c r="T231" s="264"/>
      <c r="U231" s="156"/>
      <c r="V231" s="157"/>
    </row>
    <row r="232" spans="1:22" ht="15.75" hidden="1" thickBot="1" x14ac:dyDescent="0.3">
      <c r="A232" s="151" t="s">
        <v>697</v>
      </c>
      <c r="B232" s="160"/>
      <c r="C232" s="777" t="s">
        <v>384</v>
      </c>
      <c r="D232" s="777"/>
      <c r="E232" s="200">
        <f t="shared" si="77"/>
        <v>0</v>
      </c>
      <c r="F232" s="152"/>
      <c r="G232" s="153">
        <f t="shared" si="65"/>
        <v>0</v>
      </c>
      <c r="H232" s="200">
        <f t="shared" si="78"/>
        <v>0</v>
      </c>
      <c r="I232" s="152"/>
      <c r="J232" s="501">
        <f t="shared" si="69"/>
        <v>0</v>
      </c>
      <c r="K232" s="518"/>
      <c r="L232" s="155"/>
      <c r="M232" s="156"/>
      <c r="N232" s="156"/>
      <c r="O232" s="155"/>
      <c r="P232" s="156"/>
      <c r="Q232" s="156"/>
      <c r="R232" s="157"/>
      <c r="S232" s="154"/>
      <c r="T232" s="264"/>
      <c r="U232" s="156"/>
      <c r="V232" s="157"/>
    </row>
    <row r="233" spans="1:22" ht="15.75" hidden="1" thickBot="1" x14ac:dyDescent="0.3">
      <c r="A233" s="151" t="s">
        <v>872</v>
      </c>
      <c r="B233" s="160"/>
      <c r="C233" s="777" t="s">
        <v>873</v>
      </c>
      <c r="D233" s="777"/>
      <c r="E233" s="200">
        <f t="shared" si="77"/>
        <v>0</v>
      </c>
      <c r="F233" s="152"/>
      <c r="G233" s="153">
        <f t="shared" si="65"/>
        <v>0</v>
      </c>
      <c r="H233" s="200">
        <f t="shared" si="78"/>
        <v>0</v>
      </c>
      <c r="I233" s="152"/>
      <c r="J233" s="501">
        <f t="shared" si="69"/>
        <v>0</v>
      </c>
      <c r="K233" s="518"/>
      <c r="L233" s="155"/>
      <c r="M233" s="156"/>
      <c r="N233" s="156"/>
      <c r="O233" s="155"/>
      <c r="P233" s="156"/>
      <c r="Q233" s="156"/>
      <c r="R233" s="157"/>
      <c r="S233" s="154"/>
      <c r="T233" s="264"/>
      <c r="U233" s="156"/>
      <c r="V233" s="157"/>
    </row>
    <row r="234" spans="1:22" ht="15.75" hidden="1" thickBot="1" x14ac:dyDescent="0.3">
      <c r="A234" s="151" t="s">
        <v>698</v>
      </c>
      <c r="B234" s="160"/>
      <c r="C234" s="777" t="s">
        <v>295</v>
      </c>
      <c r="D234" s="777"/>
      <c r="E234" s="200">
        <f t="shared" si="77"/>
        <v>0</v>
      </c>
      <c r="F234" s="152"/>
      <c r="G234" s="153">
        <f t="shared" si="65"/>
        <v>0</v>
      </c>
      <c r="H234" s="200">
        <f t="shared" si="78"/>
        <v>0</v>
      </c>
      <c r="I234" s="152"/>
      <c r="J234" s="501">
        <f t="shared" si="69"/>
        <v>0</v>
      </c>
      <c r="K234" s="518"/>
      <c r="L234" s="155"/>
      <c r="M234" s="156"/>
      <c r="N234" s="156"/>
      <c r="O234" s="155"/>
      <c r="P234" s="156"/>
      <c r="Q234" s="156"/>
      <c r="R234" s="157"/>
      <c r="S234" s="154"/>
      <c r="T234" s="264"/>
      <c r="U234" s="156"/>
      <c r="V234" s="157"/>
    </row>
    <row r="235" spans="1:22" ht="15.75" hidden="1" thickBot="1" x14ac:dyDescent="0.3">
      <c r="A235" s="151" t="s">
        <v>699</v>
      </c>
      <c r="B235" s="160"/>
      <c r="C235" s="777" t="s">
        <v>297</v>
      </c>
      <c r="D235" s="777"/>
      <c r="E235" s="200">
        <f t="shared" si="77"/>
        <v>0</v>
      </c>
      <c r="F235" s="152"/>
      <c r="G235" s="153">
        <f t="shared" si="65"/>
        <v>0</v>
      </c>
      <c r="H235" s="200">
        <f t="shared" si="78"/>
        <v>0</v>
      </c>
      <c r="I235" s="152"/>
      <c r="J235" s="501">
        <f t="shared" si="69"/>
        <v>0</v>
      </c>
      <c r="K235" s="518"/>
      <c r="L235" s="155"/>
      <c r="M235" s="156"/>
      <c r="N235" s="156"/>
      <c r="O235" s="155"/>
      <c r="P235" s="156"/>
      <c r="Q235" s="156"/>
      <c r="R235" s="157"/>
      <c r="S235" s="154"/>
      <c r="T235" s="264"/>
      <c r="U235" s="156"/>
      <c r="V235" s="157"/>
    </row>
    <row r="236" spans="1:22" ht="15.75" hidden="1" thickBot="1" x14ac:dyDescent="0.3">
      <c r="A236" s="151" t="s">
        <v>875</v>
      </c>
      <c r="B236" s="160"/>
      <c r="C236" s="777" t="s">
        <v>876</v>
      </c>
      <c r="D236" s="777"/>
      <c r="E236" s="200">
        <f t="shared" si="77"/>
        <v>0</v>
      </c>
      <c r="F236" s="152"/>
      <c r="G236" s="153">
        <f t="shared" si="65"/>
        <v>0</v>
      </c>
      <c r="H236" s="200">
        <f t="shared" si="78"/>
        <v>0</v>
      </c>
      <c r="I236" s="152"/>
      <c r="J236" s="501">
        <f t="shared" si="69"/>
        <v>0</v>
      </c>
      <c r="K236" s="518"/>
      <c r="L236" s="155"/>
      <c r="M236" s="156"/>
      <c r="N236" s="156"/>
      <c r="O236" s="155"/>
      <c r="P236" s="156"/>
      <c r="Q236" s="156"/>
      <c r="R236" s="157"/>
      <c r="S236" s="154"/>
      <c r="T236" s="264"/>
      <c r="U236" s="156"/>
      <c r="V236" s="157"/>
    </row>
    <row r="237" spans="1:22" ht="15.75" hidden="1" thickBot="1" x14ac:dyDescent="0.3">
      <c r="A237" s="49" t="s">
        <v>878</v>
      </c>
      <c r="B237" s="789" t="s">
        <v>879</v>
      </c>
      <c r="C237" s="790"/>
      <c r="D237" s="790"/>
      <c r="E237" s="189">
        <f t="shared" si="77"/>
        <v>0</v>
      </c>
      <c r="F237" s="131"/>
      <c r="G237" s="143">
        <f t="shared" si="65"/>
        <v>0</v>
      </c>
      <c r="H237" s="189">
        <f t="shared" si="78"/>
        <v>0</v>
      </c>
      <c r="I237" s="131"/>
      <c r="J237" s="337">
        <f t="shared" si="69"/>
        <v>0</v>
      </c>
      <c r="K237" s="520"/>
      <c r="L237" s="13"/>
      <c r="M237" s="73"/>
      <c r="N237" s="73"/>
      <c r="O237" s="13"/>
      <c r="P237" s="73"/>
      <c r="Q237" s="73"/>
      <c r="R237" s="43"/>
      <c r="S237" s="41"/>
      <c r="T237" s="266"/>
      <c r="U237" s="73"/>
      <c r="V237" s="43"/>
    </row>
    <row r="238" spans="1:22" ht="15.75" hidden="1" thickBot="1" x14ac:dyDescent="0.3">
      <c r="A238" s="49" t="s">
        <v>700</v>
      </c>
      <c r="B238" s="789" t="s">
        <v>299</v>
      </c>
      <c r="C238" s="790"/>
      <c r="D238" s="790"/>
      <c r="E238" s="189">
        <f t="shared" si="77"/>
        <v>0</v>
      </c>
      <c r="F238" s="131"/>
      <c r="G238" s="143">
        <f t="shared" si="65"/>
        <v>0</v>
      </c>
      <c r="H238" s="189">
        <f t="shared" si="78"/>
        <v>0</v>
      </c>
      <c r="I238" s="131"/>
      <c r="J238" s="337">
        <f t="shared" si="69"/>
        <v>0</v>
      </c>
      <c r="K238" s="520"/>
      <c r="L238" s="13"/>
      <c r="M238" s="73"/>
      <c r="N238" s="73"/>
      <c r="O238" s="13"/>
      <c r="P238" s="73"/>
      <c r="Q238" s="73"/>
      <c r="R238" s="43"/>
      <c r="S238" s="41"/>
      <c r="T238" s="266"/>
      <c r="U238" s="73"/>
      <c r="V238" s="43"/>
    </row>
    <row r="239" spans="1:22" ht="15.75" hidden="1" thickBot="1" x14ac:dyDescent="0.3">
      <c r="A239" s="49" t="s">
        <v>701</v>
      </c>
      <c r="B239" s="789" t="s">
        <v>880</v>
      </c>
      <c r="C239" s="790"/>
      <c r="D239" s="790"/>
      <c r="E239" s="189">
        <f t="shared" si="77"/>
        <v>0</v>
      </c>
      <c r="F239" s="131"/>
      <c r="G239" s="143">
        <f t="shared" si="65"/>
        <v>0</v>
      </c>
      <c r="H239" s="189">
        <f t="shared" si="78"/>
        <v>0</v>
      </c>
      <c r="I239" s="131"/>
      <c r="J239" s="337">
        <f t="shared" si="69"/>
        <v>0</v>
      </c>
      <c r="K239" s="520"/>
      <c r="L239" s="13"/>
      <c r="M239" s="73"/>
      <c r="N239" s="73"/>
      <c r="O239" s="13"/>
      <c r="P239" s="73"/>
      <c r="Q239" s="73"/>
      <c r="R239" s="43"/>
      <c r="S239" s="41"/>
      <c r="T239" s="266"/>
      <c r="U239" s="73"/>
      <c r="V239" s="43"/>
    </row>
    <row r="240" spans="1:22" ht="15.75" hidden="1" thickBot="1" x14ac:dyDescent="0.3">
      <c r="A240" s="49" t="s">
        <v>702</v>
      </c>
      <c r="B240" s="789" t="s">
        <v>881</v>
      </c>
      <c r="C240" s="790"/>
      <c r="D240" s="790"/>
      <c r="E240" s="189">
        <f t="shared" si="77"/>
        <v>0</v>
      </c>
      <c r="F240" s="131"/>
      <c r="G240" s="143">
        <f t="shared" si="65"/>
        <v>0</v>
      </c>
      <c r="H240" s="189">
        <f t="shared" si="78"/>
        <v>0</v>
      </c>
      <c r="I240" s="131"/>
      <c r="J240" s="337">
        <f t="shared" si="69"/>
        <v>0</v>
      </c>
      <c r="K240" s="520"/>
      <c r="L240" s="13"/>
      <c r="M240" s="73"/>
      <c r="N240" s="73"/>
      <c r="O240" s="13"/>
      <c r="P240" s="73"/>
      <c r="Q240" s="73"/>
      <c r="R240" s="43"/>
      <c r="S240" s="41"/>
      <c r="T240" s="266"/>
      <c r="U240" s="73"/>
      <c r="V240" s="43"/>
    </row>
    <row r="241" spans="1:23" ht="15.75" hidden="1" thickBot="1" x14ac:dyDescent="0.3">
      <c r="A241" s="49" t="s">
        <v>703</v>
      </c>
      <c r="B241" s="789" t="s">
        <v>303</v>
      </c>
      <c r="C241" s="790"/>
      <c r="D241" s="790"/>
      <c r="E241" s="189">
        <f t="shared" si="77"/>
        <v>0</v>
      </c>
      <c r="F241" s="131"/>
      <c r="G241" s="143">
        <f t="shared" si="65"/>
        <v>0</v>
      </c>
      <c r="H241" s="189">
        <f t="shared" si="78"/>
        <v>0</v>
      </c>
      <c r="I241" s="131"/>
      <c r="J241" s="337">
        <f t="shared" si="69"/>
        <v>0</v>
      </c>
      <c r="K241" s="520"/>
      <c r="L241" s="13"/>
      <c r="M241" s="73"/>
      <c r="N241" s="73"/>
      <c r="O241" s="13"/>
      <c r="P241" s="73"/>
      <c r="Q241" s="73"/>
      <c r="R241" s="43"/>
      <c r="S241" s="41"/>
      <c r="T241" s="266"/>
      <c r="U241" s="73"/>
      <c r="V241" s="43"/>
    </row>
    <row r="242" spans="1:23" ht="15.75" hidden="1" thickBot="1" x14ac:dyDescent="0.3">
      <c r="A242" s="49" t="s">
        <v>883</v>
      </c>
      <c r="B242" s="789" t="s">
        <v>885</v>
      </c>
      <c r="C242" s="790"/>
      <c r="D242" s="790"/>
      <c r="E242" s="189">
        <f t="shared" si="77"/>
        <v>0</v>
      </c>
      <c r="F242" s="131"/>
      <c r="G242" s="143">
        <f t="shared" si="65"/>
        <v>0</v>
      </c>
      <c r="H242" s="189">
        <f t="shared" si="78"/>
        <v>0</v>
      </c>
      <c r="I242" s="131"/>
      <c r="J242" s="337">
        <f t="shared" si="69"/>
        <v>0</v>
      </c>
      <c r="K242" s="520"/>
      <c r="L242" s="13"/>
      <c r="M242" s="73"/>
      <c r="N242" s="73"/>
      <c r="O242" s="13"/>
      <c r="P242" s="73"/>
      <c r="Q242" s="73"/>
      <c r="R242" s="43"/>
      <c r="S242" s="41"/>
      <c r="T242" s="266"/>
      <c r="U242" s="73"/>
      <c r="V242" s="43"/>
    </row>
    <row r="243" spans="1:23" ht="15.75" hidden="1" thickBot="1" x14ac:dyDescent="0.3">
      <c r="A243" s="49" t="s">
        <v>884</v>
      </c>
      <c r="B243" s="789" t="s">
        <v>886</v>
      </c>
      <c r="C243" s="790"/>
      <c r="D243" s="790"/>
      <c r="E243" s="189">
        <f>E244+E245</f>
        <v>0</v>
      </c>
      <c r="F243" s="131">
        <f>F244+F245</f>
        <v>0</v>
      </c>
      <c r="G243" s="143">
        <f t="shared" si="65"/>
        <v>0</v>
      </c>
      <c r="H243" s="189">
        <f>H244+H245</f>
        <v>0</v>
      </c>
      <c r="I243" s="131">
        <f>I244+I245</f>
        <v>0</v>
      </c>
      <c r="J243" s="337">
        <f t="shared" si="69"/>
        <v>0</v>
      </c>
      <c r="K243" s="520">
        <f t="shared" ref="K243:V243" si="79">K244+K245</f>
        <v>0</v>
      </c>
      <c r="L243" s="13">
        <f t="shared" si="79"/>
        <v>0</v>
      </c>
      <c r="M243" s="73">
        <f t="shared" si="79"/>
        <v>0</v>
      </c>
      <c r="N243" s="73">
        <f t="shared" si="79"/>
        <v>0</v>
      </c>
      <c r="O243" s="13">
        <f t="shared" si="79"/>
        <v>0</v>
      </c>
      <c r="P243" s="73">
        <f t="shared" si="79"/>
        <v>0</v>
      </c>
      <c r="Q243" s="73">
        <f t="shared" si="79"/>
        <v>0</v>
      </c>
      <c r="R243" s="43">
        <f t="shared" si="79"/>
        <v>0</v>
      </c>
      <c r="S243" s="41">
        <f t="shared" si="79"/>
        <v>0</v>
      </c>
      <c r="T243" s="266">
        <f t="shared" si="79"/>
        <v>0</v>
      </c>
      <c r="U243" s="73">
        <f t="shared" si="79"/>
        <v>0</v>
      </c>
      <c r="V243" s="43">
        <f t="shared" si="79"/>
        <v>0</v>
      </c>
    </row>
    <row r="244" spans="1:23" ht="15.75" hidden="1" thickBot="1" x14ac:dyDescent="0.3">
      <c r="A244" s="151" t="s">
        <v>887</v>
      </c>
      <c r="B244" s="160"/>
      <c r="C244" s="777" t="s">
        <v>891</v>
      </c>
      <c r="D244" s="777"/>
      <c r="E244" s="200">
        <f>SUM(N244:Y244)</f>
        <v>0</v>
      </c>
      <c r="F244" s="152"/>
      <c r="G244" s="153">
        <f t="shared" si="65"/>
        <v>0</v>
      </c>
      <c r="H244" s="200">
        <f>SUM(Q244:AB244)</f>
        <v>0</v>
      </c>
      <c r="I244" s="152"/>
      <c r="J244" s="501">
        <f t="shared" si="69"/>
        <v>0</v>
      </c>
      <c r="K244" s="518"/>
      <c r="L244" s="155"/>
      <c r="M244" s="156"/>
      <c r="N244" s="156"/>
      <c r="O244" s="155"/>
      <c r="P244" s="156"/>
      <c r="Q244" s="156"/>
      <c r="R244" s="157"/>
      <c r="S244" s="154"/>
      <c r="T244" s="264"/>
      <c r="U244" s="156"/>
      <c r="V244" s="157"/>
    </row>
    <row r="245" spans="1:23" ht="15.75" hidden="1" thickBot="1" x14ac:dyDescent="0.3">
      <c r="A245" s="151" t="s">
        <v>890</v>
      </c>
      <c r="B245" s="160"/>
      <c r="C245" s="777" t="s">
        <v>892</v>
      </c>
      <c r="D245" s="777"/>
      <c r="E245" s="200">
        <f>SUM(N245:Y245)</f>
        <v>0</v>
      </c>
      <c r="F245" s="152"/>
      <c r="G245" s="153">
        <f t="shared" si="65"/>
        <v>0</v>
      </c>
      <c r="H245" s="200">
        <f>SUM(Q245:AB245)</f>
        <v>0</v>
      </c>
      <c r="I245" s="152"/>
      <c r="J245" s="501">
        <f t="shared" si="69"/>
        <v>0</v>
      </c>
      <c r="K245" s="518"/>
      <c r="L245" s="155"/>
      <c r="M245" s="156"/>
      <c r="N245" s="156"/>
      <c r="O245" s="155"/>
      <c r="P245" s="156"/>
      <c r="Q245" s="156"/>
      <c r="R245" s="157"/>
      <c r="S245" s="154"/>
      <c r="T245" s="264"/>
      <c r="U245" s="156"/>
      <c r="V245" s="157"/>
    </row>
    <row r="246" spans="1:23" ht="15.75" hidden="1" thickBot="1" x14ac:dyDescent="0.3">
      <c r="A246" s="82" t="s">
        <v>707</v>
      </c>
      <c r="B246" s="767" t="s">
        <v>304</v>
      </c>
      <c r="C246" s="768"/>
      <c r="D246" s="768"/>
      <c r="E246" s="183">
        <f>E247+E248+E249+E250+E251</f>
        <v>0</v>
      </c>
      <c r="F246" s="125">
        <f>F247+F248+F249+F250+F251</f>
        <v>0</v>
      </c>
      <c r="G246" s="141">
        <f t="shared" si="65"/>
        <v>0</v>
      </c>
      <c r="H246" s="183">
        <f>H247+H248+H249+H250+H251</f>
        <v>0</v>
      </c>
      <c r="I246" s="125">
        <f>I247+I248+I249+I250+I251</f>
        <v>0</v>
      </c>
      <c r="J246" s="502">
        <f t="shared" si="69"/>
        <v>0</v>
      </c>
      <c r="K246" s="519">
        <f t="shared" ref="K246:V246" si="80">K247+K248+K249+K250+K251</f>
        <v>0</v>
      </c>
      <c r="L246" s="84">
        <f t="shared" si="80"/>
        <v>0</v>
      </c>
      <c r="M246" s="87">
        <f t="shared" si="80"/>
        <v>0</v>
      </c>
      <c r="N246" s="87">
        <f t="shared" si="80"/>
        <v>0</v>
      </c>
      <c r="O246" s="84">
        <f t="shared" si="80"/>
        <v>0</v>
      </c>
      <c r="P246" s="87">
        <f t="shared" si="80"/>
        <v>0</v>
      </c>
      <c r="Q246" s="87">
        <f t="shared" si="80"/>
        <v>0</v>
      </c>
      <c r="R246" s="88">
        <f t="shared" si="80"/>
        <v>0</v>
      </c>
      <c r="S246" s="86">
        <f t="shared" si="80"/>
        <v>0</v>
      </c>
      <c r="T246" s="265">
        <f t="shared" si="80"/>
        <v>0</v>
      </c>
      <c r="U246" s="87">
        <f t="shared" si="80"/>
        <v>0</v>
      </c>
      <c r="V246" s="88">
        <f t="shared" si="80"/>
        <v>0</v>
      </c>
    </row>
    <row r="247" spans="1:23" ht="15.75" hidden="1" thickBot="1" x14ac:dyDescent="0.3">
      <c r="A247" s="158" t="s">
        <v>708</v>
      </c>
      <c r="B247" s="805" t="s">
        <v>385</v>
      </c>
      <c r="C247" s="806"/>
      <c r="D247" s="806"/>
      <c r="E247" s="201">
        <f t="shared" ref="E247:E253" si="81">SUM(N247:Y247)</f>
        <v>0</v>
      </c>
      <c r="F247" s="159"/>
      <c r="G247" s="168">
        <f t="shared" si="65"/>
        <v>0</v>
      </c>
      <c r="H247" s="201">
        <f t="shared" ref="H247:H253" si="82">SUM(Q247:AB247)</f>
        <v>0</v>
      </c>
      <c r="I247" s="159"/>
      <c r="J247" s="507">
        <f t="shared" si="69"/>
        <v>0</v>
      </c>
      <c r="K247" s="525"/>
      <c r="L247" s="170"/>
      <c r="M247" s="173"/>
      <c r="N247" s="173"/>
      <c r="O247" s="170"/>
      <c r="P247" s="173"/>
      <c r="Q247" s="173"/>
      <c r="R247" s="171"/>
      <c r="S247" s="41"/>
      <c r="T247" s="271"/>
      <c r="U247" s="173"/>
      <c r="V247" s="171"/>
    </row>
    <row r="248" spans="1:23" ht="15.75" hidden="1" thickBot="1" x14ac:dyDescent="0.3">
      <c r="A248" s="158" t="s">
        <v>709</v>
      </c>
      <c r="B248" s="805" t="s">
        <v>386</v>
      </c>
      <c r="C248" s="806"/>
      <c r="D248" s="806"/>
      <c r="E248" s="201">
        <f t="shared" si="81"/>
        <v>0</v>
      </c>
      <c r="F248" s="159"/>
      <c r="G248" s="168">
        <f t="shared" si="65"/>
        <v>0</v>
      </c>
      <c r="H248" s="201">
        <f t="shared" si="82"/>
        <v>0</v>
      </c>
      <c r="I248" s="159"/>
      <c r="J248" s="507">
        <f t="shared" si="69"/>
        <v>0</v>
      </c>
      <c r="K248" s="525"/>
      <c r="L248" s="170"/>
      <c r="M248" s="173"/>
      <c r="N248" s="173"/>
      <c r="O248" s="170"/>
      <c r="P248" s="173"/>
      <c r="Q248" s="173"/>
      <c r="R248" s="171"/>
      <c r="S248" s="41"/>
      <c r="T248" s="271"/>
      <c r="U248" s="173"/>
      <c r="V248" s="171"/>
    </row>
    <row r="249" spans="1:23" ht="15.75" hidden="1" thickBot="1" x14ac:dyDescent="0.3">
      <c r="A249" s="158" t="s">
        <v>710</v>
      </c>
      <c r="B249" s="805" t="s">
        <v>308</v>
      </c>
      <c r="C249" s="806"/>
      <c r="D249" s="806"/>
      <c r="E249" s="201">
        <f t="shared" si="81"/>
        <v>0</v>
      </c>
      <c r="F249" s="159"/>
      <c r="G249" s="168">
        <f t="shared" si="65"/>
        <v>0</v>
      </c>
      <c r="H249" s="201">
        <f t="shared" si="82"/>
        <v>0</v>
      </c>
      <c r="I249" s="159"/>
      <c r="J249" s="507">
        <f t="shared" si="69"/>
        <v>0</v>
      </c>
      <c r="K249" s="525"/>
      <c r="L249" s="170"/>
      <c r="M249" s="173"/>
      <c r="N249" s="173"/>
      <c r="O249" s="170"/>
      <c r="P249" s="173"/>
      <c r="Q249" s="173"/>
      <c r="R249" s="171"/>
      <c r="S249" s="41"/>
      <c r="T249" s="271"/>
      <c r="U249" s="173"/>
      <c r="V249" s="171"/>
    </row>
    <row r="250" spans="1:23" ht="15.75" hidden="1" thickBot="1" x14ac:dyDescent="0.3">
      <c r="A250" s="158" t="s">
        <v>711</v>
      </c>
      <c r="B250" s="805" t="s">
        <v>310</v>
      </c>
      <c r="C250" s="806"/>
      <c r="D250" s="806"/>
      <c r="E250" s="201">
        <f t="shared" si="81"/>
        <v>0</v>
      </c>
      <c r="F250" s="159"/>
      <c r="G250" s="168">
        <f t="shared" si="65"/>
        <v>0</v>
      </c>
      <c r="H250" s="201">
        <f t="shared" si="82"/>
        <v>0</v>
      </c>
      <c r="I250" s="159"/>
      <c r="J250" s="507">
        <f t="shared" si="69"/>
        <v>0</v>
      </c>
      <c r="K250" s="525"/>
      <c r="L250" s="170"/>
      <c r="M250" s="173"/>
      <c r="N250" s="173"/>
      <c r="O250" s="170"/>
      <c r="P250" s="173"/>
      <c r="Q250" s="173"/>
      <c r="R250" s="171"/>
      <c r="S250" s="41"/>
      <c r="T250" s="271"/>
      <c r="U250" s="173"/>
      <c r="V250" s="171"/>
    </row>
    <row r="251" spans="1:23" ht="15.75" hidden="1" thickBot="1" x14ac:dyDescent="0.3">
      <c r="A251" s="158" t="s">
        <v>712</v>
      </c>
      <c r="B251" s="805" t="s">
        <v>387</v>
      </c>
      <c r="C251" s="806"/>
      <c r="D251" s="806"/>
      <c r="E251" s="201">
        <f t="shared" si="81"/>
        <v>0</v>
      </c>
      <c r="F251" s="159"/>
      <c r="G251" s="168">
        <f t="shared" si="65"/>
        <v>0</v>
      </c>
      <c r="H251" s="201">
        <f t="shared" si="82"/>
        <v>0</v>
      </c>
      <c r="I251" s="159"/>
      <c r="J251" s="507">
        <f t="shared" si="69"/>
        <v>0</v>
      </c>
      <c r="K251" s="525"/>
      <c r="L251" s="170"/>
      <c r="M251" s="173"/>
      <c r="N251" s="173"/>
      <c r="O251" s="170"/>
      <c r="P251" s="173"/>
      <c r="Q251" s="173"/>
      <c r="R251" s="171"/>
      <c r="S251" s="41"/>
      <c r="T251" s="271"/>
      <c r="U251" s="173"/>
      <c r="V251" s="171"/>
    </row>
    <row r="252" spans="1:23" ht="15.75" hidden="1" thickBot="1" x14ac:dyDescent="0.3">
      <c r="A252" s="82" t="s">
        <v>713</v>
      </c>
      <c r="B252" s="767" t="s">
        <v>312</v>
      </c>
      <c r="C252" s="768"/>
      <c r="D252" s="768"/>
      <c r="E252" s="183">
        <f t="shared" si="81"/>
        <v>0</v>
      </c>
      <c r="F252" s="125"/>
      <c r="G252" s="141">
        <f t="shared" si="65"/>
        <v>0</v>
      </c>
      <c r="H252" s="183">
        <f t="shared" si="82"/>
        <v>0</v>
      </c>
      <c r="I252" s="125"/>
      <c r="J252" s="502">
        <f t="shared" si="69"/>
        <v>0</v>
      </c>
      <c r="K252" s="519"/>
      <c r="L252" s="84"/>
      <c r="M252" s="87"/>
      <c r="N252" s="87"/>
      <c r="O252" s="84"/>
      <c r="P252" s="87"/>
      <c r="Q252" s="87"/>
      <c r="R252" s="88"/>
      <c r="S252" s="86"/>
      <c r="T252" s="265"/>
      <c r="U252" s="87"/>
      <c r="V252" s="88"/>
    </row>
    <row r="253" spans="1:23" ht="15.75" hidden="1" thickBot="1" x14ac:dyDescent="0.3">
      <c r="A253" s="82" t="s">
        <v>894</v>
      </c>
      <c r="B253" s="767" t="s">
        <v>895</v>
      </c>
      <c r="C253" s="768"/>
      <c r="D253" s="768"/>
      <c r="E253" s="183">
        <f t="shared" si="81"/>
        <v>0</v>
      </c>
      <c r="F253" s="125"/>
      <c r="G253" s="141">
        <f t="shared" si="65"/>
        <v>0</v>
      </c>
      <c r="H253" s="183">
        <f t="shared" si="82"/>
        <v>0</v>
      </c>
      <c r="I253" s="125"/>
      <c r="J253" s="502">
        <f t="shared" si="69"/>
        <v>0</v>
      </c>
      <c r="K253" s="519"/>
      <c r="L253" s="84"/>
      <c r="M253" s="87"/>
      <c r="N253" s="87"/>
      <c r="O253" s="84"/>
      <c r="P253" s="87"/>
      <c r="Q253" s="87"/>
      <c r="R253" s="88"/>
      <c r="S253" s="514"/>
      <c r="T253" s="265"/>
      <c r="U253" s="87"/>
      <c r="V253" s="88"/>
    </row>
    <row r="254" spans="1:23" ht="15.75" thickBot="1" x14ac:dyDescent="0.3">
      <c r="A254" s="807" t="s">
        <v>314</v>
      </c>
      <c r="B254" s="808"/>
      <c r="C254" s="808"/>
      <c r="D254" s="808"/>
      <c r="E254" s="180">
        <f>E4+E23+E31+E58+E74+E146+E156+E161+E224</f>
        <v>85551284</v>
      </c>
      <c r="F254" s="122">
        <f>F4+F23+F31+F58+F74+F146+F156+F161+F224</f>
        <v>0</v>
      </c>
      <c r="G254" s="139">
        <f t="shared" si="65"/>
        <v>85551284</v>
      </c>
      <c r="H254" s="180">
        <f>H4+H23+H31+H58+H74+H146+H156+H161+H224</f>
        <v>85479195</v>
      </c>
      <c r="I254" s="122">
        <f>I4+I23+I31+I58+I74+I146+I156+I161+I224</f>
        <v>0</v>
      </c>
      <c r="J254" s="499">
        <f t="shared" si="69"/>
        <v>85479195</v>
      </c>
      <c r="K254" s="516">
        <f t="shared" ref="K254:V254" si="83">K4+K23+K31+K58+K74+K146+K156+K161+K224</f>
        <v>0</v>
      </c>
      <c r="L254" s="77">
        <f t="shared" si="83"/>
        <v>0</v>
      </c>
      <c r="M254" s="80">
        <f t="shared" si="83"/>
        <v>0</v>
      </c>
      <c r="N254" s="80">
        <f t="shared" si="83"/>
        <v>2510637</v>
      </c>
      <c r="O254" s="77">
        <f t="shared" si="83"/>
        <v>0</v>
      </c>
      <c r="P254" s="80">
        <f t="shared" si="83"/>
        <v>0</v>
      </c>
      <c r="Q254" s="80">
        <f t="shared" si="83"/>
        <v>0</v>
      </c>
      <c r="R254" s="81">
        <f t="shared" si="83"/>
        <v>0</v>
      </c>
      <c r="S254" s="313">
        <f t="shared" si="83"/>
        <v>1122182</v>
      </c>
      <c r="T254" s="262">
        <f t="shared" si="83"/>
        <v>10208792</v>
      </c>
      <c r="U254" s="80">
        <f t="shared" si="83"/>
        <v>35818792</v>
      </c>
      <c r="V254" s="81">
        <f t="shared" si="83"/>
        <v>35818792</v>
      </c>
      <c r="W254" s="652">
        <f>SUM(K254:V254)</f>
        <v>85479195</v>
      </c>
    </row>
    <row r="255" spans="1:23" hidden="1" x14ac:dyDescent="0.25"/>
    <row r="256" spans="1:23" hidden="1" x14ac:dyDescent="0.25">
      <c r="H256" s="174">
        <f>SUM(G149-H149)</f>
        <v>137118</v>
      </c>
      <c r="J256" s="174">
        <f>SUM(G254-J254)</f>
        <v>72089</v>
      </c>
    </row>
  </sheetData>
  <mergeCells count="246">
    <mergeCell ref="B249:D249"/>
    <mergeCell ref="B250:D250"/>
    <mergeCell ref="B251:D251"/>
    <mergeCell ref="B252:D252"/>
    <mergeCell ref="B253:D253"/>
    <mergeCell ref="A254:D254"/>
    <mergeCell ref="B243:D243"/>
    <mergeCell ref="C244:D244"/>
    <mergeCell ref="C245:D245"/>
    <mergeCell ref="B246:D246"/>
    <mergeCell ref="B247:D247"/>
    <mergeCell ref="B248:D248"/>
    <mergeCell ref="B237:D237"/>
    <mergeCell ref="B238:D238"/>
    <mergeCell ref="B239:D239"/>
    <mergeCell ref="B240:D240"/>
    <mergeCell ref="B241:D241"/>
    <mergeCell ref="B242:D242"/>
    <mergeCell ref="C231:D231"/>
    <mergeCell ref="C232:D232"/>
    <mergeCell ref="C233:D233"/>
    <mergeCell ref="C234:D234"/>
    <mergeCell ref="C235:D235"/>
    <mergeCell ref="C236:D236"/>
    <mergeCell ref="B225:D225"/>
    <mergeCell ref="B226:D226"/>
    <mergeCell ref="C227:D227"/>
    <mergeCell ref="C228:D228"/>
    <mergeCell ref="C229:D229"/>
    <mergeCell ref="B230:D230"/>
    <mergeCell ref="C219:D219"/>
    <mergeCell ref="C220:D220"/>
    <mergeCell ref="C221:D221"/>
    <mergeCell ref="C222:D222"/>
    <mergeCell ref="C223:D223"/>
    <mergeCell ref="B224:D224"/>
    <mergeCell ref="B213:D213"/>
    <mergeCell ref="C214:D214"/>
    <mergeCell ref="C215:D215"/>
    <mergeCell ref="C216:D216"/>
    <mergeCell ref="C217:D217"/>
    <mergeCell ref="C218:D218"/>
    <mergeCell ref="C207:D207"/>
    <mergeCell ref="C208:D208"/>
    <mergeCell ref="C209:D209"/>
    <mergeCell ref="C210:D210"/>
    <mergeCell ref="B211:D211"/>
    <mergeCell ref="B212:D212"/>
    <mergeCell ref="C201:D201"/>
    <mergeCell ref="C202:D202"/>
    <mergeCell ref="C203:D203"/>
    <mergeCell ref="C204:D204"/>
    <mergeCell ref="C205:D205"/>
    <mergeCell ref="C206:D206"/>
    <mergeCell ref="C195:D195"/>
    <mergeCell ref="B196:D196"/>
    <mergeCell ref="C197:D197"/>
    <mergeCell ref="C198:D198"/>
    <mergeCell ref="B199:D199"/>
    <mergeCell ref="C200:D200"/>
    <mergeCell ref="C189:D189"/>
    <mergeCell ref="C190:D190"/>
    <mergeCell ref="C191:D191"/>
    <mergeCell ref="C192:D192"/>
    <mergeCell ref="C193:D193"/>
    <mergeCell ref="C194:D194"/>
    <mergeCell ref="C183:D183"/>
    <mergeCell ref="C184:D184"/>
    <mergeCell ref="B185:D185"/>
    <mergeCell ref="C186:D186"/>
    <mergeCell ref="C187:D187"/>
    <mergeCell ref="C188:D188"/>
    <mergeCell ref="C177:D177"/>
    <mergeCell ref="C178:D178"/>
    <mergeCell ref="C179:D179"/>
    <mergeCell ref="C180:D180"/>
    <mergeCell ref="C181:D181"/>
    <mergeCell ref="C182:D182"/>
    <mergeCell ref="C171:D171"/>
    <mergeCell ref="C172:D172"/>
    <mergeCell ref="C173:D173"/>
    <mergeCell ref="B174:D174"/>
    <mergeCell ref="C175:D175"/>
    <mergeCell ref="C176:D176"/>
    <mergeCell ref="C165:D165"/>
    <mergeCell ref="C166:D166"/>
    <mergeCell ref="C167:D167"/>
    <mergeCell ref="C168:D168"/>
    <mergeCell ref="C169:D169"/>
    <mergeCell ref="C170:D170"/>
    <mergeCell ref="B159:D159"/>
    <mergeCell ref="B160:D160"/>
    <mergeCell ref="B161:D161"/>
    <mergeCell ref="B162:D162"/>
    <mergeCell ref="B163:D163"/>
    <mergeCell ref="C164:D164"/>
    <mergeCell ref="B153:D153"/>
    <mergeCell ref="B154:D154"/>
    <mergeCell ref="B155:D155"/>
    <mergeCell ref="B156:D156"/>
    <mergeCell ref="B157:D157"/>
    <mergeCell ref="B158:D158"/>
    <mergeCell ref="B147:D147"/>
    <mergeCell ref="B148:D148"/>
    <mergeCell ref="C149:D149"/>
    <mergeCell ref="C150:D150"/>
    <mergeCell ref="B151:D151"/>
    <mergeCell ref="B152:D152"/>
    <mergeCell ref="C141:D141"/>
    <mergeCell ref="C142:D142"/>
    <mergeCell ref="C143:D143"/>
    <mergeCell ref="C144:D144"/>
    <mergeCell ref="B145:D145"/>
    <mergeCell ref="B146:D146"/>
    <mergeCell ref="C135:D135"/>
    <mergeCell ref="C136:D136"/>
    <mergeCell ref="C137:D137"/>
    <mergeCell ref="C138:D138"/>
    <mergeCell ref="C139:D139"/>
    <mergeCell ref="C140:D140"/>
    <mergeCell ref="C129:D129"/>
    <mergeCell ref="C130:D130"/>
    <mergeCell ref="B131:D131"/>
    <mergeCell ref="B132:D132"/>
    <mergeCell ref="B133:D133"/>
    <mergeCell ref="B134:D134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B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B116:D116"/>
    <mergeCell ref="B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B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B78:D78"/>
    <mergeCell ref="B82:D82"/>
    <mergeCell ref="B83:D83"/>
    <mergeCell ref="C84:D84"/>
    <mergeCell ref="C85:D85"/>
    <mergeCell ref="C86:D86"/>
    <mergeCell ref="C72:D72"/>
    <mergeCell ref="C73:D73"/>
    <mergeCell ref="B74:D74"/>
    <mergeCell ref="B75:D75"/>
    <mergeCell ref="C76:D76"/>
    <mergeCell ref="C77:D77"/>
    <mergeCell ref="C66:D66"/>
    <mergeCell ref="C67:D67"/>
    <mergeCell ref="C68:D68"/>
    <mergeCell ref="B69:D69"/>
    <mergeCell ref="C70:D70"/>
    <mergeCell ref="C71:D71"/>
    <mergeCell ref="B60:D60"/>
    <mergeCell ref="B61:D61"/>
    <mergeCell ref="B62:D62"/>
    <mergeCell ref="B63:D63"/>
    <mergeCell ref="B64:D64"/>
    <mergeCell ref="B65:D65"/>
    <mergeCell ref="B54:D54"/>
    <mergeCell ref="B55:D55"/>
    <mergeCell ref="B56:D56"/>
    <mergeCell ref="B57:D57"/>
    <mergeCell ref="B58:D58"/>
    <mergeCell ref="B59:D59"/>
    <mergeCell ref="B48:D48"/>
    <mergeCell ref="B49:D49"/>
    <mergeCell ref="B50:D50"/>
    <mergeCell ref="B51:D51"/>
    <mergeCell ref="B52:D52"/>
    <mergeCell ref="B53:D53"/>
    <mergeCell ref="B42:D42"/>
    <mergeCell ref="B43:D43"/>
    <mergeCell ref="B44:D44"/>
    <mergeCell ref="C45:D45"/>
    <mergeCell ref="C46:D46"/>
    <mergeCell ref="B47:D47"/>
    <mergeCell ref="B36:D36"/>
    <mergeCell ref="B37:D37"/>
    <mergeCell ref="B38:D38"/>
    <mergeCell ref="B39:D39"/>
    <mergeCell ref="B40:D40"/>
    <mergeCell ref="B41:D41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E1:G1"/>
    <mergeCell ref="B5:D5"/>
    <mergeCell ref="S1:V2"/>
    <mergeCell ref="K1:R2"/>
    <mergeCell ref="B30:D30"/>
    <mergeCell ref="B19:D19"/>
    <mergeCell ref="B20:D20"/>
    <mergeCell ref="B21:D21"/>
    <mergeCell ref="B22:D22"/>
    <mergeCell ref="B23:D23"/>
    <mergeCell ref="E2:E3"/>
    <mergeCell ref="F2:F3"/>
    <mergeCell ref="G2:G3"/>
    <mergeCell ref="B4:D4"/>
    <mergeCell ref="A1:D3"/>
    <mergeCell ref="H1:J1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Header>&amp;C&amp;"Times New Roman,Félkövér"052020 - Szennyvíz gyűjtése, tisztítása, elhelyezése Kiadások 2019. év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X723"/>
  <sheetViews>
    <sheetView view="pageLayout" topLeftCell="B1" zoomScale="86" zoomScaleNormal="83" zoomScalePageLayoutView="86" workbookViewId="0">
      <selection activeCell="X1" sqref="X1:X1048576"/>
    </sheetView>
  </sheetViews>
  <sheetFormatPr defaultColWidth="9.140625" defaultRowHeight="15" x14ac:dyDescent="0.25"/>
  <cols>
    <col min="1" max="1" width="7.85546875" style="110" hidden="1" customWidth="1"/>
    <col min="2" max="2" width="6.85546875" style="15" bestFit="1" customWidth="1"/>
    <col min="3" max="4" width="3.28515625" style="12" customWidth="1"/>
    <col min="5" max="5" width="45.140625" style="12" customWidth="1"/>
    <col min="6" max="6" width="11.85546875" style="12" customWidth="1"/>
    <col min="7" max="7" width="8.140625" style="12" customWidth="1"/>
    <col min="8" max="8" width="11.7109375" style="47" customWidth="1"/>
    <col min="9" max="9" width="11.85546875" style="12" customWidth="1"/>
    <col min="10" max="10" width="8.140625" style="12" customWidth="1"/>
    <col min="11" max="11" width="11.7109375" style="47" customWidth="1"/>
    <col min="12" max="12" width="11.140625" style="12" customWidth="1"/>
    <col min="13" max="13" width="10.140625" style="12" bestFit="1" customWidth="1"/>
    <col min="14" max="14" width="10.28515625" style="12" customWidth="1"/>
    <col min="15" max="15" width="9" style="12" customWidth="1"/>
    <col min="16" max="16" width="9.42578125" style="12" customWidth="1"/>
    <col min="17" max="17" width="9.7109375" style="12" customWidth="1"/>
    <col min="18" max="18" width="10.140625" style="12" customWidth="1"/>
    <col min="19" max="19" width="10.85546875" style="12" customWidth="1"/>
    <col min="20" max="20" width="11.42578125" style="12" bestFit="1" customWidth="1"/>
    <col min="21" max="21" width="9.28515625" style="12" customWidth="1"/>
    <col min="22" max="22" width="10.140625" style="12" bestFit="1" customWidth="1"/>
    <col min="23" max="23" width="12" style="12" bestFit="1" customWidth="1"/>
    <col min="24" max="24" width="11.28515625" style="16" hidden="1" customWidth="1"/>
    <col min="25" max="16384" width="9.140625" style="16"/>
  </cols>
  <sheetData>
    <row r="1" spans="1:24" ht="15.75" thickBot="1" x14ac:dyDescent="0.3">
      <c r="W1" s="11" t="s">
        <v>826</v>
      </c>
    </row>
    <row r="2" spans="1:24" ht="15" customHeight="1" x14ac:dyDescent="0.25">
      <c r="B2" s="733" t="s">
        <v>0</v>
      </c>
      <c r="C2" s="734"/>
      <c r="D2" s="734"/>
      <c r="E2" s="734"/>
      <c r="F2" s="794" t="s">
        <v>1090</v>
      </c>
      <c r="G2" s="740"/>
      <c r="H2" s="740"/>
      <c r="I2" s="794" t="s">
        <v>1023</v>
      </c>
      <c r="J2" s="740"/>
      <c r="K2" s="740"/>
      <c r="L2" s="733" t="s">
        <v>1097</v>
      </c>
      <c r="M2" s="734"/>
      <c r="N2" s="734"/>
      <c r="O2" s="734"/>
      <c r="P2" s="734"/>
      <c r="Q2" s="734"/>
      <c r="R2" s="734"/>
      <c r="S2" s="829"/>
      <c r="T2" s="734" t="s">
        <v>1093</v>
      </c>
      <c r="U2" s="734"/>
      <c r="V2" s="734"/>
      <c r="W2" s="829"/>
    </row>
    <row r="3" spans="1:24" ht="22.5" customHeight="1" thickBot="1" x14ac:dyDescent="0.3">
      <c r="B3" s="735"/>
      <c r="C3" s="736"/>
      <c r="D3" s="736"/>
      <c r="E3" s="736"/>
      <c r="F3" s="796" t="s">
        <v>843</v>
      </c>
      <c r="G3" s="798" t="s">
        <v>844</v>
      </c>
      <c r="H3" s="844" t="s">
        <v>570</v>
      </c>
      <c r="I3" s="796" t="s">
        <v>843</v>
      </c>
      <c r="J3" s="798" t="s">
        <v>844</v>
      </c>
      <c r="K3" s="844" t="s">
        <v>570</v>
      </c>
      <c r="L3" s="737"/>
      <c r="M3" s="738"/>
      <c r="N3" s="738"/>
      <c r="O3" s="738"/>
      <c r="P3" s="738"/>
      <c r="Q3" s="738"/>
      <c r="R3" s="738"/>
      <c r="S3" s="831"/>
      <c r="T3" s="738"/>
      <c r="U3" s="738"/>
      <c r="V3" s="738"/>
      <c r="W3" s="831"/>
    </row>
    <row r="4" spans="1:24" ht="25.5" customHeight="1" thickBot="1" x14ac:dyDescent="0.3">
      <c r="B4" s="737"/>
      <c r="C4" s="738"/>
      <c r="D4" s="738"/>
      <c r="E4" s="738"/>
      <c r="F4" s="797"/>
      <c r="G4" s="799"/>
      <c r="H4" s="801"/>
      <c r="I4" s="797"/>
      <c r="J4" s="799"/>
      <c r="K4" s="801"/>
      <c r="L4" s="114" t="s">
        <v>591</v>
      </c>
      <c r="M4" s="58" t="s">
        <v>592</v>
      </c>
      <c r="N4" s="403" t="s">
        <v>593</v>
      </c>
      <c r="O4" s="403" t="s">
        <v>594</v>
      </c>
      <c r="P4" s="58" t="s">
        <v>595</v>
      </c>
      <c r="Q4" s="403" t="s">
        <v>596</v>
      </c>
      <c r="R4" s="403" t="s">
        <v>597</v>
      </c>
      <c r="S4" s="417" t="s">
        <v>598</v>
      </c>
      <c r="T4" s="305" t="s">
        <v>599</v>
      </c>
      <c r="U4" s="403" t="s">
        <v>600</v>
      </c>
      <c r="V4" s="403" t="s">
        <v>601</v>
      </c>
      <c r="W4" s="417" t="s">
        <v>602</v>
      </c>
    </row>
    <row r="5" spans="1:24" ht="15.75" thickBot="1" x14ac:dyDescent="0.3">
      <c r="B5" s="75" t="s">
        <v>118</v>
      </c>
      <c r="C5" s="835" t="s">
        <v>119</v>
      </c>
      <c r="D5" s="836"/>
      <c r="E5" s="836"/>
      <c r="F5" s="180">
        <f>F6+F20</f>
        <v>0</v>
      </c>
      <c r="G5" s="122">
        <f t="shared" ref="G5:W5" si="0">G6+G20</f>
        <v>0</v>
      </c>
      <c r="H5" s="139">
        <f>SUM(F5:G5)</f>
        <v>0</v>
      </c>
      <c r="I5" s="180">
        <f>I6+I20</f>
        <v>0</v>
      </c>
      <c r="J5" s="122">
        <f t="shared" ref="J5" si="1">J6+J20</f>
        <v>0</v>
      </c>
      <c r="K5" s="139">
        <f>SUM(I5:J5)</f>
        <v>0</v>
      </c>
      <c r="L5" s="404">
        <f t="shared" si="0"/>
        <v>0</v>
      </c>
      <c r="M5" s="405">
        <f t="shared" si="0"/>
        <v>0</v>
      </c>
      <c r="N5" s="406">
        <f t="shared" si="0"/>
        <v>0</v>
      </c>
      <c r="O5" s="406">
        <f t="shared" si="0"/>
        <v>0</v>
      </c>
      <c r="P5" s="405">
        <f t="shared" si="0"/>
        <v>0</v>
      </c>
      <c r="Q5" s="406">
        <f t="shared" si="0"/>
        <v>0</v>
      </c>
      <c r="R5" s="406">
        <f t="shared" si="0"/>
        <v>0</v>
      </c>
      <c r="S5" s="407">
        <f t="shared" si="0"/>
        <v>0</v>
      </c>
      <c r="T5" s="408">
        <f t="shared" si="0"/>
        <v>0</v>
      </c>
      <c r="U5" s="406">
        <f t="shared" si="0"/>
        <v>0</v>
      </c>
      <c r="V5" s="406">
        <f t="shared" si="0"/>
        <v>0</v>
      </c>
      <c r="W5" s="407">
        <f t="shared" si="0"/>
        <v>0</v>
      </c>
      <c r="X5" s="566">
        <f>SUM(L5:W5)</f>
        <v>0</v>
      </c>
    </row>
    <row r="6" spans="1:24" ht="15" hidden="1" customHeight="1" x14ac:dyDescent="0.25">
      <c r="B6" s="107" t="s">
        <v>607</v>
      </c>
      <c r="C6" s="760" t="s">
        <v>120</v>
      </c>
      <c r="D6" s="761"/>
      <c r="E6" s="761"/>
      <c r="F6" s="181">
        <f>F7+F8+F9+F10+F11+F12+F13+F14+F15+F16+F17+F18+F19</f>
        <v>0</v>
      </c>
      <c r="G6" s="123">
        <f t="shared" ref="G6:W6" si="2">G7+G8+G9+G10+G11+G12+G13+G14+G15+G16+G17+G18+G19</f>
        <v>0</v>
      </c>
      <c r="H6" s="140">
        <f t="shared" ref="H6:H69" si="3">SUM(F6:G6)</f>
        <v>0</v>
      </c>
      <c r="I6" s="181">
        <f>I7+I8+I9+I10+I11+I12+I13+I14+I15+I16+I17+I18+I19</f>
        <v>0</v>
      </c>
      <c r="J6" s="123">
        <f t="shared" ref="J6" si="4">J7+J8+J9+J10+J11+J12+J13+J14+J15+J16+J17+J18+J19</f>
        <v>0</v>
      </c>
      <c r="K6" s="140">
        <f t="shared" ref="K6:K69" si="5">SUM(I6:J6)</f>
        <v>0</v>
      </c>
      <c r="L6" s="418">
        <f t="shared" si="2"/>
        <v>0</v>
      </c>
      <c r="M6" s="419">
        <f t="shared" si="2"/>
        <v>0</v>
      </c>
      <c r="N6" s="420">
        <f t="shared" si="2"/>
        <v>0</v>
      </c>
      <c r="O6" s="420">
        <f t="shared" si="2"/>
        <v>0</v>
      </c>
      <c r="P6" s="419">
        <f t="shared" si="2"/>
        <v>0</v>
      </c>
      <c r="Q6" s="420">
        <f t="shared" si="2"/>
        <v>0</v>
      </c>
      <c r="R6" s="420">
        <f t="shared" si="2"/>
        <v>0</v>
      </c>
      <c r="S6" s="421">
        <f t="shared" si="2"/>
        <v>0</v>
      </c>
      <c r="T6" s="422">
        <f t="shared" si="2"/>
        <v>0</v>
      </c>
      <c r="U6" s="420">
        <f t="shared" si="2"/>
        <v>0</v>
      </c>
      <c r="V6" s="420">
        <f t="shared" si="2"/>
        <v>0</v>
      </c>
      <c r="W6" s="421">
        <f t="shared" si="2"/>
        <v>0</v>
      </c>
      <c r="X6" s="567"/>
    </row>
    <row r="7" spans="1:24" s="166" customFormat="1" ht="15" hidden="1" customHeight="1" x14ac:dyDescent="0.25">
      <c r="A7" s="110" t="s">
        <v>121</v>
      </c>
      <c r="B7" s="151" t="s">
        <v>608</v>
      </c>
      <c r="C7" s="164"/>
      <c r="D7" s="197" t="s">
        <v>122</v>
      </c>
      <c r="E7" s="197"/>
      <c r="F7" s="200">
        <f>SUM(L7:W7)</f>
        <v>0</v>
      </c>
      <c r="G7" s="152"/>
      <c r="H7" s="153">
        <f t="shared" si="3"/>
        <v>0</v>
      </c>
      <c r="I7" s="200">
        <f>SUM(O7:Z7)</f>
        <v>0</v>
      </c>
      <c r="J7" s="152"/>
      <c r="K7" s="153">
        <f t="shared" si="5"/>
        <v>0</v>
      </c>
      <c r="L7" s="409"/>
      <c r="M7" s="423"/>
      <c r="N7" s="410"/>
      <c r="O7" s="410"/>
      <c r="P7" s="423"/>
      <c r="Q7" s="410"/>
      <c r="R7" s="410"/>
      <c r="S7" s="424"/>
      <c r="T7" s="425"/>
      <c r="U7" s="410"/>
      <c r="V7" s="410"/>
      <c r="W7" s="424"/>
      <c r="X7" s="654"/>
    </row>
    <row r="8" spans="1:24" s="166" customFormat="1" ht="15" hidden="1" customHeight="1" x14ac:dyDescent="0.25">
      <c r="A8" s="110" t="s">
        <v>123</v>
      </c>
      <c r="B8" s="151" t="s">
        <v>609</v>
      </c>
      <c r="C8" s="164"/>
      <c r="D8" s="197" t="s">
        <v>124</v>
      </c>
      <c r="E8" s="197"/>
      <c r="F8" s="200">
        <f t="shared" ref="F8:F19" si="6">SUM(L8:W8)</f>
        <v>0</v>
      </c>
      <c r="G8" s="152"/>
      <c r="H8" s="153">
        <f t="shared" si="3"/>
        <v>0</v>
      </c>
      <c r="I8" s="200">
        <f t="shared" ref="I8:I19" si="7">SUM(O8:Z8)</f>
        <v>0</v>
      </c>
      <c r="J8" s="152"/>
      <c r="K8" s="153">
        <f t="shared" si="5"/>
        <v>0</v>
      </c>
      <c r="L8" s="409"/>
      <c r="M8" s="423"/>
      <c r="N8" s="410"/>
      <c r="O8" s="410"/>
      <c r="P8" s="423"/>
      <c r="Q8" s="410"/>
      <c r="R8" s="410"/>
      <c r="S8" s="424"/>
      <c r="T8" s="425"/>
      <c r="U8" s="410"/>
      <c r="V8" s="410"/>
      <c r="W8" s="424"/>
      <c r="X8" s="654"/>
    </row>
    <row r="9" spans="1:24" s="166" customFormat="1" ht="15" hidden="1" customHeight="1" x14ac:dyDescent="0.25">
      <c r="A9" s="110" t="s">
        <v>125</v>
      </c>
      <c r="B9" s="151" t="s">
        <v>610</v>
      </c>
      <c r="C9" s="164"/>
      <c r="D9" s="197" t="s">
        <v>126</v>
      </c>
      <c r="E9" s="197"/>
      <c r="F9" s="200">
        <f t="shared" si="6"/>
        <v>0</v>
      </c>
      <c r="G9" s="152"/>
      <c r="H9" s="153">
        <f t="shared" si="3"/>
        <v>0</v>
      </c>
      <c r="I9" s="200">
        <f t="shared" si="7"/>
        <v>0</v>
      </c>
      <c r="J9" s="152"/>
      <c r="K9" s="153">
        <f t="shared" si="5"/>
        <v>0</v>
      </c>
      <c r="L9" s="409"/>
      <c r="M9" s="423"/>
      <c r="N9" s="410"/>
      <c r="O9" s="410"/>
      <c r="P9" s="423"/>
      <c r="Q9" s="410"/>
      <c r="R9" s="410"/>
      <c r="S9" s="424"/>
      <c r="T9" s="425"/>
      <c r="U9" s="410"/>
      <c r="V9" s="410"/>
      <c r="W9" s="424"/>
      <c r="X9" s="654"/>
    </row>
    <row r="10" spans="1:24" s="166" customFormat="1" ht="15" hidden="1" customHeight="1" x14ac:dyDescent="0.25">
      <c r="A10" s="110" t="s">
        <v>127</v>
      </c>
      <c r="B10" s="151" t="s">
        <v>611</v>
      </c>
      <c r="C10" s="164"/>
      <c r="D10" s="197" t="s">
        <v>351</v>
      </c>
      <c r="E10" s="197"/>
      <c r="F10" s="200">
        <f t="shared" si="6"/>
        <v>0</v>
      </c>
      <c r="G10" s="152"/>
      <c r="H10" s="153">
        <f t="shared" si="3"/>
        <v>0</v>
      </c>
      <c r="I10" s="200">
        <f t="shared" si="7"/>
        <v>0</v>
      </c>
      <c r="J10" s="152"/>
      <c r="K10" s="153">
        <f t="shared" si="5"/>
        <v>0</v>
      </c>
      <c r="L10" s="409"/>
      <c r="M10" s="423"/>
      <c r="N10" s="410"/>
      <c r="O10" s="410"/>
      <c r="P10" s="423"/>
      <c r="Q10" s="410"/>
      <c r="R10" s="410"/>
      <c r="S10" s="424"/>
      <c r="T10" s="425"/>
      <c r="U10" s="410"/>
      <c r="V10" s="410"/>
      <c r="W10" s="424"/>
      <c r="X10" s="654"/>
    </row>
    <row r="11" spans="1:24" s="166" customFormat="1" ht="15" hidden="1" customHeight="1" x14ac:dyDescent="0.25">
      <c r="A11" s="110" t="s">
        <v>128</v>
      </c>
      <c r="B11" s="151" t="s">
        <v>612</v>
      </c>
      <c r="C11" s="164"/>
      <c r="D11" s="197" t="s">
        <v>129</v>
      </c>
      <c r="E11" s="197"/>
      <c r="F11" s="200">
        <f t="shared" si="6"/>
        <v>0</v>
      </c>
      <c r="G11" s="152"/>
      <c r="H11" s="153">
        <f t="shared" si="3"/>
        <v>0</v>
      </c>
      <c r="I11" s="200">
        <f t="shared" si="7"/>
        <v>0</v>
      </c>
      <c r="J11" s="152"/>
      <c r="K11" s="153">
        <f t="shared" si="5"/>
        <v>0</v>
      </c>
      <c r="L11" s="409"/>
      <c r="M11" s="423"/>
      <c r="N11" s="410"/>
      <c r="O11" s="410"/>
      <c r="P11" s="423"/>
      <c r="Q11" s="410"/>
      <c r="R11" s="410"/>
      <c r="S11" s="424"/>
      <c r="T11" s="425"/>
      <c r="U11" s="410"/>
      <c r="V11" s="410"/>
      <c r="W11" s="424"/>
      <c r="X11" s="654"/>
    </row>
    <row r="12" spans="1:24" s="166" customFormat="1" ht="15" hidden="1" customHeight="1" x14ac:dyDescent="0.25">
      <c r="A12" s="110" t="s">
        <v>130</v>
      </c>
      <c r="B12" s="151" t="s">
        <v>613</v>
      </c>
      <c r="C12" s="164"/>
      <c r="D12" s="197" t="s">
        <v>131</v>
      </c>
      <c r="E12" s="197"/>
      <c r="F12" s="200">
        <f t="shared" si="6"/>
        <v>0</v>
      </c>
      <c r="G12" s="152"/>
      <c r="H12" s="153">
        <f t="shared" si="3"/>
        <v>0</v>
      </c>
      <c r="I12" s="200">
        <f t="shared" si="7"/>
        <v>0</v>
      </c>
      <c r="J12" s="152"/>
      <c r="K12" s="153">
        <f t="shared" si="5"/>
        <v>0</v>
      </c>
      <c r="L12" s="409"/>
      <c r="M12" s="423"/>
      <c r="N12" s="410"/>
      <c r="O12" s="410"/>
      <c r="P12" s="423"/>
      <c r="Q12" s="410"/>
      <c r="R12" s="410"/>
      <c r="S12" s="424"/>
      <c r="T12" s="425"/>
      <c r="U12" s="410"/>
      <c r="V12" s="410"/>
      <c r="W12" s="424"/>
      <c r="X12" s="654"/>
    </row>
    <row r="13" spans="1:24" s="166" customFormat="1" ht="15" hidden="1" customHeight="1" x14ac:dyDescent="0.25">
      <c r="A13" s="110" t="s">
        <v>132</v>
      </c>
      <c r="B13" s="151" t="s">
        <v>614</v>
      </c>
      <c r="C13" s="164"/>
      <c r="D13" s="197" t="s">
        <v>133</v>
      </c>
      <c r="E13" s="197"/>
      <c r="F13" s="200">
        <f t="shared" si="6"/>
        <v>0</v>
      </c>
      <c r="G13" s="152"/>
      <c r="H13" s="153">
        <f t="shared" si="3"/>
        <v>0</v>
      </c>
      <c r="I13" s="200">
        <f t="shared" si="7"/>
        <v>0</v>
      </c>
      <c r="J13" s="152"/>
      <c r="K13" s="153">
        <f t="shared" si="5"/>
        <v>0</v>
      </c>
      <c r="L13" s="409"/>
      <c r="M13" s="423"/>
      <c r="N13" s="410"/>
      <c r="O13" s="410"/>
      <c r="P13" s="423"/>
      <c r="Q13" s="410"/>
      <c r="R13" s="410"/>
      <c r="S13" s="424"/>
      <c r="T13" s="425"/>
      <c r="U13" s="410"/>
      <c r="V13" s="410"/>
      <c r="W13" s="424"/>
      <c r="X13" s="654"/>
    </row>
    <row r="14" spans="1:24" s="166" customFormat="1" ht="15" hidden="1" customHeight="1" x14ac:dyDescent="0.25">
      <c r="A14" s="110" t="s">
        <v>134</v>
      </c>
      <c r="B14" s="151" t="s">
        <v>615</v>
      </c>
      <c r="C14" s="164"/>
      <c r="D14" s="197" t="s">
        <v>135</v>
      </c>
      <c r="E14" s="197"/>
      <c r="F14" s="200">
        <f t="shared" si="6"/>
        <v>0</v>
      </c>
      <c r="G14" s="152"/>
      <c r="H14" s="153">
        <f t="shared" si="3"/>
        <v>0</v>
      </c>
      <c r="I14" s="200">
        <f t="shared" si="7"/>
        <v>0</v>
      </c>
      <c r="J14" s="152"/>
      <c r="K14" s="153">
        <f t="shared" si="5"/>
        <v>0</v>
      </c>
      <c r="L14" s="409"/>
      <c r="M14" s="423"/>
      <c r="N14" s="410"/>
      <c r="O14" s="410"/>
      <c r="P14" s="423"/>
      <c r="Q14" s="410"/>
      <c r="R14" s="410"/>
      <c r="S14" s="424"/>
      <c r="T14" s="425"/>
      <c r="U14" s="410"/>
      <c r="V14" s="410"/>
      <c r="W14" s="424"/>
      <c r="X14" s="654"/>
    </row>
    <row r="15" spans="1:24" s="166" customFormat="1" ht="15" hidden="1" customHeight="1" x14ac:dyDescent="0.25">
      <c r="A15" s="110" t="s">
        <v>136</v>
      </c>
      <c r="B15" s="151" t="s">
        <v>616</v>
      </c>
      <c r="C15" s="164"/>
      <c r="D15" s="197" t="s">
        <v>137</v>
      </c>
      <c r="E15" s="197"/>
      <c r="F15" s="200">
        <f t="shared" si="6"/>
        <v>0</v>
      </c>
      <c r="G15" s="152"/>
      <c r="H15" s="153">
        <f t="shared" si="3"/>
        <v>0</v>
      </c>
      <c r="I15" s="200">
        <f t="shared" si="7"/>
        <v>0</v>
      </c>
      <c r="J15" s="152"/>
      <c r="K15" s="153">
        <f t="shared" si="5"/>
        <v>0</v>
      </c>
      <c r="L15" s="409"/>
      <c r="M15" s="423"/>
      <c r="N15" s="410"/>
      <c r="O15" s="410"/>
      <c r="P15" s="423"/>
      <c r="Q15" s="410"/>
      <c r="R15" s="410"/>
      <c r="S15" s="424"/>
      <c r="T15" s="425"/>
      <c r="U15" s="410"/>
      <c r="V15" s="410"/>
      <c r="W15" s="424"/>
      <c r="X15" s="654"/>
    </row>
    <row r="16" spans="1:24" s="166" customFormat="1" ht="15" hidden="1" customHeight="1" x14ac:dyDescent="0.25">
      <c r="A16" s="110" t="s">
        <v>138</v>
      </c>
      <c r="B16" s="151" t="s">
        <v>617</v>
      </c>
      <c r="C16" s="164"/>
      <c r="D16" s="197" t="s">
        <v>139</v>
      </c>
      <c r="E16" s="197"/>
      <c r="F16" s="200">
        <f t="shared" si="6"/>
        <v>0</v>
      </c>
      <c r="G16" s="152"/>
      <c r="H16" s="153">
        <f t="shared" si="3"/>
        <v>0</v>
      </c>
      <c r="I16" s="200">
        <f t="shared" si="7"/>
        <v>0</v>
      </c>
      <c r="J16" s="152"/>
      <c r="K16" s="153">
        <f t="shared" si="5"/>
        <v>0</v>
      </c>
      <c r="L16" s="409"/>
      <c r="M16" s="423"/>
      <c r="N16" s="410"/>
      <c r="O16" s="410"/>
      <c r="P16" s="423"/>
      <c r="Q16" s="410"/>
      <c r="R16" s="410"/>
      <c r="S16" s="424"/>
      <c r="T16" s="425"/>
      <c r="U16" s="410"/>
      <c r="V16" s="410"/>
      <c r="W16" s="424"/>
      <c r="X16" s="654"/>
    </row>
    <row r="17" spans="1:24" s="166" customFormat="1" ht="15" hidden="1" customHeight="1" x14ac:dyDescent="0.25">
      <c r="A17" s="110" t="s">
        <v>140</v>
      </c>
      <c r="B17" s="151" t="s">
        <v>618</v>
      </c>
      <c r="C17" s="164"/>
      <c r="D17" s="197" t="s">
        <v>141</v>
      </c>
      <c r="E17" s="197"/>
      <c r="F17" s="200">
        <f t="shared" si="6"/>
        <v>0</v>
      </c>
      <c r="G17" s="152"/>
      <c r="H17" s="153">
        <f t="shared" si="3"/>
        <v>0</v>
      </c>
      <c r="I17" s="200">
        <f t="shared" si="7"/>
        <v>0</v>
      </c>
      <c r="J17" s="152"/>
      <c r="K17" s="153">
        <f t="shared" si="5"/>
        <v>0</v>
      </c>
      <c r="L17" s="409"/>
      <c r="M17" s="423"/>
      <c r="N17" s="410"/>
      <c r="O17" s="410"/>
      <c r="P17" s="423"/>
      <c r="Q17" s="410"/>
      <c r="R17" s="410"/>
      <c r="S17" s="424"/>
      <c r="T17" s="425"/>
      <c r="U17" s="410"/>
      <c r="V17" s="410"/>
      <c r="W17" s="424"/>
      <c r="X17" s="654"/>
    </row>
    <row r="18" spans="1:24" s="166" customFormat="1" ht="15" hidden="1" customHeight="1" x14ac:dyDescent="0.25">
      <c r="A18" s="110" t="s">
        <v>142</v>
      </c>
      <c r="B18" s="151" t="s">
        <v>619</v>
      </c>
      <c r="C18" s="164"/>
      <c r="D18" s="197" t="s">
        <v>143</v>
      </c>
      <c r="E18" s="197"/>
      <c r="F18" s="200">
        <f t="shared" si="6"/>
        <v>0</v>
      </c>
      <c r="G18" s="152"/>
      <c r="H18" s="153">
        <f t="shared" si="3"/>
        <v>0</v>
      </c>
      <c r="I18" s="200">
        <f t="shared" si="7"/>
        <v>0</v>
      </c>
      <c r="J18" s="152"/>
      <c r="K18" s="153">
        <f t="shared" si="5"/>
        <v>0</v>
      </c>
      <c r="L18" s="409"/>
      <c r="M18" s="423"/>
      <c r="N18" s="410"/>
      <c r="O18" s="410"/>
      <c r="P18" s="423"/>
      <c r="Q18" s="410"/>
      <c r="R18" s="410"/>
      <c r="S18" s="424"/>
      <c r="T18" s="425"/>
      <c r="U18" s="410"/>
      <c r="V18" s="410"/>
      <c r="W18" s="424"/>
      <c r="X18" s="654"/>
    </row>
    <row r="19" spans="1:24" s="166" customFormat="1" ht="15" hidden="1" customHeight="1" x14ac:dyDescent="0.25">
      <c r="A19" s="110" t="s">
        <v>144</v>
      </c>
      <c r="B19" s="151" t="s">
        <v>620</v>
      </c>
      <c r="C19" s="164"/>
      <c r="D19" s="197" t="s">
        <v>145</v>
      </c>
      <c r="E19" s="197"/>
      <c r="F19" s="200">
        <f t="shared" si="6"/>
        <v>0</v>
      </c>
      <c r="G19" s="152"/>
      <c r="H19" s="153">
        <f t="shared" si="3"/>
        <v>0</v>
      </c>
      <c r="I19" s="200">
        <f t="shared" si="7"/>
        <v>0</v>
      </c>
      <c r="J19" s="152"/>
      <c r="K19" s="153">
        <f t="shared" si="5"/>
        <v>0</v>
      </c>
      <c r="L19" s="409"/>
      <c r="M19" s="423"/>
      <c r="N19" s="410"/>
      <c r="O19" s="410"/>
      <c r="P19" s="423"/>
      <c r="Q19" s="410"/>
      <c r="R19" s="410"/>
      <c r="S19" s="424"/>
      <c r="T19" s="425"/>
      <c r="U19" s="410"/>
      <c r="V19" s="410"/>
      <c r="W19" s="424"/>
      <c r="X19" s="654"/>
    </row>
    <row r="20" spans="1:24" ht="15" hidden="1" customHeight="1" x14ac:dyDescent="0.25">
      <c r="B20" s="82" t="s">
        <v>621</v>
      </c>
      <c r="C20" s="762" t="s">
        <v>146</v>
      </c>
      <c r="D20" s="763"/>
      <c r="E20" s="763"/>
      <c r="F20" s="183">
        <f>F21+F22+F23</f>
        <v>0</v>
      </c>
      <c r="G20" s="125">
        <f t="shared" ref="G20:W20" si="8">G21+G22+G23</f>
        <v>0</v>
      </c>
      <c r="H20" s="141">
        <f t="shared" si="3"/>
        <v>0</v>
      </c>
      <c r="I20" s="183">
        <f>I21+I22+I23</f>
        <v>0</v>
      </c>
      <c r="J20" s="125">
        <f t="shared" ref="J20" si="9">J21+J22+J23</f>
        <v>0</v>
      </c>
      <c r="K20" s="141">
        <f t="shared" si="5"/>
        <v>0</v>
      </c>
      <c r="L20" s="413">
        <f t="shared" si="8"/>
        <v>0</v>
      </c>
      <c r="M20" s="426">
        <f t="shared" si="8"/>
        <v>0</v>
      </c>
      <c r="N20" s="414">
        <f t="shared" si="8"/>
        <v>0</v>
      </c>
      <c r="O20" s="414">
        <f t="shared" si="8"/>
        <v>0</v>
      </c>
      <c r="P20" s="426">
        <f t="shared" si="8"/>
        <v>0</v>
      </c>
      <c r="Q20" s="414">
        <f t="shared" si="8"/>
        <v>0</v>
      </c>
      <c r="R20" s="414">
        <f t="shared" si="8"/>
        <v>0</v>
      </c>
      <c r="S20" s="427">
        <f t="shared" si="8"/>
        <v>0</v>
      </c>
      <c r="T20" s="428">
        <f t="shared" si="8"/>
        <v>0</v>
      </c>
      <c r="U20" s="414">
        <f t="shared" si="8"/>
        <v>0</v>
      </c>
      <c r="V20" s="414">
        <f t="shared" si="8"/>
        <v>0</v>
      </c>
      <c r="W20" s="427">
        <f t="shared" si="8"/>
        <v>0</v>
      </c>
      <c r="X20" s="567"/>
    </row>
    <row r="21" spans="1:24" s="39" customFormat="1" ht="15" hidden="1" customHeight="1" x14ac:dyDescent="0.25">
      <c r="A21" s="110" t="s">
        <v>147</v>
      </c>
      <c r="B21" s="49" t="s">
        <v>622</v>
      </c>
      <c r="C21" s="785" t="s">
        <v>148</v>
      </c>
      <c r="D21" s="786"/>
      <c r="E21" s="786"/>
      <c r="F21" s="189">
        <f>SUM(L21:W21)</f>
        <v>0</v>
      </c>
      <c r="G21" s="131"/>
      <c r="H21" s="143">
        <f t="shared" si="3"/>
        <v>0</v>
      </c>
      <c r="I21" s="189">
        <f>SUM(O21:Z21)</f>
        <v>0</v>
      </c>
      <c r="J21" s="131"/>
      <c r="K21" s="143">
        <f t="shared" si="5"/>
        <v>0</v>
      </c>
      <c r="L21" s="411"/>
      <c r="M21" s="429"/>
      <c r="N21" s="412"/>
      <c r="O21" s="412"/>
      <c r="P21" s="429"/>
      <c r="Q21" s="412"/>
      <c r="R21" s="412"/>
      <c r="S21" s="430"/>
      <c r="T21" s="431"/>
      <c r="U21" s="412"/>
      <c r="V21" s="412"/>
      <c r="W21" s="430"/>
      <c r="X21" s="655"/>
    </row>
    <row r="22" spans="1:24" s="39" customFormat="1" ht="25.5" hidden="1" customHeight="1" x14ac:dyDescent="0.25">
      <c r="A22" s="110" t="s">
        <v>149</v>
      </c>
      <c r="B22" s="49" t="s">
        <v>623</v>
      </c>
      <c r="C22" s="787" t="s">
        <v>861</v>
      </c>
      <c r="D22" s="788"/>
      <c r="E22" s="788"/>
      <c r="F22" s="189">
        <f>SUM(L22:W22)</f>
        <v>0</v>
      </c>
      <c r="G22" s="131"/>
      <c r="H22" s="143">
        <f t="shared" si="3"/>
        <v>0</v>
      </c>
      <c r="I22" s="189">
        <f>SUM(O22:Z22)</f>
        <v>0</v>
      </c>
      <c r="J22" s="131"/>
      <c r="K22" s="143">
        <f t="shared" si="5"/>
        <v>0</v>
      </c>
      <c r="L22" s="411"/>
      <c r="M22" s="429"/>
      <c r="N22" s="412"/>
      <c r="O22" s="412"/>
      <c r="P22" s="429"/>
      <c r="Q22" s="412"/>
      <c r="R22" s="412"/>
      <c r="S22" s="430"/>
      <c r="T22" s="431"/>
      <c r="U22" s="412"/>
      <c r="V22" s="412"/>
      <c r="W22" s="430"/>
      <c r="X22" s="655"/>
    </row>
    <row r="23" spans="1:24" s="39" customFormat="1" ht="15.75" hidden="1" customHeight="1" thickBot="1" x14ac:dyDescent="0.3">
      <c r="A23" s="110" t="s">
        <v>150</v>
      </c>
      <c r="B23" s="158" t="s">
        <v>624</v>
      </c>
      <c r="C23" s="827" t="s">
        <v>151</v>
      </c>
      <c r="D23" s="828"/>
      <c r="E23" s="828"/>
      <c r="F23" s="201">
        <f>SUM(L23:W23)</f>
        <v>0</v>
      </c>
      <c r="G23" s="159"/>
      <c r="H23" s="143">
        <f t="shared" si="3"/>
        <v>0</v>
      </c>
      <c r="I23" s="201">
        <f>SUM(O23:Z23)</f>
        <v>0</v>
      </c>
      <c r="J23" s="159"/>
      <c r="K23" s="143">
        <f t="shared" si="5"/>
        <v>0</v>
      </c>
      <c r="L23" s="411"/>
      <c r="M23" s="532"/>
      <c r="N23" s="437"/>
      <c r="O23" s="437"/>
      <c r="P23" s="532"/>
      <c r="Q23" s="437"/>
      <c r="R23" s="437"/>
      <c r="S23" s="430"/>
      <c r="T23" s="431"/>
      <c r="U23" s="412"/>
      <c r="V23" s="412"/>
      <c r="W23" s="430"/>
      <c r="X23" s="655"/>
    </row>
    <row r="24" spans="1:24" ht="15.75" thickBot="1" x14ac:dyDescent="0.3">
      <c r="A24" s="110" t="s">
        <v>950</v>
      </c>
      <c r="B24" s="75" t="s">
        <v>152</v>
      </c>
      <c r="C24" s="758" t="s">
        <v>801</v>
      </c>
      <c r="D24" s="758"/>
      <c r="E24" s="759"/>
      <c r="F24" s="185">
        <f>F25+F26+F27+F28+F29+F30+F31</f>
        <v>0</v>
      </c>
      <c r="G24" s="127">
        <f t="shared" ref="G24:W24" si="10">G25+G26+G27+G28+G29+G30+G31</f>
        <v>0</v>
      </c>
      <c r="H24" s="139">
        <f t="shared" si="3"/>
        <v>0</v>
      </c>
      <c r="I24" s="185">
        <f>I25+I26+I27+I28+I29+I30+I31</f>
        <v>0</v>
      </c>
      <c r="J24" s="127">
        <f t="shared" ref="J24" si="11">J25+J26+J27+J28+J29+J30+J31</f>
        <v>0</v>
      </c>
      <c r="K24" s="139">
        <f t="shared" si="5"/>
        <v>0</v>
      </c>
      <c r="L24" s="527">
        <f t="shared" si="10"/>
        <v>0</v>
      </c>
      <c r="M24" s="534">
        <f t="shared" si="10"/>
        <v>0</v>
      </c>
      <c r="N24" s="535">
        <f t="shared" si="10"/>
        <v>0</v>
      </c>
      <c r="O24" s="535">
        <f t="shared" si="10"/>
        <v>0</v>
      </c>
      <c r="P24" s="534">
        <f t="shared" si="10"/>
        <v>0</v>
      </c>
      <c r="Q24" s="535">
        <f t="shared" si="10"/>
        <v>0</v>
      </c>
      <c r="R24" s="534">
        <f t="shared" si="10"/>
        <v>0</v>
      </c>
      <c r="S24" s="529">
        <f t="shared" si="10"/>
        <v>0</v>
      </c>
      <c r="T24" s="408">
        <f t="shared" si="10"/>
        <v>0</v>
      </c>
      <c r="U24" s="406">
        <f t="shared" si="10"/>
        <v>0</v>
      </c>
      <c r="V24" s="406">
        <f t="shared" si="10"/>
        <v>0</v>
      </c>
      <c r="W24" s="407">
        <f t="shared" si="10"/>
        <v>0</v>
      </c>
      <c r="X24" s="566">
        <f>SUM(L24:W24)</f>
        <v>0</v>
      </c>
    </row>
    <row r="25" spans="1:24" ht="15" hidden="1" customHeight="1" x14ac:dyDescent="0.3">
      <c r="B25" s="54"/>
      <c r="C25" s="821" t="s">
        <v>154</v>
      </c>
      <c r="D25" s="822"/>
      <c r="E25" s="822"/>
      <c r="F25" s="186">
        <f t="shared" ref="F25:F31" si="12">SUM(L25:W25)</f>
        <v>0</v>
      </c>
      <c r="G25" s="128"/>
      <c r="H25" s="142">
        <f t="shared" si="3"/>
        <v>0</v>
      </c>
      <c r="I25" s="186">
        <f t="shared" ref="I25:I31" si="13">SUM(O25:Z25)</f>
        <v>0</v>
      </c>
      <c r="J25" s="128"/>
      <c r="K25" s="142">
        <f t="shared" si="5"/>
        <v>0</v>
      </c>
      <c r="L25" s="528"/>
      <c r="M25" s="433"/>
      <c r="N25" s="434"/>
      <c r="O25" s="434"/>
      <c r="P25" s="433"/>
      <c r="Q25" s="434"/>
      <c r="R25" s="433"/>
      <c r="S25" s="530"/>
      <c r="T25" s="436"/>
      <c r="U25" s="434"/>
      <c r="V25" s="434"/>
      <c r="W25" s="435"/>
      <c r="X25" s="567"/>
    </row>
    <row r="26" spans="1:24" ht="15" hidden="1" customHeight="1" x14ac:dyDescent="0.3">
      <c r="B26" s="55"/>
      <c r="C26" s="823" t="s">
        <v>155</v>
      </c>
      <c r="D26" s="824"/>
      <c r="E26" s="824"/>
      <c r="F26" s="187">
        <f t="shared" si="12"/>
        <v>0</v>
      </c>
      <c r="G26" s="129"/>
      <c r="H26" s="142">
        <f t="shared" si="3"/>
        <v>0</v>
      </c>
      <c r="I26" s="187">
        <f t="shared" si="13"/>
        <v>0</v>
      </c>
      <c r="J26" s="129"/>
      <c r="K26" s="142">
        <f t="shared" si="5"/>
        <v>0</v>
      </c>
      <c r="L26" s="528"/>
      <c r="M26" s="433"/>
      <c r="N26" s="434"/>
      <c r="O26" s="434"/>
      <c r="P26" s="433"/>
      <c r="Q26" s="434"/>
      <c r="R26" s="433"/>
      <c r="S26" s="530"/>
      <c r="T26" s="436"/>
      <c r="U26" s="434"/>
      <c r="V26" s="434"/>
      <c r="W26" s="435"/>
      <c r="X26" s="567"/>
    </row>
    <row r="27" spans="1:24" ht="15" hidden="1" customHeight="1" x14ac:dyDescent="0.3">
      <c r="B27" s="55"/>
      <c r="C27" s="823" t="s">
        <v>156</v>
      </c>
      <c r="D27" s="824"/>
      <c r="E27" s="824"/>
      <c r="F27" s="187">
        <f t="shared" si="12"/>
        <v>0</v>
      </c>
      <c r="G27" s="129"/>
      <c r="H27" s="142">
        <f t="shared" si="3"/>
        <v>0</v>
      </c>
      <c r="I27" s="187">
        <f t="shared" si="13"/>
        <v>0</v>
      </c>
      <c r="J27" s="129"/>
      <c r="K27" s="142">
        <f t="shared" si="5"/>
        <v>0</v>
      </c>
      <c r="L27" s="528"/>
      <c r="M27" s="433"/>
      <c r="N27" s="434"/>
      <c r="O27" s="434"/>
      <c r="P27" s="433"/>
      <c r="Q27" s="434"/>
      <c r="R27" s="433"/>
      <c r="S27" s="530"/>
      <c r="T27" s="436"/>
      <c r="U27" s="434"/>
      <c r="V27" s="434"/>
      <c r="W27" s="435"/>
      <c r="X27" s="567"/>
    </row>
    <row r="28" spans="1:24" ht="15" hidden="1" customHeight="1" x14ac:dyDescent="0.3">
      <c r="B28" s="55"/>
      <c r="C28" s="823" t="s">
        <v>157</v>
      </c>
      <c r="D28" s="824"/>
      <c r="E28" s="824"/>
      <c r="F28" s="187">
        <f t="shared" si="12"/>
        <v>0</v>
      </c>
      <c r="G28" s="129"/>
      <c r="H28" s="142">
        <f t="shared" si="3"/>
        <v>0</v>
      </c>
      <c r="I28" s="187">
        <f t="shared" si="13"/>
        <v>0</v>
      </c>
      <c r="J28" s="129"/>
      <c r="K28" s="142">
        <f t="shared" si="5"/>
        <v>0</v>
      </c>
      <c r="L28" s="528"/>
      <c r="M28" s="433"/>
      <c r="N28" s="434"/>
      <c r="O28" s="434"/>
      <c r="P28" s="433"/>
      <c r="Q28" s="434"/>
      <c r="R28" s="433"/>
      <c r="S28" s="530"/>
      <c r="T28" s="436"/>
      <c r="U28" s="434"/>
      <c r="V28" s="434"/>
      <c r="W28" s="435"/>
      <c r="X28" s="567"/>
    </row>
    <row r="29" spans="1:24" ht="15" hidden="1" customHeight="1" x14ac:dyDescent="0.3">
      <c r="B29" s="55"/>
      <c r="C29" s="823" t="s">
        <v>158</v>
      </c>
      <c r="D29" s="824"/>
      <c r="E29" s="824"/>
      <c r="F29" s="187">
        <f t="shared" si="12"/>
        <v>0</v>
      </c>
      <c r="G29" s="129"/>
      <c r="H29" s="142">
        <f t="shared" si="3"/>
        <v>0</v>
      </c>
      <c r="I29" s="187">
        <f t="shared" si="13"/>
        <v>0</v>
      </c>
      <c r="J29" s="129"/>
      <c r="K29" s="142">
        <f t="shared" si="5"/>
        <v>0</v>
      </c>
      <c r="L29" s="528"/>
      <c r="M29" s="433"/>
      <c r="N29" s="434"/>
      <c r="O29" s="434"/>
      <c r="P29" s="433"/>
      <c r="Q29" s="434"/>
      <c r="R29" s="433"/>
      <c r="S29" s="530"/>
      <c r="T29" s="436"/>
      <c r="U29" s="434"/>
      <c r="V29" s="434"/>
      <c r="W29" s="435"/>
      <c r="X29" s="567"/>
    </row>
    <row r="30" spans="1:24" ht="15" hidden="1" customHeight="1" x14ac:dyDescent="0.3">
      <c r="B30" s="55"/>
      <c r="C30" s="823" t="s">
        <v>159</v>
      </c>
      <c r="D30" s="824"/>
      <c r="E30" s="824"/>
      <c r="F30" s="187">
        <f t="shared" si="12"/>
        <v>0</v>
      </c>
      <c r="G30" s="129"/>
      <c r="H30" s="142">
        <f t="shared" si="3"/>
        <v>0</v>
      </c>
      <c r="I30" s="187">
        <f t="shared" si="13"/>
        <v>0</v>
      </c>
      <c r="J30" s="129"/>
      <c r="K30" s="142">
        <f t="shared" si="5"/>
        <v>0</v>
      </c>
      <c r="L30" s="528"/>
      <c r="M30" s="433"/>
      <c r="N30" s="434"/>
      <c r="O30" s="434"/>
      <c r="P30" s="433"/>
      <c r="Q30" s="434"/>
      <c r="R30" s="433"/>
      <c r="S30" s="530"/>
      <c r="T30" s="436"/>
      <c r="U30" s="434"/>
      <c r="V30" s="434"/>
      <c r="W30" s="435"/>
      <c r="X30" s="567"/>
    </row>
    <row r="31" spans="1:24" ht="15.75" hidden="1" customHeight="1" thickBot="1" x14ac:dyDescent="0.3">
      <c r="B31" s="56"/>
      <c r="C31" s="825" t="s">
        <v>160</v>
      </c>
      <c r="D31" s="826"/>
      <c r="E31" s="826"/>
      <c r="F31" s="188">
        <f t="shared" si="12"/>
        <v>0</v>
      </c>
      <c r="G31" s="130"/>
      <c r="H31" s="142">
        <f t="shared" si="3"/>
        <v>0</v>
      </c>
      <c r="I31" s="188">
        <f t="shared" si="13"/>
        <v>0</v>
      </c>
      <c r="J31" s="130"/>
      <c r="K31" s="142">
        <f t="shared" si="5"/>
        <v>0</v>
      </c>
      <c r="L31" s="528"/>
      <c r="M31" s="536"/>
      <c r="N31" s="537"/>
      <c r="O31" s="537"/>
      <c r="P31" s="536"/>
      <c r="Q31" s="537"/>
      <c r="R31" s="536"/>
      <c r="S31" s="540"/>
      <c r="T31" s="575"/>
      <c r="U31" s="537"/>
      <c r="V31" s="537"/>
      <c r="W31" s="435"/>
      <c r="X31" s="567"/>
    </row>
    <row r="32" spans="1:24" ht="15.75" thickBot="1" x14ac:dyDescent="0.3">
      <c r="B32" s="75" t="s">
        <v>161</v>
      </c>
      <c r="C32" s="759" t="s">
        <v>162</v>
      </c>
      <c r="D32" s="769"/>
      <c r="E32" s="769"/>
      <c r="F32" s="185">
        <f>F33+F37+F40+F50+F53</f>
        <v>952500</v>
      </c>
      <c r="G32" s="127">
        <f t="shared" ref="G32" si="14">G33+G37+G40+G50+G53</f>
        <v>0</v>
      </c>
      <c r="H32" s="139">
        <f t="shared" si="3"/>
        <v>952500</v>
      </c>
      <c r="I32" s="185">
        <f>I33+I37+I40+I50+I53</f>
        <v>952500</v>
      </c>
      <c r="J32" s="127">
        <f t="shared" ref="J32" si="15">J33+J37+J40+J50+J53</f>
        <v>0</v>
      </c>
      <c r="K32" s="499">
        <f t="shared" si="5"/>
        <v>952500</v>
      </c>
      <c r="L32" s="570">
        <f t="shared" ref="L32:W32" si="16">SUM(L53+L40+L33)</f>
        <v>28800</v>
      </c>
      <c r="M32" s="570">
        <f t="shared" si="16"/>
        <v>0</v>
      </c>
      <c r="N32" s="570">
        <f t="shared" si="16"/>
        <v>0</v>
      </c>
      <c r="O32" s="570">
        <f t="shared" si="16"/>
        <v>0</v>
      </c>
      <c r="P32" s="570">
        <f t="shared" si="16"/>
        <v>3764</v>
      </c>
      <c r="Q32" s="570">
        <f t="shared" si="16"/>
        <v>0</v>
      </c>
      <c r="R32" s="570">
        <f t="shared" si="16"/>
        <v>47920</v>
      </c>
      <c r="S32" s="570">
        <f t="shared" si="16"/>
        <v>230000</v>
      </c>
      <c r="T32" s="570">
        <f t="shared" si="16"/>
        <v>160504</v>
      </c>
      <c r="U32" s="570">
        <f t="shared" si="16"/>
        <v>160504</v>
      </c>
      <c r="V32" s="570">
        <f t="shared" si="16"/>
        <v>160504</v>
      </c>
      <c r="W32" s="570">
        <f t="shared" si="16"/>
        <v>160504</v>
      </c>
      <c r="X32" s="566">
        <f>SUM(L32:W32)</f>
        <v>952500</v>
      </c>
    </row>
    <row r="33" spans="1:24" x14ac:dyDescent="0.25">
      <c r="B33" s="107" t="s">
        <v>625</v>
      </c>
      <c r="C33" s="760" t="s">
        <v>163</v>
      </c>
      <c r="D33" s="761"/>
      <c r="E33" s="761"/>
      <c r="F33" s="181">
        <f>F34+F35+F36</f>
        <v>250000</v>
      </c>
      <c r="G33" s="123">
        <f t="shared" ref="G33" si="17">G34+G35+G36</f>
        <v>0</v>
      </c>
      <c r="H33" s="140">
        <f t="shared" si="3"/>
        <v>250000</v>
      </c>
      <c r="I33" s="181">
        <f>I34+I35+I36</f>
        <v>250000</v>
      </c>
      <c r="J33" s="123">
        <f t="shared" ref="J33" si="18">J34+J35+J36</f>
        <v>0</v>
      </c>
      <c r="K33" s="500">
        <f t="shared" si="5"/>
        <v>250000</v>
      </c>
      <c r="L33" s="419">
        <f t="shared" ref="L33:W33" si="19">L35</f>
        <v>22677</v>
      </c>
      <c r="M33" s="419">
        <f t="shared" si="19"/>
        <v>0</v>
      </c>
      <c r="N33" s="419">
        <f t="shared" si="19"/>
        <v>0</v>
      </c>
      <c r="O33" s="419">
        <f t="shared" si="19"/>
        <v>0</v>
      </c>
      <c r="P33" s="419">
        <f t="shared" si="19"/>
        <v>0</v>
      </c>
      <c r="Q33" s="419">
        <f t="shared" si="19"/>
        <v>0</v>
      </c>
      <c r="R33" s="419">
        <f t="shared" si="19"/>
        <v>0</v>
      </c>
      <c r="S33" s="420">
        <f t="shared" si="19"/>
        <v>0</v>
      </c>
      <c r="T33" s="419">
        <f t="shared" si="19"/>
        <v>56831</v>
      </c>
      <c r="U33" s="419">
        <f t="shared" si="19"/>
        <v>56830</v>
      </c>
      <c r="V33" s="419">
        <f t="shared" si="19"/>
        <v>56831</v>
      </c>
      <c r="W33" s="589">
        <f t="shared" si="19"/>
        <v>56831</v>
      </c>
      <c r="X33" s="566">
        <f>SUM(L33:W33)</f>
        <v>250000</v>
      </c>
    </row>
    <row r="34" spans="1:24" s="39" customFormat="1" ht="15" hidden="1" customHeight="1" x14ac:dyDescent="0.3">
      <c r="A34" s="110" t="s">
        <v>164</v>
      </c>
      <c r="B34" s="49" t="s">
        <v>626</v>
      </c>
      <c r="C34" s="785" t="s">
        <v>165</v>
      </c>
      <c r="D34" s="786"/>
      <c r="E34" s="786"/>
      <c r="F34" s="189">
        <f>SUM(L34:W34)</f>
        <v>0</v>
      </c>
      <c r="G34" s="131"/>
      <c r="H34" s="143">
        <f t="shared" si="3"/>
        <v>0</v>
      </c>
      <c r="I34" s="189">
        <f>SUM(O34:Z34)</f>
        <v>0</v>
      </c>
      <c r="J34" s="131"/>
      <c r="K34" s="337">
        <f t="shared" si="5"/>
        <v>0</v>
      </c>
      <c r="L34" s="426"/>
      <c r="M34" s="426"/>
      <c r="N34" s="426"/>
      <c r="O34" s="426"/>
      <c r="P34" s="426"/>
      <c r="Q34" s="426"/>
      <c r="R34" s="426"/>
      <c r="S34" s="414"/>
      <c r="T34" s="426"/>
      <c r="U34" s="426"/>
      <c r="V34" s="426"/>
      <c r="W34" s="542"/>
      <c r="X34" s="655"/>
    </row>
    <row r="35" spans="1:24" s="39" customFormat="1" x14ac:dyDescent="0.25">
      <c r="A35" s="110" t="s">
        <v>166</v>
      </c>
      <c r="B35" s="49" t="s">
        <v>627</v>
      </c>
      <c r="C35" s="785" t="s">
        <v>167</v>
      </c>
      <c r="D35" s="786"/>
      <c r="E35" s="786"/>
      <c r="F35" s="189">
        <v>250000</v>
      </c>
      <c r="G35" s="131"/>
      <c r="H35" s="143">
        <f t="shared" si="3"/>
        <v>250000</v>
      </c>
      <c r="I35" s="189">
        <v>250000</v>
      </c>
      <c r="J35" s="131"/>
      <c r="K35" s="337">
        <f t="shared" si="5"/>
        <v>250000</v>
      </c>
      <c r="L35" s="426">
        <v>22677</v>
      </c>
      <c r="M35" s="426">
        <v>0</v>
      </c>
      <c r="N35" s="426">
        <v>0</v>
      </c>
      <c r="O35" s="426">
        <v>0</v>
      </c>
      <c r="P35" s="426">
        <v>0</v>
      </c>
      <c r="Q35" s="426">
        <v>0</v>
      </c>
      <c r="R35" s="426">
        <v>0</v>
      </c>
      <c r="S35" s="414">
        <v>0</v>
      </c>
      <c r="T35" s="426">
        <v>56831</v>
      </c>
      <c r="U35" s="426">
        <v>56830</v>
      </c>
      <c r="V35" s="426">
        <v>56831</v>
      </c>
      <c r="W35" s="426">
        <v>56831</v>
      </c>
      <c r="X35" s="636">
        <f>SUM(L35:W35)</f>
        <v>250000</v>
      </c>
    </row>
    <row r="36" spans="1:24" s="39" customFormat="1" ht="15" hidden="1" customHeight="1" x14ac:dyDescent="0.3">
      <c r="A36" s="110" t="s">
        <v>168</v>
      </c>
      <c r="B36" s="49" t="s">
        <v>628</v>
      </c>
      <c r="C36" s="785" t="s">
        <v>169</v>
      </c>
      <c r="D36" s="786"/>
      <c r="E36" s="786"/>
      <c r="F36" s="189">
        <f>SUM(L36:W36)</f>
        <v>0</v>
      </c>
      <c r="G36" s="131"/>
      <c r="H36" s="143">
        <f t="shared" si="3"/>
        <v>0</v>
      </c>
      <c r="I36" s="189">
        <f>SUM(O36:Z36)</f>
        <v>0</v>
      </c>
      <c r="J36" s="131"/>
      <c r="K36" s="337">
        <f t="shared" si="5"/>
        <v>0</v>
      </c>
      <c r="L36" s="426"/>
      <c r="M36" s="426"/>
      <c r="N36" s="426"/>
      <c r="O36" s="426"/>
      <c r="P36" s="426"/>
      <c r="Q36" s="426"/>
      <c r="R36" s="426"/>
      <c r="S36" s="414"/>
      <c r="T36" s="426"/>
      <c r="U36" s="426"/>
      <c r="V36" s="426"/>
      <c r="W36" s="541"/>
      <c r="X36" s="655"/>
    </row>
    <row r="37" spans="1:24" ht="15" hidden="1" customHeight="1" x14ac:dyDescent="0.3">
      <c r="B37" s="82" t="s">
        <v>629</v>
      </c>
      <c r="C37" s="762" t="s">
        <v>170</v>
      </c>
      <c r="D37" s="763"/>
      <c r="E37" s="763"/>
      <c r="F37" s="183">
        <f>F38+F39</f>
        <v>0</v>
      </c>
      <c r="G37" s="125">
        <f t="shared" ref="G37" si="20">G38+G39</f>
        <v>0</v>
      </c>
      <c r="H37" s="141">
        <f t="shared" si="3"/>
        <v>0</v>
      </c>
      <c r="I37" s="183">
        <f>I38+I39</f>
        <v>0</v>
      </c>
      <c r="J37" s="125">
        <f t="shared" ref="J37" si="21">J38+J39</f>
        <v>0</v>
      </c>
      <c r="K37" s="502">
        <f t="shared" si="5"/>
        <v>0</v>
      </c>
      <c r="L37" s="426"/>
      <c r="M37" s="426"/>
      <c r="N37" s="426"/>
      <c r="O37" s="426"/>
      <c r="P37" s="426"/>
      <c r="Q37" s="426"/>
      <c r="R37" s="426"/>
      <c r="S37" s="414"/>
      <c r="T37" s="426"/>
      <c r="U37" s="426"/>
      <c r="V37" s="426"/>
      <c r="W37" s="531"/>
      <c r="X37" s="567"/>
    </row>
    <row r="38" spans="1:24" s="39" customFormat="1" ht="15" hidden="1" customHeight="1" x14ac:dyDescent="0.3">
      <c r="A38" s="110" t="s">
        <v>171</v>
      </c>
      <c r="B38" s="49" t="s">
        <v>630</v>
      </c>
      <c r="C38" s="785" t="s">
        <v>172</v>
      </c>
      <c r="D38" s="786"/>
      <c r="E38" s="786"/>
      <c r="F38" s="189">
        <f>SUM(L38:W38)</f>
        <v>0</v>
      </c>
      <c r="G38" s="131"/>
      <c r="H38" s="143">
        <f t="shared" si="3"/>
        <v>0</v>
      </c>
      <c r="I38" s="189">
        <f>SUM(O38:Z38)</f>
        <v>0</v>
      </c>
      <c r="J38" s="131"/>
      <c r="K38" s="337">
        <f t="shared" si="5"/>
        <v>0</v>
      </c>
      <c r="L38" s="426"/>
      <c r="M38" s="426"/>
      <c r="N38" s="426"/>
      <c r="O38" s="426"/>
      <c r="P38" s="426"/>
      <c r="Q38" s="426"/>
      <c r="R38" s="426"/>
      <c r="S38" s="414"/>
      <c r="T38" s="426"/>
      <c r="U38" s="426"/>
      <c r="V38" s="426"/>
      <c r="W38" s="531"/>
      <c r="X38" s="655"/>
    </row>
    <row r="39" spans="1:24" s="39" customFormat="1" ht="15" hidden="1" customHeight="1" x14ac:dyDescent="0.3">
      <c r="A39" s="110" t="s">
        <v>173</v>
      </c>
      <c r="B39" s="49" t="s">
        <v>631</v>
      </c>
      <c r="C39" s="785" t="s">
        <v>174</v>
      </c>
      <c r="D39" s="786"/>
      <c r="E39" s="786"/>
      <c r="F39" s="189">
        <f>SUM(L39:W39)</f>
        <v>0</v>
      </c>
      <c r="G39" s="131"/>
      <c r="H39" s="143">
        <f t="shared" si="3"/>
        <v>0</v>
      </c>
      <c r="I39" s="189">
        <f>SUM(O39:Z39)</f>
        <v>0</v>
      </c>
      <c r="J39" s="131"/>
      <c r="K39" s="337">
        <f t="shared" si="5"/>
        <v>0</v>
      </c>
      <c r="L39" s="426"/>
      <c r="M39" s="426"/>
      <c r="N39" s="426"/>
      <c r="O39" s="426"/>
      <c r="P39" s="426"/>
      <c r="Q39" s="426"/>
      <c r="R39" s="426"/>
      <c r="S39" s="414"/>
      <c r="T39" s="426"/>
      <c r="U39" s="426"/>
      <c r="V39" s="426"/>
      <c r="W39" s="531"/>
      <c r="X39" s="655"/>
    </row>
    <row r="40" spans="1:24" x14ac:dyDescent="0.25">
      <c r="B40" s="82" t="s">
        <v>632</v>
      </c>
      <c r="C40" s="762" t="s">
        <v>175</v>
      </c>
      <c r="D40" s="763"/>
      <c r="E40" s="763"/>
      <c r="F40" s="183">
        <f>F41+F42+F43+F44+F45+F48+F49</f>
        <v>500000</v>
      </c>
      <c r="G40" s="125">
        <f t="shared" ref="G40" si="22">G41+G42+G43+G44+G45+G48+G49</f>
        <v>0</v>
      </c>
      <c r="H40" s="141">
        <f t="shared" si="3"/>
        <v>500000</v>
      </c>
      <c r="I40" s="183">
        <f>I41+I42+I43+I44+I45+I48+I49</f>
        <v>500000</v>
      </c>
      <c r="J40" s="125">
        <f t="shared" ref="J40" si="23">J41+J42+J43+J44+J45+J48+J49</f>
        <v>0</v>
      </c>
      <c r="K40" s="502">
        <f t="shared" si="5"/>
        <v>500000</v>
      </c>
      <c r="L40" s="426">
        <f t="shared" ref="L40:W40" si="24">SUM(L44:L49)</f>
        <v>0</v>
      </c>
      <c r="M40" s="426">
        <f t="shared" si="24"/>
        <v>0</v>
      </c>
      <c r="N40" s="426">
        <f t="shared" si="24"/>
        <v>0</v>
      </c>
      <c r="O40" s="426">
        <f t="shared" si="24"/>
        <v>0</v>
      </c>
      <c r="P40" s="426">
        <f t="shared" si="24"/>
        <v>3764</v>
      </c>
      <c r="Q40" s="426">
        <f t="shared" si="24"/>
        <v>0</v>
      </c>
      <c r="R40" s="426">
        <f t="shared" si="24"/>
        <v>37732</v>
      </c>
      <c r="S40" s="426">
        <f t="shared" si="24"/>
        <v>230000</v>
      </c>
      <c r="T40" s="426">
        <f t="shared" si="24"/>
        <v>57126</v>
      </c>
      <c r="U40" s="426">
        <f t="shared" si="24"/>
        <v>57126</v>
      </c>
      <c r="V40" s="426">
        <f t="shared" si="24"/>
        <v>57126</v>
      </c>
      <c r="W40" s="426">
        <f t="shared" si="24"/>
        <v>57126</v>
      </c>
      <c r="X40" s="566">
        <f>SUM(L40:W40)</f>
        <v>500000</v>
      </c>
    </row>
    <row r="41" spans="1:24" s="39" customFormat="1" ht="15" hidden="1" customHeight="1" x14ac:dyDescent="0.3">
      <c r="A41" s="110" t="s">
        <v>176</v>
      </c>
      <c r="B41" s="49" t="s">
        <v>633</v>
      </c>
      <c r="C41" s="785" t="s">
        <v>177</v>
      </c>
      <c r="D41" s="786"/>
      <c r="E41" s="786"/>
      <c r="F41" s="189">
        <f>SUM(L41:W41)</f>
        <v>0</v>
      </c>
      <c r="G41" s="131"/>
      <c r="H41" s="143">
        <f t="shared" si="3"/>
        <v>0</v>
      </c>
      <c r="I41" s="189">
        <f>SUM(O41:Z41)</f>
        <v>0</v>
      </c>
      <c r="J41" s="131"/>
      <c r="K41" s="337">
        <f t="shared" si="5"/>
        <v>0</v>
      </c>
      <c r="L41" s="426"/>
      <c r="M41" s="426"/>
      <c r="N41" s="426"/>
      <c r="O41" s="426"/>
      <c r="P41" s="426"/>
      <c r="Q41" s="426"/>
      <c r="R41" s="426"/>
      <c r="S41" s="569"/>
      <c r="T41" s="426"/>
      <c r="U41" s="426"/>
      <c r="V41" s="426"/>
      <c r="W41" s="541"/>
      <c r="X41" s="655"/>
    </row>
    <row r="42" spans="1:24" s="39" customFormat="1" ht="15" hidden="1" customHeight="1" x14ac:dyDescent="0.3">
      <c r="A42" s="110" t="s">
        <v>178</v>
      </c>
      <c r="B42" s="49" t="s">
        <v>634</v>
      </c>
      <c r="C42" s="785" t="s">
        <v>179</v>
      </c>
      <c r="D42" s="786"/>
      <c r="E42" s="786"/>
      <c r="F42" s="189">
        <f>SUM(L42:W42)</f>
        <v>0</v>
      </c>
      <c r="G42" s="131"/>
      <c r="H42" s="143">
        <f t="shared" si="3"/>
        <v>0</v>
      </c>
      <c r="I42" s="189">
        <f>SUM(O42:Z42)</f>
        <v>0</v>
      </c>
      <c r="J42" s="131"/>
      <c r="K42" s="337">
        <f t="shared" si="5"/>
        <v>0</v>
      </c>
      <c r="L42" s="426"/>
      <c r="M42" s="426"/>
      <c r="N42" s="426"/>
      <c r="O42" s="426"/>
      <c r="P42" s="426"/>
      <c r="Q42" s="426"/>
      <c r="R42" s="426"/>
      <c r="S42" s="408"/>
      <c r="T42" s="426"/>
      <c r="U42" s="426"/>
      <c r="V42" s="426"/>
      <c r="W42" s="531"/>
      <c r="X42" s="655"/>
    </row>
    <row r="43" spans="1:24" s="39" customFormat="1" ht="15" hidden="1" customHeight="1" x14ac:dyDescent="0.3">
      <c r="A43" s="110" t="s">
        <v>180</v>
      </c>
      <c r="B43" s="49" t="s">
        <v>635</v>
      </c>
      <c r="C43" s="785" t="s">
        <v>181</v>
      </c>
      <c r="D43" s="786"/>
      <c r="E43" s="786"/>
      <c r="F43" s="189">
        <f>SUM(L43:W43)</f>
        <v>0</v>
      </c>
      <c r="G43" s="131"/>
      <c r="H43" s="143">
        <f t="shared" si="3"/>
        <v>0</v>
      </c>
      <c r="I43" s="189">
        <f>SUM(O43:Z43)</f>
        <v>0</v>
      </c>
      <c r="J43" s="131"/>
      <c r="K43" s="337">
        <f t="shared" si="5"/>
        <v>0</v>
      </c>
      <c r="L43" s="426"/>
      <c r="M43" s="426"/>
      <c r="N43" s="426"/>
      <c r="O43" s="426"/>
      <c r="P43" s="426"/>
      <c r="Q43" s="426"/>
      <c r="R43" s="426"/>
      <c r="S43" s="568"/>
      <c r="T43" s="426"/>
      <c r="U43" s="426"/>
      <c r="V43" s="426"/>
      <c r="W43" s="542"/>
      <c r="X43" s="655"/>
    </row>
    <row r="44" spans="1:24" s="39" customFormat="1" x14ac:dyDescent="0.25">
      <c r="A44" s="110" t="s">
        <v>182</v>
      </c>
      <c r="B44" s="49" t="s">
        <v>636</v>
      </c>
      <c r="C44" s="785" t="s">
        <v>183</v>
      </c>
      <c r="D44" s="786"/>
      <c r="E44" s="786"/>
      <c r="F44" s="189">
        <v>300000</v>
      </c>
      <c r="G44" s="131"/>
      <c r="H44" s="143">
        <f t="shared" si="3"/>
        <v>300000</v>
      </c>
      <c r="I44" s="189">
        <v>300000</v>
      </c>
      <c r="J44" s="131"/>
      <c r="K44" s="337">
        <f t="shared" si="5"/>
        <v>300000</v>
      </c>
      <c r="L44" s="426">
        <v>0</v>
      </c>
      <c r="M44" s="426">
        <v>0</v>
      </c>
      <c r="N44" s="426">
        <v>0</v>
      </c>
      <c r="O44" s="426">
        <v>0</v>
      </c>
      <c r="P44" s="426">
        <v>3764</v>
      </c>
      <c r="Q44" s="426">
        <v>0</v>
      </c>
      <c r="R44" s="426">
        <v>37732</v>
      </c>
      <c r="S44" s="414">
        <v>230000</v>
      </c>
      <c r="T44" s="426">
        <v>7126</v>
      </c>
      <c r="U44" s="426">
        <v>7126</v>
      </c>
      <c r="V44" s="426">
        <v>7126</v>
      </c>
      <c r="W44" s="426">
        <v>7126</v>
      </c>
      <c r="X44" s="636">
        <f>SUM(L44:W44)</f>
        <v>300000</v>
      </c>
    </row>
    <row r="45" spans="1:24" s="17" customFormat="1" ht="15" hidden="1" customHeight="1" x14ac:dyDescent="0.3">
      <c r="A45" s="110" t="s">
        <v>184</v>
      </c>
      <c r="B45" s="49" t="s">
        <v>637</v>
      </c>
      <c r="C45" s="785" t="s">
        <v>185</v>
      </c>
      <c r="D45" s="786"/>
      <c r="E45" s="786"/>
      <c r="F45" s="189">
        <f>F46+F47</f>
        <v>0</v>
      </c>
      <c r="G45" s="131">
        <f t="shared" ref="G45" si="25">G46+G47</f>
        <v>0</v>
      </c>
      <c r="H45" s="143">
        <f t="shared" si="3"/>
        <v>0</v>
      </c>
      <c r="I45" s="189">
        <f>I46+I47</f>
        <v>0</v>
      </c>
      <c r="J45" s="131">
        <f t="shared" ref="J45" si="26">J46+J47</f>
        <v>0</v>
      </c>
      <c r="K45" s="337">
        <f t="shared" si="5"/>
        <v>0</v>
      </c>
      <c r="L45" s="426"/>
      <c r="M45" s="426"/>
      <c r="N45" s="426"/>
      <c r="O45" s="426"/>
      <c r="P45" s="426"/>
      <c r="Q45" s="426"/>
      <c r="R45" s="426"/>
      <c r="S45" s="569"/>
      <c r="T45" s="426"/>
      <c r="U45" s="426"/>
      <c r="V45" s="426"/>
      <c r="W45" s="541"/>
      <c r="X45" s="594"/>
    </row>
    <row r="46" spans="1:24" ht="15" hidden="1" customHeight="1" x14ac:dyDescent="0.3">
      <c r="B46" s="50"/>
      <c r="C46" s="44"/>
      <c r="D46" s="748" t="s">
        <v>186</v>
      </c>
      <c r="E46" s="748"/>
      <c r="F46" s="182">
        <f>SUM(L46:W46)</f>
        <v>0</v>
      </c>
      <c r="G46" s="124"/>
      <c r="H46" s="142">
        <f t="shared" si="3"/>
        <v>0</v>
      </c>
      <c r="I46" s="182">
        <f>SUM(O46:Z46)</f>
        <v>0</v>
      </c>
      <c r="J46" s="124"/>
      <c r="K46" s="503">
        <f t="shared" si="5"/>
        <v>0</v>
      </c>
      <c r="L46" s="426"/>
      <c r="M46" s="426"/>
      <c r="N46" s="426"/>
      <c r="O46" s="426"/>
      <c r="P46" s="426"/>
      <c r="Q46" s="426"/>
      <c r="R46" s="426"/>
      <c r="S46" s="408"/>
      <c r="T46" s="426"/>
      <c r="U46" s="426"/>
      <c r="V46" s="426"/>
      <c r="W46" s="531"/>
      <c r="X46" s="567"/>
    </row>
    <row r="47" spans="1:24" ht="15" hidden="1" customHeight="1" x14ac:dyDescent="0.3">
      <c r="B47" s="50"/>
      <c r="C47" s="44"/>
      <c r="D47" s="748" t="s">
        <v>187</v>
      </c>
      <c r="E47" s="748"/>
      <c r="F47" s="182">
        <f>SUM(L47:W47)</f>
        <v>0</v>
      </c>
      <c r="G47" s="124"/>
      <c r="H47" s="142">
        <f t="shared" si="3"/>
        <v>0</v>
      </c>
      <c r="I47" s="182">
        <f>SUM(O47:Z47)</f>
        <v>0</v>
      </c>
      <c r="J47" s="124"/>
      <c r="K47" s="503">
        <f t="shared" si="5"/>
        <v>0</v>
      </c>
      <c r="L47" s="426"/>
      <c r="M47" s="426"/>
      <c r="N47" s="426"/>
      <c r="O47" s="426"/>
      <c r="P47" s="426"/>
      <c r="Q47" s="426"/>
      <c r="R47" s="426"/>
      <c r="S47" s="408"/>
      <c r="T47" s="426"/>
      <c r="U47" s="426"/>
      <c r="V47" s="426"/>
      <c r="W47" s="531"/>
      <c r="X47" s="567"/>
    </row>
    <row r="48" spans="1:24" s="39" customFormat="1" ht="15" hidden="1" customHeight="1" x14ac:dyDescent="0.3">
      <c r="A48" s="110" t="s">
        <v>188</v>
      </c>
      <c r="B48" s="49" t="s">
        <v>638</v>
      </c>
      <c r="C48" s="789" t="s">
        <v>189</v>
      </c>
      <c r="D48" s="790"/>
      <c r="E48" s="790"/>
      <c r="F48" s="189">
        <f>SUM(L48:W48)</f>
        <v>0</v>
      </c>
      <c r="G48" s="131"/>
      <c r="H48" s="143">
        <f t="shared" si="3"/>
        <v>0</v>
      </c>
      <c r="I48" s="189">
        <f>SUM(O48:Z48)</f>
        <v>0</v>
      </c>
      <c r="J48" s="131"/>
      <c r="K48" s="337">
        <f t="shared" si="5"/>
        <v>0</v>
      </c>
      <c r="L48" s="426"/>
      <c r="M48" s="426"/>
      <c r="N48" s="426"/>
      <c r="O48" s="426"/>
      <c r="P48" s="426"/>
      <c r="Q48" s="426"/>
      <c r="R48" s="426"/>
      <c r="S48" s="568"/>
      <c r="T48" s="426"/>
      <c r="U48" s="426"/>
      <c r="V48" s="426"/>
      <c r="W48" s="542"/>
      <c r="X48" s="655"/>
    </row>
    <row r="49" spans="1:24" s="39" customFormat="1" x14ac:dyDescent="0.25">
      <c r="A49" s="110" t="s">
        <v>190</v>
      </c>
      <c r="B49" s="49" t="s">
        <v>639</v>
      </c>
      <c r="C49" s="789" t="s">
        <v>191</v>
      </c>
      <c r="D49" s="790"/>
      <c r="E49" s="790"/>
      <c r="F49" s="189">
        <v>200000</v>
      </c>
      <c r="G49" s="131"/>
      <c r="H49" s="143">
        <f t="shared" si="3"/>
        <v>200000</v>
      </c>
      <c r="I49" s="189">
        <v>200000</v>
      </c>
      <c r="J49" s="131"/>
      <c r="K49" s="337">
        <f t="shared" si="5"/>
        <v>200000</v>
      </c>
      <c r="L49" s="426">
        <v>0</v>
      </c>
      <c r="M49" s="426">
        <v>0</v>
      </c>
      <c r="N49" s="426">
        <v>0</v>
      </c>
      <c r="O49" s="426">
        <v>0</v>
      </c>
      <c r="P49" s="426">
        <v>0</v>
      </c>
      <c r="Q49" s="426">
        <v>0</v>
      </c>
      <c r="R49" s="426">
        <v>0</v>
      </c>
      <c r="S49" s="414">
        <v>0</v>
      </c>
      <c r="T49" s="426">
        <v>50000</v>
      </c>
      <c r="U49" s="426">
        <v>50000</v>
      </c>
      <c r="V49" s="426">
        <v>50000</v>
      </c>
      <c r="W49" s="426">
        <v>50000</v>
      </c>
      <c r="X49" s="636">
        <f>SUM(L49:W49)</f>
        <v>200000</v>
      </c>
    </row>
    <row r="50" spans="1:24" ht="15" hidden="1" customHeight="1" x14ac:dyDescent="0.3">
      <c r="B50" s="82" t="s">
        <v>640</v>
      </c>
      <c r="C50" s="767" t="s">
        <v>192</v>
      </c>
      <c r="D50" s="768"/>
      <c r="E50" s="768"/>
      <c r="F50" s="183">
        <f>F51+F52</f>
        <v>0</v>
      </c>
      <c r="G50" s="125">
        <f t="shared" ref="G50" si="27">G51+G52</f>
        <v>0</v>
      </c>
      <c r="H50" s="141">
        <f t="shared" si="3"/>
        <v>0</v>
      </c>
      <c r="I50" s="183">
        <f>I51+I52</f>
        <v>0</v>
      </c>
      <c r="J50" s="125">
        <f t="shared" ref="J50" si="28">J51+J52</f>
        <v>0</v>
      </c>
      <c r="K50" s="502">
        <f t="shared" si="5"/>
        <v>0</v>
      </c>
      <c r="L50" s="426"/>
      <c r="M50" s="426"/>
      <c r="N50" s="426"/>
      <c r="O50" s="426"/>
      <c r="P50" s="426"/>
      <c r="Q50" s="426"/>
      <c r="R50" s="426"/>
      <c r="S50" s="414"/>
      <c r="T50" s="426"/>
      <c r="U50" s="426"/>
      <c r="V50" s="426"/>
      <c r="W50" s="541"/>
      <c r="X50" s="567"/>
    </row>
    <row r="51" spans="1:24" s="39" customFormat="1" ht="15" hidden="1" customHeight="1" x14ac:dyDescent="0.3">
      <c r="A51" s="110" t="s">
        <v>193</v>
      </c>
      <c r="B51" s="49" t="s">
        <v>641</v>
      </c>
      <c r="C51" s="789" t="s">
        <v>194</v>
      </c>
      <c r="D51" s="790"/>
      <c r="E51" s="790"/>
      <c r="F51" s="189">
        <f>SUM(L51:W51)</f>
        <v>0</v>
      </c>
      <c r="G51" s="131"/>
      <c r="H51" s="143">
        <f t="shared" si="3"/>
        <v>0</v>
      </c>
      <c r="I51" s="189">
        <f>SUM(O51:Z51)</f>
        <v>0</v>
      </c>
      <c r="J51" s="131"/>
      <c r="K51" s="337">
        <f t="shared" si="5"/>
        <v>0</v>
      </c>
      <c r="L51" s="426"/>
      <c r="M51" s="426"/>
      <c r="N51" s="426"/>
      <c r="O51" s="426"/>
      <c r="P51" s="426"/>
      <c r="Q51" s="426"/>
      <c r="R51" s="426"/>
      <c r="S51" s="414"/>
      <c r="T51" s="426"/>
      <c r="U51" s="426"/>
      <c r="V51" s="426"/>
      <c r="W51" s="531"/>
      <c r="X51" s="655"/>
    </row>
    <row r="52" spans="1:24" s="39" customFormat="1" ht="15" hidden="1" customHeight="1" x14ac:dyDescent="0.3">
      <c r="A52" s="110" t="s">
        <v>195</v>
      </c>
      <c r="B52" s="49" t="s">
        <v>642</v>
      </c>
      <c r="C52" s="789" t="s">
        <v>196</v>
      </c>
      <c r="D52" s="790"/>
      <c r="E52" s="790"/>
      <c r="F52" s="189">
        <f>SUM(L52:W52)</f>
        <v>0</v>
      </c>
      <c r="G52" s="131"/>
      <c r="H52" s="143">
        <f t="shared" si="3"/>
        <v>0</v>
      </c>
      <c r="I52" s="189">
        <f>SUM(O52:Z52)</f>
        <v>0</v>
      </c>
      <c r="J52" s="131"/>
      <c r="K52" s="337">
        <f t="shared" si="5"/>
        <v>0</v>
      </c>
      <c r="L52" s="426"/>
      <c r="M52" s="426"/>
      <c r="N52" s="426"/>
      <c r="O52" s="426"/>
      <c r="P52" s="426"/>
      <c r="Q52" s="426"/>
      <c r="R52" s="426"/>
      <c r="S52" s="414"/>
      <c r="T52" s="426"/>
      <c r="U52" s="426"/>
      <c r="V52" s="426"/>
      <c r="W52" s="531"/>
      <c r="X52" s="655"/>
    </row>
    <row r="53" spans="1:24" x14ac:dyDescent="0.25">
      <c r="B53" s="82" t="s">
        <v>643</v>
      </c>
      <c r="C53" s="767" t="s">
        <v>197</v>
      </c>
      <c r="D53" s="768"/>
      <c r="E53" s="768"/>
      <c r="F53" s="183">
        <f>F54+F55+F56+F57+F58</f>
        <v>202500</v>
      </c>
      <c r="G53" s="125">
        <f t="shared" ref="G53" si="29">G54+G55+G56+G57+G58</f>
        <v>0</v>
      </c>
      <c r="H53" s="141">
        <f t="shared" si="3"/>
        <v>202500</v>
      </c>
      <c r="I53" s="183">
        <f>I54+I55+I56+I57+I58</f>
        <v>202500</v>
      </c>
      <c r="J53" s="125">
        <f t="shared" ref="J53" si="30">J54+J55+J56+J57+J58</f>
        <v>0</v>
      </c>
      <c r="K53" s="502">
        <f t="shared" si="5"/>
        <v>202500</v>
      </c>
      <c r="L53" s="426">
        <f t="shared" ref="L53:W53" si="31">SUM(L54:L58)</f>
        <v>6123</v>
      </c>
      <c r="M53" s="426">
        <f t="shared" si="31"/>
        <v>0</v>
      </c>
      <c r="N53" s="426">
        <f t="shared" si="31"/>
        <v>0</v>
      </c>
      <c r="O53" s="426">
        <f t="shared" si="31"/>
        <v>0</v>
      </c>
      <c r="P53" s="426">
        <f t="shared" si="31"/>
        <v>0</v>
      </c>
      <c r="Q53" s="426">
        <f t="shared" si="31"/>
        <v>0</v>
      </c>
      <c r="R53" s="426">
        <f t="shared" si="31"/>
        <v>10188</v>
      </c>
      <c r="S53" s="426">
        <f t="shared" si="31"/>
        <v>0</v>
      </c>
      <c r="T53" s="426">
        <f t="shared" si="31"/>
        <v>46547</v>
      </c>
      <c r="U53" s="426">
        <f t="shared" si="31"/>
        <v>46548</v>
      </c>
      <c r="V53" s="426">
        <f t="shared" si="31"/>
        <v>46547</v>
      </c>
      <c r="W53" s="426">
        <f t="shared" si="31"/>
        <v>46547</v>
      </c>
      <c r="X53" s="566">
        <f>SUM(L53:W53)</f>
        <v>202500</v>
      </c>
    </row>
    <row r="54" spans="1:24" s="39" customFormat="1" x14ac:dyDescent="0.25">
      <c r="A54" s="110" t="s">
        <v>198</v>
      </c>
      <c r="B54" s="49" t="s">
        <v>644</v>
      </c>
      <c r="C54" s="789" t="s">
        <v>862</v>
      </c>
      <c r="D54" s="790"/>
      <c r="E54" s="790"/>
      <c r="F54" s="189">
        <v>202500</v>
      </c>
      <c r="G54" s="131"/>
      <c r="H54" s="143">
        <f t="shared" si="3"/>
        <v>202500</v>
      </c>
      <c r="I54" s="189">
        <v>202500</v>
      </c>
      <c r="J54" s="131"/>
      <c r="K54" s="337">
        <f t="shared" si="5"/>
        <v>202500</v>
      </c>
      <c r="L54" s="426">
        <v>6123</v>
      </c>
      <c r="M54" s="426">
        <v>0</v>
      </c>
      <c r="N54" s="426">
        <v>0</v>
      </c>
      <c r="O54" s="426">
        <v>0</v>
      </c>
      <c r="P54" s="426">
        <v>0</v>
      </c>
      <c r="Q54" s="426">
        <v>0</v>
      </c>
      <c r="R54" s="426">
        <v>10188</v>
      </c>
      <c r="S54" s="414">
        <v>0</v>
      </c>
      <c r="T54" s="426">
        <v>46547</v>
      </c>
      <c r="U54" s="426">
        <v>46548</v>
      </c>
      <c r="V54" s="426">
        <v>46547</v>
      </c>
      <c r="W54" s="426">
        <v>46547</v>
      </c>
      <c r="X54" s="636">
        <f>SUM(L54:W54)</f>
        <v>202500</v>
      </c>
    </row>
    <row r="55" spans="1:24" s="39" customFormat="1" ht="15" hidden="1" customHeight="1" x14ac:dyDescent="0.3">
      <c r="A55" s="110" t="s">
        <v>199</v>
      </c>
      <c r="B55" s="49" t="s">
        <v>645</v>
      </c>
      <c r="C55" s="789" t="s">
        <v>200</v>
      </c>
      <c r="D55" s="790"/>
      <c r="E55" s="790"/>
      <c r="F55" s="189">
        <f>SUM(L55:W55)</f>
        <v>0</v>
      </c>
      <c r="G55" s="131"/>
      <c r="H55" s="143">
        <f t="shared" si="3"/>
        <v>0</v>
      </c>
      <c r="I55" s="189">
        <f>SUM(O55:Z55)</f>
        <v>0</v>
      </c>
      <c r="J55" s="131"/>
      <c r="K55" s="143">
        <f t="shared" si="5"/>
        <v>0</v>
      </c>
      <c r="L55" s="539"/>
      <c r="M55" s="426"/>
      <c r="N55" s="426"/>
      <c r="O55" s="426"/>
      <c r="P55" s="426"/>
      <c r="Q55" s="426"/>
      <c r="R55" s="426"/>
      <c r="S55" s="569"/>
      <c r="T55" s="426"/>
      <c r="U55" s="426"/>
      <c r="V55" s="426"/>
      <c r="W55" s="541"/>
      <c r="X55" s="655"/>
    </row>
    <row r="56" spans="1:24" s="39" customFormat="1" ht="15" hidden="1" customHeight="1" x14ac:dyDescent="0.3">
      <c r="A56" s="110" t="s">
        <v>201</v>
      </c>
      <c r="B56" s="49" t="s">
        <v>646</v>
      </c>
      <c r="C56" s="789" t="s">
        <v>202</v>
      </c>
      <c r="D56" s="790"/>
      <c r="E56" s="790"/>
      <c r="F56" s="189">
        <f>SUM(L56:W56)</f>
        <v>0</v>
      </c>
      <c r="G56" s="131"/>
      <c r="H56" s="143">
        <f t="shared" si="3"/>
        <v>0</v>
      </c>
      <c r="I56" s="189">
        <f>SUM(O56:Z56)</f>
        <v>0</v>
      </c>
      <c r="J56" s="131"/>
      <c r="K56" s="143">
        <f t="shared" si="5"/>
        <v>0</v>
      </c>
      <c r="L56" s="527"/>
      <c r="M56" s="426"/>
      <c r="N56" s="426"/>
      <c r="O56" s="426"/>
      <c r="P56" s="426"/>
      <c r="Q56" s="426"/>
      <c r="R56" s="426"/>
      <c r="S56" s="408"/>
      <c r="T56" s="426"/>
      <c r="U56" s="426"/>
      <c r="V56" s="426"/>
      <c r="W56" s="531"/>
      <c r="X56" s="655"/>
    </row>
    <row r="57" spans="1:24" s="39" customFormat="1" ht="15" hidden="1" customHeight="1" x14ac:dyDescent="0.3">
      <c r="A57" s="110" t="s">
        <v>203</v>
      </c>
      <c r="B57" s="49" t="s">
        <v>647</v>
      </c>
      <c r="C57" s="789" t="s">
        <v>204</v>
      </c>
      <c r="D57" s="790"/>
      <c r="E57" s="790"/>
      <c r="F57" s="189">
        <f>SUM(L57:W57)</f>
        <v>0</v>
      </c>
      <c r="G57" s="131"/>
      <c r="H57" s="143">
        <f t="shared" si="3"/>
        <v>0</v>
      </c>
      <c r="I57" s="189">
        <f>SUM(O57:Z57)</f>
        <v>0</v>
      </c>
      <c r="J57" s="131"/>
      <c r="K57" s="143">
        <f t="shared" si="5"/>
        <v>0</v>
      </c>
      <c r="L57" s="538"/>
      <c r="M57" s="426"/>
      <c r="N57" s="426"/>
      <c r="O57" s="426"/>
      <c r="P57" s="426"/>
      <c r="Q57" s="426"/>
      <c r="R57" s="426"/>
      <c r="S57" s="568"/>
      <c r="T57" s="426"/>
      <c r="U57" s="426"/>
      <c r="V57" s="426"/>
      <c r="W57" s="542"/>
      <c r="X57" s="655"/>
    </row>
    <row r="58" spans="1:24" s="39" customFormat="1" ht="15.75" thickBot="1" x14ac:dyDescent="0.3">
      <c r="A58" s="110" t="s">
        <v>205</v>
      </c>
      <c r="B58" s="158" t="s">
        <v>648</v>
      </c>
      <c r="C58" s="805" t="s">
        <v>206</v>
      </c>
      <c r="D58" s="806"/>
      <c r="E58" s="806"/>
      <c r="F58" s="201">
        <f>SUM(L58:W58)</f>
        <v>0</v>
      </c>
      <c r="G58" s="159"/>
      <c r="H58" s="143">
        <f t="shared" si="3"/>
        <v>0</v>
      </c>
      <c r="I58" s="201">
        <f>SUM(O58:Z58)</f>
        <v>0</v>
      </c>
      <c r="J58" s="159"/>
      <c r="K58" s="337">
        <f t="shared" si="5"/>
        <v>0</v>
      </c>
      <c r="L58" s="647">
        <v>0</v>
      </c>
      <c r="M58" s="647">
        <v>0</v>
      </c>
      <c r="N58" s="647">
        <v>0</v>
      </c>
      <c r="O58" s="647">
        <v>0</v>
      </c>
      <c r="P58" s="647">
        <v>0</v>
      </c>
      <c r="Q58" s="647">
        <v>0</v>
      </c>
      <c r="R58" s="647">
        <v>0</v>
      </c>
      <c r="S58" s="649">
        <v>0</v>
      </c>
      <c r="T58" s="647">
        <v>0</v>
      </c>
      <c r="U58" s="647">
        <v>0</v>
      </c>
      <c r="V58" s="647">
        <v>0</v>
      </c>
      <c r="W58" s="647">
        <v>0</v>
      </c>
      <c r="X58" s="636">
        <f>SUM(L58:W58)</f>
        <v>0</v>
      </c>
    </row>
    <row r="59" spans="1:24" ht="15.75" thickBot="1" x14ac:dyDescent="0.3">
      <c r="B59" s="75" t="s">
        <v>207</v>
      </c>
      <c r="C59" s="771" t="s">
        <v>208</v>
      </c>
      <c r="D59" s="772"/>
      <c r="E59" s="772"/>
      <c r="F59" s="185">
        <f>F60+F61+F62+F63+F64+F65+F66+F70</f>
        <v>0</v>
      </c>
      <c r="G59" s="127">
        <f t="shared" ref="G59" si="32">G60+G61+G62+G63+G64+G65+G66+G70</f>
        <v>0</v>
      </c>
      <c r="H59" s="139">
        <f t="shared" si="3"/>
        <v>0</v>
      </c>
      <c r="I59" s="185">
        <f>I60+I61+I62+I63+I64+I65+I66+I70</f>
        <v>0</v>
      </c>
      <c r="J59" s="127">
        <f t="shared" ref="J59" si="33">J60+J61+J62+J63+J64+J65+J66+J70</f>
        <v>0</v>
      </c>
      <c r="K59" s="499">
        <f t="shared" si="5"/>
        <v>0</v>
      </c>
      <c r="L59" s="570">
        <v>0</v>
      </c>
      <c r="M59" s="570">
        <v>0</v>
      </c>
      <c r="N59" s="570">
        <v>0</v>
      </c>
      <c r="O59" s="570">
        <v>0</v>
      </c>
      <c r="P59" s="570">
        <v>0</v>
      </c>
      <c r="Q59" s="570">
        <v>0</v>
      </c>
      <c r="R59" s="570">
        <v>0</v>
      </c>
      <c r="S59" s="570">
        <v>0</v>
      </c>
      <c r="T59" s="570">
        <v>0</v>
      </c>
      <c r="U59" s="570">
        <v>0</v>
      </c>
      <c r="V59" s="570">
        <v>0</v>
      </c>
      <c r="W59" s="570">
        <v>0</v>
      </c>
      <c r="X59" s="150">
        <f>SUM(L59:W59)</f>
        <v>0</v>
      </c>
    </row>
    <row r="60" spans="1:24" s="17" customFormat="1" ht="15" hidden="1" customHeight="1" x14ac:dyDescent="0.3">
      <c r="A60" s="110" t="s">
        <v>863</v>
      </c>
      <c r="B60" s="100" t="s">
        <v>864</v>
      </c>
      <c r="C60" s="791" t="s">
        <v>865</v>
      </c>
      <c r="D60" s="792"/>
      <c r="E60" s="792"/>
      <c r="F60" s="181">
        <f t="shared" ref="F60:F65" si="34">SUM(L60:W60)</f>
        <v>0</v>
      </c>
      <c r="G60" s="123"/>
      <c r="H60" s="141">
        <f t="shared" si="3"/>
        <v>0</v>
      </c>
      <c r="I60" s="181">
        <f t="shared" ref="I60:I65" si="35">SUM(O60:Z60)</f>
        <v>0</v>
      </c>
      <c r="J60" s="123"/>
      <c r="K60" s="141">
        <f t="shared" si="5"/>
        <v>0</v>
      </c>
      <c r="L60" s="539"/>
      <c r="M60" s="419"/>
      <c r="N60" s="419"/>
      <c r="O60" s="419"/>
      <c r="P60" s="419"/>
      <c r="Q60" s="419"/>
      <c r="R60" s="419"/>
      <c r="S60" s="420"/>
      <c r="T60" s="419"/>
      <c r="U60" s="419"/>
      <c r="V60" s="419"/>
      <c r="W60" s="541"/>
    </row>
    <row r="61" spans="1:24" s="17" customFormat="1" ht="15" hidden="1" customHeight="1" x14ac:dyDescent="0.3">
      <c r="A61" s="110" t="s">
        <v>209</v>
      </c>
      <c r="B61" s="100" t="s">
        <v>649</v>
      </c>
      <c r="C61" s="791" t="s">
        <v>210</v>
      </c>
      <c r="D61" s="792"/>
      <c r="E61" s="792"/>
      <c r="F61" s="181">
        <f t="shared" si="34"/>
        <v>0</v>
      </c>
      <c r="G61" s="123"/>
      <c r="H61" s="141">
        <f t="shared" si="3"/>
        <v>0</v>
      </c>
      <c r="I61" s="181">
        <f t="shared" si="35"/>
        <v>0</v>
      </c>
      <c r="J61" s="123"/>
      <c r="K61" s="141">
        <f t="shared" si="5"/>
        <v>0</v>
      </c>
      <c r="L61" s="527"/>
      <c r="M61" s="426"/>
      <c r="N61" s="426"/>
      <c r="O61" s="426"/>
      <c r="P61" s="426"/>
      <c r="Q61" s="426"/>
      <c r="R61" s="426"/>
      <c r="S61" s="414"/>
      <c r="T61" s="426"/>
      <c r="U61" s="426"/>
      <c r="V61" s="426"/>
      <c r="W61" s="531"/>
    </row>
    <row r="62" spans="1:24" s="17" customFormat="1" ht="15" hidden="1" customHeight="1" x14ac:dyDescent="0.3">
      <c r="A62" s="110" t="s">
        <v>211</v>
      </c>
      <c r="B62" s="82" t="s">
        <v>650</v>
      </c>
      <c r="C62" s="767" t="s">
        <v>352</v>
      </c>
      <c r="D62" s="768"/>
      <c r="E62" s="768"/>
      <c r="F62" s="183">
        <f t="shared" si="34"/>
        <v>0</v>
      </c>
      <c r="G62" s="125"/>
      <c r="H62" s="141">
        <f t="shared" si="3"/>
        <v>0</v>
      </c>
      <c r="I62" s="183">
        <f t="shared" si="35"/>
        <v>0</v>
      </c>
      <c r="J62" s="125"/>
      <c r="K62" s="141">
        <f t="shared" si="5"/>
        <v>0</v>
      </c>
      <c r="L62" s="527"/>
      <c r="M62" s="426"/>
      <c r="N62" s="426"/>
      <c r="O62" s="426"/>
      <c r="P62" s="426"/>
      <c r="Q62" s="426"/>
      <c r="R62" s="426"/>
      <c r="S62" s="414"/>
      <c r="T62" s="426"/>
      <c r="U62" s="426"/>
      <c r="V62" s="426"/>
      <c r="W62" s="531"/>
    </row>
    <row r="63" spans="1:24" s="17" customFormat="1" ht="15" hidden="1" customHeight="1" x14ac:dyDescent="0.3">
      <c r="A63" s="110" t="s">
        <v>212</v>
      </c>
      <c r="B63" s="100" t="s">
        <v>651</v>
      </c>
      <c r="C63" s="767" t="s">
        <v>866</v>
      </c>
      <c r="D63" s="768"/>
      <c r="E63" s="768"/>
      <c r="F63" s="183">
        <f t="shared" si="34"/>
        <v>0</v>
      </c>
      <c r="G63" s="125"/>
      <c r="H63" s="141">
        <f t="shared" si="3"/>
        <v>0</v>
      </c>
      <c r="I63" s="183">
        <f t="shared" si="35"/>
        <v>0</v>
      </c>
      <c r="J63" s="125"/>
      <c r="K63" s="141">
        <f t="shared" si="5"/>
        <v>0</v>
      </c>
      <c r="L63" s="527"/>
      <c r="M63" s="426"/>
      <c r="N63" s="426"/>
      <c r="O63" s="426"/>
      <c r="P63" s="426"/>
      <c r="Q63" s="426"/>
      <c r="R63" s="426"/>
      <c r="S63" s="414"/>
      <c r="T63" s="426"/>
      <c r="U63" s="426"/>
      <c r="V63" s="426"/>
      <c r="W63" s="531"/>
    </row>
    <row r="64" spans="1:24" s="17" customFormat="1" ht="15" hidden="1" customHeight="1" x14ac:dyDescent="0.3">
      <c r="A64" s="110" t="s">
        <v>213</v>
      </c>
      <c r="B64" s="82" t="s">
        <v>652</v>
      </c>
      <c r="C64" s="767" t="s">
        <v>867</v>
      </c>
      <c r="D64" s="768"/>
      <c r="E64" s="768"/>
      <c r="F64" s="183">
        <f t="shared" si="34"/>
        <v>0</v>
      </c>
      <c r="G64" s="125"/>
      <c r="H64" s="141">
        <f t="shared" si="3"/>
        <v>0</v>
      </c>
      <c r="I64" s="183">
        <f t="shared" si="35"/>
        <v>0</v>
      </c>
      <c r="J64" s="125"/>
      <c r="K64" s="141">
        <f t="shared" si="5"/>
        <v>0</v>
      </c>
      <c r="L64" s="527"/>
      <c r="M64" s="426"/>
      <c r="N64" s="426"/>
      <c r="O64" s="426"/>
      <c r="P64" s="426"/>
      <c r="Q64" s="426"/>
      <c r="R64" s="426"/>
      <c r="S64" s="414"/>
      <c r="T64" s="426"/>
      <c r="U64" s="426"/>
      <c r="V64" s="426"/>
      <c r="W64" s="531"/>
    </row>
    <row r="65" spans="1:24" s="17" customFormat="1" ht="15" hidden="1" customHeight="1" x14ac:dyDescent="0.3">
      <c r="A65" s="110" t="s">
        <v>214</v>
      </c>
      <c r="B65" s="100" t="s">
        <v>653</v>
      </c>
      <c r="C65" s="767" t="s">
        <v>215</v>
      </c>
      <c r="D65" s="768"/>
      <c r="E65" s="768"/>
      <c r="F65" s="183">
        <f t="shared" si="34"/>
        <v>0</v>
      </c>
      <c r="G65" s="125"/>
      <c r="H65" s="141">
        <f t="shared" si="3"/>
        <v>0</v>
      </c>
      <c r="I65" s="183">
        <f t="shared" si="35"/>
        <v>0</v>
      </c>
      <c r="J65" s="125"/>
      <c r="K65" s="141">
        <f t="shared" si="5"/>
        <v>0</v>
      </c>
      <c r="L65" s="527"/>
      <c r="M65" s="426"/>
      <c r="N65" s="426"/>
      <c r="O65" s="426"/>
      <c r="P65" s="426"/>
      <c r="Q65" s="426"/>
      <c r="R65" s="426"/>
      <c r="S65" s="414"/>
      <c r="T65" s="426"/>
      <c r="U65" s="426"/>
      <c r="V65" s="426"/>
      <c r="W65" s="531"/>
    </row>
    <row r="66" spans="1:24" s="17" customFormat="1" ht="15" hidden="1" customHeight="1" x14ac:dyDescent="0.3">
      <c r="A66" s="110" t="s">
        <v>216</v>
      </c>
      <c r="B66" s="82" t="s">
        <v>654</v>
      </c>
      <c r="C66" s="767" t="s">
        <v>217</v>
      </c>
      <c r="D66" s="768"/>
      <c r="E66" s="768"/>
      <c r="F66" s="183">
        <f>F67+F68+F69</f>
        <v>0</v>
      </c>
      <c r="G66" s="125">
        <f t="shared" ref="G66" si="36">G67+G68+G69</f>
        <v>0</v>
      </c>
      <c r="H66" s="141">
        <f t="shared" si="3"/>
        <v>0</v>
      </c>
      <c r="I66" s="183">
        <f>I67+I68+I69</f>
        <v>0</v>
      </c>
      <c r="J66" s="125">
        <f t="shared" ref="J66" si="37">J67+J68+J69</f>
        <v>0</v>
      </c>
      <c r="K66" s="141">
        <f t="shared" si="5"/>
        <v>0</v>
      </c>
      <c r="L66" s="527"/>
      <c r="M66" s="426"/>
      <c r="N66" s="426"/>
      <c r="O66" s="426"/>
      <c r="P66" s="426"/>
      <c r="Q66" s="426"/>
      <c r="R66" s="426"/>
      <c r="S66" s="414"/>
      <c r="T66" s="426"/>
      <c r="U66" s="426"/>
      <c r="V66" s="426"/>
      <c r="W66" s="531"/>
    </row>
    <row r="67" spans="1:24" ht="15" hidden="1" customHeight="1" x14ac:dyDescent="0.3">
      <c r="B67" s="50"/>
      <c r="C67" s="2"/>
      <c r="D67" s="748" t="s">
        <v>343</v>
      </c>
      <c r="E67" s="748"/>
      <c r="F67" s="182">
        <f>SUM(L67:W67)</f>
        <v>0</v>
      </c>
      <c r="G67" s="124"/>
      <c r="H67" s="142">
        <f t="shared" si="3"/>
        <v>0</v>
      </c>
      <c r="I67" s="182">
        <f>SUM(O67:Z67)</f>
        <v>0</v>
      </c>
      <c r="J67" s="124"/>
      <c r="K67" s="142">
        <f t="shared" si="5"/>
        <v>0</v>
      </c>
      <c r="L67" s="527"/>
      <c r="M67" s="426"/>
      <c r="N67" s="426"/>
      <c r="O67" s="426"/>
      <c r="P67" s="426"/>
      <c r="Q67" s="426"/>
      <c r="R67" s="426"/>
      <c r="S67" s="414"/>
      <c r="T67" s="426"/>
      <c r="U67" s="426"/>
      <c r="V67" s="426"/>
      <c r="W67" s="531"/>
      <c r="X67" s="20"/>
    </row>
    <row r="68" spans="1:24" ht="15" hidden="1" customHeight="1" x14ac:dyDescent="0.3">
      <c r="B68" s="50"/>
      <c r="C68" s="2"/>
      <c r="D68" s="748" t="s">
        <v>344</v>
      </c>
      <c r="E68" s="748"/>
      <c r="F68" s="182">
        <f>SUM(L68:W68)</f>
        <v>0</v>
      </c>
      <c r="G68" s="124"/>
      <c r="H68" s="142">
        <f t="shared" si="3"/>
        <v>0</v>
      </c>
      <c r="I68" s="182">
        <f>SUM(O68:Z68)</f>
        <v>0</v>
      </c>
      <c r="J68" s="124"/>
      <c r="K68" s="142">
        <f t="shared" si="5"/>
        <v>0</v>
      </c>
      <c r="L68" s="527"/>
      <c r="M68" s="426"/>
      <c r="N68" s="426"/>
      <c r="O68" s="426"/>
      <c r="P68" s="426"/>
      <c r="Q68" s="426"/>
      <c r="R68" s="426"/>
      <c r="S68" s="414"/>
      <c r="T68" s="426"/>
      <c r="U68" s="426"/>
      <c r="V68" s="426"/>
      <c r="W68" s="531"/>
    </row>
    <row r="69" spans="1:24" ht="15" hidden="1" customHeight="1" x14ac:dyDescent="0.3">
      <c r="B69" s="50"/>
      <c r="C69" s="2"/>
      <c r="D69" s="748" t="s">
        <v>345</v>
      </c>
      <c r="E69" s="748"/>
      <c r="F69" s="182">
        <f>SUM(L69:W69)</f>
        <v>0</v>
      </c>
      <c r="G69" s="124"/>
      <c r="H69" s="142">
        <f t="shared" si="3"/>
        <v>0</v>
      </c>
      <c r="I69" s="182">
        <f>SUM(O69:Z69)</f>
        <v>0</v>
      </c>
      <c r="J69" s="124"/>
      <c r="K69" s="142">
        <f t="shared" si="5"/>
        <v>0</v>
      </c>
      <c r="L69" s="527"/>
      <c r="M69" s="426"/>
      <c r="N69" s="426"/>
      <c r="O69" s="426"/>
      <c r="P69" s="426"/>
      <c r="Q69" s="426"/>
      <c r="R69" s="426"/>
      <c r="S69" s="414"/>
      <c r="T69" s="426"/>
      <c r="U69" s="426"/>
      <c r="V69" s="426"/>
      <c r="W69" s="531"/>
    </row>
    <row r="70" spans="1:24" s="17" customFormat="1" ht="15" hidden="1" customHeight="1" x14ac:dyDescent="0.3">
      <c r="A70" s="110" t="s">
        <v>218</v>
      </c>
      <c r="B70" s="82" t="s">
        <v>655</v>
      </c>
      <c r="C70" s="767" t="s">
        <v>219</v>
      </c>
      <c r="D70" s="768"/>
      <c r="E70" s="768"/>
      <c r="F70" s="183">
        <f>F71+F72+F73+F74</f>
        <v>0</v>
      </c>
      <c r="G70" s="125">
        <f t="shared" ref="G70" si="38">G71+G72+G73+G74</f>
        <v>0</v>
      </c>
      <c r="H70" s="141">
        <f t="shared" ref="H70:H133" si="39">SUM(F70:G70)</f>
        <v>0</v>
      </c>
      <c r="I70" s="183">
        <f>I71+I72+I73+I74</f>
        <v>0</v>
      </c>
      <c r="J70" s="125">
        <f t="shared" ref="J70" si="40">J71+J72+J73+J74</f>
        <v>0</v>
      </c>
      <c r="K70" s="141">
        <f t="shared" ref="K70:K133" si="41">SUM(I70:J70)</f>
        <v>0</v>
      </c>
      <c r="L70" s="527"/>
      <c r="M70" s="426"/>
      <c r="N70" s="426"/>
      <c r="O70" s="426"/>
      <c r="P70" s="426"/>
      <c r="Q70" s="426"/>
      <c r="R70" s="426"/>
      <c r="S70" s="414"/>
      <c r="T70" s="426"/>
      <c r="U70" s="426"/>
      <c r="V70" s="426"/>
      <c r="W70" s="531"/>
    </row>
    <row r="71" spans="1:24" ht="15" hidden="1" customHeight="1" x14ac:dyDescent="0.3">
      <c r="B71" s="50"/>
      <c r="C71" s="2"/>
      <c r="D71" s="748" t="s">
        <v>834</v>
      </c>
      <c r="E71" s="748"/>
      <c r="F71" s="182">
        <f>SUM(L71:W71)</f>
        <v>0</v>
      </c>
      <c r="G71" s="124"/>
      <c r="H71" s="142">
        <f t="shared" si="39"/>
        <v>0</v>
      </c>
      <c r="I71" s="182">
        <f>SUM(O71:Z71)</f>
        <v>0</v>
      </c>
      <c r="J71" s="124"/>
      <c r="K71" s="142">
        <f t="shared" si="41"/>
        <v>0</v>
      </c>
      <c r="L71" s="527"/>
      <c r="M71" s="426"/>
      <c r="N71" s="426"/>
      <c r="O71" s="426"/>
      <c r="P71" s="426"/>
      <c r="Q71" s="426"/>
      <c r="R71" s="426"/>
      <c r="S71" s="414"/>
      <c r="T71" s="426"/>
      <c r="U71" s="426"/>
      <c r="V71" s="426"/>
      <c r="W71" s="531"/>
    </row>
    <row r="72" spans="1:24" ht="15" hidden="1" customHeight="1" x14ac:dyDescent="0.3">
      <c r="B72" s="50"/>
      <c r="C72" s="2"/>
      <c r="D72" s="748" t="s">
        <v>346</v>
      </c>
      <c r="E72" s="748"/>
      <c r="F72" s="182">
        <f>SUM(L72:W72)</f>
        <v>0</v>
      </c>
      <c r="G72" s="124"/>
      <c r="H72" s="142">
        <f t="shared" si="39"/>
        <v>0</v>
      </c>
      <c r="I72" s="182">
        <f>SUM(O72:Z72)</f>
        <v>0</v>
      </c>
      <c r="J72" s="124"/>
      <c r="K72" s="142">
        <f t="shared" si="41"/>
        <v>0</v>
      </c>
      <c r="L72" s="527"/>
      <c r="M72" s="426"/>
      <c r="N72" s="426"/>
      <c r="O72" s="426"/>
      <c r="P72" s="426"/>
      <c r="Q72" s="426"/>
      <c r="R72" s="426"/>
      <c r="S72" s="414"/>
      <c r="T72" s="426"/>
      <c r="U72" s="426"/>
      <c r="V72" s="426"/>
      <c r="W72" s="531"/>
    </row>
    <row r="73" spans="1:24" ht="15" hidden="1" customHeight="1" x14ac:dyDescent="0.3">
      <c r="B73" s="50"/>
      <c r="C73" s="2"/>
      <c r="D73" s="748" t="s">
        <v>835</v>
      </c>
      <c r="E73" s="748"/>
      <c r="F73" s="182">
        <f>SUM(L73:W73)</f>
        <v>0</v>
      </c>
      <c r="G73" s="124"/>
      <c r="H73" s="142">
        <f t="shared" si="39"/>
        <v>0</v>
      </c>
      <c r="I73" s="182">
        <f>SUM(O73:Z73)</f>
        <v>0</v>
      </c>
      <c r="J73" s="124"/>
      <c r="K73" s="142">
        <f t="shared" si="41"/>
        <v>0</v>
      </c>
      <c r="L73" s="527"/>
      <c r="M73" s="426"/>
      <c r="N73" s="426"/>
      <c r="O73" s="426"/>
      <c r="P73" s="426"/>
      <c r="Q73" s="426"/>
      <c r="R73" s="426"/>
      <c r="S73" s="414"/>
      <c r="T73" s="426"/>
      <c r="U73" s="426"/>
      <c r="V73" s="426"/>
      <c r="W73" s="531"/>
    </row>
    <row r="74" spans="1:24" ht="15.75" hidden="1" customHeight="1" thickBot="1" x14ac:dyDescent="0.3">
      <c r="B74" s="50"/>
      <c r="C74" s="2"/>
      <c r="D74" s="748" t="s">
        <v>833</v>
      </c>
      <c r="E74" s="748"/>
      <c r="F74" s="182">
        <f>SUM(L74:W74)</f>
        <v>0</v>
      </c>
      <c r="G74" s="124"/>
      <c r="H74" s="142">
        <f t="shared" si="39"/>
        <v>0</v>
      </c>
      <c r="I74" s="182">
        <f>SUM(O74:Z74)</f>
        <v>0</v>
      </c>
      <c r="J74" s="124"/>
      <c r="K74" s="142">
        <f t="shared" si="41"/>
        <v>0</v>
      </c>
      <c r="L74" s="538"/>
      <c r="M74" s="647"/>
      <c r="N74" s="647"/>
      <c r="O74" s="647"/>
      <c r="P74" s="647"/>
      <c r="Q74" s="647"/>
      <c r="R74" s="647"/>
      <c r="S74" s="649"/>
      <c r="T74" s="647"/>
      <c r="U74" s="647"/>
      <c r="V74" s="647"/>
      <c r="W74" s="531"/>
    </row>
    <row r="75" spans="1:24" ht="15.75" thickBot="1" x14ac:dyDescent="0.3">
      <c r="B75" s="89" t="s">
        <v>220</v>
      </c>
      <c r="C75" s="771" t="s">
        <v>221</v>
      </c>
      <c r="D75" s="772"/>
      <c r="E75" s="772"/>
      <c r="F75" s="185">
        <f>F76+F79+F83+F84+F95+F106+F117+F120+F132+F133+F134+F135+F146</f>
        <v>0</v>
      </c>
      <c r="G75" s="127">
        <f t="shared" ref="G75" si="42">G76+G79+G83+G84+G95+G106+G117+G120+G132+G133+G134+G135+G146</f>
        <v>0</v>
      </c>
      <c r="H75" s="139">
        <f t="shared" si="39"/>
        <v>0</v>
      </c>
      <c r="I75" s="185">
        <f>I76+I79+I83+I84+I95+I106+I117+I120+I132+I133+I134+I135+I146</f>
        <v>0</v>
      </c>
      <c r="J75" s="127">
        <f t="shared" ref="J75" si="43">J76+J79+J83+J84+J95+J106+J117+J120+J132+J133+J134+J135+J146</f>
        <v>0</v>
      </c>
      <c r="K75" s="499">
        <f t="shared" si="41"/>
        <v>0</v>
      </c>
      <c r="L75" s="570">
        <v>0</v>
      </c>
      <c r="M75" s="570">
        <v>0</v>
      </c>
      <c r="N75" s="570">
        <v>0</v>
      </c>
      <c r="O75" s="570">
        <v>0</v>
      </c>
      <c r="P75" s="570">
        <v>0</v>
      </c>
      <c r="Q75" s="570">
        <v>0</v>
      </c>
      <c r="R75" s="570">
        <v>0</v>
      </c>
      <c r="S75" s="570">
        <v>0</v>
      </c>
      <c r="T75" s="570">
        <v>0</v>
      </c>
      <c r="U75" s="570">
        <v>0</v>
      </c>
      <c r="V75" s="570">
        <v>0</v>
      </c>
      <c r="W75" s="570">
        <v>0</v>
      </c>
      <c r="X75" s="150">
        <f>SUM(L75:W75)</f>
        <v>0</v>
      </c>
    </row>
    <row r="76" spans="1:24" s="39" customFormat="1" ht="15" hidden="1" customHeight="1" x14ac:dyDescent="0.3">
      <c r="A76" s="110" t="s">
        <v>222</v>
      </c>
      <c r="B76" s="108" t="s">
        <v>656</v>
      </c>
      <c r="C76" s="773" t="s">
        <v>223</v>
      </c>
      <c r="D76" s="774"/>
      <c r="E76" s="774"/>
      <c r="F76" s="190">
        <f>F77+F78</f>
        <v>0</v>
      </c>
      <c r="G76" s="132">
        <f t="shared" ref="G76" si="44">G77+G78</f>
        <v>0</v>
      </c>
      <c r="H76" s="144">
        <f t="shared" si="39"/>
        <v>0</v>
      </c>
      <c r="I76" s="190">
        <f>I77+I78</f>
        <v>0</v>
      </c>
      <c r="J76" s="132">
        <f t="shared" ref="J76" si="45">J77+J78</f>
        <v>0</v>
      </c>
      <c r="K76" s="144">
        <f t="shared" si="41"/>
        <v>0</v>
      </c>
      <c r="L76" s="539"/>
      <c r="M76" s="419"/>
      <c r="N76" s="419"/>
      <c r="O76" s="419"/>
      <c r="P76" s="419"/>
      <c r="Q76" s="419"/>
      <c r="R76" s="419"/>
      <c r="S76" s="420"/>
      <c r="T76" s="419"/>
      <c r="U76" s="419"/>
      <c r="V76" s="419"/>
      <c r="W76" s="541"/>
    </row>
    <row r="77" spans="1:24" ht="15" hidden="1" customHeight="1" x14ac:dyDescent="0.3">
      <c r="B77" s="50"/>
      <c r="C77" s="2"/>
      <c r="D77" s="748" t="s">
        <v>347</v>
      </c>
      <c r="E77" s="748"/>
      <c r="F77" s="182">
        <f>SUM(L77:W77)</f>
        <v>0</v>
      </c>
      <c r="G77" s="124"/>
      <c r="H77" s="142">
        <f t="shared" si="39"/>
        <v>0</v>
      </c>
      <c r="I77" s="182">
        <f>SUM(O77:Z77)</f>
        <v>0</v>
      </c>
      <c r="J77" s="124"/>
      <c r="K77" s="142">
        <f t="shared" si="41"/>
        <v>0</v>
      </c>
      <c r="L77" s="527"/>
      <c r="M77" s="426"/>
      <c r="N77" s="426"/>
      <c r="O77" s="426"/>
      <c r="P77" s="426"/>
      <c r="Q77" s="426"/>
      <c r="R77" s="426"/>
      <c r="S77" s="414"/>
      <c r="T77" s="426"/>
      <c r="U77" s="426"/>
      <c r="V77" s="426"/>
      <c r="W77" s="531"/>
    </row>
    <row r="78" spans="1:24" ht="15" hidden="1" customHeight="1" x14ac:dyDescent="0.3">
      <c r="B78" s="50"/>
      <c r="C78" s="2"/>
      <c r="D78" s="748" t="s">
        <v>348</v>
      </c>
      <c r="E78" s="748"/>
      <c r="F78" s="182">
        <f>SUM(L78:W78)</f>
        <v>0</v>
      </c>
      <c r="G78" s="124"/>
      <c r="H78" s="142">
        <f t="shared" si="39"/>
        <v>0</v>
      </c>
      <c r="I78" s="182">
        <f>SUM(O78:Z78)</f>
        <v>0</v>
      </c>
      <c r="J78" s="124"/>
      <c r="K78" s="142">
        <f t="shared" si="41"/>
        <v>0</v>
      </c>
      <c r="L78" s="527"/>
      <c r="M78" s="426"/>
      <c r="N78" s="426"/>
      <c r="O78" s="426"/>
      <c r="P78" s="426"/>
      <c r="Q78" s="426"/>
      <c r="R78" s="426"/>
      <c r="S78" s="414"/>
      <c r="T78" s="426"/>
      <c r="U78" s="426"/>
      <c r="V78" s="426"/>
      <c r="W78" s="531"/>
    </row>
    <row r="79" spans="1:24" ht="15" hidden="1" customHeight="1" x14ac:dyDescent="0.3">
      <c r="B79" s="108" t="s">
        <v>836</v>
      </c>
      <c r="C79" s="773" t="s">
        <v>837</v>
      </c>
      <c r="D79" s="774"/>
      <c r="E79" s="774"/>
      <c r="F79" s="190">
        <f>F80+F81+F82</f>
        <v>0</v>
      </c>
      <c r="G79" s="132">
        <f t="shared" ref="G79" si="46">G80+G81+G82</f>
        <v>0</v>
      </c>
      <c r="H79" s="144">
        <f t="shared" si="39"/>
        <v>0</v>
      </c>
      <c r="I79" s="190">
        <f>I80+I81+I82</f>
        <v>0</v>
      </c>
      <c r="J79" s="132">
        <f t="shared" ref="J79" si="47">J80+J81+J82</f>
        <v>0</v>
      </c>
      <c r="K79" s="144">
        <f t="shared" si="41"/>
        <v>0</v>
      </c>
      <c r="L79" s="527"/>
      <c r="M79" s="426"/>
      <c r="N79" s="426"/>
      <c r="O79" s="426"/>
      <c r="P79" s="426"/>
      <c r="Q79" s="426"/>
      <c r="R79" s="426"/>
      <c r="S79" s="414"/>
      <c r="T79" s="426"/>
      <c r="U79" s="426"/>
      <c r="V79" s="426"/>
      <c r="W79" s="531"/>
    </row>
    <row r="80" spans="1:24" s="166" customFormat="1" ht="15" hidden="1" customHeight="1" x14ac:dyDescent="0.3">
      <c r="A80" s="110" t="s">
        <v>868</v>
      </c>
      <c r="B80" s="151" t="s">
        <v>869</v>
      </c>
      <c r="C80" s="164"/>
      <c r="D80" s="197" t="s">
        <v>955</v>
      </c>
      <c r="E80" s="197"/>
      <c r="F80" s="200">
        <f>SUM(L80:W80)</f>
        <v>0</v>
      </c>
      <c r="G80" s="152"/>
      <c r="H80" s="153">
        <f t="shared" si="39"/>
        <v>0</v>
      </c>
      <c r="I80" s="200">
        <f>SUM(O80:Z80)</f>
        <v>0</v>
      </c>
      <c r="J80" s="152"/>
      <c r="K80" s="153">
        <f t="shared" si="41"/>
        <v>0</v>
      </c>
      <c r="L80" s="527"/>
      <c r="M80" s="426"/>
      <c r="N80" s="426"/>
      <c r="O80" s="426"/>
      <c r="P80" s="426"/>
      <c r="Q80" s="426"/>
      <c r="R80" s="426"/>
      <c r="S80" s="414"/>
      <c r="T80" s="426"/>
      <c r="U80" s="426"/>
      <c r="V80" s="426"/>
      <c r="W80" s="531"/>
    </row>
    <row r="81" spans="1:23" s="166" customFormat="1" ht="15" hidden="1" customHeight="1" x14ac:dyDescent="0.3">
      <c r="A81" s="110" t="s">
        <v>224</v>
      </c>
      <c r="B81" s="151" t="s">
        <v>657</v>
      </c>
      <c r="C81" s="164"/>
      <c r="D81" s="197" t="s">
        <v>225</v>
      </c>
      <c r="E81" s="197"/>
      <c r="F81" s="200">
        <f>SUM(L81:W81)</f>
        <v>0</v>
      </c>
      <c r="G81" s="152"/>
      <c r="H81" s="153">
        <f t="shared" si="39"/>
        <v>0</v>
      </c>
      <c r="I81" s="200">
        <f>SUM(O81:Z81)</f>
        <v>0</v>
      </c>
      <c r="J81" s="152"/>
      <c r="K81" s="153">
        <f t="shared" si="41"/>
        <v>0</v>
      </c>
      <c r="L81" s="527"/>
      <c r="M81" s="426"/>
      <c r="N81" s="426"/>
      <c r="O81" s="426"/>
      <c r="P81" s="426"/>
      <c r="Q81" s="426"/>
      <c r="R81" s="426"/>
      <c r="S81" s="414"/>
      <c r="T81" s="426"/>
      <c r="U81" s="426"/>
      <c r="V81" s="426"/>
      <c r="W81" s="531"/>
    </row>
    <row r="82" spans="1:23" s="166" customFormat="1" ht="15" hidden="1" customHeight="1" x14ac:dyDescent="0.3">
      <c r="A82" s="110" t="s">
        <v>226</v>
      </c>
      <c r="B82" s="151" t="s">
        <v>658</v>
      </c>
      <c r="C82" s="164"/>
      <c r="D82" s="197" t="s">
        <v>227</v>
      </c>
      <c r="E82" s="197"/>
      <c r="F82" s="200">
        <f>SUM(L82:W82)</f>
        <v>0</v>
      </c>
      <c r="G82" s="152"/>
      <c r="H82" s="153">
        <f t="shared" si="39"/>
        <v>0</v>
      </c>
      <c r="I82" s="200">
        <f>SUM(O82:Z82)</f>
        <v>0</v>
      </c>
      <c r="J82" s="152"/>
      <c r="K82" s="153">
        <f t="shared" si="41"/>
        <v>0</v>
      </c>
      <c r="L82" s="527"/>
      <c r="M82" s="426"/>
      <c r="N82" s="426"/>
      <c r="O82" s="426"/>
      <c r="P82" s="426"/>
      <c r="Q82" s="426"/>
      <c r="R82" s="426"/>
      <c r="S82" s="414"/>
      <c r="T82" s="426"/>
      <c r="U82" s="426"/>
      <c r="V82" s="426"/>
      <c r="W82" s="531"/>
    </row>
    <row r="83" spans="1:23" s="39" customFormat="1" ht="27.75" hidden="1" customHeight="1" x14ac:dyDescent="0.3">
      <c r="A83" s="110" t="s">
        <v>228</v>
      </c>
      <c r="B83" s="93" t="s">
        <v>659</v>
      </c>
      <c r="C83" s="819" t="s">
        <v>353</v>
      </c>
      <c r="D83" s="820"/>
      <c r="E83" s="820"/>
      <c r="F83" s="191">
        <f>SUM(L83:W83)</f>
        <v>0</v>
      </c>
      <c r="G83" s="133"/>
      <c r="H83" s="145">
        <f t="shared" si="39"/>
        <v>0</v>
      </c>
      <c r="I83" s="191">
        <f>SUM(O83:Z83)</f>
        <v>0</v>
      </c>
      <c r="J83" s="133"/>
      <c r="K83" s="145">
        <f t="shared" si="41"/>
        <v>0</v>
      </c>
      <c r="L83" s="527"/>
      <c r="M83" s="426"/>
      <c r="N83" s="426"/>
      <c r="O83" s="426"/>
      <c r="P83" s="426"/>
      <c r="Q83" s="426"/>
      <c r="R83" s="426"/>
      <c r="S83" s="414"/>
      <c r="T83" s="426"/>
      <c r="U83" s="426"/>
      <c r="V83" s="426"/>
      <c r="W83" s="531"/>
    </row>
    <row r="84" spans="1:23" s="39" customFormat="1" ht="15" hidden="1" customHeight="1" x14ac:dyDescent="0.3">
      <c r="A84" s="110" t="s">
        <v>229</v>
      </c>
      <c r="B84" s="93" t="s">
        <v>660</v>
      </c>
      <c r="C84" s="819" t="s">
        <v>802</v>
      </c>
      <c r="D84" s="820"/>
      <c r="E84" s="820"/>
      <c r="F84" s="191">
        <f>F85+F86+F87+F88+F89+F90+F91+F92+F93+F94</f>
        <v>0</v>
      </c>
      <c r="G84" s="133">
        <f t="shared" ref="G84" si="48">G85+G86+G87+G88+G89+G90+G91+G92+G93+G94</f>
        <v>0</v>
      </c>
      <c r="H84" s="145">
        <f t="shared" si="39"/>
        <v>0</v>
      </c>
      <c r="I84" s="191">
        <f>I85+I86+I87+I88+I89+I90+I91+I92+I93+I94</f>
        <v>0</v>
      </c>
      <c r="J84" s="133">
        <f t="shared" ref="J84" si="49">J85+J86+J87+J88+J89+J90+J91+J92+J93+J94</f>
        <v>0</v>
      </c>
      <c r="K84" s="145">
        <f t="shared" si="41"/>
        <v>0</v>
      </c>
      <c r="L84" s="527"/>
      <c r="M84" s="426"/>
      <c r="N84" s="426"/>
      <c r="O84" s="426"/>
      <c r="P84" s="426"/>
      <c r="Q84" s="426"/>
      <c r="R84" s="426"/>
      <c r="S84" s="414"/>
      <c r="T84" s="426"/>
      <c r="U84" s="426"/>
      <c r="V84" s="426"/>
      <c r="W84" s="531"/>
    </row>
    <row r="85" spans="1:23" ht="15" hidden="1" customHeight="1" x14ac:dyDescent="0.3">
      <c r="B85" s="50"/>
      <c r="C85" s="2"/>
      <c r="D85" s="748" t="s">
        <v>370</v>
      </c>
      <c r="E85" s="748"/>
      <c r="F85" s="182">
        <f t="shared" ref="F85:F94" si="50">SUM(L85:W85)</f>
        <v>0</v>
      </c>
      <c r="G85" s="124"/>
      <c r="H85" s="142">
        <f t="shared" si="39"/>
        <v>0</v>
      </c>
      <c r="I85" s="182">
        <f t="shared" ref="I85:I94" si="51">SUM(O85:Z85)</f>
        <v>0</v>
      </c>
      <c r="J85" s="124"/>
      <c r="K85" s="142">
        <f t="shared" si="41"/>
        <v>0</v>
      </c>
      <c r="L85" s="527"/>
      <c r="M85" s="426"/>
      <c r="N85" s="426"/>
      <c r="O85" s="426"/>
      <c r="P85" s="426"/>
      <c r="Q85" s="426"/>
      <c r="R85" s="426"/>
      <c r="S85" s="414"/>
      <c r="T85" s="426"/>
      <c r="U85" s="426"/>
      <c r="V85" s="426"/>
      <c r="W85" s="531"/>
    </row>
    <row r="86" spans="1:23" ht="15" hidden="1" customHeight="1" x14ac:dyDescent="0.3">
      <c r="B86" s="50"/>
      <c r="C86" s="2"/>
      <c r="D86" s="748" t="s">
        <v>505</v>
      </c>
      <c r="E86" s="748"/>
      <c r="F86" s="182">
        <f t="shared" si="50"/>
        <v>0</v>
      </c>
      <c r="G86" s="124"/>
      <c r="H86" s="142">
        <f t="shared" si="39"/>
        <v>0</v>
      </c>
      <c r="I86" s="182">
        <f t="shared" si="51"/>
        <v>0</v>
      </c>
      <c r="J86" s="124"/>
      <c r="K86" s="142">
        <f t="shared" si="41"/>
        <v>0</v>
      </c>
      <c r="L86" s="527"/>
      <c r="M86" s="426"/>
      <c r="N86" s="426"/>
      <c r="O86" s="426"/>
      <c r="P86" s="426"/>
      <c r="Q86" s="426"/>
      <c r="R86" s="426"/>
      <c r="S86" s="414"/>
      <c r="T86" s="426"/>
      <c r="U86" s="426"/>
      <c r="V86" s="426"/>
      <c r="W86" s="531"/>
    </row>
    <row r="87" spans="1:23" ht="15" hidden="1" customHeight="1" x14ac:dyDescent="0.3">
      <c r="B87" s="50"/>
      <c r="C87" s="2"/>
      <c r="D87" s="748" t="s">
        <v>506</v>
      </c>
      <c r="E87" s="748"/>
      <c r="F87" s="182">
        <f t="shared" si="50"/>
        <v>0</v>
      </c>
      <c r="G87" s="124"/>
      <c r="H87" s="142">
        <f t="shared" si="39"/>
        <v>0</v>
      </c>
      <c r="I87" s="182">
        <f t="shared" si="51"/>
        <v>0</v>
      </c>
      <c r="J87" s="124"/>
      <c r="K87" s="142">
        <f t="shared" si="41"/>
        <v>0</v>
      </c>
      <c r="L87" s="527"/>
      <c r="M87" s="426"/>
      <c r="N87" s="426"/>
      <c r="O87" s="426"/>
      <c r="P87" s="426"/>
      <c r="Q87" s="426"/>
      <c r="R87" s="426"/>
      <c r="S87" s="414"/>
      <c r="T87" s="426"/>
      <c r="U87" s="426"/>
      <c r="V87" s="426"/>
      <c r="W87" s="531"/>
    </row>
    <row r="88" spans="1:23" ht="15" hidden="1" customHeight="1" x14ac:dyDescent="0.3">
      <c r="B88" s="50"/>
      <c r="C88" s="2"/>
      <c r="D88" s="748" t="s">
        <v>507</v>
      </c>
      <c r="E88" s="748"/>
      <c r="F88" s="182">
        <f t="shared" si="50"/>
        <v>0</v>
      </c>
      <c r="G88" s="124"/>
      <c r="H88" s="142">
        <f t="shared" si="39"/>
        <v>0</v>
      </c>
      <c r="I88" s="182">
        <f t="shared" si="51"/>
        <v>0</v>
      </c>
      <c r="J88" s="124"/>
      <c r="K88" s="142">
        <f t="shared" si="41"/>
        <v>0</v>
      </c>
      <c r="L88" s="527"/>
      <c r="M88" s="426"/>
      <c r="N88" s="426"/>
      <c r="O88" s="426"/>
      <c r="P88" s="426"/>
      <c r="Q88" s="426"/>
      <c r="R88" s="426"/>
      <c r="S88" s="414"/>
      <c r="T88" s="426"/>
      <c r="U88" s="426"/>
      <c r="V88" s="426"/>
      <c r="W88" s="531"/>
    </row>
    <row r="89" spans="1:23" ht="15" hidden="1" customHeight="1" x14ac:dyDescent="0.3">
      <c r="B89" s="50"/>
      <c r="C89" s="2"/>
      <c r="D89" s="748" t="s">
        <v>508</v>
      </c>
      <c r="E89" s="748"/>
      <c r="F89" s="182">
        <f t="shared" si="50"/>
        <v>0</v>
      </c>
      <c r="G89" s="124"/>
      <c r="H89" s="142">
        <f t="shared" si="39"/>
        <v>0</v>
      </c>
      <c r="I89" s="182">
        <f t="shared" si="51"/>
        <v>0</v>
      </c>
      <c r="J89" s="124"/>
      <c r="K89" s="142">
        <f t="shared" si="41"/>
        <v>0</v>
      </c>
      <c r="L89" s="527"/>
      <c r="M89" s="426"/>
      <c r="N89" s="426"/>
      <c r="O89" s="426"/>
      <c r="P89" s="426"/>
      <c r="Q89" s="426"/>
      <c r="R89" s="426"/>
      <c r="S89" s="414"/>
      <c r="T89" s="426"/>
      <c r="U89" s="426"/>
      <c r="V89" s="426"/>
      <c r="W89" s="531"/>
    </row>
    <row r="90" spans="1:23" ht="15" hidden="1" customHeight="1" x14ac:dyDescent="0.3">
      <c r="B90" s="50"/>
      <c r="C90" s="2"/>
      <c r="D90" s="748" t="s">
        <v>509</v>
      </c>
      <c r="E90" s="748"/>
      <c r="F90" s="182">
        <f t="shared" si="50"/>
        <v>0</v>
      </c>
      <c r="G90" s="124"/>
      <c r="H90" s="142">
        <f t="shared" si="39"/>
        <v>0</v>
      </c>
      <c r="I90" s="182">
        <f t="shared" si="51"/>
        <v>0</v>
      </c>
      <c r="J90" s="124"/>
      <c r="K90" s="142">
        <f t="shared" si="41"/>
        <v>0</v>
      </c>
      <c r="L90" s="527"/>
      <c r="M90" s="426"/>
      <c r="N90" s="426"/>
      <c r="O90" s="426"/>
      <c r="P90" s="426"/>
      <c r="Q90" s="426"/>
      <c r="R90" s="426"/>
      <c r="S90" s="414"/>
      <c r="T90" s="426"/>
      <c r="U90" s="426"/>
      <c r="V90" s="426"/>
      <c r="W90" s="531"/>
    </row>
    <row r="91" spans="1:23" ht="25.5" hidden="1" customHeight="1" x14ac:dyDescent="0.3">
      <c r="B91" s="50"/>
      <c r="C91" s="2"/>
      <c r="D91" s="749" t="s">
        <v>510</v>
      </c>
      <c r="E91" s="749"/>
      <c r="F91" s="192">
        <f t="shared" si="50"/>
        <v>0</v>
      </c>
      <c r="G91" s="134"/>
      <c r="H91" s="142">
        <f t="shared" si="39"/>
        <v>0</v>
      </c>
      <c r="I91" s="192">
        <f t="shared" si="51"/>
        <v>0</v>
      </c>
      <c r="J91" s="134"/>
      <c r="K91" s="142">
        <f t="shared" si="41"/>
        <v>0</v>
      </c>
      <c r="L91" s="527"/>
      <c r="M91" s="426"/>
      <c r="N91" s="426"/>
      <c r="O91" s="426"/>
      <c r="P91" s="426"/>
      <c r="Q91" s="426"/>
      <c r="R91" s="426"/>
      <c r="S91" s="414"/>
      <c r="T91" s="426"/>
      <c r="U91" s="426"/>
      <c r="V91" s="426"/>
      <c r="W91" s="531"/>
    </row>
    <row r="92" spans="1:23" ht="15" hidden="1" customHeight="1" x14ac:dyDescent="0.3">
      <c r="B92" s="50"/>
      <c r="C92" s="2"/>
      <c r="D92" s="748" t="s">
        <v>803</v>
      </c>
      <c r="E92" s="748"/>
      <c r="F92" s="182">
        <f t="shared" si="50"/>
        <v>0</v>
      </c>
      <c r="G92" s="124"/>
      <c r="H92" s="142">
        <f t="shared" si="39"/>
        <v>0</v>
      </c>
      <c r="I92" s="182">
        <f t="shared" si="51"/>
        <v>0</v>
      </c>
      <c r="J92" s="124"/>
      <c r="K92" s="142">
        <f t="shared" si="41"/>
        <v>0</v>
      </c>
      <c r="L92" s="527"/>
      <c r="M92" s="426"/>
      <c r="N92" s="426"/>
      <c r="O92" s="426"/>
      <c r="P92" s="426"/>
      <c r="Q92" s="426"/>
      <c r="R92" s="426"/>
      <c r="S92" s="414"/>
      <c r="T92" s="426"/>
      <c r="U92" s="426"/>
      <c r="V92" s="426"/>
      <c r="W92" s="531"/>
    </row>
    <row r="93" spans="1:23" ht="25.5" hidden="1" customHeight="1" x14ac:dyDescent="0.3">
      <c r="B93" s="50"/>
      <c r="C93" s="2"/>
      <c r="D93" s="749" t="s">
        <v>511</v>
      </c>
      <c r="E93" s="749"/>
      <c r="F93" s="192">
        <f t="shared" si="50"/>
        <v>0</v>
      </c>
      <c r="G93" s="134"/>
      <c r="H93" s="142">
        <f t="shared" si="39"/>
        <v>0</v>
      </c>
      <c r="I93" s="192">
        <f t="shared" si="51"/>
        <v>0</v>
      </c>
      <c r="J93" s="134"/>
      <c r="K93" s="142">
        <f t="shared" si="41"/>
        <v>0</v>
      </c>
      <c r="L93" s="527"/>
      <c r="M93" s="426"/>
      <c r="N93" s="426"/>
      <c r="O93" s="426"/>
      <c r="P93" s="426"/>
      <c r="Q93" s="426"/>
      <c r="R93" s="426"/>
      <c r="S93" s="414"/>
      <c r="T93" s="426"/>
      <c r="U93" s="426"/>
      <c r="V93" s="426"/>
      <c r="W93" s="531"/>
    </row>
    <row r="94" spans="1:23" ht="25.5" hidden="1" customHeight="1" x14ac:dyDescent="0.3">
      <c r="B94" s="50"/>
      <c r="C94" s="2"/>
      <c r="D94" s="749" t="s">
        <v>512</v>
      </c>
      <c r="E94" s="749"/>
      <c r="F94" s="192">
        <f t="shared" si="50"/>
        <v>0</v>
      </c>
      <c r="G94" s="134"/>
      <c r="H94" s="142">
        <f t="shared" si="39"/>
        <v>0</v>
      </c>
      <c r="I94" s="192">
        <f t="shared" si="51"/>
        <v>0</v>
      </c>
      <c r="J94" s="134"/>
      <c r="K94" s="142">
        <f t="shared" si="41"/>
        <v>0</v>
      </c>
      <c r="L94" s="527"/>
      <c r="M94" s="426"/>
      <c r="N94" s="426"/>
      <c r="O94" s="426"/>
      <c r="P94" s="426"/>
      <c r="Q94" s="426"/>
      <c r="R94" s="426"/>
      <c r="S94" s="414"/>
      <c r="T94" s="426"/>
      <c r="U94" s="426"/>
      <c r="V94" s="426"/>
      <c r="W94" s="531"/>
    </row>
    <row r="95" spans="1:23" s="39" customFormat="1" ht="15" hidden="1" customHeight="1" x14ac:dyDescent="0.3">
      <c r="A95" s="110" t="s">
        <v>230</v>
      </c>
      <c r="B95" s="93" t="s">
        <v>661</v>
      </c>
      <c r="C95" s="819" t="s">
        <v>804</v>
      </c>
      <c r="D95" s="820"/>
      <c r="E95" s="820"/>
      <c r="F95" s="191">
        <f>F96+F97+F98+F99+F100+F101+F102+F103+F104+F105</f>
        <v>0</v>
      </c>
      <c r="G95" s="133">
        <f t="shared" ref="G95" si="52">G96+G97+G98+G99+G100+G101+G102+G103+G104+G105</f>
        <v>0</v>
      </c>
      <c r="H95" s="145">
        <f t="shared" si="39"/>
        <v>0</v>
      </c>
      <c r="I95" s="191">
        <f>I96+I97+I98+I99+I100+I101+I102+I103+I104+I105</f>
        <v>0</v>
      </c>
      <c r="J95" s="133">
        <f t="shared" ref="J95" si="53">J96+J97+J98+J99+J100+J101+J102+J103+J104+J105</f>
        <v>0</v>
      </c>
      <c r="K95" s="145">
        <f t="shared" si="41"/>
        <v>0</v>
      </c>
      <c r="L95" s="527"/>
      <c r="M95" s="426"/>
      <c r="N95" s="426"/>
      <c r="O95" s="426"/>
      <c r="P95" s="426"/>
      <c r="Q95" s="426"/>
      <c r="R95" s="426"/>
      <c r="S95" s="414"/>
      <c r="T95" s="426"/>
      <c r="U95" s="426"/>
      <c r="V95" s="426"/>
      <c r="W95" s="531"/>
    </row>
    <row r="96" spans="1:23" ht="15" hidden="1" customHeight="1" x14ac:dyDescent="0.3">
      <c r="B96" s="50"/>
      <c r="C96" s="2"/>
      <c r="D96" s="748" t="s">
        <v>369</v>
      </c>
      <c r="E96" s="748"/>
      <c r="F96" s="182">
        <f t="shared" ref="F96:F105" si="54">SUM(L96:W96)</f>
        <v>0</v>
      </c>
      <c r="G96" s="124"/>
      <c r="H96" s="142">
        <f t="shared" si="39"/>
        <v>0</v>
      </c>
      <c r="I96" s="182">
        <f t="shared" ref="I96:I105" si="55">SUM(O96:Z96)</f>
        <v>0</v>
      </c>
      <c r="J96" s="124"/>
      <c r="K96" s="142">
        <f t="shared" si="41"/>
        <v>0</v>
      </c>
      <c r="L96" s="527"/>
      <c r="M96" s="426"/>
      <c r="N96" s="426"/>
      <c r="O96" s="426"/>
      <c r="P96" s="426"/>
      <c r="Q96" s="426"/>
      <c r="R96" s="426"/>
      <c r="S96" s="414"/>
      <c r="T96" s="426"/>
      <c r="U96" s="426"/>
      <c r="V96" s="426"/>
      <c r="W96" s="531"/>
    </row>
    <row r="97" spans="1:23" ht="15" hidden="1" customHeight="1" x14ac:dyDescent="0.3">
      <c r="B97" s="50"/>
      <c r="C97" s="2"/>
      <c r="D97" s="748" t="s">
        <v>513</v>
      </c>
      <c r="E97" s="748"/>
      <c r="F97" s="182">
        <f t="shared" si="54"/>
        <v>0</v>
      </c>
      <c r="G97" s="124"/>
      <c r="H97" s="142">
        <f t="shared" si="39"/>
        <v>0</v>
      </c>
      <c r="I97" s="182">
        <f t="shared" si="55"/>
        <v>0</v>
      </c>
      <c r="J97" s="124"/>
      <c r="K97" s="142">
        <f t="shared" si="41"/>
        <v>0</v>
      </c>
      <c r="L97" s="527"/>
      <c r="M97" s="426"/>
      <c r="N97" s="426"/>
      <c r="O97" s="426"/>
      <c r="P97" s="426"/>
      <c r="Q97" s="426"/>
      <c r="R97" s="426"/>
      <c r="S97" s="414"/>
      <c r="T97" s="426"/>
      <c r="U97" s="426"/>
      <c r="V97" s="426"/>
      <c r="W97" s="531"/>
    </row>
    <row r="98" spans="1:23" ht="15" hidden="1" customHeight="1" x14ac:dyDescent="0.3">
      <c r="B98" s="50"/>
      <c r="C98" s="2"/>
      <c r="D98" s="748" t="s">
        <v>515</v>
      </c>
      <c r="E98" s="748"/>
      <c r="F98" s="182">
        <f t="shared" si="54"/>
        <v>0</v>
      </c>
      <c r="G98" s="124"/>
      <c r="H98" s="142">
        <f t="shared" si="39"/>
        <v>0</v>
      </c>
      <c r="I98" s="182">
        <f t="shared" si="55"/>
        <v>0</v>
      </c>
      <c r="J98" s="124"/>
      <c r="K98" s="142">
        <f t="shared" si="41"/>
        <v>0</v>
      </c>
      <c r="L98" s="527"/>
      <c r="M98" s="426"/>
      <c r="N98" s="426"/>
      <c r="O98" s="426"/>
      <c r="P98" s="426"/>
      <c r="Q98" s="426"/>
      <c r="R98" s="426"/>
      <c r="S98" s="414"/>
      <c r="T98" s="426"/>
      <c r="U98" s="426"/>
      <c r="V98" s="426"/>
      <c r="W98" s="531"/>
    </row>
    <row r="99" spans="1:23" ht="15" hidden="1" customHeight="1" x14ac:dyDescent="0.3">
      <c r="B99" s="50"/>
      <c r="C99" s="2"/>
      <c r="D99" s="748" t="s">
        <v>806</v>
      </c>
      <c r="E99" s="748"/>
      <c r="F99" s="182">
        <f t="shared" si="54"/>
        <v>0</v>
      </c>
      <c r="G99" s="124"/>
      <c r="H99" s="142">
        <f t="shared" si="39"/>
        <v>0</v>
      </c>
      <c r="I99" s="182">
        <f t="shared" si="55"/>
        <v>0</v>
      </c>
      <c r="J99" s="124"/>
      <c r="K99" s="142">
        <f t="shared" si="41"/>
        <v>0</v>
      </c>
      <c r="L99" s="527"/>
      <c r="M99" s="426"/>
      <c r="N99" s="426"/>
      <c r="O99" s="426"/>
      <c r="P99" s="426"/>
      <c r="Q99" s="426"/>
      <c r="R99" s="426"/>
      <c r="S99" s="414"/>
      <c r="T99" s="426"/>
      <c r="U99" s="426"/>
      <c r="V99" s="426"/>
      <c r="W99" s="531"/>
    </row>
    <row r="100" spans="1:23" ht="15" hidden="1" customHeight="1" x14ac:dyDescent="0.3">
      <c r="B100" s="50"/>
      <c r="C100" s="2"/>
      <c r="D100" s="748" t="s">
        <v>520</v>
      </c>
      <c r="E100" s="748"/>
      <c r="F100" s="182">
        <f t="shared" si="54"/>
        <v>0</v>
      </c>
      <c r="G100" s="124"/>
      <c r="H100" s="142">
        <f t="shared" si="39"/>
        <v>0</v>
      </c>
      <c r="I100" s="182">
        <f t="shared" si="55"/>
        <v>0</v>
      </c>
      <c r="J100" s="124"/>
      <c r="K100" s="142">
        <f t="shared" si="41"/>
        <v>0</v>
      </c>
      <c r="L100" s="527"/>
      <c r="M100" s="426"/>
      <c r="N100" s="426"/>
      <c r="O100" s="426"/>
      <c r="P100" s="426"/>
      <c r="Q100" s="426"/>
      <c r="R100" s="426"/>
      <c r="S100" s="414"/>
      <c r="T100" s="426"/>
      <c r="U100" s="426"/>
      <c r="V100" s="426"/>
      <c r="W100" s="531"/>
    </row>
    <row r="101" spans="1:23" ht="15" hidden="1" customHeight="1" x14ac:dyDescent="0.3">
      <c r="B101" s="50"/>
      <c r="C101" s="2"/>
      <c r="D101" s="748" t="s">
        <v>518</v>
      </c>
      <c r="E101" s="748"/>
      <c r="F101" s="182">
        <f t="shared" si="54"/>
        <v>0</v>
      </c>
      <c r="G101" s="124"/>
      <c r="H101" s="142">
        <f t="shared" si="39"/>
        <v>0</v>
      </c>
      <c r="I101" s="182">
        <f t="shared" si="55"/>
        <v>0</v>
      </c>
      <c r="J101" s="124"/>
      <c r="K101" s="142">
        <f t="shared" si="41"/>
        <v>0</v>
      </c>
      <c r="L101" s="527"/>
      <c r="M101" s="426"/>
      <c r="N101" s="426"/>
      <c r="O101" s="426"/>
      <c r="P101" s="426"/>
      <c r="Q101" s="426"/>
      <c r="R101" s="426"/>
      <c r="S101" s="414"/>
      <c r="T101" s="426"/>
      <c r="U101" s="426"/>
      <c r="V101" s="426"/>
      <c r="W101" s="531"/>
    </row>
    <row r="102" spans="1:23" ht="25.5" hidden="1" customHeight="1" x14ac:dyDescent="0.3">
      <c r="B102" s="50"/>
      <c r="C102" s="2"/>
      <c r="D102" s="749" t="s">
        <v>522</v>
      </c>
      <c r="E102" s="749"/>
      <c r="F102" s="192">
        <f t="shared" si="54"/>
        <v>0</v>
      </c>
      <c r="G102" s="134"/>
      <c r="H102" s="142">
        <f t="shared" si="39"/>
        <v>0</v>
      </c>
      <c r="I102" s="192">
        <f t="shared" si="55"/>
        <v>0</v>
      </c>
      <c r="J102" s="134"/>
      <c r="K102" s="142">
        <f t="shared" si="41"/>
        <v>0</v>
      </c>
      <c r="L102" s="527"/>
      <c r="M102" s="426"/>
      <c r="N102" s="426"/>
      <c r="O102" s="426"/>
      <c r="P102" s="426"/>
      <c r="Q102" s="426"/>
      <c r="R102" s="426"/>
      <c r="S102" s="414"/>
      <c r="T102" s="426"/>
      <c r="U102" s="426"/>
      <c r="V102" s="426"/>
      <c r="W102" s="531"/>
    </row>
    <row r="103" spans="1:23" ht="15" hidden="1" customHeight="1" x14ac:dyDescent="0.3">
      <c r="B103" s="50"/>
      <c r="C103" s="2"/>
      <c r="D103" s="748" t="s">
        <v>805</v>
      </c>
      <c r="E103" s="748"/>
      <c r="F103" s="182">
        <f t="shared" si="54"/>
        <v>0</v>
      </c>
      <c r="G103" s="124"/>
      <c r="H103" s="142">
        <f t="shared" si="39"/>
        <v>0</v>
      </c>
      <c r="I103" s="182">
        <f t="shared" si="55"/>
        <v>0</v>
      </c>
      <c r="J103" s="124"/>
      <c r="K103" s="142">
        <f t="shared" si="41"/>
        <v>0</v>
      </c>
      <c r="L103" s="527"/>
      <c r="M103" s="426"/>
      <c r="N103" s="426"/>
      <c r="O103" s="426"/>
      <c r="P103" s="426"/>
      <c r="Q103" s="426"/>
      <c r="R103" s="426"/>
      <c r="S103" s="414"/>
      <c r="T103" s="426"/>
      <c r="U103" s="426"/>
      <c r="V103" s="426"/>
      <c r="W103" s="531"/>
    </row>
    <row r="104" spans="1:23" ht="25.5" hidden="1" customHeight="1" x14ac:dyDescent="0.3">
      <c r="B104" s="50"/>
      <c r="C104" s="2"/>
      <c r="D104" s="749" t="s">
        <v>525</v>
      </c>
      <c r="E104" s="749"/>
      <c r="F104" s="192">
        <f t="shared" si="54"/>
        <v>0</v>
      </c>
      <c r="G104" s="134"/>
      <c r="H104" s="142">
        <f t="shared" si="39"/>
        <v>0</v>
      </c>
      <c r="I104" s="192">
        <f t="shared" si="55"/>
        <v>0</v>
      </c>
      <c r="J104" s="134"/>
      <c r="K104" s="142">
        <f t="shared" si="41"/>
        <v>0</v>
      </c>
      <c r="L104" s="527"/>
      <c r="M104" s="426"/>
      <c r="N104" s="426"/>
      <c r="O104" s="426"/>
      <c r="P104" s="426"/>
      <c r="Q104" s="426"/>
      <c r="R104" s="426"/>
      <c r="S104" s="414"/>
      <c r="T104" s="426"/>
      <c r="U104" s="426"/>
      <c r="V104" s="426"/>
      <c r="W104" s="531"/>
    </row>
    <row r="105" spans="1:23" ht="25.5" hidden="1" customHeight="1" x14ac:dyDescent="0.3">
      <c r="B105" s="50"/>
      <c r="C105" s="2"/>
      <c r="D105" s="749" t="s">
        <v>527</v>
      </c>
      <c r="E105" s="749"/>
      <c r="F105" s="192">
        <f t="shared" si="54"/>
        <v>0</v>
      </c>
      <c r="G105" s="134"/>
      <c r="H105" s="142">
        <f t="shared" si="39"/>
        <v>0</v>
      </c>
      <c r="I105" s="192">
        <f t="shared" si="55"/>
        <v>0</v>
      </c>
      <c r="J105" s="134"/>
      <c r="K105" s="142">
        <f t="shared" si="41"/>
        <v>0</v>
      </c>
      <c r="L105" s="527"/>
      <c r="M105" s="426"/>
      <c r="N105" s="426"/>
      <c r="O105" s="426"/>
      <c r="P105" s="426"/>
      <c r="Q105" s="426"/>
      <c r="R105" s="426"/>
      <c r="S105" s="414"/>
      <c r="T105" s="426"/>
      <c r="U105" s="426"/>
      <c r="V105" s="426"/>
      <c r="W105" s="531"/>
    </row>
    <row r="106" spans="1:23" s="39" customFormat="1" ht="15" hidden="1" customHeight="1" x14ac:dyDescent="0.3">
      <c r="A106" s="110" t="s">
        <v>231</v>
      </c>
      <c r="B106" s="93" t="s">
        <v>662</v>
      </c>
      <c r="C106" s="775" t="s">
        <v>232</v>
      </c>
      <c r="D106" s="776"/>
      <c r="E106" s="776"/>
      <c r="F106" s="193">
        <f>F107+F108+F109+F110+F111+F112+F113+F114+F115+F116</f>
        <v>0</v>
      </c>
      <c r="G106" s="135">
        <f t="shared" ref="G106" si="56">G107+G108+G109+G110+G111+G112+G113+G114+G115+G116</f>
        <v>0</v>
      </c>
      <c r="H106" s="145">
        <f t="shared" si="39"/>
        <v>0</v>
      </c>
      <c r="I106" s="193">
        <f>I107+I108+I109+I110+I111+I112+I113+I114+I115+I116</f>
        <v>0</v>
      </c>
      <c r="J106" s="135">
        <f t="shared" ref="J106" si="57">J107+J108+J109+J110+J111+J112+J113+J114+J115+J116</f>
        <v>0</v>
      </c>
      <c r="K106" s="145">
        <f t="shared" si="41"/>
        <v>0</v>
      </c>
      <c r="L106" s="527"/>
      <c r="M106" s="426"/>
      <c r="N106" s="426"/>
      <c r="O106" s="426"/>
      <c r="P106" s="426"/>
      <c r="Q106" s="426"/>
      <c r="R106" s="426"/>
      <c r="S106" s="414"/>
      <c r="T106" s="426"/>
      <c r="U106" s="426"/>
      <c r="V106" s="426"/>
      <c r="W106" s="531"/>
    </row>
    <row r="107" spans="1:23" ht="15" hidden="1" customHeight="1" x14ac:dyDescent="0.3">
      <c r="B107" s="50"/>
      <c r="C107" s="2"/>
      <c r="D107" s="748" t="s">
        <v>368</v>
      </c>
      <c r="E107" s="748"/>
      <c r="F107" s="182">
        <f t="shared" ref="F107:F116" si="58">SUM(L107:W107)</f>
        <v>0</v>
      </c>
      <c r="G107" s="124"/>
      <c r="H107" s="142">
        <f t="shared" si="39"/>
        <v>0</v>
      </c>
      <c r="I107" s="182">
        <f t="shared" ref="I107:I116" si="59">SUM(O107:Z107)</f>
        <v>0</v>
      </c>
      <c r="J107" s="124"/>
      <c r="K107" s="142">
        <f t="shared" si="41"/>
        <v>0</v>
      </c>
      <c r="L107" s="527"/>
      <c r="M107" s="426"/>
      <c r="N107" s="426"/>
      <c r="O107" s="426"/>
      <c r="P107" s="426"/>
      <c r="Q107" s="426"/>
      <c r="R107" s="426"/>
      <c r="S107" s="414"/>
      <c r="T107" s="426"/>
      <c r="U107" s="426"/>
      <c r="V107" s="426"/>
      <c r="W107" s="531"/>
    </row>
    <row r="108" spans="1:23" ht="15" hidden="1" customHeight="1" x14ac:dyDescent="0.3">
      <c r="B108" s="50"/>
      <c r="C108" s="2"/>
      <c r="D108" s="748" t="s">
        <v>514</v>
      </c>
      <c r="E108" s="748"/>
      <c r="F108" s="182">
        <f t="shared" si="58"/>
        <v>0</v>
      </c>
      <c r="G108" s="124"/>
      <c r="H108" s="142">
        <f t="shared" si="39"/>
        <v>0</v>
      </c>
      <c r="I108" s="182">
        <f t="shared" si="59"/>
        <v>0</v>
      </c>
      <c r="J108" s="124"/>
      <c r="K108" s="142">
        <f t="shared" si="41"/>
        <v>0</v>
      </c>
      <c r="L108" s="527"/>
      <c r="M108" s="426"/>
      <c r="N108" s="426"/>
      <c r="O108" s="426"/>
      <c r="P108" s="426"/>
      <c r="Q108" s="426"/>
      <c r="R108" s="426"/>
      <c r="S108" s="414"/>
      <c r="T108" s="426"/>
      <c r="U108" s="426"/>
      <c r="V108" s="426"/>
      <c r="W108" s="531"/>
    </row>
    <row r="109" spans="1:23" ht="15" hidden="1" customHeight="1" x14ac:dyDescent="0.3">
      <c r="B109" s="50"/>
      <c r="C109" s="2"/>
      <c r="D109" s="748" t="s">
        <v>516</v>
      </c>
      <c r="E109" s="748"/>
      <c r="F109" s="182">
        <f t="shared" si="58"/>
        <v>0</v>
      </c>
      <c r="G109" s="124"/>
      <c r="H109" s="142">
        <f t="shared" si="39"/>
        <v>0</v>
      </c>
      <c r="I109" s="182">
        <f t="shared" si="59"/>
        <v>0</v>
      </c>
      <c r="J109" s="124"/>
      <c r="K109" s="142">
        <f t="shared" si="41"/>
        <v>0</v>
      </c>
      <c r="L109" s="527"/>
      <c r="M109" s="426"/>
      <c r="N109" s="426"/>
      <c r="O109" s="426"/>
      <c r="P109" s="426"/>
      <c r="Q109" s="426"/>
      <c r="R109" s="426"/>
      <c r="S109" s="414"/>
      <c r="T109" s="426"/>
      <c r="U109" s="426"/>
      <c r="V109" s="426"/>
      <c r="W109" s="531"/>
    </row>
    <row r="110" spans="1:23" ht="15" hidden="1" customHeight="1" x14ac:dyDescent="0.3">
      <c r="B110" s="50"/>
      <c r="C110" s="2"/>
      <c r="D110" s="748" t="s">
        <v>517</v>
      </c>
      <c r="E110" s="748"/>
      <c r="F110" s="182">
        <f t="shared" si="58"/>
        <v>0</v>
      </c>
      <c r="G110" s="124"/>
      <c r="H110" s="142">
        <f t="shared" si="39"/>
        <v>0</v>
      </c>
      <c r="I110" s="182">
        <f t="shared" si="59"/>
        <v>0</v>
      </c>
      <c r="J110" s="124"/>
      <c r="K110" s="142">
        <f t="shared" si="41"/>
        <v>0</v>
      </c>
      <c r="L110" s="527"/>
      <c r="M110" s="426"/>
      <c r="N110" s="426"/>
      <c r="O110" s="426"/>
      <c r="P110" s="426"/>
      <c r="Q110" s="426"/>
      <c r="R110" s="426"/>
      <c r="S110" s="414"/>
      <c r="T110" s="426"/>
      <c r="U110" s="426"/>
      <c r="V110" s="426"/>
      <c r="W110" s="531"/>
    </row>
    <row r="111" spans="1:23" ht="15" hidden="1" customHeight="1" x14ac:dyDescent="0.3">
      <c r="B111" s="50"/>
      <c r="C111" s="2"/>
      <c r="D111" s="748" t="s">
        <v>521</v>
      </c>
      <c r="E111" s="748"/>
      <c r="F111" s="182">
        <f t="shared" si="58"/>
        <v>0</v>
      </c>
      <c r="G111" s="124"/>
      <c r="H111" s="142">
        <f t="shared" si="39"/>
        <v>0</v>
      </c>
      <c r="I111" s="182">
        <f t="shared" si="59"/>
        <v>0</v>
      </c>
      <c r="J111" s="124"/>
      <c r="K111" s="142">
        <f t="shared" si="41"/>
        <v>0</v>
      </c>
      <c r="L111" s="527"/>
      <c r="M111" s="426"/>
      <c r="N111" s="426"/>
      <c r="O111" s="426"/>
      <c r="P111" s="426"/>
      <c r="Q111" s="426"/>
      <c r="R111" s="426"/>
      <c r="S111" s="414"/>
      <c r="T111" s="426"/>
      <c r="U111" s="426"/>
      <c r="V111" s="426"/>
      <c r="W111" s="531"/>
    </row>
    <row r="112" spans="1:23" ht="15" hidden="1" customHeight="1" x14ac:dyDescent="0.3">
      <c r="B112" s="50"/>
      <c r="C112" s="2"/>
      <c r="D112" s="748" t="s">
        <v>519</v>
      </c>
      <c r="E112" s="748"/>
      <c r="F112" s="182">
        <f t="shared" si="58"/>
        <v>0</v>
      </c>
      <c r="G112" s="124"/>
      <c r="H112" s="142">
        <f t="shared" si="39"/>
        <v>0</v>
      </c>
      <c r="I112" s="182">
        <f t="shared" si="59"/>
        <v>0</v>
      </c>
      <c r="J112" s="124"/>
      <c r="K112" s="142">
        <f t="shared" si="41"/>
        <v>0</v>
      </c>
      <c r="L112" s="527"/>
      <c r="M112" s="426"/>
      <c r="N112" s="426"/>
      <c r="O112" s="426"/>
      <c r="P112" s="426"/>
      <c r="Q112" s="426"/>
      <c r="R112" s="426"/>
      <c r="S112" s="414"/>
      <c r="T112" s="426"/>
      <c r="U112" s="426"/>
      <c r="V112" s="426"/>
      <c r="W112" s="531"/>
    </row>
    <row r="113" spans="1:23" ht="25.5" hidden="1" customHeight="1" x14ac:dyDescent="0.3">
      <c r="B113" s="50"/>
      <c r="C113" s="2"/>
      <c r="D113" s="749" t="s">
        <v>523</v>
      </c>
      <c r="E113" s="749"/>
      <c r="F113" s="192">
        <f t="shared" si="58"/>
        <v>0</v>
      </c>
      <c r="G113" s="134"/>
      <c r="H113" s="142">
        <f t="shared" si="39"/>
        <v>0</v>
      </c>
      <c r="I113" s="192">
        <f t="shared" si="59"/>
        <v>0</v>
      </c>
      <c r="J113" s="134"/>
      <c r="K113" s="142">
        <f t="shared" si="41"/>
        <v>0</v>
      </c>
      <c r="L113" s="527"/>
      <c r="M113" s="426"/>
      <c r="N113" s="426"/>
      <c r="O113" s="426"/>
      <c r="P113" s="426"/>
      <c r="Q113" s="426"/>
      <c r="R113" s="426"/>
      <c r="S113" s="414"/>
      <c r="T113" s="426"/>
      <c r="U113" s="426"/>
      <c r="V113" s="426"/>
      <c r="W113" s="531"/>
    </row>
    <row r="114" spans="1:23" ht="15" hidden="1" customHeight="1" x14ac:dyDescent="0.3">
      <c r="B114" s="50"/>
      <c r="C114" s="2"/>
      <c r="D114" s="748" t="s">
        <v>524</v>
      </c>
      <c r="E114" s="748"/>
      <c r="F114" s="182">
        <f t="shared" si="58"/>
        <v>0</v>
      </c>
      <c r="G114" s="124"/>
      <c r="H114" s="142">
        <f t="shared" si="39"/>
        <v>0</v>
      </c>
      <c r="I114" s="182">
        <f t="shared" si="59"/>
        <v>0</v>
      </c>
      <c r="J114" s="124"/>
      <c r="K114" s="142">
        <f t="shared" si="41"/>
        <v>0</v>
      </c>
      <c r="L114" s="527"/>
      <c r="M114" s="426"/>
      <c r="N114" s="426"/>
      <c r="O114" s="426"/>
      <c r="P114" s="426"/>
      <c r="Q114" s="426"/>
      <c r="R114" s="426"/>
      <c r="S114" s="414"/>
      <c r="T114" s="426"/>
      <c r="U114" s="426"/>
      <c r="V114" s="426"/>
      <c r="W114" s="531"/>
    </row>
    <row r="115" spans="1:23" ht="25.5" hidden="1" customHeight="1" x14ac:dyDescent="0.3">
      <c r="B115" s="50"/>
      <c r="C115" s="2"/>
      <c r="D115" s="749" t="s">
        <v>526</v>
      </c>
      <c r="E115" s="749"/>
      <c r="F115" s="192">
        <f t="shared" si="58"/>
        <v>0</v>
      </c>
      <c r="G115" s="134"/>
      <c r="H115" s="142">
        <f t="shared" si="39"/>
        <v>0</v>
      </c>
      <c r="I115" s="192">
        <f t="shared" si="59"/>
        <v>0</v>
      </c>
      <c r="J115" s="134"/>
      <c r="K115" s="142">
        <f t="shared" si="41"/>
        <v>0</v>
      </c>
      <c r="L115" s="527"/>
      <c r="M115" s="426"/>
      <c r="N115" s="426"/>
      <c r="O115" s="426"/>
      <c r="P115" s="426"/>
      <c r="Q115" s="426"/>
      <c r="R115" s="426"/>
      <c r="S115" s="414"/>
      <c r="T115" s="426"/>
      <c r="U115" s="426"/>
      <c r="V115" s="426"/>
      <c r="W115" s="531"/>
    </row>
    <row r="116" spans="1:23" ht="25.5" hidden="1" customHeight="1" x14ac:dyDescent="0.3">
      <c r="B116" s="50"/>
      <c r="C116" s="2"/>
      <c r="D116" s="749" t="s">
        <v>528</v>
      </c>
      <c r="E116" s="749"/>
      <c r="F116" s="192">
        <f t="shared" si="58"/>
        <v>0</v>
      </c>
      <c r="G116" s="134"/>
      <c r="H116" s="142">
        <f t="shared" si="39"/>
        <v>0</v>
      </c>
      <c r="I116" s="192">
        <f t="shared" si="59"/>
        <v>0</v>
      </c>
      <c r="J116" s="134"/>
      <c r="K116" s="142">
        <f t="shared" si="41"/>
        <v>0</v>
      </c>
      <c r="L116" s="527"/>
      <c r="M116" s="426"/>
      <c r="N116" s="426"/>
      <c r="O116" s="426"/>
      <c r="P116" s="426"/>
      <c r="Q116" s="426"/>
      <c r="R116" s="426"/>
      <c r="S116" s="414"/>
      <c r="T116" s="426"/>
      <c r="U116" s="426"/>
      <c r="V116" s="426"/>
      <c r="W116" s="531"/>
    </row>
    <row r="117" spans="1:23" s="39" customFormat="1" ht="27.75" hidden="1" customHeight="1" x14ac:dyDescent="0.3">
      <c r="A117" s="110" t="s">
        <v>233</v>
      </c>
      <c r="B117" s="93" t="s">
        <v>663</v>
      </c>
      <c r="C117" s="819" t="s">
        <v>807</v>
      </c>
      <c r="D117" s="820"/>
      <c r="E117" s="820"/>
      <c r="F117" s="191">
        <f>F118+F119</f>
        <v>0</v>
      </c>
      <c r="G117" s="133">
        <f t="shared" ref="G117" si="60">G118+G119</f>
        <v>0</v>
      </c>
      <c r="H117" s="145">
        <f t="shared" si="39"/>
        <v>0</v>
      </c>
      <c r="I117" s="191">
        <f>I118+I119</f>
        <v>0</v>
      </c>
      <c r="J117" s="133">
        <f t="shared" ref="J117" si="61">J118+J119</f>
        <v>0</v>
      </c>
      <c r="K117" s="145">
        <f t="shared" si="41"/>
        <v>0</v>
      </c>
      <c r="L117" s="527"/>
      <c r="M117" s="426"/>
      <c r="N117" s="426"/>
      <c r="O117" s="426"/>
      <c r="P117" s="426"/>
      <c r="Q117" s="426"/>
      <c r="R117" s="426"/>
      <c r="S117" s="414"/>
      <c r="T117" s="426"/>
      <c r="U117" s="426"/>
      <c r="V117" s="426"/>
      <c r="W117" s="531"/>
    </row>
    <row r="118" spans="1:23" ht="15" hidden="1" customHeight="1" x14ac:dyDescent="0.3">
      <c r="B118" s="50"/>
      <c r="C118" s="2"/>
      <c r="D118" s="748" t="s">
        <v>530</v>
      </c>
      <c r="E118" s="748"/>
      <c r="F118" s="182">
        <f>SUM(L118:W118)</f>
        <v>0</v>
      </c>
      <c r="G118" s="124"/>
      <c r="H118" s="142">
        <f t="shared" si="39"/>
        <v>0</v>
      </c>
      <c r="I118" s="182">
        <f>SUM(O118:Z118)</f>
        <v>0</v>
      </c>
      <c r="J118" s="124"/>
      <c r="K118" s="142">
        <f t="shared" si="41"/>
        <v>0</v>
      </c>
      <c r="L118" s="527"/>
      <c r="M118" s="426"/>
      <c r="N118" s="426"/>
      <c r="O118" s="426"/>
      <c r="P118" s="426"/>
      <c r="Q118" s="426"/>
      <c r="R118" s="426"/>
      <c r="S118" s="414"/>
      <c r="T118" s="426"/>
      <c r="U118" s="426"/>
      <c r="V118" s="426"/>
      <c r="W118" s="531"/>
    </row>
    <row r="119" spans="1:23" ht="25.5" hidden="1" customHeight="1" x14ac:dyDescent="0.3">
      <c r="B119" s="50"/>
      <c r="C119" s="2"/>
      <c r="D119" s="749" t="s">
        <v>529</v>
      </c>
      <c r="E119" s="749"/>
      <c r="F119" s="192">
        <f>SUM(L119:W119)</f>
        <v>0</v>
      </c>
      <c r="G119" s="134"/>
      <c r="H119" s="142">
        <f t="shared" si="39"/>
        <v>0</v>
      </c>
      <c r="I119" s="192">
        <f>SUM(O119:Z119)</f>
        <v>0</v>
      </c>
      <c r="J119" s="134"/>
      <c r="K119" s="142">
        <f t="shared" si="41"/>
        <v>0</v>
      </c>
      <c r="L119" s="527"/>
      <c r="M119" s="426"/>
      <c r="N119" s="426"/>
      <c r="O119" s="426"/>
      <c r="P119" s="426"/>
      <c r="Q119" s="426"/>
      <c r="R119" s="426"/>
      <c r="S119" s="414"/>
      <c r="T119" s="426"/>
      <c r="U119" s="426"/>
      <c r="V119" s="426"/>
      <c r="W119" s="531"/>
    </row>
    <row r="120" spans="1:23" s="39" customFormat="1" ht="15" hidden="1" customHeight="1" x14ac:dyDescent="0.3">
      <c r="A120" s="110" t="s">
        <v>234</v>
      </c>
      <c r="B120" s="93" t="s">
        <v>665</v>
      </c>
      <c r="C120" s="819" t="s">
        <v>808</v>
      </c>
      <c r="D120" s="820"/>
      <c r="E120" s="820"/>
      <c r="F120" s="191">
        <f>F121+F122+F123+F124+F125+F126+F127+F128+F129+F130+F131</f>
        <v>0</v>
      </c>
      <c r="G120" s="133">
        <f t="shared" ref="G120" si="62">G121+G122+G123+G124+G125+G126+G127+G128+G129+G130+G131</f>
        <v>0</v>
      </c>
      <c r="H120" s="145">
        <f t="shared" si="39"/>
        <v>0</v>
      </c>
      <c r="I120" s="191">
        <f>I121+I122+I123+I124+I125+I126+I127+I128+I129+I130+I131</f>
        <v>0</v>
      </c>
      <c r="J120" s="133">
        <f t="shared" ref="J120" si="63">J121+J122+J123+J124+J125+J126+J127+J128+J129+J130+J131</f>
        <v>0</v>
      </c>
      <c r="K120" s="145">
        <f t="shared" si="41"/>
        <v>0</v>
      </c>
      <c r="L120" s="527"/>
      <c r="M120" s="426"/>
      <c r="N120" s="426"/>
      <c r="O120" s="426"/>
      <c r="P120" s="426"/>
      <c r="Q120" s="426"/>
      <c r="R120" s="426"/>
      <c r="S120" s="414"/>
      <c r="T120" s="426"/>
      <c r="U120" s="426"/>
      <c r="V120" s="426"/>
      <c r="W120" s="531"/>
    </row>
    <row r="121" spans="1:23" ht="15" hidden="1" customHeight="1" x14ac:dyDescent="0.3">
      <c r="B121" s="50"/>
      <c r="C121" s="2"/>
      <c r="D121" s="748" t="s">
        <v>354</v>
      </c>
      <c r="E121" s="748"/>
      <c r="F121" s="182">
        <f t="shared" ref="F121:F134" si="64">SUM(L121:W121)</f>
        <v>0</v>
      </c>
      <c r="G121" s="124"/>
      <c r="H121" s="142">
        <f t="shared" si="39"/>
        <v>0</v>
      </c>
      <c r="I121" s="182">
        <f t="shared" ref="I121:I134" si="65">SUM(O121:Z121)</f>
        <v>0</v>
      </c>
      <c r="J121" s="124"/>
      <c r="K121" s="142">
        <f t="shared" si="41"/>
        <v>0</v>
      </c>
      <c r="L121" s="527"/>
      <c r="M121" s="426"/>
      <c r="N121" s="426"/>
      <c r="O121" s="426"/>
      <c r="P121" s="426"/>
      <c r="Q121" s="426"/>
      <c r="R121" s="426"/>
      <c r="S121" s="414"/>
      <c r="T121" s="426"/>
      <c r="U121" s="426"/>
      <c r="V121" s="426"/>
      <c r="W121" s="531"/>
    </row>
    <row r="122" spans="1:23" ht="15" hidden="1" customHeight="1" x14ac:dyDescent="0.3">
      <c r="B122" s="50"/>
      <c r="C122" s="2"/>
      <c r="D122" s="748" t="s">
        <v>357</v>
      </c>
      <c r="E122" s="748"/>
      <c r="F122" s="182">
        <f t="shared" si="64"/>
        <v>0</v>
      </c>
      <c r="G122" s="124"/>
      <c r="H122" s="142">
        <f t="shared" si="39"/>
        <v>0</v>
      </c>
      <c r="I122" s="182">
        <f t="shared" si="65"/>
        <v>0</v>
      </c>
      <c r="J122" s="124"/>
      <c r="K122" s="142">
        <f t="shared" si="41"/>
        <v>0</v>
      </c>
      <c r="L122" s="527"/>
      <c r="M122" s="426"/>
      <c r="N122" s="426"/>
      <c r="O122" s="426"/>
      <c r="P122" s="426"/>
      <c r="Q122" s="426"/>
      <c r="R122" s="426"/>
      <c r="S122" s="414"/>
      <c r="T122" s="426"/>
      <c r="U122" s="426"/>
      <c r="V122" s="426"/>
      <c r="W122" s="531"/>
    </row>
    <row r="123" spans="1:23" ht="15" hidden="1" customHeight="1" x14ac:dyDescent="0.3">
      <c r="B123" s="50"/>
      <c r="C123" s="2"/>
      <c r="D123" s="748" t="s">
        <v>358</v>
      </c>
      <c r="E123" s="748"/>
      <c r="F123" s="182">
        <f t="shared" si="64"/>
        <v>0</v>
      </c>
      <c r="G123" s="124"/>
      <c r="H123" s="142">
        <f t="shared" si="39"/>
        <v>0</v>
      </c>
      <c r="I123" s="182">
        <f t="shared" si="65"/>
        <v>0</v>
      </c>
      <c r="J123" s="124"/>
      <c r="K123" s="142">
        <f t="shared" si="41"/>
        <v>0</v>
      </c>
      <c r="L123" s="527"/>
      <c r="M123" s="426"/>
      <c r="N123" s="426"/>
      <c r="O123" s="426"/>
      <c r="P123" s="426"/>
      <c r="Q123" s="426"/>
      <c r="R123" s="426"/>
      <c r="S123" s="414"/>
      <c r="T123" s="426"/>
      <c r="U123" s="426"/>
      <c r="V123" s="426"/>
      <c r="W123" s="531"/>
    </row>
    <row r="124" spans="1:23" ht="15" hidden="1" customHeight="1" x14ac:dyDescent="0.3">
      <c r="B124" s="50"/>
      <c r="C124" s="2"/>
      <c r="D124" s="748" t="s">
        <v>355</v>
      </c>
      <c r="E124" s="748"/>
      <c r="F124" s="182">
        <f t="shared" si="64"/>
        <v>0</v>
      </c>
      <c r="G124" s="124"/>
      <c r="H124" s="142">
        <f t="shared" si="39"/>
        <v>0</v>
      </c>
      <c r="I124" s="182">
        <f t="shared" si="65"/>
        <v>0</v>
      </c>
      <c r="J124" s="124"/>
      <c r="K124" s="142">
        <f t="shared" si="41"/>
        <v>0</v>
      </c>
      <c r="L124" s="527"/>
      <c r="M124" s="426"/>
      <c r="N124" s="426"/>
      <c r="O124" s="426"/>
      <c r="P124" s="426"/>
      <c r="Q124" s="426"/>
      <c r="R124" s="426"/>
      <c r="S124" s="414"/>
      <c r="T124" s="426"/>
      <c r="U124" s="426"/>
      <c r="V124" s="426"/>
      <c r="W124" s="531"/>
    </row>
    <row r="125" spans="1:23" ht="15" hidden="1" customHeight="1" x14ac:dyDescent="0.3">
      <c r="B125" s="50"/>
      <c r="C125" s="2"/>
      <c r="D125" s="748" t="s">
        <v>809</v>
      </c>
      <c r="E125" s="748"/>
      <c r="F125" s="182">
        <f t="shared" si="64"/>
        <v>0</v>
      </c>
      <c r="G125" s="124"/>
      <c r="H125" s="142">
        <f t="shared" si="39"/>
        <v>0</v>
      </c>
      <c r="I125" s="182">
        <f t="shared" si="65"/>
        <v>0</v>
      </c>
      <c r="J125" s="124"/>
      <c r="K125" s="142">
        <f t="shared" si="41"/>
        <v>0</v>
      </c>
      <c r="L125" s="527"/>
      <c r="M125" s="426"/>
      <c r="N125" s="426"/>
      <c r="O125" s="426"/>
      <c r="P125" s="426"/>
      <c r="Q125" s="426"/>
      <c r="R125" s="426"/>
      <c r="S125" s="414"/>
      <c r="T125" s="426"/>
      <c r="U125" s="426"/>
      <c r="V125" s="426"/>
      <c r="W125" s="531"/>
    </row>
    <row r="126" spans="1:23" ht="25.5" hidden="1" customHeight="1" x14ac:dyDescent="0.3">
      <c r="B126" s="50"/>
      <c r="C126" s="2"/>
      <c r="D126" s="749" t="s">
        <v>531</v>
      </c>
      <c r="E126" s="749"/>
      <c r="F126" s="192">
        <f t="shared" si="64"/>
        <v>0</v>
      </c>
      <c r="G126" s="134"/>
      <c r="H126" s="142">
        <f t="shared" si="39"/>
        <v>0</v>
      </c>
      <c r="I126" s="192">
        <f t="shared" si="65"/>
        <v>0</v>
      </c>
      <c r="J126" s="134"/>
      <c r="K126" s="142">
        <f t="shared" si="41"/>
        <v>0</v>
      </c>
      <c r="L126" s="527"/>
      <c r="M126" s="426"/>
      <c r="N126" s="426"/>
      <c r="O126" s="426"/>
      <c r="P126" s="426"/>
      <c r="Q126" s="426"/>
      <c r="R126" s="426"/>
      <c r="S126" s="414"/>
      <c r="T126" s="426"/>
      <c r="U126" s="426"/>
      <c r="V126" s="426"/>
      <c r="W126" s="531"/>
    </row>
    <row r="127" spans="1:23" ht="25.5" hidden="1" customHeight="1" x14ac:dyDescent="0.3">
      <c r="B127" s="50"/>
      <c r="C127" s="2"/>
      <c r="D127" s="749" t="s">
        <v>532</v>
      </c>
      <c r="E127" s="749"/>
      <c r="F127" s="192">
        <f t="shared" si="64"/>
        <v>0</v>
      </c>
      <c r="G127" s="134"/>
      <c r="H127" s="142">
        <f t="shared" si="39"/>
        <v>0</v>
      </c>
      <c r="I127" s="192">
        <f t="shared" si="65"/>
        <v>0</v>
      </c>
      <c r="J127" s="134"/>
      <c r="K127" s="142">
        <f t="shared" si="41"/>
        <v>0</v>
      </c>
      <c r="L127" s="527"/>
      <c r="M127" s="426"/>
      <c r="N127" s="426"/>
      <c r="O127" s="426"/>
      <c r="P127" s="426"/>
      <c r="Q127" s="426"/>
      <c r="R127" s="426"/>
      <c r="S127" s="414"/>
      <c r="T127" s="426"/>
      <c r="U127" s="426"/>
      <c r="V127" s="426"/>
      <c r="W127" s="531"/>
    </row>
    <row r="128" spans="1:23" ht="15" hidden="1" customHeight="1" x14ac:dyDescent="0.3">
      <c r="B128" s="50"/>
      <c r="C128" s="2"/>
      <c r="D128" s="748" t="s">
        <v>364</v>
      </c>
      <c r="E128" s="748"/>
      <c r="F128" s="182">
        <f t="shared" si="64"/>
        <v>0</v>
      </c>
      <c r="G128" s="124"/>
      <c r="H128" s="142">
        <f t="shared" si="39"/>
        <v>0</v>
      </c>
      <c r="I128" s="182">
        <f t="shared" si="65"/>
        <v>0</v>
      </c>
      <c r="J128" s="124"/>
      <c r="K128" s="142">
        <f t="shared" si="41"/>
        <v>0</v>
      </c>
      <c r="L128" s="527"/>
      <c r="M128" s="426"/>
      <c r="N128" s="426"/>
      <c r="O128" s="426"/>
      <c r="P128" s="426"/>
      <c r="Q128" s="426"/>
      <c r="R128" s="426"/>
      <c r="S128" s="414"/>
      <c r="T128" s="426"/>
      <c r="U128" s="426"/>
      <c r="V128" s="426"/>
      <c r="W128" s="531"/>
    </row>
    <row r="129" spans="1:23" ht="15" hidden="1" customHeight="1" x14ac:dyDescent="0.3">
      <c r="B129" s="50"/>
      <c r="C129" s="2"/>
      <c r="D129" s="748" t="s">
        <v>356</v>
      </c>
      <c r="E129" s="748"/>
      <c r="F129" s="182">
        <f t="shared" si="64"/>
        <v>0</v>
      </c>
      <c r="G129" s="124"/>
      <c r="H129" s="142">
        <f t="shared" si="39"/>
        <v>0</v>
      </c>
      <c r="I129" s="182">
        <f t="shared" si="65"/>
        <v>0</v>
      </c>
      <c r="J129" s="124"/>
      <c r="K129" s="142">
        <f t="shared" si="41"/>
        <v>0</v>
      </c>
      <c r="L129" s="527"/>
      <c r="M129" s="426"/>
      <c r="N129" s="426"/>
      <c r="O129" s="426"/>
      <c r="P129" s="426"/>
      <c r="Q129" s="426"/>
      <c r="R129" s="426"/>
      <c r="S129" s="414"/>
      <c r="T129" s="426"/>
      <c r="U129" s="426"/>
      <c r="V129" s="426"/>
      <c r="W129" s="531"/>
    </row>
    <row r="130" spans="1:23" ht="25.5" hidden="1" customHeight="1" x14ac:dyDescent="0.3">
      <c r="B130" s="50"/>
      <c r="C130" s="2"/>
      <c r="D130" s="749" t="s">
        <v>533</v>
      </c>
      <c r="E130" s="749"/>
      <c r="F130" s="192">
        <f t="shared" si="64"/>
        <v>0</v>
      </c>
      <c r="G130" s="134"/>
      <c r="H130" s="142">
        <f t="shared" si="39"/>
        <v>0</v>
      </c>
      <c r="I130" s="192">
        <f t="shared" si="65"/>
        <v>0</v>
      </c>
      <c r="J130" s="134"/>
      <c r="K130" s="142">
        <f t="shared" si="41"/>
        <v>0</v>
      </c>
      <c r="L130" s="527"/>
      <c r="M130" s="426"/>
      <c r="N130" s="426"/>
      <c r="O130" s="426"/>
      <c r="P130" s="426"/>
      <c r="Q130" s="426"/>
      <c r="R130" s="426"/>
      <c r="S130" s="414"/>
      <c r="T130" s="426"/>
      <c r="U130" s="426"/>
      <c r="V130" s="426"/>
      <c r="W130" s="531"/>
    </row>
    <row r="131" spans="1:23" ht="15" hidden="1" customHeight="1" x14ac:dyDescent="0.3">
      <c r="B131" s="50"/>
      <c r="C131" s="2"/>
      <c r="D131" s="748" t="s">
        <v>534</v>
      </c>
      <c r="E131" s="748"/>
      <c r="F131" s="182">
        <f t="shared" si="64"/>
        <v>0</v>
      </c>
      <c r="G131" s="124"/>
      <c r="H131" s="142">
        <f t="shared" si="39"/>
        <v>0</v>
      </c>
      <c r="I131" s="182">
        <f t="shared" si="65"/>
        <v>0</v>
      </c>
      <c r="J131" s="124"/>
      <c r="K131" s="142">
        <f t="shared" si="41"/>
        <v>0</v>
      </c>
      <c r="L131" s="527"/>
      <c r="M131" s="426"/>
      <c r="N131" s="426"/>
      <c r="O131" s="426"/>
      <c r="P131" s="426"/>
      <c r="Q131" s="426"/>
      <c r="R131" s="426"/>
      <c r="S131" s="414"/>
      <c r="T131" s="426"/>
      <c r="U131" s="426"/>
      <c r="V131" s="426"/>
      <c r="W131" s="531"/>
    </row>
    <row r="132" spans="1:23" s="39" customFormat="1" ht="15" hidden="1" customHeight="1" x14ac:dyDescent="0.3">
      <c r="A132" s="110" t="s">
        <v>235</v>
      </c>
      <c r="B132" s="93" t="s">
        <v>664</v>
      </c>
      <c r="C132" s="775" t="s">
        <v>236</v>
      </c>
      <c r="D132" s="776"/>
      <c r="E132" s="776"/>
      <c r="F132" s="193">
        <f t="shared" si="64"/>
        <v>0</v>
      </c>
      <c r="G132" s="135"/>
      <c r="H132" s="145">
        <f t="shared" si="39"/>
        <v>0</v>
      </c>
      <c r="I132" s="193">
        <f t="shared" si="65"/>
        <v>0</v>
      </c>
      <c r="J132" s="135"/>
      <c r="K132" s="145">
        <f t="shared" si="41"/>
        <v>0</v>
      </c>
      <c r="L132" s="527"/>
      <c r="M132" s="426"/>
      <c r="N132" s="426"/>
      <c r="O132" s="426"/>
      <c r="P132" s="426"/>
      <c r="Q132" s="426"/>
      <c r="R132" s="426"/>
      <c r="S132" s="414"/>
      <c r="T132" s="426"/>
      <c r="U132" s="426"/>
      <c r="V132" s="426"/>
      <c r="W132" s="531"/>
    </row>
    <row r="133" spans="1:23" s="39" customFormat="1" ht="15" hidden="1" customHeight="1" x14ac:dyDescent="0.3">
      <c r="A133" s="110" t="s">
        <v>237</v>
      </c>
      <c r="B133" s="93" t="s">
        <v>666</v>
      </c>
      <c r="C133" s="775" t="s">
        <v>238</v>
      </c>
      <c r="D133" s="776"/>
      <c r="E133" s="776"/>
      <c r="F133" s="193">
        <f t="shared" si="64"/>
        <v>0</v>
      </c>
      <c r="G133" s="135"/>
      <c r="H133" s="145">
        <f t="shared" si="39"/>
        <v>0</v>
      </c>
      <c r="I133" s="193">
        <f t="shared" si="65"/>
        <v>0</v>
      </c>
      <c r="J133" s="135"/>
      <c r="K133" s="145">
        <f t="shared" si="41"/>
        <v>0</v>
      </c>
      <c r="L133" s="527"/>
      <c r="M133" s="426"/>
      <c r="N133" s="426"/>
      <c r="O133" s="426"/>
      <c r="P133" s="426"/>
      <c r="Q133" s="426"/>
      <c r="R133" s="426"/>
      <c r="S133" s="414"/>
      <c r="T133" s="426"/>
      <c r="U133" s="426"/>
      <c r="V133" s="426"/>
      <c r="W133" s="531"/>
    </row>
    <row r="134" spans="1:23" s="39" customFormat="1" ht="15" hidden="1" customHeight="1" x14ac:dyDescent="0.3">
      <c r="A134" s="110" t="s">
        <v>239</v>
      </c>
      <c r="B134" s="93" t="s">
        <v>667</v>
      </c>
      <c r="C134" s="775" t="s">
        <v>240</v>
      </c>
      <c r="D134" s="776"/>
      <c r="E134" s="776"/>
      <c r="F134" s="193">
        <f t="shared" si="64"/>
        <v>0</v>
      </c>
      <c r="G134" s="135"/>
      <c r="H134" s="145">
        <f t="shared" ref="H134:H201" si="66">SUM(F134:G134)</f>
        <v>0</v>
      </c>
      <c r="I134" s="193">
        <f t="shared" si="65"/>
        <v>0</v>
      </c>
      <c r="J134" s="135"/>
      <c r="K134" s="145">
        <f t="shared" ref="K134:K201" si="67">SUM(I134:J134)</f>
        <v>0</v>
      </c>
      <c r="L134" s="527"/>
      <c r="M134" s="426"/>
      <c r="N134" s="426"/>
      <c r="O134" s="426"/>
      <c r="P134" s="426"/>
      <c r="Q134" s="426"/>
      <c r="R134" s="426"/>
      <c r="S134" s="414"/>
      <c r="T134" s="426"/>
      <c r="U134" s="426"/>
      <c r="V134" s="426"/>
      <c r="W134" s="531"/>
    </row>
    <row r="135" spans="1:23" s="39" customFormat="1" ht="15" hidden="1" customHeight="1" x14ac:dyDescent="0.3">
      <c r="A135" s="110" t="s">
        <v>241</v>
      </c>
      <c r="B135" s="93" t="s">
        <v>668</v>
      </c>
      <c r="C135" s="775" t="s">
        <v>242</v>
      </c>
      <c r="D135" s="776"/>
      <c r="E135" s="776"/>
      <c r="F135" s="193">
        <f>F136+F137+F138+F139+F140+F141+F142+F143+F144+F145</f>
        <v>0</v>
      </c>
      <c r="G135" s="135">
        <f t="shared" ref="G135" si="68">G136+G137+G138+G139+G140+G141+G142+G143+G144+G145</f>
        <v>0</v>
      </c>
      <c r="H135" s="145">
        <f t="shared" si="66"/>
        <v>0</v>
      </c>
      <c r="I135" s="193">
        <f>I136+I137+I138+I139+I140+I141+I142+I143+I144+I145</f>
        <v>0</v>
      </c>
      <c r="J135" s="135">
        <f t="shared" ref="J135" si="69">J136+J137+J138+J139+J140+J141+J142+J143+J144+J145</f>
        <v>0</v>
      </c>
      <c r="K135" s="145">
        <f t="shared" si="67"/>
        <v>0</v>
      </c>
      <c r="L135" s="527"/>
      <c r="M135" s="426"/>
      <c r="N135" s="426"/>
      <c r="O135" s="426"/>
      <c r="P135" s="426"/>
      <c r="Q135" s="426"/>
      <c r="R135" s="426"/>
      <c r="S135" s="414"/>
      <c r="T135" s="426"/>
      <c r="U135" s="426"/>
      <c r="V135" s="426"/>
      <c r="W135" s="531"/>
    </row>
    <row r="136" spans="1:23" ht="15" hidden="1" customHeight="1" x14ac:dyDescent="0.3">
      <c r="B136" s="50"/>
      <c r="C136" s="2"/>
      <c r="D136" s="748" t="s">
        <v>359</v>
      </c>
      <c r="E136" s="748"/>
      <c r="F136" s="182">
        <f t="shared" ref="F136:F146" si="70">SUM(L136:W136)</f>
        <v>0</v>
      </c>
      <c r="G136" s="124"/>
      <c r="H136" s="142">
        <f t="shared" si="66"/>
        <v>0</v>
      </c>
      <c r="I136" s="182">
        <f t="shared" ref="I136:I146" si="71">SUM(O136:Z136)</f>
        <v>0</v>
      </c>
      <c r="J136" s="124"/>
      <c r="K136" s="142">
        <f t="shared" si="67"/>
        <v>0</v>
      </c>
      <c r="L136" s="527"/>
      <c r="M136" s="426"/>
      <c r="N136" s="426"/>
      <c r="O136" s="426"/>
      <c r="P136" s="426"/>
      <c r="Q136" s="426"/>
      <c r="R136" s="426"/>
      <c r="S136" s="414"/>
      <c r="T136" s="426"/>
      <c r="U136" s="426"/>
      <c r="V136" s="426"/>
      <c r="W136" s="531"/>
    </row>
    <row r="137" spans="1:23" ht="15" hidden="1" customHeight="1" x14ac:dyDescent="0.3">
      <c r="B137" s="50"/>
      <c r="C137" s="2"/>
      <c r="D137" s="748" t="s">
        <v>360</v>
      </c>
      <c r="E137" s="748"/>
      <c r="F137" s="182">
        <f t="shared" si="70"/>
        <v>0</v>
      </c>
      <c r="G137" s="124"/>
      <c r="H137" s="142">
        <f t="shared" si="66"/>
        <v>0</v>
      </c>
      <c r="I137" s="182">
        <f t="shared" si="71"/>
        <v>0</v>
      </c>
      <c r="J137" s="124"/>
      <c r="K137" s="142">
        <f t="shared" si="67"/>
        <v>0</v>
      </c>
      <c r="L137" s="527"/>
      <c r="M137" s="426"/>
      <c r="N137" s="426"/>
      <c r="O137" s="426"/>
      <c r="P137" s="426"/>
      <c r="Q137" s="426"/>
      <c r="R137" s="426"/>
      <c r="S137" s="414"/>
      <c r="T137" s="426"/>
      <c r="U137" s="426"/>
      <c r="V137" s="426"/>
      <c r="W137" s="531"/>
    </row>
    <row r="138" spans="1:23" ht="15" hidden="1" customHeight="1" x14ac:dyDescent="0.3">
      <c r="B138" s="50"/>
      <c r="C138" s="2"/>
      <c r="D138" s="748" t="s">
        <v>361</v>
      </c>
      <c r="E138" s="748"/>
      <c r="F138" s="182">
        <f t="shared" si="70"/>
        <v>0</v>
      </c>
      <c r="G138" s="124"/>
      <c r="H138" s="142">
        <f t="shared" si="66"/>
        <v>0</v>
      </c>
      <c r="I138" s="182">
        <f t="shared" si="71"/>
        <v>0</v>
      </c>
      <c r="J138" s="124"/>
      <c r="K138" s="142">
        <f t="shared" si="67"/>
        <v>0</v>
      </c>
      <c r="L138" s="527"/>
      <c r="M138" s="426"/>
      <c r="N138" s="426"/>
      <c r="O138" s="426"/>
      <c r="P138" s="426"/>
      <c r="Q138" s="426"/>
      <c r="R138" s="426"/>
      <c r="S138" s="414"/>
      <c r="T138" s="426"/>
      <c r="U138" s="426"/>
      <c r="V138" s="426"/>
      <c r="W138" s="531"/>
    </row>
    <row r="139" spans="1:23" ht="15" hidden="1" customHeight="1" x14ac:dyDescent="0.3">
      <c r="B139" s="50"/>
      <c r="C139" s="2"/>
      <c r="D139" s="748" t="s">
        <v>362</v>
      </c>
      <c r="E139" s="748"/>
      <c r="F139" s="182">
        <f t="shared" si="70"/>
        <v>0</v>
      </c>
      <c r="G139" s="124"/>
      <c r="H139" s="142">
        <f t="shared" si="66"/>
        <v>0</v>
      </c>
      <c r="I139" s="182">
        <f t="shared" si="71"/>
        <v>0</v>
      </c>
      <c r="J139" s="124"/>
      <c r="K139" s="142">
        <f t="shared" si="67"/>
        <v>0</v>
      </c>
      <c r="L139" s="527"/>
      <c r="M139" s="426"/>
      <c r="N139" s="426"/>
      <c r="O139" s="426"/>
      <c r="P139" s="426"/>
      <c r="Q139" s="426"/>
      <c r="R139" s="426"/>
      <c r="S139" s="414"/>
      <c r="T139" s="426"/>
      <c r="U139" s="426"/>
      <c r="V139" s="426"/>
      <c r="W139" s="531"/>
    </row>
    <row r="140" spans="1:23" ht="15" hidden="1" customHeight="1" x14ac:dyDescent="0.3">
      <c r="B140" s="50"/>
      <c r="C140" s="2"/>
      <c r="D140" s="748" t="s">
        <v>363</v>
      </c>
      <c r="E140" s="748"/>
      <c r="F140" s="182">
        <f t="shared" si="70"/>
        <v>0</v>
      </c>
      <c r="G140" s="124"/>
      <c r="H140" s="142">
        <f t="shared" si="66"/>
        <v>0</v>
      </c>
      <c r="I140" s="182">
        <f t="shared" si="71"/>
        <v>0</v>
      </c>
      <c r="J140" s="124"/>
      <c r="K140" s="142">
        <f t="shared" si="67"/>
        <v>0</v>
      </c>
      <c r="L140" s="527"/>
      <c r="M140" s="426"/>
      <c r="N140" s="426"/>
      <c r="O140" s="426"/>
      <c r="P140" s="426"/>
      <c r="Q140" s="426"/>
      <c r="R140" s="426"/>
      <c r="S140" s="414"/>
      <c r="T140" s="426"/>
      <c r="U140" s="426"/>
      <c r="V140" s="426"/>
      <c r="W140" s="531"/>
    </row>
    <row r="141" spans="1:23" ht="25.5" hidden="1" customHeight="1" x14ac:dyDescent="0.3">
      <c r="B141" s="50"/>
      <c r="C141" s="2"/>
      <c r="D141" s="749" t="s">
        <v>535</v>
      </c>
      <c r="E141" s="749"/>
      <c r="F141" s="192">
        <f t="shared" si="70"/>
        <v>0</v>
      </c>
      <c r="G141" s="134"/>
      <c r="H141" s="142">
        <f t="shared" si="66"/>
        <v>0</v>
      </c>
      <c r="I141" s="192">
        <f t="shared" si="71"/>
        <v>0</v>
      </c>
      <c r="J141" s="134"/>
      <c r="K141" s="142">
        <f t="shared" si="67"/>
        <v>0</v>
      </c>
      <c r="L141" s="527"/>
      <c r="M141" s="426"/>
      <c r="N141" s="426"/>
      <c r="O141" s="426"/>
      <c r="P141" s="426"/>
      <c r="Q141" s="426"/>
      <c r="R141" s="426"/>
      <c r="S141" s="414"/>
      <c r="T141" s="426"/>
      <c r="U141" s="426"/>
      <c r="V141" s="426"/>
      <c r="W141" s="531"/>
    </row>
    <row r="142" spans="1:23" ht="25.5" hidden="1" customHeight="1" x14ac:dyDescent="0.3">
      <c r="B142" s="50"/>
      <c r="C142" s="2"/>
      <c r="D142" s="749" t="s">
        <v>538</v>
      </c>
      <c r="E142" s="749"/>
      <c r="F142" s="192">
        <f t="shared" si="70"/>
        <v>0</v>
      </c>
      <c r="G142" s="134"/>
      <c r="H142" s="142">
        <f t="shared" si="66"/>
        <v>0</v>
      </c>
      <c r="I142" s="192">
        <f t="shared" si="71"/>
        <v>0</v>
      </c>
      <c r="J142" s="134"/>
      <c r="K142" s="142">
        <f t="shared" si="67"/>
        <v>0</v>
      </c>
      <c r="L142" s="527"/>
      <c r="M142" s="426"/>
      <c r="N142" s="426"/>
      <c r="O142" s="426"/>
      <c r="P142" s="426"/>
      <c r="Q142" s="426"/>
      <c r="R142" s="426"/>
      <c r="S142" s="414"/>
      <c r="T142" s="426"/>
      <c r="U142" s="426"/>
      <c r="V142" s="426"/>
      <c r="W142" s="531"/>
    </row>
    <row r="143" spans="1:23" ht="15" hidden="1" customHeight="1" x14ac:dyDescent="0.3">
      <c r="B143" s="50"/>
      <c r="C143" s="2"/>
      <c r="D143" s="748" t="s">
        <v>365</v>
      </c>
      <c r="E143" s="748"/>
      <c r="F143" s="182">
        <f t="shared" si="70"/>
        <v>0</v>
      </c>
      <c r="G143" s="124"/>
      <c r="H143" s="142">
        <f t="shared" si="66"/>
        <v>0</v>
      </c>
      <c r="I143" s="182">
        <f t="shared" si="71"/>
        <v>0</v>
      </c>
      <c r="J143" s="124"/>
      <c r="K143" s="142">
        <f t="shared" si="67"/>
        <v>0</v>
      </c>
      <c r="L143" s="527"/>
      <c r="M143" s="426"/>
      <c r="N143" s="426"/>
      <c r="O143" s="426"/>
      <c r="P143" s="426"/>
      <c r="Q143" s="426"/>
      <c r="R143" s="426"/>
      <c r="S143" s="414"/>
      <c r="T143" s="426"/>
      <c r="U143" s="426"/>
      <c r="V143" s="426"/>
      <c r="W143" s="531"/>
    </row>
    <row r="144" spans="1:23" ht="25.5" hidden="1" customHeight="1" x14ac:dyDescent="0.3">
      <c r="B144" s="50"/>
      <c r="C144" s="2"/>
      <c r="D144" s="749" t="s">
        <v>541</v>
      </c>
      <c r="E144" s="749"/>
      <c r="F144" s="192">
        <f t="shared" si="70"/>
        <v>0</v>
      </c>
      <c r="G144" s="134"/>
      <c r="H144" s="142">
        <f t="shared" si="66"/>
        <v>0</v>
      </c>
      <c r="I144" s="192">
        <f t="shared" si="71"/>
        <v>0</v>
      </c>
      <c r="J144" s="134"/>
      <c r="K144" s="142">
        <f t="shared" si="67"/>
        <v>0</v>
      </c>
      <c r="L144" s="527"/>
      <c r="M144" s="426"/>
      <c r="N144" s="426"/>
      <c r="O144" s="426"/>
      <c r="P144" s="426"/>
      <c r="Q144" s="426"/>
      <c r="R144" s="426"/>
      <c r="S144" s="414"/>
      <c r="T144" s="426"/>
      <c r="U144" s="426"/>
      <c r="V144" s="426"/>
      <c r="W144" s="531"/>
    </row>
    <row r="145" spans="1:24" ht="15" hidden="1" customHeight="1" x14ac:dyDescent="0.3">
      <c r="B145" s="50"/>
      <c r="C145" s="2"/>
      <c r="D145" s="748" t="s">
        <v>542</v>
      </c>
      <c r="E145" s="748"/>
      <c r="F145" s="182">
        <f t="shared" si="70"/>
        <v>0</v>
      </c>
      <c r="G145" s="124"/>
      <c r="H145" s="142">
        <f t="shared" si="66"/>
        <v>0</v>
      </c>
      <c r="I145" s="182">
        <f t="shared" si="71"/>
        <v>0</v>
      </c>
      <c r="J145" s="124"/>
      <c r="K145" s="142">
        <f t="shared" si="67"/>
        <v>0</v>
      </c>
      <c r="L145" s="527"/>
      <c r="M145" s="426"/>
      <c r="N145" s="426"/>
      <c r="O145" s="426"/>
      <c r="P145" s="426"/>
      <c r="Q145" s="426"/>
      <c r="R145" s="426"/>
      <c r="S145" s="414"/>
      <c r="T145" s="426"/>
      <c r="U145" s="426"/>
      <c r="V145" s="426"/>
      <c r="W145" s="531"/>
    </row>
    <row r="146" spans="1:24" s="39" customFormat="1" ht="15.75" hidden="1" customHeight="1" thickBot="1" x14ac:dyDescent="0.3">
      <c r="A146" s="110" t="s">
        <v>243</v>
      </c>
      <c r="B146" s="119" t="s">
        <v>669</v>
      </c>
      <c r="C146" s="817" t="s">
        <v>244</v>
      </c>
      <c r="D146" s="818"/>
      <c r="E146" s="818"/>
      <c r="F146" s="194">
        <f t="shared" si="70"/>
        <v>0</v>
      </c>
      <c r="G146" s="136"/>
      <c r="H146" s="145">
        <f t="shared" si="66"/>
        <v>0</v>
      </c>
      <c r="I146" s="194">
        <f t="shared" si="71"/>
        <v>0</v>
      </c>
      <c r="J146" s="136"/>
      <c r="K146" s="145">
        <f t="shared" si="67"/>
        <v>0</v>
      </c>
      <c r="L146" s="538"/>
      <c r="M146" s="647"/>
      <c r="N146" s="647"/>
      <c r="O146" s="647"/>
      <c r="P146" s="647"/>
      <c r="Q146" s="647"/>
      <c r="R146" s="647"/>
      <c r="S146" s="649"/>
      <c r="T146" s="647"/>
      <c r="U146" s="647"/>
      <c r="V146" s="647"/>
      <c r="W146" s="531"/>
    </row>
    <row r="147" spans="1:24" ht="15.75" thickBot="1" x14ac:dyDescent="0.3">
      <c r="B147" s="89" t="s">
        <v>245</v>
      </c>
      <c r="C147" s="771" t="s">
        <v>246</v>
      </c>
      <c r="D147" s="772"/>
      <c r="E147" s="772"/>
      <c r="F147" s="185">
        <f>F148+F149+F152+F153+F154+F155+F156</f>
        <v>0</v>
      </c>
      <c r="G147" s="127">
        <f t="shared" ref="G147" si="72">G148+G149+G152+G153+G154+G155+G156</f>
        <v>0</v>
      </c>
      <c r="H147" s="139">
        <f t="shared" si="66"/>
        <v>0</v>
      </c>
      <c r="I147" s="185">
        <f>I148+I149+I152+I153+I154+I155+I156</f>
        <v>0</v>
      </c>
      <c r="J147" s="127">
        <f t="shared" ref="J147" si="73">J148+J149+J152+J153+J154+J155+J156</f>
        <v>0</v>
      </c>
      <c r="K147" s="499">
        <f t="shared" si="67"/>
        <v>0</v>
      </c>
      <c r="L147" s="570">
        <v>0</v>
      </c>
      <c r="M147" s="570">
        <v>0</v>
      </c>
      <c r="N147" s="570">
        <v>0</v>
      </c>
      <c r="O147" s="570">
        <v>0</v>
      </c>
      <c r="P147" s="570">
        <v>0</v>
      </c>
      <c r="Q147" s="570">
        <v>0</v>
      </c>
      <c r="R147" s="570">
        <v>0</v>
      </c>
      <c r="S147" s="570">
        <v>0</v>
      </c>
      <c r="T147" s="570">
        <v>0</v>
      </c>
      <c r="U147" s="570">
        <v>0</v>
      </c>
      <c r="V147" s="570">
        <v>0</v>
      </c>
      <c r="W147" s="570">
        <v>0</v>
      </c>
      <c r="X147" s="650">
        <f>SUM(L147:W147)</f>
        <v>0</v>
      </c>
    </row>
    <row r="148" spans="1:24" s="17" customFormat="1" ht="15" hidden="1" customHeight="1" x14ac:dyDescent="0.3">
      <c r="A148" s="110" t="s">
        <v>247</v>
      </c>
      <c r="B148" s="100" t="s">
        <v>670</v>
      </c>
      <c r="C148" s="791" t="s">
        <v>248</v>
      </c>
      <c r="D148" s="792"/>
      <c r="E148" s="792"/>
      <c r="F148" s="181">
        <f>SUM(L148:W148)</f>
        <v>0</v>
      </c>
      <c r="G148" s="123"/>
      <c r="H148" s="141">
        <f t="shared" si="66"/>
        <v>0</v>
      </c>
      <c r="I148" s="181">
        <f>SUM(O148:Z148)</f>
        <v>0</v>
      </c>
      <c r="J148" s="123"/>
      <c r="K148" s="141">
        <f t="shared" si="67"/>
        <v>0</v>
      </c>
      <c r="L148" s="539"/>
      <c r="M148" s="419"/>
      <c r="N148" s="419"/>
      <c r="O148" s="419"/>
      <c r="P148" s="419"/>
      <c r="Q148" s="419"/>
      <c r="R148" s="419"/>
      <c r="S148" s="569"/>
      <c r="T148" s="419"/>
      <c r="U148" s="419"/>
      <c r="V148" s="419"/>
      <c r="W148" s="541"/>
    </row>
    <row r="149" spans="1:24" s="17" customFormat="1" ht="15" hidden="1" customHeight="1" x14ac:dyDescent="0.3">
      <c r="A149" s="110" t="s">
        <v>249</v>
      </c>
      <c r="B149" s="82" t="s">
        <v>671</v>
      </c>
      <c r="C149" s="767" t="s">
        <v>250</v>
      </c>
      <c r="D149" s="768"/>
      <c r="E149" s="768"/>
      <c r="F149" s="183">
        <f>F150+F151</f>
        <v>0</v>
      </c>
      <c r="G149" s="125">
        <f t="shared" ref="G149" si="74">G150+G151</f>
        <v>0</v>
      </c>
      <c r="H149" s="141">
        <f t="shared" si="66"/>
        <v>0</v>
      </c>
      <c r="I149" s="183">
        <f>I150+I151</f>
        <v>0</v>
      </c>
      <c r="J149" s="125">
        <f t="shared" ref="J149" si="75">J150+J151</f>
        <v>0</v>
      </c>
      <c r="K149" s="141">
        <f t="shared" si="67"/>
        <v>0</v>
      </c>
      <c r="L149" s="527"/>
      <c r="M149" s="426"/>
      <c r="N149" s="426"/>
      <c r="O149" s="426"/>
      <c r="P149" s="426"/>
      <c r="Q149" s="426"/>
      <c r="R149" s="426"/>
      <c r="S149" s="408"/>
      <c r="T149" s="426"/>
      <c r="U149" s="426"/>
      <c r="V149" s="426"/>
      <c r="W149" s="531"/>
    </row>
    <row r="150" spans="1:24" ht="15" hidden="1" customHeight="1" x14ac:dyDescent="0.3">
      <c r="B150" s="50"/>
      <c r="C150" s="2"/>
      <c r="D150" s="748" t="s">
        <v>250</v>
      </c>
      <c r="E150" s="748"/>
      <c r="F150" s="182">
        <f t="shared" ref="F150:F156" si="76">SUM(L150:W150)</f>
        <v>0</v>
      </c>
      <c r="G150" s="124"/>
      <c r="H150" s="142">
        <f t="shared" si="66"/>
        <v>0</v>
      </c>
      <c r="I150" s="182">
        <f t="shared" ref="I150:I156" si="77">SUM(O150:Z150)</f>
        <v>0</v>
      </c>
      <c r="J150" s="124"/>
      <c r="K150" s="142">
        <f t="shared" si="67"/>
        <v>0</v>
      </c>
      <c r="L150" s="527"/>
      <c r="M150" s="426"/>
      <c r="N150" s="426"/>
      <c r="O150" s="426"/>
      <c r="P150" s="426"/>
      <c r="Q150" s="426"/>
      <c r="R150" s="426"/>
      <c r="S150" s="408"/>
      <c r="T150" s="426"/>
      <c r="U150" s="426"/>
      <c r="V150" s="426"/>
      <c r="W150" s="531"/>
    </row>
    <row r="151" spans="1:24" ht="15" hidden="1" customHeight="1" x14ac:dyDescent="0.3">
      <c r="B151" s="50"/>
      <c r="C151" s="2"/>
      <c r="D151" s="748" t="s">
        <v>349</v>
      </c>
      <c r="E151" s="748"/>
      <c r="F151" s="182">
        <f t="shared" si="76"/>
        <v>0</v>
      </c>
      <c r="G151" s="124"/>
      <c r="H151" s="142">
        <f t="shared" si="66"/>
        <v>0</v>
      </c>
      <c r="I151" s="182">
        <f t="shared" si="77"/>
        <v>0</v>
      </c>
      <c r="J151" s="124"/>
      <c r="K151" s="142">
        <f t="shared" si="67"/>
        <v>0</v>
      </c>
      <c r="L151" s="527"/>
      <c r="M151" s="426"/>
      <c r="N151" s="426"/>
      <c r="O151" s="426"/>
      <c r="P151" s="426"/>
      <c r="Q151" s="426"/>
      <c r="R151" s="426"/>
      <c r="S151" s="408"/>
      <c r="T151" s="426"/>
      <c r="U151" s="426"/>
      <c r="V151" s="426"/>
      <c r="W151" s="531"/>
    </row>
    <row r="152" spans="1:24" s="17" customFormat="1" ht="15" hidden="1" customHeight="1" x14ac:dyDescent="0.3">
      <c r="A152" s="110" t="s">
        <v>251</v>
      </c>
      <c r="B152" s="82" t="s">
        <v>672</v>
      </c>
      <c r="C152" s="767" t="s">
        <v>252</v>
      </c>
      <c r="D152" s="768"/>
      <c r="E152" s="768"/>
      <c r="F152" s="183">
        <f t="shared" si="76"/>
        <v>0</v>
      </c>
      <c r="G152" s="125"/>
      <c r="H152" s="141">
        <f t="shared" si="66"/>
        <v>0</v>
      </c>
      <c r="I152" s="183">
        <f t="shared" si="77"/>
        <v>0</v>
      </c>
      <c r="J152" s="125"/>
      <c r="K152" s="141">
        <f t="shared" si="67"/>
        <v>0</v>
      </c>
      <c r="L152" s="527"/>
      <c r="M152" s="426"/>
      <c r="N152" s="426"/>
      <c r="O152" s="426"/>
      <c r="P152" s="426"/>
      <c r="Q152" s="426"/>
      <c r="R152" s="426"/>
      <c r="S152" s="408"/>
      <c r="T152" s="426"/>
      <c r="U152" s="426"/>
      <c r="V152" s="426"/>
      <c r="W152" s="531"/>
    </row>
    <row r="153" spans="1:24" s="17" customFormat="1" ht="15" hidden="1" customHeight="1" x14ac:dyDescent="0.3">
      <c r="A153" s="110" t="s">
        <v>253</v>
      </c>
      <c r="B153" s="82" t="s">
        <v>673</v>
      </c>
      <c r="C153" s="767" t="s">
        <v>254</v>
      </c>
      <c r="D153" s="768"/>
      <c r="E153" s="768"/>
      <c r="F153" s="183">
        <f t="shared" si="76"/>
        <v>0</v>
      </c>
      <c r="G153" s="125"/>
      <c r="H153" s="141">
        <f t="shared" si="66"/>
        <v>0</v>
      </c>
      <c r="I153" s="183">
        <f t="shared" si="77"/>
        <v>0</v>
      </c>
      <c r="J153" s="125"/>
      <c r="K153" s="141">
        <f t="shared" si="67"/>
        <v>0</v>
      </c>
      <c r="L153" s="527"/>
      <c r="M153" s="426"/>
      <c r="N153" s="426"/>
      <c r="O153" s="426"/>
      <c r="P153" s="426"/>
      <c r="Q153" s="426"/>
      <c r="R153" s="426"/>
      <c r="S153" s="408"/>
      <c r="T153" s="426"/>
      <c r="U153" s="426"/>
      <c r="V153" s="426"/>
      <c r="W153" s="531"/>
    </row>
    <row r="154" spans="1:24" s="17" customFormat="1" ht="15" hidden="1" customHeight="1" x14ac:dyDescent="0.3">
      <c r="A154" s="110" t="s">
        <v>255</v>
      </c>
      <c r="B154" s="82" t="s">
        <v>674</v>
      </c>
      <c r="C154" s="767" t="s">
        <v>256</v>
      </c>
      <c r="D154" s="768"/>
      <c r="E154" s="768"/>
      <c r="F154" s="183">
        <f t="shared" si="76"/>
        <v>0</v>
      </c>
      <c r="G154" s="125"/>
      <c r="H154" s="141">
        <f t="shared" si="66"/>
        <v>0</v>
      </c>
      <c r="I154" s="183">
        <f t="shared" si="77"/>
        <v>0</v>
      </c>
      <c r="J154" s="125"/>
      <c r="K154" s="141">
        <f t="shared" si="67"/>
        <v>0</v>
      </c>
      <c r="L154" s="527"/>
      <c r="M154" s="426"/>
      <c r="N154" s="426"/>
      <c r="O154" s="426"/>
      <c r="P154" s="426"/>
      <c r="Q154" s="426"/>
      <c r="R154" s="426"/>
      <c r="S154" s="408"/>
      <c r="T154" s="426"/>
      <c r="U154" s="426"/>
      <c r="V154" s="426"/>
      <c r="W154" s="531"/>
    </row>
    <row r="155" spans="1:24" s="17" customFormat="1" ht="15" hidden="1" customHeight="1" x14ac:dyDescent="0.3">
      <c r="A155" s="110" t="s">
        <v>257</v>
      </c>
      <c r="B155" s="82" t="s">
        <v>675</v>
      </c>
      <c r="C155" s="767" t="s">
        <v>258</v>
      </c>
      <c r="D155" s="768"/>
      <c r="E155" s="768"/>
      <c r="F155" s="183">
        <f t="shared" si="76"/>
        <v>0</v>
      </c>
      <c r="G155" s="125"/>
      <c r="H155" s="141">
        <f t="shared" si="66"/>
        <v>0</v>
      </c>
      <c r="I155" s="183">
        <f t="shared" si="77"/>
        <v>0</v>
      </c>
      <c r="J155" s="125"/>
      <c r="K155" s="141">
        <f t="shared" si="67"/>
        <v>0</v>
      </c>
      <c r="L155" s="527"/>
      <c r="M155" s="426"/>
      <c r="N155" s="426"/>
      <c r="O155" s="426"/>
      <c r="P155" s="426"/>
      <c r="Q155" s="426"/>
      <c r="R155" s="426"/>
      <c r="S155" s="408"/>
      <c r="T155" s="426"/>
      <c r="U155" s="426"/>
      <c r="V155" s="426"/>
      <c r="W155" s="531"/>
    </row>
    <row r="156" spans="1:24" s="17" customFormat="1" ht="15.75" hidden="1" customHeight="1" thickBot="1" x14ac:dyDescent="0.3">
      <c r="A156" s="110" t="s">
        <v>259</v>
      </c>
      <c r="B156" s="109" t="s">
        <v>676</v>
      </c>
      <c r="C156" s="813" t="s">
        <v>260</v>
      </c>
      <c r="D156" s="814"/>
      <c r="E156" s="814"/>
      <c r="F156" s="195">
        <f t="shared" si="76"/>
        <v>0</v>
      </c>
      <c r="G156" s="137"/>
      <c r="H156" s="141">
        <f t="shared" si="66"/>
        <v>0</v>
      </c>
      <c r="I156" s="195">
        <f t="shared" si="77"/>
        <v>0</v>
      </c>
      <c r="J156" s="137"/>
      <c r="K156" s="141">
        <f t="shared" si="67"/>
        <v>0</v>
      </c>
      <c r="L156" s="538"/>
      <c r="M156" s="647"/>
      <c r="N156" s="647"/>
      <c r="O156" s="647"/>
      <c r="P156" s="647"/>
      <c r="Q156" s="647"/>
      <c r="R156" s="647"/>
      <c r="S156" s="408"/>
      <c r="T156" s="647"/>
      <c r="U156" s="647"/>
      <c r="V156" s="647"/>
      <c r="W156" s="531"/>
    </row>
    <row r="157" spans="1:24" ht="15.75" thickBot="1" x14ac:dyDescent="0.3">
      <c r="B157" s="89" t="s">
        <v>261</v>
      </c>
      <c r="C157" s="771" t="s">
        <v>262</v>
      </c>
      <c r="D157" s="772"/>
      <c r="E157" s="772"/>
      <c r="F157" s="185">
        <f>F158+F161+F162+F163</f>
        <v>7496521</v>
      </c>
      <c r="G157" s="127">
        <f t="shared" ref="G157" si="78">G158+G161+G162+G163</f>
        <v>0</v>
      </c>
      <c r="H157" s="139">
        <f t="shared" si="66"/>
        <v>7496521</v>
      </c>
      <c r="I157" s="185">
        <f>I158+I161+I162+I163</f>
        <v>7496521</v>
      </c>
      <c r="J157" s="127">
        <f t="shared" ref="J157" si="79">J158+J161+J162+J163</f>
        <v>0</v>
      </c>
      <c r="K157" s="499">
        <f t="shared" si="67"/>
        <v>7496521</v>
      </c>
      <c r="L157" s="570">
        <f t="shared" ref="L157:W157" si="80">SUM(L163+L158)</f>
        <v>0</v>
      </c>
      <c r="M157" s="570">
        <f t="shared" si="80"/>
        <v>0</v>
      </c>
      <c r="N157" s="570">
        <f t="shared" si="80"/>
        <v>0</v>
      </c>
      <c r="O157" s="570">
        <f t="shared" si="80"/>
        <v>0</v>
      </c>
      <c r="P157" s="570">
        <f t="shared" si="80"/>
        <v>0</v>
      </c>
      <c r="Q157" s="570">
        <f t="shared" si="80"/>
        <v>0</v>
      </c>
      <c r="R157" s="570">
        <f t="shared" si="80"/>
        <v>0</v>
      </c>
      <c r="S157" s="570">
        <f t="shared" si="80"/>
        <v>7496521</v>
      </c>
      <c r="T157" s="570">
        <f t="shared" si="80"/>
        <v>0</v>
      </c>
      <c r="U157" s="570">
        <f t="shared" si="80"/>
        <v>0</v>
      </c>
      <c r="V157" s="570">
        <f t="shared" si="80"/>
        <v>0</v>
      </c>
      <c r="W157" s="570">
        <f t="shared" si="80"/>
        <v>0</v>
      </c>
      <c r="X157" s="150">
        <f>SUM(L157:W157)</f>
        <v>7496521</v>
      </c>
    </row>
    <row r="158" spans="1:24" s="17" customFormat="1" ht="15" customHeight="1" x14ac:dyDescent="0.25">
      <c r="A158" s="110" t="s">
        <v>263</v>
      </c>
      <c r="B158" s="202" t="s">
        <v>677</v>
      </c>
      <c r="C158" s="815" t="s">
        <v>264</v>
      </c>
      <c r="D158" s="816"/>
      <c r="E158" s="816"/>
      <c r="F158" s="327">
        <f>SUM(F159:F160)</f>
        <v>5902770</v>
      </c>
      <c r="G158" s="204"/>
      <c r="H158" s="143">
        <f t="shared" si="66"/>
        <v>5902770</v>
      </c>
      <c r="I158" s="327">
        <f>SUM(I159:I160)</f>
        <v>5902773</v>
      </c>
      <c r="J158" s="204"/>
      <c r="K158" s="337">
        <f t="shared" si="67"/>
        <v>5902773</v>
      </c>
      <c r="L158" s="419">
        <f t="shared" ref="L158:W158" si="81">SUM(L159:L160)</f>
        <v>0</v>
      </c>
      <c r="M158" s="419">
        <f t="shared" si="81"/>
        <v>0</v>
      </c>
      <c r="N158" s="419">
        <f t="shared" si="81"/>
        <v>0</v>
      </c>
      <c r="O158" s="419">
        <f t="shared" si="81"/>
        <v>0</v>
      </c>
      <c r="P158" s="419">
        <f t="shared" si="81"/>
        <v>0</v>
      </c>
      <c r="Q158" s="419">
        <f t="shared" si="81"/>
        <v>0</v>
      </c>
      <c r="R158" s="419">
        <f t="shared" si="81"/>
        <v>0</v>
      </c>
      <c r="S158" s="420">
        <f t="shared" si="81"/>
        <v>5902773</v>
      </c>
      <c r="T158" s="420">
        <f t="shared" si="81"/>
        <v>0</v>
      </c>
      <c r="U158" s="420">
        <f t="shared" si="81"/>
        <v>0</v>
      </c>
      <c r="V158" s="420">
        <f t="shared" si="81"/>
        <v>0</v>
      </c>
      <c r="W158" s="419">
        <f t="shared" si="81"/>
        <v>0</v>
      </c>
      <c r="X158" s="657">
        <f>SUM(L158:W158)</f>
        <v>5902773</v>
      </c>
    </row>
    <row r="159" spans="1:24" s="17" customFormat="1" ht="15" customHeight="1" x14ac:dyDescent="0.25">
      <c r="A159" s="110"/>
      <c r="B159" s="202"/>
      <c r="C159" s="319"/>
      <c r="D159" s="320" t="s">
        <v>1019</v>
      </c>
      <c r="E159" s="320"/>
      <c r="F159" s="238">
        <v>2548921</v>
      </c>
      <c r="G159" s="204"/>
      <c r="H159" s="142">
        <f t="shared" si="66"/>
        <v>2548921</v>
      </c>
      <c r="I159" s="238">
        <v>2548921</v>
      </c>
      <c r="J159" s="204"/>
      <c r="K159" s="503">
        <f t="shared" si="67"/>
        <v>2548921</v>
      </c>
      <c r="L159" s="426">
        <v>0</v>
      </c>
      <c r="M159" s="426">
        <v>0</v>
      </c>
      <c r="N159" s="426">
        <v>0</v>
      </c>
      <c r="O159" s="426">
        <v>0</v>
      </c>
      <c r="P159" s="426">
        <v>0</v>
      </c>
      <c r="Q159" s="426">
        <v>0</v>
      </c>
      <c r="R159" s="426">
        <v>0</v>
      </c>
      <c r="S159" s="414">
        <v>2548921</v>
      </c>
      <c r="T159" s="426">
        <v>0</v>
      </c>
      <c r="U159" s="426">
        <v>0</v>
      </c>
      <c r="V159" s="426">
        <v>0</v>
      </c>
      <c r="W159" s="419">
        <v>0</v>
      </c>
      <c r="X159" s="657">
        <f>SUM(L159:W159)</f>
        <v>2548921</v>
      </c>
    </row>
    <row r="160" spans="1:24" s="17" customFormat="1" ht="15" customHeight="1" x14ac:dyDescent="0.25">
      <c r="A160" s="110"/>
      <c r="B160" s="202"/>
      <c r="C160" s="319"/>
      <c r="D160" s="320" t="s">
        <v>1020</v>
      </c>
      <c r="E160" s="320"/>
      <c r="F160" s="634">
        <v>3353849</v>
      </c>
      <c r="G160" s="204"/>
      <c r="H160" s="142">
        <f t="shared" si="66"/>
        <v>3353849</v>
      </c>
      <c r="I160" s="634">
        <v>3353852</v>
      </c>
      <c r="J160" s="204"/>
      <c r="K160" s="503">
        <f t="shared" si="67"/>
        <v>3353852</v>
      </c>
      <c r="L160" s="426">
        <v>0</v>
      </c>
      <c r="M160" s="426">
        <v>0</v>
      </c>
      <c r="N160" s="426">
        <v>0</v>
      </c>
      <c r="O160" s="426">
        <v>0</v>
      </c>
      <c r="P160" s="426">
        <v>0</v>
      </c>
      <c r="Q160" s="426">
        <v>0</v>
      </c>
      <c r="R160" s="426">
        <v>0</v>
      </c>
      <c r="S160" s="414">
        <v>3353852</v>
      </c>
      <c r="T160" s="426">
        <v>0</v>
      </c>
      <c r="U160" s="426">
        <v>0</v>
      </c>
      <c r="V160" s="426">
        <v>0</v>
      </c>
      <c r="W160" s="426">
        <v>0</v>
      </c>
      <c r="X160" s="657">
        <f>SUM(L160:W160)</f>
        <v>3353852</v>
      </c>
    </row>
    <row r="161" spans="1:24" s="17" customFormat="1" ht="15" hidden="1" customHeight="1" x14ac:dyDescent="0.3">
      <c r="A161" s="110" t="s">
        <v>265</v>
      </c>
      <c r="B161" s="211" t="s">
        <v>678</v>
      </c>
      <c r="C161" s="809" t="s">
        <v>870</v>
      </c>
      <c r="D161" s="810"/>
      <c r="E161" s="810"/>
      <c r="F161" s="212">
        <f t="shared" ref="F161:F162" si="82">SUM(L161:W161)</f>
        <v>0</v>
      </c>
      <c r="G161" s="213"/>
      <c r="H161" s="205">
        <f t="shared" si="66"/>
        <v>0</v>
      </c>
      <c r="I161" s="212">
        <f t="shared" ref="I161:I162" si="83">SUM(O161:Z161)</f>
        <v>0</v>
      </c>
      <c r="J161" s="213"/>
      <c r="K161" s="506">
        <f t="shared" si="67"/>
        <v>0</v>
      </c>
      <c r="L161" s="426"/>
      <c r="M161" s="426"/>
      <c r="N161" s="426"/>
      <c r="O161" s="426"/>
      <c r="P161" s="426"/>
      <c r="Q161" s="426"/>
      <c r="R161" s="426"/>
      <c r="S161" s="414"/>
      <c r="T161" s="426"/>
      <c r="U161" s="426"/>
      <c r="V161" s="426"/>
      <c r="W161" s="541"/>
      <c r="X161" s="594"/>
    </row>
    <row r="162" spans="1:24" s="17" customFormat="1" ht="15" hidden="1" customHeight="1" x14ac:dyDescent="0.3">
      <c r="A162" s="110" t="s">
        <v>266</v>
      </c>
      <c r="B162" s="211" t="s">
        <v>679</v>
      </c>
      <c r="C162" s="809" t="s">
        <v>267</v>
      </c>
      <c r="D162" s="810"/>
      <c r="E162" s="810"/>
      <c r="F162" s="212">
        <f t="shared" si="82"/>
        <v>0</v>
      </c>
      <c r="G162" s="213"/>
      <c r="H162" s="205">
        <f t="shared" si="66"/>
        <v>0</v>
      </c>
      <c r="I162" s="212">
        <f t="shared" si="83"/>
        <v>0</v>
      </c>
      <c r="J162" s="213"/>
      <c r="K162" s="506">
        <f t="shared" si="67"/>
        <v>0</v>
      </c>
      <c r="L162" s="426"/>
      <c r="M162" s="426"/>
      <c r="N162" s="426"/>
      <c r="O162" s="426"/>
      <c r="P162" s="426"/>
      <c r="Q162" s="426"/>
      <c r="R162" s="426"/>
      <c r="S162" s="414"/>
      <c r="T162" s="426"/>
      <c r="U162" s="426"/>
      <c r="V162" s="426"/>
      <c r="W162" s="531"/>
      <c r="X162" s="594"/>
    </row>
    <row r="163" spans="1:24" s="17" customFormat="1" ht="15.75" customHeight="1" x14ac:dyDescent="0.25">
      <c r="A163" s="110" t="s">
        <v>268</v>
      </c>
      <c r="B163" s="211" t="s">
        <v>680</v>
      </c>
      <c r="C163" s="873" t="s">
        <v>366</v>
      </c>
      <c r="D163" s="873"/>
      <c r="E163" s="809"/>
      <c r="F163" s="189">
        <f>SUM(F164:F165)</f>
        <v>1593751</v>
      </c>
      <c r="G163" s="213"/>
      <c r="H163" s="143">
        <f t="shared" si="66"/>
        <v>1593751</v>
      </c>
      <c r="I163" s="189">
        <f>SUM(I164:I165)</f>
        <v>1593748</v>
      </c>
      <c r="J163" s="213"/>
      <c r="K163" s="337">
        <f t="shared" si="67"/>
        <v>1593748</v>
      </c>
      <c r="L163" s="426">
        <f t="shared" ref="L163:W163" si="84">SUM(L164:L165)</f>
        <v>0</v>
      </c>
      <c r="M163" s="426">
        <f t="shared" si="84"/>
        <v>0</v>
      </c>
      <c r="N163" s="426">
        <f t="shared" si="84"/>
        <v>0</v>
      </c>
      <c r="O163" s="426">
        <f t="shared" si="84"/>
        <v>0</v>
      </c>
      <c r="P163" s="426">
        <f t="shared" si="84"/>
        <v>0</v>
      </c>
      <c r="Q163" s="426">
        <f t="shared" si="84"/>
        <v>0</v>
      </c>
      <c r="R163" s="426">
        <f t="shared" si="84"/>
        <v>0</v>
      </c>
      <c r="S163" s="414">
        <f t="shared" si="84"/>
        <v>1593748</v>
      </c>
      <c r="T163" s="414">
        <f t="shared" si="84"/>
        <v>0</v>
      </c>
      <c r="U163" s="414">
        <f t="shared" si="84"/>
        <v>0</v>
      </c>
      <c r="V163" s="414">
        <f t="shared" si="84"/>
        <v>0</v>
      </c>
      <c r="W163" s="414">
        <f t="shared" si="84"/>
        <v>0</v>
      </c>
      <c r="X163" s="657">
        <f>SUM(L163:W163)</f>
        <v>1593748</v>
      </c>
    </row>
    <row r="164" spans="1:24" s="17" customFormat="1" ht="15.75" customHeight="1" x14ac:dyDescent="0.25">
      <c r="A164" s="110"/>
      <c r="B164" s="211"/>
      <c r="C164" s="321"/>
      <c r="D164" s="322" t="s">
        <v>1019</v>
      </c>
      <c r="E164" s="179"/>
      <c r="F164" s="182">
        <v>688215</v>
      </c>
      <c r="G164" s="213"/>
      <c r="H164" s="142">
        <f t="shared" si="66"/>
        <v>688215</v>
      </c>
      <c r="I164" s="182">
        <v>688215</v>
      </c>
      <c r="J164" s="213"/>
      <c r="K164" s="503">
        <f t="shared" si="67"/>
        <v>688215</v>
      </c>
      <c r="L164" s="426">
        <v>0</v>
      </c>
      <c r="M164" s="647">
        <v>0</v>
      </c>
      <c r="N164" s="426">
        <v>0</v>
      </c>
      <c r="O164" s="426">
        <v>0</v>
      </c>
      <c r="P164" s="426">
        <v>0</v>
      </c>
      <c r="Q164" s="426">
        <v>0</v>
      </c>
      <c r="R164" s="426">
        <v>0</v>
      </c>
      <c r="S164" s="414">
        <v>688215</v>
      </c>
      <c r="T164" s="426">
        <v>0</v>
      </c>
      <c r="U164" s="426">
        <v>0</v>
      </c>
      <c r="V164" s="426">
        <v>0</v>
      </c>
      <c r="W164" s="426">
        <v>0</v>
      </c>
      <c r="X164" s="657">
        <f>SUM(L164:W164)</f>
        <v>688215</v>
      </c>
    </row>
    <row r="165" spans="1:24" s="17" customFormat="1" ht="15.75" customHeight="1" thickBot="1" x14ac:dyDescent="0.3">
      <c r="A165" s="110"/>
      <c r="B165" s="290"/>
      <c r="C165" s="323"/>
      <c r="D165" s="324" t="s">
        <v>1020</v>
      </c>
      <c r="E165" s="326"/>
      <c r="F165" s="576">
        <v>905536</v>
      </c>
      <c r="G165" s="325"/>
      <c r="H165" s="142">
        <f t="shared" si="66"/>
        <v>905536</v>
      </c>
      <c r="I165" s="576">
        <v>905533</v>
      </c>
      <c r="J165" s="325"/>
      <c r="K165" s="503">
        <f t="shared" si="67"/>
        <v>905533</v>
      </c>
      <c r="L165" s="535">
        <v>0</v>
      </c>
      <c r="M165" s="647">
        <v>0</v>
      </c>
      <c r="N165" s="648">
        <v>0</v>
      </c>
      <c r="O165" s="647">
        <v>0</v>
      </c>
      <c r="P165" s="647">
        <v>0</v>
      </c>
      <c r="Q165" s="647">
        <v>0</v>
      </c>
      <c r="R165" s="647">
        <v>0</v>
      </c>
      <c r="S165" s="649">
        <v>905533</v>
      </c>
      <c r="T165" s="647">
        <v>0</v>
      </c>
      <c r="U165" s="647">
        <v>0</v>
      </c>
      <c r="V165" s="647">
        <v>0</v>
      </c>
      <c r="W165" s="647">
        <v>0</v>
      </c>
      <c r="X165" s="657">
        <f>SUM(L165:W165)</f>
        <v>905533</v>
      </c>
    </row>
    <row r="166" spans="1:24" ht="15.75" thickBot="1" x14ac:dyDescent="0.3">
      <c r="B166" s="89" t="s">
        <v>269</v>
      </c>
      <c r="C166" s="771" t="s">
        <v>270</v>
      </c>
      <c r="D166" s="772"/>
      <c r="E166" s="772"/>
      <c r="F166" s="185">
        <f>F167+F168+F179+F190+F201+F204+F216+F217+F218</f>
        <v>0</v>
      </c>
      <c r="G166" s="127">
        <f t="shared" ref="G166" si="85">G167+G168+G179+G190+G201+G204+G216+G217+G218</f>
        <v>0</v>
      </c>
      <c r="H166" s="139">
        <f t="shared" si="66"/>
        <v>0</v>
      </c>
      <c r="I166" s="185">
        <f>I167+I168+I179+I190+I201+I204+I216+I217+I218</f>
        <v>0</v>
      </c>
      <c r="J166" s="127">
        <f t="shared" ref="J166" si="86">J167+J168+J179+J190+J201+J204+J216+J217+J218</f>
        <v>0</v>
      </c>
      <c r="K166" s="499">
        <f t="shared" si="67"/>
        <v>0</v>
      </c>
      <c r="L166" s="570"/>
      <c r="M166" s="570"/>
      <c r="N166" s="570"/>
      <c r="O166" s="570"/>
      <c r="P166" s="570"/>
      <c r="Q166" s="570"/>
      <c r="R166" s="570"/>
      <c r="S166" s="570"/>
      <c r="T166" s="570"/>
      <c r="U166" s="570"/>
      <c r="V166" s="570"/>
      <c r="W166" s="570"/>
      <c r="X166" s="567"/>
    </row>
    <row r="167" spans="1:24" s="17" customFormat="1" ht="25.5" hidden="1" customHeight="1" x14ac:dyDescent="0.3">
      <c r="A167" s="110" t="s">
        <v>271</v>
      </c>
      <c r="B167" s="82" t="s">
        <v>681</v>
      </c>
      <c r="C167" s="764" t="s">
        <v>367</v>
      </c>
      <c r="D167" s="765"/>
      <c r="E167" s="765"/>
      <c r="F167" s="196">
        <f>SUM(L167:W167)</f>
        <v>0</v>
      </c>
      <c r="G167" s="138"/>
      <c r="H167" s="141">
        <f t="shared" si="66"/>
        <v>0</v>
      </c>
      <c r="I167" s="196">
        <f>SUM(O167:Z167)</f>
        <v>0</v>
      </c>
      <c r="J167" s="138"/>
      <c r="K167" s="141">
        <f t="shared" si="67"/>
        <v>0</v>
      </c>
      <c r="L167" s="527"/>
      <c r="M167" s="419"/>
      <c r="N167" s="419"/>
      <c r="O167" s="419"/>
      <c r="P167" s="419"/>
      <c r="Q167" s="419"/>
      <c r="R167" s="419"/>
      <c r="S167" s="541"/>
      <c r="T167" s="533"/>
      <c r="U167" s="533"/>
      <c r="V167" s="533"/>
      <c r="W167" s="533"/>
      <c r="X167" s="594"/>
    </row>
    <row r="168" spans="1:24" s="17" customFormat="1" ht="16.350000000000001" hidden="1" customHeight="1" x14ac:dyDescent="0.3">
      <c r="A168" s="110" t="s">
        <v>272</v>
      </c>
      <c r="B168" s="82" t="s">
        <v>682</v>
      </c>
      <c r="C168" s="802" t="s">
        <v>810</v>
      </c>
      <c r="D168" s="803"/>
      <c r="E168" s="803"/>
      <c r="F168" s="196">
        <f>F169+F170+F171+F172+F173+F174+F175+F176+F177+F178</f>
        <v>0</v>
      </c>
      <c r="G168" s="138">
        <f t="shared" ref="G168" si="87">G169+G170+G171+G172+G173+G174+G175+G176+G177+G178</f>
        <v>0</v>
      </c>
      <c r="H168" s="141">
        <f t="shared" si="66"/>
        <v>0</v>
      </c>
      <c r="I168" s="196">
        <f>I169+I170+I171+I172+I173+I174+I175+I176+I177+I178</f>
        <v>0</v>
      </c>
      <c r="J168" s="138">
        <f t="shared" ref="J168" si="88">J169+J170+J171+J172+J173+J174+J175+J176+J177+J178</f>
        <v>0</v>
      </c>
      <c r="K168" s="141">
        <f t="shared" si="67"/>
        <v>0</v>
      </c>
      <c r="L168" s="527"/>
      <c r="M168" s="426"/>
      <c r="N168" s="426"/>
      <c r="O168" s="426"/>
      <c r="P168" s="426"/>
      <c r="Q168" s="426"/>
      <c r="R168" s="426"/>
      <c r="S168" s="531"/>
      <c r="T168" s="404"/>
      <c r="U168" s="404"/>
      <c r="V168" s="404"/>
      <c r="W168" s="404"/>
      <c r="X168" s="594"/>
    </row>
    <row r="169" spans="1:24" ht="15" hidden="1" customHeight="1" x14ac:dyDescent="0.3">
      <c r="B169" s="50"/>
      <c r="C169" s="2"/>
      <c r="D169" s="748" t="s">
        <v>811</v>
      </c>
      <c r="E169" s="748"/>
      <c r="F169" s="182">
        <f t="shared" ref="F169:F178" si="89">SUM(L169:W169)</f>
        <v>0</v>
      </c>
      <c r="G169" s="124"/>
      <c r="H169" s="142">
        <f t="shared" si="66"/>
        <v>0</v>
      </c>
      <c r="I169" s="182">
        <f t="shared" ref="I169:I178" si="90">SUM(O169:Z169)</f>
        <v>0</v>
      </c>
      <c r="J169" s="124"/>
      <c r="K169" s="142">
        <f t="shared" si="67"/>
        <v>0</v>
      </c>
      <c r="L169" s="527"/>
      <c r="M169" s="426"/>
      <c r="N169" s="426"/>
      <c r="O169" s="426"/>
      <c r="P169" s="426"/>
      <c r="Q169" s="426"/>
      <c r="R169" s="426"/>
      <c r="S169" s="531"/>
      <c r="T169" s="404"/>
      <c r="U169" s="404"/>
      <c r="V169" s="404"/>
      <c r="W169" s="404"/>
      <c r="X169" s="567"/>
    </row>
    <row r="170" spans="1:24" ht="15" hidden="1" customHeight="1" x14ac:dyDescent="0.3">
      <c r="B170" s="50"/>
      <c r="C170" s="2"/>
      <c r="D170" s="748" t="s">
        <v>812</v>
      </c>
      <c r="E170" s="748"/>
      <c r="F170" s="182">
        <f t="shared" si="89"/>
        <v>0</v>
      </c>
      <c r="G170" s="124"/>
      <c r="H170" s="142">
        <f t="shared" si="66"/>
        <v>0</v>
      </c>
      <c r="I170" s="182">
        <f t="shared" si="90"/>
        <v>0</v>
      </c>
      <c r="J170" s="124"/>
      <c r="K170" s="142">
        <f t="shared" si="67"/>
        <v>0</v>
      </c>
      <c r="L170" s="527"/>
      <c r="M170" s="426"/>
      <c r="N170" s="426"/>
      <c r="O170" s="426"/>
      <c r="P170" s="426"/>
      <c r="Q170" s="426"/>
      <c r="R170" s="426"/>
      <c r="S170" s="531"/>
      <c r="T170" s="404"/>
      <c r="U170" s="404"/>
      <c r="V170" s="404"/>
      <c r="W170" s="404"/>
      <c r="X170" s="567"/>
    </row>
    <row r="171" spans="1:24" ht="15" hidden="1" customHeight="1" x14ac:dyDescent="0.3">
      <c r="B171" s="50"/>
      <c r="C171" s="2"/>
      <c r="D171" s="748" t="s">
        <v>544</v>
      </c>
      <c r="E171" s="748"/>
      <c r="F171" s="182">
        <f t="shared" si="89"/>
        <v>0</v>
      </c>
      <c r="G171" s="124"/>
      <c r="H171" s="142">
        <f t="shared" si="66"/>
        <v>0</v>
      </c>
      <c r="I171" s="182">
        <f t="shared" si="90"/>
        <v>0</v>
      </c>
      <c r="J171" s="124"/>
      <c r="K171" s="142">
        <f t="shared" si="67"/>
        <v>0</v>
      </c>
      <c r="L171" s="527"/>
      <c r="M171" s="426"/>
      <c r="N171" s="426"/>
      <c r="O171" s="426"/>
      <c r="P171" s="426"/>
      <c r="Q171" s="426"/>
      <c r="R171" s="426"/>
      <c r="S171" s="531"/>
      <c r="T171" s="404"/>
      <c r="U171" s="404"/>
      <c r="V171" s="404"/>
      <c r="W171" s="404"/>
      <c r="X171" s="567"/>
    </row>
    <row r="172" spans="1:24" ht="25.5" hidden="1" customHeight="1" x14ac:dyDescent="0.3">
      <c r="B172" s="50"/>
      <c r="C172" s="2"/>
      <c r="D172" s="749" t="s">
        <v>547</v>
      </c>
      <c r="E172" s="749"/>
      <c r="F172" s="192">
        <f t="shared" si="89"/>
        <v>0</v>
      </c>
      <c r="G172" s="134"/>
      <c r="H172" s="142">
        <f t="shared" si="66"/>
        <v>0</v>
      </c>
      <c r="I172" s="192">
        <f t="shared" si="90"/>
        <v>0</v>
      </c>
      <c r="J172" s="134"/>
      <c r="K172" s="142">
        <f t="shared" si="67"/>
        <v>0</v>
      </c>
      <c r="L172" s="527"/>
      <c r="M172" s="426"/>
      <c r="N172" s="426"/>
      <c r="O172" s="426"/>
      <c r="P172" s="426"/>
      <c r="Q172" s="426"/>
      <c r="R172" s="426"/>
      <c r="S172" s="531"/>
      <c r="T172" s="404"/>
      <c r="U172" s="404"/>
      <c r="V172" s="404"/>
      <c r="W172" s="404"/>
      <c r="X172" s="567"/>
    </row>
    <row r="173" spans="1:24" ht="15" hidden="1" customHeight="1" x14ac:dyDescent="0.3">
      <c r="B173" s="50"/>
      <c r="C173" s="2"/>
      <c r="D173" s="748" t="s">
        <v>549</v>
      </c>
      <c r="E173" s="748"/>
      <c r="F173" s="182">
        <f t="shared" si="89"/>
        <v>0</v>
      </c>
      <c r="G173" s="124"/>
      <c r="H173" s="142">
        <f t="shared" si="66"/>
        <v>0</v>
      </c>
      <c r="I173" s="182">
        <f t="shared" si="90"/>
        <v>0</v>
      </c>
      <c r="J173" s="124"/>
      <c r="K173" s="142">
        <f t="shared" si="67"/>
        <v>0</v>
      </c>
      <c r="L173" s="527"/>
      <c r="M173" s="426"/>
      <c r="N173" s="426"/>
      <c r="O173" s="426"/>
      <c r="P173" s="426"/>
      <c r="Q173" s="426"/>
      <c r="R173" s="426"/>
      <c r="S173" s="531"/>
      <c r="T173" s="404"/>
      <c r="U173" s="404"/>
      <c r="V173" s="404"/>
      <c r="W173" s="404"/>
      <c r="X173" s="567"/>
    </row>
    <row r="174" spans="1:24" ht="15" hidden="1" customHeight="1" x14ac:dyDescent="0.3">
      <c r="B174" s="50"/>
      <c r="C174" s="2"/>
      <c r="D174" s="748" t="s">
        <v>550</v>
      </c>
      <c r="E174" s="748"/>
      <c r="F174" s="182">
        <f t="shared" si="89"/>
        <v>0</v>
      </c>
      <c r="G174" s="124"/>
      <c r="H174" s="142">
        <f t="shared" si="66"/>
        <v>0</v>
      </c>
      <c r="I174" s="182">
        <f t="shared" si="90"/>
        <v>0</v>
      </c>
      <c r="J174" s="124"/>
      <c r="K174" s="142">
        <f t="shared" si="67"/>
        <v>0</v>
      </c>
      <c r="L174" s="527"/>
      <c r="M174" s="426"/>
      <c r="N174" s="426"/>
      <c r="O174" s="426"/>
      <c r="P174" s="426"/>
      <c r="Q174" s="426"/>
      <c r="R174" s="426"/>
      <c r="S174" s="531"/>
      <c r="T174" s="404"/>
      <c r="U174" s="404"/>
      <c r="V174" s="404"/>
      <c r="W174" s="404"/>
      <c r="X174" s="567"/>
    </row>
    <row r="175" spans="1:24" ht="25.5" hidden="1" customHeight="1" x14ac:dyDescent="0.3">
      <c r="B175" s="50"/>
      <c r="C175" s="2"/>
      <c r="D175" s="749" t="s">
        <v>554</v>
      </c>
      <c r="E175" s="749"/>
      <c r="F175" s="192">
        <f t="shared" si="89"/>
        <v>0</v>
      </c>
      <c r="G175" s="134"/>
      <c r="H175" s="142">
        <f t="shared" si="66"/>
        <v>0</v>
      </c>
      <c r="I175" s="192">
        <f t="shared" si="90"/>
        <v>0</v>
      </c>
      <c r="J175" s="134"/>
      <c r="K175" s="142">
        <f t="shared" si="67"/>
        <v>0</v>
      </c>
      <c r="L175" s="527"/>
      <c r="M175" s="426"/>
      <c r="N175" s="426"/>
      <c r="O175" s="426"/>
      <c r="P175" s="426"/>
      <c r="Q175" s="426"/>
      <c r="R175" s="426"/>
      <c r="S175" s="531"/>
      <c r="T175" s="404"/>
      <c r="U175" s="404"/>
      <c r="V175" s="404"/>
      <c r="W175" s="404"/>
      <c r="X175" s="567"/>
    </row>
    <row r="176" spans="1:24" ht="25.5" hidden="1" customHeight="1" x14ac:dyDescent="0.3">
      <c r="B176" s="50"/>
      <c r="C176" s="2"/>
      <c r="D176" s="749" t="s">
        <v>557</v>
      </c>
      <c r="E176" s="749"/>
      <c r="F176" s="192">
        <f t="shared" si="89"/>
        <v>0</v>
      </c>
      <c r="G176" s="134"/>
      <c r="H176" s="142">
        <f t="shared" si="66"/>
        <v>0</v>
      </c>
      <c r="I176" s="192">
        <f t="shared" si="90"/>
        <v>0</v>
      </c>
      <c r="J176" s="134"/>
      <c r="K176" s="142">
        <f t="shared" si="67"/>
        <v>0</v>
      </c>
      <c r="L176" s="527"/>
      <c r="M176" s="426"/>
      <c r="N176" s="426"/>
      <c r="O176" s="426"/>
      <c r="P176" s="426"/>
      <c r="Q176" s="426"/>
      <c r="R176" s="426"/>
      <c r="S176" s="531"/>
      <c r="T176" s="404"/>
      <c r="U176" s="404"/>
      <c r="V176" s="404"/>
      <c r="W176" s="404"/>
      <c r="X176" s="567"/>
    </row>
    <row r="177" spans="1:24" ht="25.5" hidden="1" customHeight="1" x14ac:dyDescent="0.3">
      <c r="B177" s="50"/>
      <c r="C177" s="2"/>
      <c r="D177" s="749" t="s">
        <v>559</v>
      </c>
      <c r="E177" s="749"/>
      <c r="F177" s="192">
        <f t="shared" si="89"/>
        <v>0</v>
      </c>
      <c r="G177" s="134"/>
      <c r="H177" s="142">
        <f t="shared" si="66"/>
        <v>0</v>
      </c>
      <c r="I177" s="192">
        <f t="shared" si="90"/>
        <v>0</v>
      </c>
      <c r="J177" s="134"/>
      <c r="K177" s="142">
        <f t="shared" si="67"/>
        <v>0</v>
      </c>
      <c r="L177" s="527"/>
      <c r="M177" s="426"/>
      <c r="N177" s="426"/>
      <c r="O177" s="426"/>
      <c r="P177" s="426"/>
      <c r="Q177" s="426"/>
      <c r="R177" s="426"/>
      <c r="S177" s="531"/>
      <c r="T177" s="404"/>
      <c r="U177" s="404"/>
      <c r="V177" s="404"/>
      <c r="W177" s="404"/>
      <c r="X177" s="567"/>
    </row>
    <row r="178" spans="1:24" ht="25.5" hidden="1" customHeight="1" x14ac:dyDescent="0.3">
      <c r="B178" s="50"/>
      <c r="C178" s="2"/>
      <c r="D178" s="749" t="s">
        <v>562</v>
      </c>
      <c r="E178" s="749"/>
      <c r="F178" s="192">
        <f t="shared" si="89"/>
        <v>0</v>
      </c>
      <c r="G178" s="134"/>
      <c r="H178" s="142">
        <f t="shared" si="66"/>
        <v>0</v>
      </c>
      <c r="I178" s="192">
        <f t="shared" si="90"/>
        <v>0</v>
      </c>
      <c r="J178" s="134"/>
      <c r="K178" s="142">
        <f t="shared" si="67"/>
        <v>0</v>
      </c>
      <c r="L178" s="527"/>
      <c r="M178" s="426"/>
      <c r="N178" s="426"/>
      <c r="O178" s="426"/>
      <c r="P178" s="426"/>
      <c r="Q178" s="426"/>
      <c r="R178" s="426"/>
      <c r="S178" s="531"/>
      <c r="T178" s="404"/>
      <c r="U178" s="404"/>
      <c r="V178" s="404"/>
      <c r="W178" s="404"/>
      <c r="X178" s="567"/>
    </row>
    <row r="179" spans="1:24" s="17" customFormat="1" ht="25.5" hidden="1" customHeight="1" x14ac:dyDescent="0.3">
      <c r="A179" s="113" t="s">
        <v>273</v>
      </c>
      <c r="B179" s="82" t="s">
        <v>683</v>
      </c>
      <c r="C179" s="802" t="s">
        <v>604</v>
      </c>
      <c r="D179" s="803"/>
      <c r="E179" s="803"/>
      <c r="F179" s="196">
        <f>F180+F181+F182+F183+F184+F185+F186+F187+F188+F189</f>
        <v>0</v>
      </c>
      <c r="G179" s="138">
        <f t="shared" ref="G179" si="91">G180+G181+G182+G183+G184+G185+G186+G187+G188+G189</f>
        <v>0</v>
      </c>
      <c r="H179" s="141">
        <f t="shared" si="66"/>
        <v>0</v>
      </c>
      <c r="I179" s="196">
        <f>I180+I181+I182+I183+I184+I185+I186+I187+I188+I189</f>
        <v>0</v>
      </c>
      <c r="J179" s="138">
        <f t="shared" ref="J179" si="92">J180+J181+J182+J183+J184+J185+J186+J187+J188+J189</f>
        <v>0</v>
      </c>
      <c r="K179" s="141">
        <f t="shared" si="67"/>
        <v>0</v>
      </c>
      <c r="L179" s="527"/>
      <c r="M179" s="426"/>
      <c r="N179" s="426"/>
      <c r="O179" s="426"/>
      <c r="P179" s="426"/>
      <c r="Q179" s="426"/>
      <c r="R179" s="426"/>
      <c r="S179" s="531"/>
      <c r="T179" s="404"/>
      <c r="U179" s="404"/>
      <c r="V179" s="404"/>
      <c r="W179" s="404"/>
      <c r="X179" s="594"/>
    </row>
    <row r="180" spans="1:24" ht="15" hidden="1" customHeight="1" x14ac:dyDescent="0.3">
      <c r="B180" s="50"/>
      <c r="C180" s="2"/>
      <c r="D180" s="748" t="s">
        <v>813</v>
      </c>
      <c r="E180" s="748"/>
      <c r="F180" s="182">
        <f t="shared" ref="F180:F189" si="93">SUM(L180:W180)</f>
        <v>0</v>
      </c>
      <c r="G180" s="124"/>
      <c r="H180" s="142">
        <f t="shared" si="66"/>
        <v>0</v>
      </c>
      <c r="I180" s="182">
        <f t="shared" ref="I180:I189" si="94">SUM(O180:Z180)</f>
        <v>0</v>
      </c>
      <c r="J180" s="124"/>
      <c r="K180" s="142">
        <f t="shared" si="67"/>
        <v>0</v>
      </c>
      <c r="L180" s="527"/>
      <c r="M180" s="426"/>
      <c r="N180" s="426"/>
      <c r="O180" s="426"/>
      <c r="P180" s="426"/>
      <c r="Q180" s="426"/>
      <c r="R180" s="426"/>
      <c r="S180" s="531"/>
      <c r="T180" s="404"/>
      <c r="U180" s="404"/>
      <c r="V180" s="404"/>
      <c r="W180" s="404"/>
      <c r="X180" s="567"/>
    </row>
    <row r="181" spans="1:24" ht="15" hidden="1" customHeight="1" x14ac:dyDescent="0.3">
      <c r="B181" s="50"/>
      <c r="C181" s="2"/>
      <c r="D181" s="748" t="s">
        <v>814</v>
      </c>
      <c r="E181" s="748"/>
      <c r="F181" s="182">
        <f t="shared" si="93"/>
        <v>0</v>
      </c>
      <c r="G181" s="124"/>
      <c r="H181" s="142">
        <f t="shared" si="66"/>
        <v>0</v>
      </c>
      <c r="I181" s="182">
        <f t="shared" si="94"/>
        <v>0</v>
      </c>
      <c r="J181" s="124"/>
      <c r="K181" s="142">
        <f t="shared" si="67"/>
        <v>0</v>
      </c>
      <c r="L181" s="527"/>
      <c r="M181" s="426"/>
      <c r="N181" s="426"/>
      <c r="O181" s="426"/>
      <c r="P181" s="426"/>
      <c r="Q181" s="426"/>
      <c r="R181" s="426"/>
      <c r="S181" s="531"/>
      <c r="T181" s="404"/>
      <c r="U181" s="404"/>
      <c r="V181" s="404"/>
      <c r="W181" s="404"/>
      <c r="X181" s="567"/>
    </row>
    <row r="182" spans="1:24" ht="15" hidden="1" customHeight="1" x14ac:dyDescent="0.3">
      <c r="B182" s="50"/>
      <c r="C182" s="2"/>
      <c r="D182" s="748" t="s">
        <v>545</v>
      </c>
      <c r="E182" s="748"/>
      <c r="F182" s="182">
        <f t="shared" si="93"/>
        <v>0</v>
      </c>
      <c r="G182" s="124"/>
      <c r="H182" s="142">
        <f t="shared" si="66"/>
        <v>0</v>
      </c>
      <c r="I182" s="182">
        <f t="shared" si="94"/>
        <v>0</v>
      </c>
      <c r="J182" s="124"/>
      <c r="K182" s="142">
        <f t="shared" si="67"/>
        <v>0</v>
      </c>
      <c r="L182" s="527"/>
      <c r="M182" s="426"/>
      <c r="N182" s="426"/>
      <c r="O182" s="426"/>
      <c r="P182" s="426"/>
      <c r="Q182" s="426"/>
      <c r="R182" s="426"/>
      <c r="S182" s="531"/>
      <c r="T182" s="404"/>
      <c r="U182" s="404"/>
      <c r="V182" s="404"/>
      <c r="W182" s="404"/>
      <c r="X182" s="567"/>
    </row>
    <row r="183" spans="1:24" ht="25.5" hidden="1" customHeight="1" x14ac:dyDescent="0.3">
      <c r="B183" s="50"/>
      <c r="C183" s="2"/>
      <c r="D183" s="749" t="s">
        <v>548</v>
      </c>
      <c r="E183" s="749"/>
      <c r="F183" s="192">
        <f t="shared" si="93"/>
        <v>0</v>
      </c>
      <c r="G183" s="134"/>
      <c r="H183" s="142">
        <f t="shared" si="66"/>
        <v>0</v>
      </c>
      <c r="I183" s="192">
        <f t="shared" si="94"/>
        <v>0</v>
      </c>
      <c r="J183" s="134"/>
      <c r="K183" s="142">
        <f t="shared" si="67"/>
        <v>0</v>
      </c>
      <c r="L183" s="527"/>
      <c r="M183" s="426"/>
      <c r="N183" s="426"/>
      <c r="O183" s="426"/>
      <c r="P183" s="426"/>
      <c r="Q183" s="426"/>
      <c r="R183" s="426"/>
      <c r="S183" s="531"/>
      <c r="T183" s="404"/>
      <c r="U183" s="404"/>
      <c r="V183" s="404"/>
      <c r="W183" s="404"/>
      <c r="X183" s="567"/>
    </row>
    <row r="184" spans="1:24" ht="15" hidden="1" customHeight="1" x14ac:dyDescent="0.3">
      <c r="B184" s="50"/>
      <c r="C184" s="2"/>
      <c r="D184" s="748" t="s">
        <v>551</v>
      </c>
      <c r="E184" s="748"/>
      <c r="F184" s="182">
        <f t="shared" si="93"/>
        <v>0</v>
      </c>
      <c r="G184" s="124"/>
      <c r="H184" s="142">
        <f t="shared" si="66"/>
        <v>0</v>
      </c>
      <c r="I184" s="182">
        <f t="shared" si="94"/>
        <v>0</v>
      </c>
      <c r="J184" s="124"/>
      <c r="K184" s="142">
        <f t="shared" si="67"/>
        <v>0</v>
      </c>
      <c r="L184" s="527"/>
      <c r="M184" s="426"/>
      <c r="N184" s="426"/>
      <c r="O184" s="426"/>
      <c r="P184" s="426"/>
      <c r="Q184" s="426"/>
      <c r="R184" s="426"/>
      <c r="S184" s="531"/>
      <c r="T184" s="404"/>
      <c r="U184" s="404"/>
      <c r="V184" s="404"/>
      <c r="W184" s="404"/>
      <c r="X184" s="567"/>
    </row>
    <row r="185" spans="1:24" ht="15" hidden="1" customHeight="1" x14ac:dyDescent="0.3">
      <c r="B185" s="50"/>
      <c r="C185" s="2"/>
      <c r="D185" s="748" t="s">
        <v>815</v>
      </c>
      <c r="E185" s="748"/>
      <c r="F185" s="182">
        <f t="shared" si="93"/>
        <v>0</v>
      </c>
      <c r="G185" s="124"/>
      <c r="H185" s="142">
        <f t="shared" si="66"/>
        <v>0</v>
      </c>
      <c r="I185" s="182">
        <f t="shared" si="94"/>
        <v>0</v>
      </c>
      <c r="J185" s="124"/>
      <c r="K185" s="142">
        <f t="shared" si="67"/>
        <v>0</v>
      </c>
      <c r="L185" s="527"/>
      <c r="M185" s="426"/>
      <c r="N185" s="426"/>
      <c r="O185" s="426"/>
      <c r="P185" s="426"/>
      <c r="Q185" s="426"/>
      <c r="R185" s="426"/>
      <c r="S185" s="531"/>
      <c r="T185" s="404"/>
      <c r="U185" s="404"/>
      <c r="V185" s="404"/>
      <c r="W185" s="404"/>
      <c r="X185" s="567"/>
    </row>
    <row r="186" spans="1:24" ht="25.5" hidden="1" customHeight="1" x14ac:dyDescent="0.3">
      <c r="B186" s="50"/>
      <c r="C186" s="2"/>
      <c r="D186" s="749" t="s">
        <v>555</v>
      </c>
      <c r="E186" s="749"/>
      <c r="F186" s="192">
        <f t="shared" si="93"/>
        <v>0</v>
      </c>
      <c r="G186" s="134"/>
      <c r="H186" s="142">
        <f t="shared" si="66"/>
        <v>0</v>
      </c>
      <c r="I186" s="192">
        <f t="shared" si="94"/>
        <v>0</v>
      </c>
      <c r="J186" s="134"/>
      <c r="K186" s="142">
        <f t="shared" si="67"/>
        <v>0</v>
      </c>
      <c r="L186" s="527"/>
      <c r="M186" s="426"/>
      <c r="N186" s="426"/>
      <c r="O186" s="426"/>
      <c r="P186" s="426"/>
      <c r="Q186" s="426"/>
      <c r="R186" s="426"/>
      <c r="S186" s="531"/>
      <c r="T186" s="404"/>
      <c r="U186" s="404"/>
      <c r="V186" s="404"/>
      <c r="W186" s="404"/>
      <c r="X186" s="567"/>
    </row>
    <row r="187" spans="1:24" ht="25.5" hidden="1" customHeight="1" x14ac:dyDescent="0.3">
      <c r="B187" s="50"/>
      <c r="C187" s="2"/>
      <c r="D187" s="749" t="s">
        <v>558</v>
      </c>
      <c r="E187" s="749"/>
      <c r="F187" s="192">
        <f t="shared" si="93"/>
        <v>0</v>
      </c>
      <c r="G187" s="134"/>
      <c r="H187" s="142">
        <f t="shared" si="66"/>
        <v>0</v>
      </c>
      <c r="I187" s="192">
        <f t="shared" si="94"/>
        <v>0</v>
      </c>
      <c r="J187" s="134"/>
      <c r="K187" s="142">
        <f t="shared" si="67"/>
        <v>0</v>
      </c>
      <c r="L187" s="527"/>
      <c r="M187" s="426"/>
      <c r="N187" s="426"/>
      <c r="O187" s="426"/>
      <c r="P187" s="426"/>
      <c r="Q187" s="426"/>
      <c r="R187" s="426"/>
      <c r="S187" s="531"/>
      <c r="T187" s="404"/>
      <c r="U187" s="404"/>
      <c r="V187" s="404"/>
      <c r="W187" s="404"/>
      <c r="X187" s="567"/>
    </row>
    <row r="188" spans="1:24" ht="25.5" hidden="1" customHeight="1" x14ac:dyDescent="0.3">
      <c r="B188" s="50"/>
      <c r="C188" s="2"/>
      <c r="D188" s="749" t="s">
        <v>560</v>
      </c>
      <c r="E188" s="749"/>
      <c r="F188" s="192">
        <f t="shared" si="93"/>
        <v>0</v>
      </c>
      <c r="G188" s="134"/>
      <c r="H188" s="142">
        <f t="shared" si="66"/>
        <v>0</v>
      </c>
      <c r="I188" s="192">
        <f t="shared" si="94"/>
        <v>0</v>
      </c>
      <c r="J188" s="134"/>
      <c r="K188" s="142">
        <f t="shared" si="67"/>
        <v>0</v>
      </c>
      <c r="L188" s="527"/>
      <c r="M188" s="426"/>
      <c r="N188" s="426"/>
      <c r="O188" s="426"/>
      <c r="P188" s="426"/>
      <c r="Q188" s="426"/>
      <c r="R188" s="426"/>
      <c r="S188" s="531"/>
      <c r="T188" s="404"/>
      <c r="U188" s="404"/>
      <c r="V188" s="404"/>
      <c r="W188" s="404"/>
      <c r="X188" s="567"/>
    </row>
    <row r="189" spans="1:24" ht="25.5" hidden="1" customHeight="1" x14ac:dyDescent="0.3">
      <c r="B189" s="50"/>
      <c r="C189" s="2"/>
      <c r="D189" s="749" t="s">
        <v>563</v>
      </c>
      <c r="E189" s="749"/>
      <c r="F189" s="192">
        <f t="shared" si="93"/>
        <v>0</v>
      </c>
      <c r="G189" s="134"/>
      <c r="H189" s="142">
        <f t="shared" si="66"/>
        <v>0</v>
      </c>
      <c r="I189" s="192">
        <f t="shared" si="94"/>
        <v>0</v>
      </c>
      <c r="J189" s="134"/>
      <c r="K189" s="142">
        <f t="shared" si="67"/>
        <v>0</v>
      </c>
      <c r="L189" s="527"/>
      <c r="M189" s="426"/>
      <c r="N189" s="426"/>
      <c r="O189" s="426"/>
      <c r="P189" s="426"/>
      <c r="Q189" s="426"/>
      <c r="R189" s="426"/>
      <c r="S189" s="531"/>
      <c r="T189" s="404"/>
      <c r="U189" s="404"/>
      <c r="V189" s="404"/>
      <c r="W189" s="404"/>
      <c r="X189" s="567"/>
    </row>
    <row r="190" spans="1:24" s="17" customFormat="1" ht="15" hidden="1" customHeight="1" x14ac:dyDescent="0.3">
      <c r="A190" s="110" t="s">
        <v>274</v>
      </c>
      <c r="B190" s="82" t="s">
        <v>684</v>
      </c>
      <c r="C190" s="767" t="s">
        <v>275</v>
      </c>
      <c r="D190" s="768"/>
      <c r="E190" s="768"/>
      <c r="F190" s="183">
        <f>F191+F192+F193+F194+F195+F196+F197+F198+F199+F200</f>
        <v>0</v>
      </c>
      <c r="G190" s="125">
        <f t="shared" ref="G190" si="95">G191+G192+G193+G194+G195+G196+G197+G198+G199+G200</f>
        <v>0</v>
      </c>
      <c r="H190" s="141">
        <f t="shared" si="66"/>
        <v>0</v>
      </c>
      <c r="I190" s="183">
        <f>I191+I192+I193+I194+I195+I196+I197+I198+I199+I200</f>
        <v>0</v>
      </c>
      <c r="J190" s="125">
        <f t="shared" ref="J190" si="96">J191+J192+J193+J194+J195+J196+J197+J198+J199+J200</f>
        <v>0</v>
      </c>
      <c r="K190" s="141">
        <f t="shared" si="67"/>
        <v>0</v>
      </c>
      <c r="L190" s="527"/>
      <c r="M190" s="426"/>
      <c r="N190" s="426"/>
      <c r="O190" s="426"/>
      <c r="P190" s="426"/>
      <c r="Q190" s="426"/>
      <c r="R190" s="426"/>
      <c r="S190" s="531"/>
      <c r="T190" s="404"/>
      <c r="U190" s="404"/>
      <c r="V190" s="404"/>
      <c r="W190" s="404"/>
      <c r="X190" s="594"/>
    </row>
    <row r="191" spans="1:24" ht="15" hidden="1" customHeight="1" x14ac:dyDescent="0.3">
      <c r="B191" s="50"/>
      <c r="C191" s="2"/>
      <c r="D191" s="748" t="s">
        <v>371</v>
      </c>
      <c r="E191" s="748"/>
      <c r="F191" s="182">
        <f t="shared" ref="F191:F200" si="97">SUM(L191:W191)</f>
        <v>0</v>
      </c>
      <c r="G191" s="124"/>
      <c r="H191" s="142">
        <f t="shared" si="66"/>
        <v>0</v>
      </c>
      <c r="I191" s="182">
        <f t="shared" ref="I191:I200" si="98">SUM(O191:Z191)</f>
        <v>0</v>
      </c>
      <c r="J191" s="124"/>
      <c r="K191" s="142">
        <f t="shared" si="67"/>
        <v>0</v>
      </c>
      <c r="L191" s="527"/>
      <c r="M191" s="426"/>
      <c r="N191" s="426"/>
      <c r="O191" s="426"/>
      <c r="P191" s="426"/>
      <c r="Q191" s="426"/>
      <c r="R191" s="426"/>
      <c r="S191" s="531"/>
      <c r="T191" s="404"/>
      <c r="U191" s="404"/>
      <c r="V191" s="404"/>
      <c r="W191" s="404"/>
      <c r="X191" s="567"/>
    </row>
    <row r="192" spans="1:24" ht="15" hidden="1" customHeight="1" x14ac:dyDescent="0.3">
      <c r="B192" s="50"/>
      <c r="C192" s="2"/>
      <c r="D192" s="748" t="s">
        <v>543</v>
      </c>
      <c r="E192" s="748"/>
      <c r="F192" s="182">
        <f t="shared" si="97"/>
        <v>0</v>
      </c>
      <c r="G192" s="124"/>
      <c r="H192" s="142">
        <f t="shared" si="66"/>
        <v>0</v>
      </c>
      <c r="I192" s="182">
        <f t="shared" si="98"/>
        <v>0</v>
      </c>
      <c r="J192" s="124"/>
      <c r="K192" s="142">
        <f t="shared" si="67"/>
        <v>0</v>
      </c>
      <c r="L192" s="527"/>
      <c r="M192" s="426"/>
      <c r="N192" s="426"/>
      <c r="O192" s="426"/>
      <c r="P192" s="426"/>
      <c r="Q192" s="426"/>
      <c r="R192" s="426"/>
      <c r="S192" s="531"/>
      <c r="T192" s="404"/>
      <c r="U192" s="404"/>
      <c r="V192" s="404"/>
      <c r="W192" s="404"/>
      <c r="X192" s="567"/>
    </row>
    <row r="193" spans="1:24" ht="15" hidden="1" customHeight="1" x14ac:dyDescent="0.3">
      <c r="B193" s="50"/>
      <c r="C193" s="2"/>
      <c r="D193" s="748" t="s">
        <v>546</v>
      </c>
      <c r="E193" s="748"/>
      <c r="F193" s="182">
        <f t="shared" si="97"/>
        <v>0</v>
      </c>
      <c r="G193" s="124"/>
      <c r="H193" s="142">
        <f t="shared" si="66"/>
        <v>0</v>
      </c>
      <c r="I193" s="182">
        <f t="shared" si="98"/>
        <v>0</v>
      </c>
      <c r="J193" s="124"/>
      <c r="K193" s="142">
        <f t="shared" si="67"/>
        <v>0</v>
      </c>
      <c r="L193" s="527"/>
      <c r="M193" s="426"/>
      <c r="N193" s="426"/>
      <c r="O193" s="426"/>
      <c r="P193" s="426"/>
      <c r="Q193" s="426"/>
      <c r="R193" s="426"/>
      <c r="S193" s="531"/>
      <c r="T193" s="404"/>
      <c r="U193" s="404"/>
      <c r="V193" s="404"/>
      <c r="W193" s="404"/>
      <c r="X193" s="567"/>
    </row>
    <row r="194" spans="1:24" ht="15" hidden="1" customHeight="1" x14ac:dyDescent="0.3">
      <c r="B194" s="50"/>
      <c r="C194" s="2"/>
      <c r="D194" s="749" t="s">
        <v>816</v>
      </c>
      <c r="E194" s="749"/>
      <c r="F194" s="192">
        <f t="shared" si="97"/>
        <v>0</v>
      </c>
      <c r="G194" s="134"/>
      <c r="H194" s="142">
        <f t="shared" si="66"/>
        <v>0</v>
      </c>
      <c r="I194" s="192">
        <f t="shared" si="98"/>
        <v>0</v>
      </c>
      <c r="J194" s="134"/>
      <c r="K194" s="142">
        <f t="shared" si="67"/>
        <v>0</v>
      </c>
      <c r="L194" s="527"/>
      <c r="M194" s="426"/>
      <c r="N194" s="426"/>
      <c r="O194" s="426"/>
      <c r="P194" s="426"/>
      <c r="Q194" s="426"/>
      <c r="R194" s="426"/>
      <c r="S194" s="531"/>
      <c r="T194" s="404"/>
      <c r="U194" s="404"/>
      <c r="V194" s="404"/>
      <c r="W194" s="404"/>
      <c r="X194" s="567"/>
    </row>
    <row r="195" spans="1:24" ht="15" hidden="1" customHeight="1" x14ac:dyDescent="0.3">
      <c r="B195" s="50"/>
      <c r="C195" s="2"/>
      <c r="D195" s="748" t="s">
        <v>553</v>
      </c>
      <c r="E195" s="748"/>
      <c r="F195" s="182">
        <f t="shared" si="97"/>
        <v>0</v>
      </c>
      <c r="G195" s="124"/>
      <c r="H195" s="142">
        <f t="shared" si="66"/>
        <v>0</v>
      </c>
      <c r="I195" s="182">
        <f t="shared" si="98"/>
        <v>0</v>
      </c>
      <c r="J195" s="124"/>
      <c r="K195" s="142">
        <f t="shared" si="67"/>
        <v>0</v>
      </c>
      <c r="L195" s="527"/>
      <c r="M195" s="426"/>
      <c r="N195" s="426"/>
      <c r="O195" s="426"/>
      <c r="P195" s="426"/>
      <c r="Q195" s="426"/>
      <c r="R195" s="426"/>
      <c r="S195" s="531"/>
      <c r="T195" s="404"/>
      <c r="U195" s="404"/>
      <c r="V195" s="404"/>
      <c r="W195" s="404"/>
      <c r="X195" s="567"/>
    </row>
    <row r="196" spans="1:24" ht="15" hidden="1" customHeight="1" x14ac:dyDescent="0.3">
      <c r="B196" s="50"/>
      <c r="C196" s="2"/>
      <c r="D196" s="748" t="s">
        <v>552</v>
      </c>
      <c r="E196" s="748"/>
      <c r="F196" s="182">
        <f t="shared" si="97"/>
        <v>0</v>
      </c>
      <c r="G196" s="124"/>
      <c r="H196" s="142">
        <f t="shared" si="66"/>
        <v>0</v>
      </c>
      <c r="I196" s="182">
        <f t="shared" si="98"/>
        <v>0</v>
      </c>
      <c r="J196" s="124"/>
      <c r="K196" s="142">
        <f t="shared" si="67"/>
        <v>0</v>
      </c>
      <c r="L196" s="527"/>
      <c r="M196" s="426"/>
      <c r="N196" s="426"/>
      <c r="O196" s="426"/>
      <c r="P196" s="426"/>
      <c r="Q196" s="426"/>
      <c r="R196" s="426"/>
      <c r="S196" s="531"/>
      <c r="T196" s="404"/>
      <c r="U196" s="404"/>
      <c r="V196" s="404"/>
      <c r="W196" s="404"/>
      <c r="X196" s="567"/>
    </row>
    <row r="197" spans="1:24" ht="25.5" hidden="1" customHeight="1" x14ac:dyDescent="0.3">
      <c r="B197" s="50"/>
      <c r="C197" s="2"/>
      <c r="D197" s="749" t="s">
        <v>556</v>
      </c>
      <c r="E197" s="749"/>
      <c r="F197" s="192">
        <f t="shared" si="97"/>
        <v>0</v>
      </c>
      <c r="G197" s="134"/>
      <c r="H197" s="142">
        <f t="shared" si="66"/>
        <v>0</v>
      </c>
      <c r="I197" s="192">
        <f t="shared" si="98"/>
        <v>0</v>
      </c>
      <c r="J197" s="134"/>
      <c r="K197" s="142">
        <f t="shared" si="67"/>
        <v>0</v>
      </c>
      <c r="L197" s="527"/>
      <c r="M197" s="426"/>
      <c r="N197" s="426"/>
      <c r="O197" s="426"/>
      <c r="P197" s="426"/>
      <c r="Q197" s="426"/>
      <c r="R197" s="426"/>
      <c r="S197" s="531"/>
      <c r="T197" s="404"/>
      <c r="U197" s="404"/>
      <c r="V197" s="404"/>
      <c r="W197" s="404"/>
      <c r="X197" s="567"/>
    </row>
    <row r="198" spans="1:24" ht="15" hidden="1" customHeight="1" x14ac:dyDescent="0.3">
      <c r="B198" s="50"/>
      <c r="C198" s="2"/>
      <c r="D198" s="748" t="s">
        <v>817</v>
      </c>
      <c r="E198" s="748"/>
      <c r="F198" s="182">
        <f t="shared" si="97"/>
        <v>0</v>
      </c>
      <c r="G198" s="124"/>
      <c r="H198" s="142">
        <f t="shared" si="66"/>
        <v>0</v>
      </c>
      <c r="I198" s="182">
        <f t="shared" si="98"/>
        <v>0</v>
      </c>
      <c r="J198" s="124"/>
      <c r="K198" s="142">
        <f t="shared" si="67"/>
        <v>0</v>
      </c>
      <c r="L198" s="527"/>
      <c r="M198" s="426"/>
      <c r="N198" s="426"/>
      <c r="O198" s="426"/>
      <c r="P198" s="426"/>
      <c r="Q198" s="426"/>
      <c r="R198" s="426"/>
      <c r="S198" s="531"/>
      <c r="T198" s="404"/>
      <c r="U198" s="404"/>
      <c r="V198" s="404"/>
      <c r="W198" s="404"/>
      <c r="X198" s="567"/>
    </row>
    <row r="199" spans="1:24" ht="25.5" hidden="1" customHeight="1" x14ac:dyDescent="0.3">
      <c r="B199" s="50"/>
      <c r="C199" s="2"/>
      <c r="D199" s="749" t="s">
        <v>561</v>
      </c>
      <c r="E199" s="749"/>
      <c r="F199" s="192">
        <f t="shared" si="97"/>
        <v>0</v>
      </c>
      <c r="G199" s="134"/>
      <c r="H199" s="142">
        <f t="shared" si="66"/>
        <v>0</v>
      </c>
      <c r="I199" s="192">
        <f t="shared" si="98"/>
        <v>0</v>
      </c>
      <c r="J199" s="134"/>
      <c r="K199" s="142">
        <f t="shared" si="67"/>
        <v>0</v>
      </c>
      <c r="L199" s="527"/>
      <c r="M199" s="426"/>
      <c r="N199" s="426"/>
      <c r="O199" s="426"/>
      <c r="P199" s="426"/>
      <c r="Q199" s="426"/>
      <c r="R199" s="426"/>
      <c r="S199" s="531"/>
      <c r="T199" s="404"/>
      <c r="U199" s="404"/>
      <c r="V199" s="404"/>
      <c r="W199" s="404"/>
      <c r="X199" s="567"/>
    </row>
    <row r="200" spans="1:24" ht="25.5" hidden="1" customHeight="1" x14ac:dyDescent="0.3">
      <c r="B200" s="50"/>
      <c r="C200" s="2"/>
      <c r="D200" s="749" t="s">
        <v>564</v>
      </c>
      <c r="E200" s="749"/>
      <c r="F200" s="192">
        <f t="shared" si="97"/>
        <v>0</v>
      </c>
      <c r="G200" s="134"/>
      <c r="H200" s="142">
        <f t="shared" si="66"/>
        <v>0</v>
      </c>
      <c r="I200" s="192">
        <f t="shared" si="98"/>
        <v>0</v>
      </c>
      <c r="J200" s="134"/>
      <c r="K200" s="142">
        <f t="shared" si="67"/>
        <v>0</v>
      </c>
      <c r="L200" s="527"/>
      <c r="M200" s="426"/>
      <c r="N200" s="426"/>
      <c r="O200" s="426"/>
      <c r="P200" s="426"/>
      <c r="Q200" s="426"/>
      <c r="R200" s="426"/>
      <c r="S200" s="531"/>
      <c r="T200" s="404"/>
      <c r="U200" s="404"/>
      <c r="V200" s="404"/>
      <c r="W200" s="404"/>
      <c r="X200" s="567"/>
    </row>
    <row r="201" spans="1:24" s="17" customFormat="1" ht="25.5" hidden="1" customHeight="1" x14ac:dyDescent="0.3">
      <c r="A201" s="110" t="s">
        <v>276</v>
      </c>
      <c r="B201" s="82" t="s">
        <v>685</v>
      </c>
      <c r="C201" s="802" t="s">
        <v>605</v>
      </c>
      <c r="D201" s="803"/>
      <c r="E201" s="803"/>
      <c r="F201" s="196">
        <f>F202+F203</f>
        <v>0</v>
      </c>
      <c r="G201" s="138">
        <f t="shared" ref="G201" si="99">G202+G203</f>
        <v>0</v>
      </c>
      <c r="H201" s="141">
        <f t="shared" si="66"/>
        <v>0</v>
      </c>
      <c r="I201" s="196">
        <f>I202+I203</f>
        <v>0</v>
      </c>
      <c r="J201" s="138">
        <f t="shared" ref="J201" si="100">J202+J203</f>
        <v>0</v>
      </c>
      <c r="K201" s="141">
        <f t="shared" si="67"/>
        <v>0</v>
      </c>
      <c r="L201" s="527"/>
      <c r="M201" s="426"/>
      <c r="N201" s="426"/>
      <c r="O201" s="426"/>
      <c r="P201" s="426"/>
      <c r="Q201" s="426"/>
      <c r="R201" s="426"/>
      <c r="S201" s="531"/>
      <c r="T201" s="404"/>
      <c r="U201" s="404"/>
      <c r="V201" s="404"/>
      <c r="W201" s="404"/>
      <c r="X201" s="594"/>
    </row>
    <row r="202" spans="1:24" ht="25.5" hidden="1" customHeight="1" x14ac:dyDescent="0.3">
      <c r="B202" s="50"/>
      <c r="C202" s="2"/>
      <c r="D202" s="749" t="s">
        <v>567</v>
      </c>
      <c r="E202" s="749"/>
      <c r="F202" s="192">
        <f>SUM(L202:W202)</f>
        <v>0</v>
      </c>
      <c r="G202" s="134"/>
      <c r="H202" s="142">
        <f t="shared" ref="H202:H259" si="101">SUM(F202:G202)</f>
        <v>0</v>
      </c>
      <c r="I202" s="192">
        <f>SUM(O202:Z202)</f>
        <v>0</v>
      </c>
      <c r="J202" s="134"/>
      <c r="K202" s="142">
        <f t="shared" ref="K202:K259" si="102">SUM(I202:J202)</f>
        <v>0</v>
      </c>
      <c r="L202" s="527"/>
      <c r="M202" s="426"/>
      <c r="N202" s="426"/>
      <c r="O202" s="426"/>
      <c r="P202" s="426"/>
      <c r="Q202" s="426"/>
      <c r="R202" s="426"/>
      <c r="S202" s="531"/>
      <c r="T202" s="404"/>
      <c r="U202" s="404"/>
      <c r="V202" s="404"/>
      <c r="W202" s="404"/>
      <c r="X202" s="567"/>
    </row>
    <row r="203" spans="1:24" ht="25.5" hidden="1" customHeight="1" x14ac:dyDescent="0.3">
      <c r="B203" s="50"/>
      <c r="C203" s="2"/>
      <c r="D203" s="749" t="s">
        <v>568</v>
      </c>
      <c r="E203" s="749"/>
      <c r="F203" s="192">
        <f>SUM(L203:W203)</f>
        <v>0</v>
      </c>
      <c r="G203" s="134"/>
      <c r="H203" s="142">
        <f t="shared" si="101"/>
        <v>0</v>
      </c>
      <c r="I203" s="192">
        <f>SUM(O203:Z203)</f>
        <v>0</v>
      </c>
      <c r="J203" s="134"/>
      <c r="K203" s="142">
        <f t="shared" si="102"/>
        <v>0</v>
      </c>
      <c r="L203" s="527"/>
      <c r="M203" s="426"/>
      <c r="N203" s="426"/>
      <c r="O203" s="426"/>
      <c r="P203" s="426"/>
      <c r="Q203" s="426"/>
      <c r="R203" s="426"/>
      <c r="S203" s="531"/>
      <c r="T203" s="404"/>
      <c r="U203" s="404"/>
      <c r="V203" s="404"/>
      <c r="W203" s="404"/>
      <c r="X203" s="567"/>
    </row>
    <row r="204" spans="1:24" s="17" customFormat="1" ht="15" hidden="1" customHeight="1" x14ac:dyDescent="0.3">
      <c r="A204" s="110" t="s">
        <v>277</v>
      </c>
      <c r="B204" s="82" t="s">
        <v>686</v>
      </c>
      <c r="C204" s="802" t="s">
        <v>818</v>
      </c>
      <c r="D204" s="803"/>
      <c r="E204" s="803"/>
      <c r="F204" s="196">
        <f>F205+F206+F207+F208+F209+F210+F211+F212+F213+F214+F215</f>
        <v>0</v>
      </c>
      <c r="G204" s="138">
        <f t="shared" ref="G204" si="103">G205+G206+G207+G208+G209+G210+G211+G212+G213+G214+G215</f>
        <v>0</v>
      </c>
      <c r="H204" s="141">
        <f t="shared" si="101"/>
        <v>0</v>
      </c>
      <c r="I204" s="196">
        <f>I205+I206+I207+I208+I209+I210+I211+I212+I213+I214+I215</f>
        <v>0</v>
      </c>
      <c r="J204" s="138">
        <f t="shared" ref="J204" si="104">J205+J206+J207+J208+J209+J210+J211+J212+J213+J214+J215</f>
        <v>0</v>
      </c>
      <c r="K204" s="141">
        <f t="shared" si="102"/>
        <v>0</v>
      </c>
      <c r="L204" s="527"/>
      <c r="M204" s="426"/>
      <c r="N204" s="426"/>
      <c r="O204" s="426"/>
      <c r="P204" s="426"/>
      <c r="Q204" s="426"/>
      <c r="R204" s="426"/>
      <c r="S204" s="531"/>
      <c r="T204" s="404"/>
      <c r="U204" s="404"/>
      <c r="V204" s="404"/>
      <c r="W204" s="404"/>
      <c r="X204" s="594"/>
    </row>
    <row r="205" spans="1:24" ht="15" hidden="1" customHeight="1" x14ac:dyDescent="0.3">
      <c r="B205" s="50"/>
      <c r="C205" s="2"/>
      <c r="D205" s="748" t="s">
        <v>372</v>
      </c>
      <c r="E205" s="748"/>
      <c r="F205" s="182">
        <f t="shared" ref="F205:F217" si="105">SUM(L205:W205)</f>
        <v>0</v>
      </c>
      <c r="G205" s="124"/>
      <c r="H205" s="142">
        <f t="shared" si="101"/>
        <v>0</v>
      </c>
      <c r="I205" s="182">
        <f t="shared" ref="I205:I217" si="106">SUM(O205:Z205)</f>
        <v>0</v>
      </c>
      <c r="J205" s="124"/>
      <c r="K205" s="142">
        <f t="shared" si="102"/>
        <v>0</v>
      </c>
      <c r="L205" s="527"/>
      <c r="M205" s="426"/>
      <c r="N205" s="426"/>
      <c r="O205" s="426"/>
      <c r="P205" s="426"/>
      <c r="Q205" s="426"/>
      <c r="R205" s="426"/>
      <c r="S205" s="531"/>
      <c r="T205" s="404"/>
      <c r="U205" s="404"/>
      <c r="V205" s="404"/>
      <c r="W205" s="404"/>
      <c r="X205" s="567"/>
    </row>
    <row r="206" spans="1:24" ht="15" hidden="1" customHeight="1" x14ac:dyDescent="0.3">
      <c r="B206" s="50"/>
      <c r="C206" s="2"/>
      <c r="D206" s="748" t="s">
        <v>819</v>
      </c>
      <c r="E206" s="748"/>
      <c r="F206" s="182">
        <f t="shared" si="105"/>
        <v>0</v>
      </c>
      <c r="G206" s="124"/>
      <c r="H206" s="142">
        <f t="shared" si="101"/>
        <v>0</v>
      </c>
      <c r="I206" s="182">
        <f t="shared" si="106"/>
        <v>0</v>
      </c>
      <c r="J206" s="124"/>
      <c r="K206" s="142">
        <f t="shared" si="102"/>
        <v>0</v>
      </c>
      <c r="L206" s="527"/>
      <c r="M206" s="426"/>
      <c r="N206" s="426"/>
      <c r="O206" s="426"/>
      <c r="P206" s="426"/>
      <c r="Q206" s="426"/>
      <c r="R206" s="426"/>
      <c r="S206" s="531"/>
      <c r="T206" s="404"/>
      <c r="U206" s="404"/>
      <c r="V206" s="404"/>
      <c r="W206" s="404"/>
      <c r="X206" s="567"/>
    </row>
    <row r="207" spans="1:24" ht="15" hidden="1" customHeight="1" x14ac:dyDescent="0.3">
      <c r="B207" s="50"/>
      <c r="C207" s="2"/>
      <c r="D207" s="748" t="s">
        <v>375</v>
      </c>
      <c r="E207" s="748"/>
      <c r="F207" s="182">
        <f t="shared" si="105"/>
        <v>0</v>
      </c>
      <c r="G207" s="124"/>
      <c r="H207" s="142">
        <f t="shared" si="101"/>
        <v>0</v>
      </c>
      <c r="I207" s="182">
        <f t="shared" si="106"/>
        <v>0</v>
      </c>
      <c r="J207" s="124"/>
      <c r="K207" s="142">
        <f t="shared" si="102"/>
        <v>0</v>
      </c>
      <c r="L207" s="527"/>
      <c r="M207" s="426"/>
      <c r="N207" s="426"/>
      <c r="O207" s="426"/>
      <c r="P207" s="426"/>
      <c r="Q207" s="426"/>
      <c r="R207" s="426"/>
      <c r="S207" s="531"/>
      <c r="T207" s="404"/>
      <c r="U207" s="404"/>
      <c r="V207" s="404"/>
      <c r="W207" s="404"/>
      <c r="X207" s="567"/>
    </row>
    <row r="208" spans="1:24" ht="15" hidden="1" customHeight="1" x14ac:dyDescent="0.3">
      <c r="B208" s="50"/>
      <c r="C208" s="2"/>
      <c r="D208" s="748" t="s">
        <v>373</v>
      </c>
      <c r="E208" s="748"/>
      <c r="F208" s="182">
        <f t="shared" si="105"/>
        <v>0</v>
      </c>
      <c r="G208" s="124"/>
      <c r="H208" s="142">
        <f t="shared" si="101"/>
        <v>0</v>
      </c>
      <c r="I208" s="182">
        <f t="shared" si="106"/>
        <v>0</v>
      </c>
      <c r="J208" s="124"/>
      <c r="K208" s="142">
        <f t="shared" si="102"/>
        <v>0</v>
      </c>
      <c r="L208" s="527"/>
      <c r="M208" s="426"/>
      <c r="N208" s="426"/>
      <c r="O208" s="426"/>
      <c r="P208" s="426"/>
      <c r="Q208" s="426"/>
      <c r="R208" s="426"/>
      <c r="S208" s="531"/>
      <c r="T208" s="404"/>
      <c r="U208" s="404"/>
      <c r="V208" s="404"/>
      <c r="W208" s="404"/>
      <c r="X208" s="567"/>
    </row>
    <row r="209" spans="1:24" ht="15" hidden="1" customHeight="1" x14ac:dyDescent="0.3">
      <c r="B209" s="50"/>
      <c r="C209" s="2"/>
      <c r="D209" s="748" t="s">
        <v>820</v>
      </c>
      <c r="E209" s="748"/>
      <c r="F209" s="182">
        <f t="shared" si="105"/>
        <v>0</v>
      </c>
      <c r="G209" s="124"/>
      <c r="H209" s="142">
        <f t="shared" si="101"/>
        <v>0</v>
      </c>
      <c r="I209" s="182">
        <f t="shared" si="106"/>
        <v>0</v>
      </c>
      <c r="J209" s="124"/>
      <c r="K209" s="142">
        <f t="shared" si="102"/>
        <v>0</v>
      </c>
      <c r="L209" s="527"/>
      <c r="M209" s="426"/>
      <c r="N209" s="426"/>
      <c r="O209" s="426"/>
      <c r="P209" s="426"/>
      <c r="Q209" s="426"/>
      <c r="R209" s="426"/>
      <c r="S209" s="531"/>
      <c r="T209" s="404"/>
      <c r="U209" s="404"/>
      <c r="V209" s="404"/>
      <c r="W209" s="404"/>
      <c r="X209" s="567"/>
    </row>
    <row r="210" spans="1:24" ht="25.5" hidden="1" customHeight="1" x14ac:dyDescent="0.3">
      <c r="B210" s="50"/>
      <c r="C210" s="2"/>
      <c r="D210" s="749" t="s">
        <v>536</v>
      </c>
      <c r="E210" s="749"/>
      <c r="F210" s="192">
        <f t="shared" si="105"/>
        <v>0</v>
      </c>
      <c r="G210" s="134"/>
      <c r="H210" s="142">
        <f t="shared" si="101"/>
        <v>0</v>
      </c>
      <c r="I210" s="192">
        <f t="shared" si="106"/>
        <v>0</v>
      </c>
      <c r="J210" s="134"/>
      <c r="K210" s="142">
        <f t="shared" si="102"/>
        <v>0</v>
      </c>
      <c r="L210" s="527"/>
      <c r="M210" s="426"/>
      <c r="N210" s="426"/>
      <c r="O210" s="426"/>
      <c r="P210" s="426"/>
      <c r="Q210" s="426"/>
      <c r="R210" s="426"/>
      <c r="S210" s="531"/>
      <c r="T210" s="404"/>
      <c r="U210" s="404"/>
      <c r="V210" s="404"/>
      <c r="W210" s="404"/>
      <c r="X210" s="567"/>
    </row>
    <row r="211" spans="1:24" ht="25.5" hidden="1" customHeight="1" x14ac:dyDescent="0.3">
      <c r="B211" s="50"/>
      <c r="C211" s="2"/>
      <c r="D211" s="749" t="s">
        <v>539</v>
      </c>
      <c r="E211" s="749"/>
      <c r="F211" s="192">
        <f t="shared" si="105"/>
        <v>0</v>
      </c>
      <c r="G211" s="134"/>
      <c r="H211" s="142">
        <f t="shared" si="101"/>
        <v>0</v>
      </c>
      <c r="I211" s="192">
        <f t="shared" si="106"/>
        <v>0</v>
      </c>
      <c r="J211" s="134"/>
      <c r="K211" s="142">
        <f t="shared" si="102"/>
        <v>0</v>
      </c>
      <c r="L211" s="527"/>
      <c r="M211" s="426"/>
      <c r="N211" s="426"/>
      <c r="O211" s="426"/>
      <c r="P211" s="426"/>
      <c r="Q211" s="426"/>
      <c r="R211" s="426"/>
      <c r="S211" s="531"/>
      <c r="T211" s="404"/>
      <c r="U211" s="404"/>
      <c r="V211" s="404"/>
      <c r="W211" s="404"/>
      <c r="X211" s="567"/>
    </row>
    <row r="212" spans="1:24" ht="15" hidden="1" customHeight="1" x14ac:dyDescent="0.3">
      <c r="B212" s="50"/>
      <c r="C212" s="2"/>
      <c r="D212" s="748" t="s">
        <v>821</v>
      </c>
      <c r="E212" s="748"/>
      <c r="F212" s="182">
        <f t="shared" si="105"/>
        <v>0</v>
      </c>
      <c r="G212" s="124"/>
      <c r="H212" s="142">
        <f t="shared" si="101"/>
        <v>0</v>
      </c>
      <c r="I212" s="182">
        <f t="shared" si="106"/>
        <v>0</v>
      </c>
      <c r="J212" s="124"/>
      <c r="K212" s="142">
        <f t="shared" si="102"/>
        <v>0</v>
      </c>
      <c r="L212" s="527"/>
      <c r="M212" s="426"/>
      <c r="N212" s="426"/>
      <c r="O212" s="426"/>
      <c r="P212" s="426"/>
      <c r="Q212" s="426"/>
      <c r="R212" s="426"/>
      <c r="S212" s="531"/>
      <c r="T212" s="404"/>
      <c r="U212" s="404"/>
      <c r="V212" s="404"/>
      <c r="W212" s="404"/>
      <c r="X212" s="567"/>
    </row>
    <row r="213" spans="1:24" ht="15" hidden="1" customHeight="1" x14ac:dyDescent="0.3">
      <c r="B213" s="50"/>
      <c r="C213" s="2"/>
      <c r="D213" s="748" t="s">
        <v>374</v>
      </c>
      <c r="E213" s="748"/>
      <c r="F213" s="182">
        <f t="shared" si="105"/>
        <v>0</v>
      </c>
      <c r="G213" s="124"/>
      <c r="H213" s="142">
        <f t="shared" si="101"/>
        <v>0</v>
      </c>
      <c r="I213" s="182">
        <f t="shared" si="106"/>
        <v>0</v>
      </c>
      <c r="J213" s="124"/>
      <c r="K213" s="142">
        <f t="shared" si="102"/>
        <v>0</v>
      </c>
      <c r="L213" s="527"/>
      <c r="M213" s="426"/>
      <c r="N213" s="426"/>
      <c r="O213" s="426"/>
      <c r="P213" s="426"/>
      <c r="Q213" s="426"/>
      <c r="R213" s="426"/>
      <c r="S213" s="531"/>
      <c r="T213" s="404"/>
      <c r="U213" s="404"/>
      <c r="V213" s="404"/>
      <c r="W213" s="404"/>
      <c r="X213" s="567"/>
    </row>
    <row r="214" spans="1:24" ht="15" hidden="1" customHeight="1" x14ac:dyDescent="0.3">
      <c r="B214" s="50"/>
      <c r="C214" s="2"/>
      <c r="D214" s="748" t="s">
        <v>822</v>
      </c>
      <c r="E214" s="748"/>
      <c r="F214" s="182">
        <f t="shared" si="105"/>
        <v>0</v>
      </c>
      <c r="G214" s="124"/>
      <c r="H214" s="142">
        <f t="shared" si="101"/>
        <v>0</v>
      </c>
      <c r="I214" s="182">
        <f t="shared" si="106"/>
        <v>0</v>
      </c>
      <c r="J214" s="124"/>
      <c r="K214" s="142">
        <f t="shared" si="102"/>
        <v>0</v>
      </c>
      <c r="L214" s="527"/>
      <c r="M214" s="426"/>
      <c r="N214" s="426"/>
      <c r="O214" s="426"/>
      <c r="P214" s="426"/>
      <c r="Q214" s="426"/>
      <c r="R214" s="426"/>
      <c r="S214" s="531"/>
      <c r="T214" s="404"/>
      <c r="U214" s="404"/>
      <c r="V214" s="404"/>
      <c r="W214" s="404"/>
      <c r="X214" s="567"/>
    </row>
    <row r="215" spans="1:24" ht="15" hidden="1" customHeight="1" x14ac:dyDescent="0.3">
      <c r="B215" s="50"/>
      <c r="C215" s="2"/>
      <c r="D215" s="748" t="s">
        <v>565</v>
      </c>
      <c r="E215" s="748"/>
      <c r="F215" s="182">
        <f t="shared" si="105"/>
        <v>0</v>
      </c>
      <c r="G215" s="124"/>
      <c r="H215" s="142">
        <f t="shared" si="101"/>
        <v>0</v>
      </c>
      <c r="I215" s="182">
        <f t="shared" si="106"/>
        <v>0</v>
      </c>
      <c r="J215" s="124"/>
      <c r="K215" s="142">
        <f t="shared" si="102"/>
        <v>0</v>
      </c>
      <c r="L215" s="527"/>
      <c r="M215" s="426"/>
      <c r="N215" s="426"/>
      <c r="O215" s="426"/>
      <c r="P215" s="426"/>
      <c r="Q215" s="426"/>
      <c r="R215" s="426"/>
      <c r="S215" s="531"/>
      <c r="T215" s="404"/>
      <c r="U215" s="404"/>
      <c r="V215" s="404"/>
      <c r="W215" s="404"/>
      <c r="X215" s="567"/>
    </row>
    <row r="216" spans="1:24" s="17" customFormat="1" ht="15" hidden="1" customHeight="1" x14ac:dyDescent="0.3">
      <c r="A216" s="110" t="s">
        <v>278</v>
      </c>
      <c r="B216" s="82" t="s">
        <v>687</v>
      </c>
      <c r="C216" s="767" t="s">
        <v>279</v>
      </c>
      <c r="D216" s="768"/>
      <c r="E216" s="768"/>
      <c r="F216" s="183">
        <f t="shared" si="105"/>
        <v>0</v>
      </c>
      <c r="G216" s="125"/>
      <c r="H216" s="141">
        <f t="shared" si="101"/>
        <v>0</v>
      </c>
      <c r="I216" s="183">
        <f t="shared" si="106"/>
        <v>0</v>
      </c>
      <c r="J216" s="125"/>
      <c r="K216" s="141">
        <f t="shared" si="102"/>
        <v>0</v>
      </c>
      <c r="L216" s="527"/>
      <c r="M216" s="426"/>
      <c r="N216" s="426"/>
      <c r="O216" s="426"/>
      <c r="P216" s="426"/>
      <c r="Q216" s="426"/>
      <c r="R216" s="426"/>
      <c r="S216" s="531"/>
      <c r="T216" s="404"/>
      <c r="U216" s="404"/>
      <c r="V216" s="404"/>
      <c r="W216" s="404"/>
      <c r="X216" s="594"/>
    </row>
    <row r="217" spans="1:24" s="17" customFormat="1" ht="15" hidden="1" customHeight="1" x14ac:dyDescent="0.3">
      <c r="A217" s="110" t="s">
        <v>280</v>
      </c>
      <c r="B217" s="82" t="s">
        <v>688</v>
      </c>
      <c r="C217" s="767" t="s">
        <v>281</v>
      </c>
      <c r="D217" s="768"/>
      <c r="E217" s="768"/>
      <c r="F217" s="183">
        <f t="shared" si="105"/>
        <v>0</v>
      </c>
      <c r="G217" s="125"/>
      <c r="H217" s="141">
        <f t="shared" si="101"/>
        <v>0</v>
      </c>
      <c r="I217" s="183">
        <f t="shared" si="106"/>
        <v>0</v>
      </c>
      <c r="J217" s="125"/>
      <c r="K217" s="141">
        <f t="shared" si="102"/>
        <v>0</v>
      </c>
      <c r="L217" s="527"/>
      <c r="M217" s="426"/>
      <c r="N217" s="426"/>
      <c r="O217" s="426"/>
      <c r="P217" s="426"/>
      <c r="Q217" s="426"/>
      <c r="R217" s="426"/>
      <c r="S217" s="531"/>
      <c r="T217" s="404"/>
      <c r="U217" s="404"/>
      <c r="V217" s="404"/>
      <c r="W217" s="404"/>
      <c r="X217" s="594"/>
    </row>
    <row r="218" spans="1:24" s="17" customFormat="1" ht="15" hidden="1" customHeight="1" x14ac:dyDescent="0.3">
      <c r="A218" s="110" t="s">
        <v>282</v>
      </c>
      <c r="B218" s="82" t="s">
        <v>689</v>
      </c>
      <c r="C218" s="767" t="s">
        <v>283</v>
      </c>
      <c r="D218" s="768"/>
      <c r="E218" s="768"/>
      <c r="F218" s="183">
        <f>F219+F220+F221+F222+F223+F224+F225+F226+F227+F228</f>
        <v>0</v>
      </c>
      <c r="G218" s="125">
        <f t="shared" ref="G218" si="107">G219+G220+G221+G222+G223+G224+G225+G226+G227+G228</f>
        <v>0</v>
      </c>
      <c r="H218" s="141">
        <f t="shared" si="101"/>
        <v>0</v>
      </c>
      <c r="I218" s="183">
        <f>I219+I220+I221+I222+I223+I224+I225+I226+I227+I228</f>
        <v>0</v>
      </c>
      <c r="J218" s="125">
        <f t="shared" ref="J218" si="108">J219+J220+J221+J222+J223+J224+J225+J226+J227+J228</f>
        <v>0</v>
      </c>
      <c r="K218" s="141">
        <f t="shared" si="102"/>
        <v>0</v>
      </c>
      <c r="L218" s="527"/>
      <c r="M218" s="426"/>
      <c r="N218" s="426"/>
      <c r="O218" s="426"/>
      <c r="P218" s="426"/>
      <c r="Q218" s="426"/>
      <c r="R218" s="426"/>
      <c r="S218" s="531"/>
      <c r="T218" s="404"/>
      <c r="U218" s="404"/>
      <c r="V218" s="404"/>
      <c r="W218" s="404"/>
      <c r="X218" s="594"/>
    </row>
    <row r="219" spans="1:24" ht="15" hidden="1" customHeight="1" x14ac:dyDescent="0.3">
      <c r="B219" s="50"/>
      <c r="C219" s="2"/>
      <c r="D219" s="748" t="s">
        <v>376</v>
      </c>
      <c r="E219" s="748"/>
      <c r="F219" s="182">
        <f t="shared" ref="F219:F228" si="109">SUM(L219:W219)</f>
        <v>0</v>
      </c>
      <c r="G219" s="124"/>
      <c r="H219" s="142">
        <f t="shared" si="101"/>
        <v>0</v>
      </c>
      <c r="I219" s="182">
        <f t="shared" ref="I219:I228" si="110">SUM(O219:Z219)</f>
        <v>0</v>
      </c>
      <c r="J219" s="124"/>
      <c r="K219" s="142">
        <f t="shared" si="102"/>
        <v>0</v>
      </c>
      <c r="L219" s="527"/>
      <c r="M219" s="426"/>
      <c r="N219" s="426"/>
      <c r="O219" s="426"/>
      <c r="P219" s="426"/>
      <c r="Q219" s="426"/>
      <c r="R219" s="426"/>
      <c r="S219" s="531"/>
      <c r="T219" s="404"/>
      <c r="U219" s="404"/>
      <c r="V219" s="404"/>
      <c r="W219" s="404"/>
      <c r="X219" s="567"/>
    </row>
    <row r="220" spans="1:24" ht="15" hidden="1" customHeight="1" x14ac:dyDescent="0.3">
      <c r="B220" s="50"/>
      <c r="C220" s="2"/>
      <c r="D220" s="748" t="s">
        <v>377</v>
      </c>
      <c r="E220" s="748"/>
      <c r="F220" s="182">
        <f t="shared" si="109"/>
        <v>0</v>
      </c>
      <c r="G220" s="124"/>
      <c r="H220" s="142">
        <f t="shared" si="101"/>
        <v>0</v>
      </c>
      <c r="I220" s="182">
        <f t="shared" si="110"/>
        <v>0</v>
      </c>
      <c r="J220" s="124"/>
      <c r="K220" s="142">
        <f t="shared" si="102"/>
        <v>0</v>
      </c>
      <c r="L220" s="527"/>
      <c r="M220" s="426"/>
      <c r="N220" s="426"/>
      <c r="O220" s="426"/>
      <c r="P220" s="426"/>
      <c r="Q220" s="426"/>
      <c r="R220" s="426"/>
      <c r="S220" s="531"/>
      <c r="T220" s="404"/>
      <c r="U220" s="404"/>
      <c r="V220" s="404"/>
      <c r="W220" s="404"/>
      <c r="X220" s="567"/>
    </row>
    <row r="221" spans="1:24" ht="15" hidden="1" customHeight="1" x14ac:dyDescent="0.3">
      <c r="B221" s="50"/>
      <c r="C221" s="2"/>
      <c r="D221" s="748" t="s">
        <v>378</v>
      </c>
      <c r="E221" s="748"/>
      <c r="F221" s="182">
        <f t="shared" si="109"/>
        <v>0</v>
      </c>
      <c r="G221" s="124"/>
      <c r="H221" s="142">
        <f t="shared" si="101"/>
        <v>0</v>
      </c>
      <c r="I221" s="182">
        <f t="shared" si="110"/>
        <v>0</v>
      </c>
      <c r="J221" s="124"/>
      <c r="K221" s="142">
        <f t="shared" si="102"/>
        <v>0</v>
      </c>
      <c r="L221" s="527"/>
      <c r="M221" s="426"/>
      <c r="N221" s="426"/>
      <c r="O221" s="426"/>
      <c r="P221" s="426"/>
      <c r="Q221" s="426"/>
      <c r="R221" s="426"/>
      <c r="S221" s="531"/>
      <c r="T221" s="404"/>
      <c r="U221" s="404"/>
      <c r="V221" s="404"/>
      <c r="W221" s="404"/>
      <c r="X221" s="567"/>
    </row>
    <row r="222" spans="1:24" ht="15" hidden="1" customHeight="1" x14ac:dyDescent="0.3">
      <c r="B222" s="50"/>
      <c r="C222" s="2"/>
      <c r="D222" s="748" t="s">
        <v>379</v>
      </c>
      <c r="E222" s="748"/>
      <c r="F222" s="182">
        <f t="shared" si="109"/>
        <v>0</v>
      </c>
      <c r="G222" s="124"/>
      <c r="H222" s="142">
        <f t="shared" si="101"/>
        <v>0</v>
      </c>
      <c r="I222" s="182">
        <f t="shared" si="110"/>
        <v>0</v>
      </c>
      <c r="J222" s="124"/>
      <c r="K222" s="142">
        <f t="shared" si="102"/>
        <v>0</v>
      </c>
      <c r="L222" s="527"/>
      <c r="M222" s="426"/>
      <c r="N222" s="426"/>
      <c r="O222" s="426"/>
      <c r="P222" s="426"/>
      <c r="Q222" s="426"/>
      <c r="R222" s="426"/>
      <c r="S222" s="531"/>
      <c r="T222" s="404"/>
      <c r="U222" s="404"/>
      <c r="V222" s="404"/>
      <c r="W222" s="404"/>
      <c r="X222" s="567"/>
    </row>
    <row r="223" spans="1:24" ht="15" hidden="1" customHeight="1" x14ac:dyDescent="0.3">
      <c r="B223" s="50"/>
      <c r="C223" s="2"/>
      <c r="D223" s="748" t="s">
        <v>380</v>
      </c>
      <c r="E223" s="748"/>
      <c r="F223" s="182">
        <f t="shared" si="109"/>
        <v>0</v>
      </c>
      <c r="G223" s="124"/>
      <c r="H223" s="142">
        <f t="shared" si="101"/>
        <v>0</v>
      </c>
      <c r="I223" s="182">
        <f t="shared" si="110"/>
        <v>0</v>
      </c>
      <c r="J223" s="124"/>
      <c r="K223" s="142">
        <f t="shared" si="102"/>
        <v>0</v>
      </c>
      <c r="L223" s="527"/>
      <c r="M223" s="426"/>
      <c r="N223" s="426"/>
      <c r="O223" s="426"/>
      <c r="P223" s="426"/>
      <c r="Q223" s="426"/>
      <c r="R223" s="426"/>
      <c r="S223" s="531"/>
      <c r="T223" s="404"/>
      <c r="U223" s="404"/>
      <c r="V223" s="404"/>
      <c r="W223" s="404"/>
      <c r="X223" s="567"/>
    </row>
    <row r="224" spans="1:24" ht="25.5" hidden="1" customHeight="1" x14ac:dyDescent="0.3">
      <c r="B224" s="50"/>
      <c r="C224" s="2"/>
      <c r="D224" s="749" t="s">
        <v>537</v>
      </c>
      <c r="E224" s="749"/>
      <c r="F224" s="192">
        <f t="shared" si="109"/>
        <v>0</v>
      </c>
      <c r="G224" s="134"/>
      <c r="H224" s="142">
        <f t="shared" si="101"/>
        <v>0</v>
      </c>
      <c r="I224" s="192">
        <f t="shared" si="110"/>
        <v>0</v>
      </c>
      <c r="J224" s="134"/>
      <c r="K224" s="142">
        <f t="shared" si="102"/>
        <v>0</v>
      </c>
      <c r="L224" s="527"/>
      <c r="M224" s="426"/>
      <c r="N224" s="426"/>
      <c r="O224" s="426"/>
      <c r="P224" s="426"/>
      <c r="Q224" s="426"/>
      <c r="R224" s="426"/>
      <c r="S224" s="531"/>
      <c r="T224" s="404"/>
      <c r="U224" s="404"/>
      <c r="V224" s="404"/>
      <c r="W224" s="404"/>
      <c r="X224" s="567"/>
    </row>
    <row r="225" spans="1:24" ht="25.5" hidden="1" customHeight="1" x14ac:dyDescent="0.3">
      <c r="B225" s="50"/>
      <c r="C225" s="2"/>
      <c r="D225" s="749" t="s">
        <v>540</v>
      </c>
      <c r="E225" s="749"/>
      <c r="F225" s="192">
        <f t="shared" si="109"/>
        <v>0</v>
      </c>
      <c r="G225" s="134"/>
      <c r="H225" s="142">
        <f t="shared" si="101"/>
        <v>0</v>
      </c>
      <c r="I225" s="192">
        <f t="shared" si="110"/>
        <v>0</v>
      </c>
      <c r="J225" s="134"/>
      <c r="K225" s="142">
        <f t="shared" si="102"/>
        <v>0</v>
      </c>
      <c r="L225" s="527"/>
      <c r="M225" s="426"/>
      <c r="N225" s="426"/>
      <c r="O225" s="426"/>
      <c r="P225" s="426"/>
      <c r="Q225" s="426"/>
      <c r="R225" s="426"/>
      <c r="S225" s="531"/>
      <c r="T225" s="404"/>
      <c r="U225" s="404"/>
      <c r="V225" s="404"/>
      <c r="W225" s="404"/>
      <c r="X225" s="567"/>
    </row>
    <row r="226" spans="1:24" ht="15" hidden="1" customHeight="1" x14ac:dyDescent="0.3">
      <c r="B226" s="50"/>
      <c r="C226" s="2"/>
      <c r="D226" s="748" t="s">
        <v>381</v>
      </c>
      <c r="E226" s="748"/>
      <c r="F226" s="182">
        <f t="shared" si="109"/>
        <v>0</v>
      </c>
      <c r="G226" s="124"/>
      <c r="H226" s="142">
        <f t="shared" si="101"/>
        <v>0</v>
      </c>
      <c r="I226" s="182">
        <f t="shared" si="110"/>
        <v>0</v>
      </c>
      <c r="J226" s="124"/>
      <c r="K226" s="142">
        <f t="shared" si="102"/>
        <v>0</v>
      </c>
      <c r="L226" s="527"/>
      <c r="M226" s="426"/>
      <c r="N226" s="426"/>
      <c r="O226" s="426"/>
      <c r="P226" s="426"/>
      <c r="Q226" s="426"/>
      <c r="R226" s="426"/>
      <c r="S226" s="531"/>
      <c r="T226" s="404"/>
      <c r="U226" s="404"/>
      <c r="V226" s="404"/>
      <c r="W226" s="404"/>
      <c r="X226" s="567"/>
    </row>
    <row r="227" spans="1:24" ht="15" hidden="1" customHeight="1" x14ac:dyDescent="0.3">
      <c r="B227" s="50"/>
      <c r="C227" s="2"/>
      <c r="D227" s="748" t="s">
        <v>382</v>
      </c>
      <c r="E227" s="748"/>
      <c r="F227" s="182">
        <f t="shared" si="109"/>
        <v>0</v>
      </c>
      <c r="G227" s="124"/>
      <c r="H227" s="142">
        <f t="shared" si="101"/>
        <v>0</v>
      </c>
      <c r="I227" s="182">
        <f t="shared" si="110"/>
        <v>0</v>
      </c>
      <c r="J227" s="124"/>
      <c r="K227" s="142">
        <f t="shared" si="102"/>
        <v>0</v>
      </c>
      <c r="L227" s="527"/>
      <c r="M227" s="426"/>
      <c r="N227" s="426"/>
      <c r="O227" s="426"/>
      <c r="P227" s="426"/>
      <c r="Q227" s="426"/>
      <c r="R227" s="426"/>
      <c r="S227" s="531"/>
      <c r="T227" s="404"/>
      <c r="U227" s="404"/>
      <c r="V227" s="404"/>
      <c r="W227" s="404"/>
      <c r="X227" s="567"/>
    </row>
    <row r="228" spans="1:24" ht="15.75" hidden="1" customHeight="1" thickBot="1" x14ac:dyDescent="0.3">
      <c r="B228" s="51"/>
      <c r="C228" s="19"/>
      <c r="D228" s="770" t="s">
        <v>566</v>
      </c>
      <c r="E228" s="770"/>
      <c r="F228" s="184">
        <f t="shared" si="109"/>
        <v>0</v>
      </c>
      <c r="G228" s="126"/>
      <c r="H228" s="142">
        <f t="shared" si="101"/>
        <v>0</v>
      </c>
      <c r="I228" s="184">
        <f t="shared" si="110"/>
        <v>0</v>
      </c>
      <c r="J228" s="126"/>
      <c r="K228" s="142">
        <f t="shared" si="102"/>
        <v>0</v>
      </c>
      <c r="L228" s="527"/>
      <c r="M228" s="647"/>
      <c r="N228" s="647"/>
      <c r="O228" s="647"/>
      <c r="P228" s="647"/>
      <c r="Q228" s="647"/>
      <c r="R228" s="647"/>
      <c r="S228" s="531"/>
      <c r="T228" s="404"/>
      <c r="U228" s="404"/>
      <c r="V228" s="404"/>
      <c r="W228" s="404"/>
      <c r="X228" s="567"/>
    </row>
    <row r="229" spans="1:24" ht="15.75" thickBot="1" x14ac:dyDescent="0.3">
      <c r="B229" s="89" t="s">
        <v>284</v>
      </c>
      <c r="C229" s="771" t="s">
        <v>285</v>
      </c>
      <c r="D229" s="772"/>
      <c r="E229" s="772"/>
      <c r="F229" s="185">
        <f>F230+F251+F257+F258</f>
        <v>0</v>
      </c>
      <c r="G229" s="127">
        <f t="shared" ref="G229" si="111">G230+G251+G257+G258</f>
        <v>0</v>
      </c>
      <c r="H229" s="139">
        <f t="shared" si="101"/>
        <v>0</v>
      </c>
      <c r="I229" s="185">
        <f>I230+I251+I257+I258</f>
        <v>0</v>
      </c>
      <c r="J229" s="127">
        <f t="shared" ref="J229" si="112">J230+J251+J257+J258</f>
        <v>0</v>
      </c>
      <c r="K229" s="499">
        <f t="shared" si="102"/>
        <v>0</v>
      </c>
      <c r="L229" s="570"/>
      <c r="M229" s="570"/>
      <c r="N229" s="570"/>
      <c r="O229" s="570"/>
      <c r="P229" s="570"/>
      <c r="Q229" s="570"/>
      <c r="R229" s="570"/>
      <c r="S229" s="570"/>
      <c r="T229" s="531"/>
      <c r="U229" s="404"/>
      <c r="V229" s="527"/>
      <c r="W229" s="570"/>
      <c r="X229" s="567"/>
    </row>
    <row r="230" spans="1:24" ht="15" hidden="1" customHeight="1" x14ac:dyDescent="0.3">
      <c r="B230" s="100" t="s">
        <v>690</v>
      </c>
      <c r="C230" s="791" t="s">
        <v>286</v>
      </c>
      <c r="D230" s="792"/>
      <c r="E230" s="792"/>
      <c r="F230" s="181">
        <f>F231+F235+F242+F243+F244+F245+F246+F247+F248</f>
        <v>0</v>
      </c>
      <c r="G230" s="123">
        <f t="shared" ref="G230" si="113">G231+G235+G242+G243+G244+G245+G246+G247+G248</f>
        <v>0</v>
      </c>
      <c r="H230" s="140">
        <f t="shared" si="101"/>
        <v>0</v>
      </c>
      <c r="I230" s="181">
        <f>I231+I235+I242+I243+I244+I245+I246+I247+I248</f>
        <v>0</v>
      </c>
      <c r="J230" s="123">
        <f t="shared" ref="J230" si="114">J231+J235+J242+J243+J244+J245+J246+J247+J248</f>
        <v>0</v>
      </c>
      <c r="K230" s="140">
        <f t="shared" si="102"/>
        <v>0</v>
      </c>
      <c r="L230" s="404"/>
      <c r="M230" s="533"/>
      <c r="N230" s="533"/>
      <c r="O230" s="533"/>
      <c r="P230" s="533"/>
      <c r="Q230" s="533"/>
      <c r="R230" s="420"/>
      <c r="S230" s="404"/>
      <c r="T230" s="404"/>
      <c r="U230" s="420"/>
      <c r="V230" s="404"/>
      <c r="W230" s="404"/>
    </row>
    <row r="231" spans="1:24" s="17" customFormat="1" ht="15" hidden="1" customHeight="1" x14ac:dyDescent="0.25">
      <c r="A231" s="110"/>
      <c r="B231" s="49" t="s">
        <v>691</v>
      </c>
      <c r="C231" s="789" t="s">
        <v>287</v>
      </c>
      <c r="D231" s="790"/>
      <c r="E231" s="790"/>
      <c r="F231" s="189">
        <f>F232+F233+F234</f>
        <v>0</v>
      </c>
      <c r="G231" s="131">
        <f t="shared" ref="G231" si="115">G232+G233+G234</f>
        <v>0</v>
      </c>
      <c r="H231" s="143">
        <f t="shared" si="101"/>
        <v>0</v>
      </c>
      <c r="I231" s="189">
        <f>I232+I233+I234</f>
        <v>0</v>
      </c>
      <c r="J231" s="131">
        <f t="shared" ref="J231" si="116">J232+J233+J234</f>
        <v>0</v>
      </c>
      <c r="K231" s="143">
        <f t="shared" si="102"/>
        <v>0</v>
      </c>
      <c r="L231" s="404"/>
      <c r="M231" s="404"/>
      <c r="N231" s="404"/>
      <c r="O231" s="404"/>
      <c r="P231" s="404"/>
      <c r="Q231" s="404"/>
      <c r="R231" s="412"/>
      <c r="S231" s="404"/>
      <c r="T231" s="404"/>
      <c r="U231" s="412"/>
      <c r="V231" s="404"/>
      <c r="W231" s="404"/>
    </row>
    <row r="232" spans="1:24" s="166" customFormat="1" ht="15" hidden="1" customHeight="1" x14ac:dyDescent="0.25">
      <c r="A232" s="110" t="s">
        <v>288</v>
      </c>
      <c r="B232" s="151" t="s">
        <v>692</v>
      </c>
      <c r="C232" s="179"/>
      <c r="D232" s="804" t="s">
        <v>704</v>
      </c>
      <c r="E232" s="804"/>
      <c r="F232" s="217">
        <f>SUM(L232:W232)</f>
        <v>0</v>
      </c>
      <c r="G232" s="218"/>
      <c r="H232" s="153">
        <f t="shared" si="101"/>
        <v>0</v>
      </c>
      <c r="I232" s="217">
        <f>SUM(O232:Z232)</f>
        <v>0</v>
      </c>
      <c r="J232" s="218"/>
      <c r="K232" s="153">
        <f t="shared" si="102"/>
        <v>0</v>
      </c>
      <c r="L232" s="404"/>
      <c r="M232" s="404"/>
      <c r="N232" s="404"/>
      <c r="O232" s="404"/>
      <c r="P232" s="404"/>
      <c r="Q232" s="404"/>
      <c r="R232" s="410"/>
      <c r="S232" s="404"/>
      <c r="T232" s="404"/>
      <c r="U232" s="410"/>
      <c r="V232" s="404"/>
      <c r="W232" s="404"/>
    </row>
    <row r="233" spans="1:24" s="166" customFormat="1" ht="15" hidden="1" customHeight="1" x14ac:dyDescent="0.25">
      <c r="A233" s="110" t="s">
        <v>289</v>
      </c>
      <c r="B233" s="151" t="s">
        <v>693</v>
      </c>
      <c r="C233" s="160"/>
      <c r="D233" s="777" t="s">
        <v>705</v>
      </c>
      <c r="E233" s="777"/>
      <c r="F233" s="200">
        <f>SUM(L233:W233)</f>
        <v>0</v>
      </c>
      <c r="G233" s="152"/>
      <c r="H233" s="153">
        <f t="shared" si="101"/>
        <v>0</v>
      </c>
      <c r="I233" s="200">
        <f>SUM(O233:Z233)</f>
        <v>0</v>
      </c>
      <c r="J233" s="152"/>
      <c r="K233" s="153">
        <f t="shared" si="102"/>
        <v>0</v>
      </c>
      <c r="L233" s="404"/>
      <c r="M233" s="404"/>
      <c r="N233" s="404"/>
      <c r="O233" s="404"/>
      <c r="P233" s="404"/>
      <c r="Q233" s="404"/>
      <c r="R233" s="410"/>
      <c r="S233" s="404"/>
      <c r="T233" s="404"/>
      <c r="U233" s="410"/>
      <c r="V233" s="404"/>
      <c r="W233" s="404"/>
    </row>
    <row r="234" spans="1:24" s="166" customFormat="1" ht="15" hidden="1" customHeight="1" x14ac:dyDescent="0.25">
      <c r="A234" s="110" t="s">
        <v>290</v>
      </c>
      <c r="B234" s="151" t="s">
        <v>694</v>
      </c>
      <c r="C234" s="160"/>
      <c r="D234" s="777" t="s">
        <v>706</v>
      </c>
      <c r="E234" s="777"/>
      <c r="F234" s="200">
        <f>SUM(L234:W234)</f>
        <v>0</v>
      </c>
      <c r="G234" s="152"/>
      <c r="H234" s="153">
        <f t="shared" si="101"/>
        <v>0</v>
      </c>
      <c r="I234" s="200">
        <f>SUM(O234:Z234)</f>
        <v>0</v>
      </c>
      <c r="J234" s="152"/>
      <c r="K234" s="153">
        <f t="shared" si="102"/>
        <v>0</v>
      </c>
      <c r="L234" s="404"/>
      <c r="M234" s="404"/>
      <c r="N234" s="404"/>
      <c r="O234" s="404"/>
      <c r="P234" s="404"/>
      <c r="Q234" s="404"/>
      <c r="R234" s="410"/>
      <c r="S234" s="404"/>
      <c r="T234" s="404"/>
      <c r="U234" s="410"/>
      <c r="V234" s="404"/>
      <c r="W234" s="404"/>
    </row>
    <row r="235" spans="1:24" s="17" customFormat="1" ht="15" hidden="1" customHeight="1" x14ac:dyDescent="0.25">
      <c r="A235" s="110"/>
      <c r="B235" s="49" t="s">
        <v>695</v>
      </c>
      <c r="C235" s="789" t="s">
        <v>291</v>
      </c>
      <c r="D235" s="790"/>
      <c r="E235" s="790"/>
      <c r="F235" s="189">
        <f>F236+F237+F238+F239+F240+F241</f>
        <v>0</v>
      </c>
      <c r="G235" s="131">
        <f t="shared" ref="G235" si="117">G236+G237+G238+G239+G240+G241</f>
        <v>0</v>
      </c>
      <c r="H235" s="143">
        <f t="shared" si="101"/>
        <v>0</v>
      </c>
      <c r="I235" s="189">
        <f>I236+I237+I238+I239+I240+I241</f>
        <v>0</v>
      </c>
      <c r="J235" s="131">
        <f t="shared" ref="J235" si="118">J236+J237+J238+J239+J240+J241</f>
        <v>0</v>
      </c>
      <c r="K235" s="143">
        <f t="shared" si="102"/>
        <v>0</v>
      </c>
      <c r="L235" s="404"/>
      <c r="M235" s="404"/>
      <c r="N235" s="404"/>
      <c r="O235" s="404"/>
      <c r="P235" s="404"/>
      <c r="Q235" s="404"/>
      <c r="R235" s="412"/>
      <c r="S235" s="404"/>
      <c r="T235" s="404"/>
      <c r="U235" s="412"/>
      <c r="V235" s="404"/>
      <c r="W235" s="404"/>
    </row>
    <row r="236" spans="1:24" s="166" customFormat="1" ht="15" hidden="1" customHeight="1" x14ac:dyDescent="0.25">
      <c r="A236" s="110" t="s">
        <v>292</v>
      </c>
      <c r="B236" s="151" t="s">
        <v>696</v>
      </c>
      <c r="C236" s="160"/>
      <c r="D236" s="777" t="s">
        <v>383</v>
      </c>
      <c r="E236" s="777"/>
      <c r="F236" s="200">
        <f t="shared" ref="F236:F247" si="119">SUM(L236:W236)</f>
        <v>0</v>
      </c>
      <c r="G236" s="152"/>
      <c r="H236" s="153">
        <f t="shared" si="101"/>
        <v>0</v>
      </c>
      <c r="I236" s="200">
        <f t="shared" ref="I236:I247" si="120">SUM(O236:Z236)</f>
        <v>0</v>
      </c>
      <c r="J236" s="152"/>
      <c r="K236" s="153">
        <f t="shared" si="102"/>
        <v>0</v>
      </c>
      <c r="L236" s="404"/>
      <c r="M236" s="404"/>
      <c r="N236" s="404"/>
      <c r="O236" s="404"/>
      <c r="P236" s="404"/>
      <c r="Q236" s="404"/>
      <c r="R236" s="410"/>
      <c r="S236" s="404"/>
      <c r="T236" s="404"/>
      <c r="U236" s="410"/>
      <c r="V236" s="404"/>
      <c r="W236" s="404"/>
    </row>
    <row r="237" spans="1:24" s="166" customFormat="1" ht="15" hidden="1" customHeight="1" x14ac:dyDescent="0.25">
      <c r="A237" s="110" t="s">
        <v>293</v>
      </c>
      <c r="B237" s="151" t="s">
        <v>697</v>
      </c>
      <c r="C237" s="160"/>
      <c r="D237" s="777" t="s">
        <v>384</v>
      </c>
      <c r="E237" s="777"/>
      <c r="F237" s="200">
        <f t="shared" si="119"/>
        <v>0</v>
      </c>
      <c r="G237" s="152"/>
      <c r="H237" s="153">
        <f t="shared" si="101"/>
        <v>0</v>
      </c>
      <c r="I237" s="200">
        <f t="shared" si="120"/>
        <v>0</v>
      </c>
      <c r="J237" s="152"/>
      <c r="K237" s="153">
        <f t="shared" si="102"/>
        <v>0</v>
      </c>
      <c r="L237" s="404"/>
      <c r="M237" s="404"/>
      <c r="N237" s="404"/>
      <c r="O237" s="404"/>
      <c r="P237" s="404"/>
      <c r="Q237" s="404"/>
      <c r="R237" s="410"/>
      <c r="S237" s="404"/>
      <c r="T237" s="404"/>
      <c r="U237" s="410"/>
      <c r="V237" s="404"/>
      <c r="W237" s="404"/>
    </row>
    <row r="238" spans="1:24" s="166" customFormat="1" ht="15" hidden="1" customHeight="1" x14ac:dyDescent="0.25">
      <c r="A238" s="110" t="s">
        <v>871</v>
      </c>
      <c r="B238" s="151" t="s">
        <v>872</v>
      </c>
      <c r="C238" s="160"/>
      <c r="D238" s="777" t="s">
        <v>873</v>
      </c>
      <c r="E238" s="777"/>
      <c r="F238" s="200">
        <f t="shared" si="119"/>
        <v>0</v>
      </c>
      <c r="G238" s="152"/>
      <c r="H238" s="153">
        <f t="shared" si="101"/>
        <v>0</v>
      </c>
      <c r="I238" s="200">
        <f t="shared" si="120"/>
        <v>0</v>
      </c>
      <c r="J238" s="152"/>
      <c r="K238" s="153">
        <f t="shared" si="102"/>
        <v>0</v>
      </c>
      <c r="L238" s="404"/>
      <c r="M238" s="404"/>
      <c r="N238" s="404"/>
      <c r="O238" s="404"/>
      <c r="P238" s="404"/>
      <c r="Q238" s="404"/>
      <c r="R238" s="410"/>
      <c r="S238" s="404"/>
      <c r="T238" s="404"/>
      <c r="U238" s="410"/>
      <c r="V238" s="404"/>
      <c r="W238" s="404"/>
    </row>
    <row r="239" spans="1:24" s="166" customFormat="1" ht="15" hidden="1" customHeight="1" x14ac:dyDescent="0.25">
      <c r="A239" s="110" t="s">
        <v>294</v>
      </c>
      <c r="B239" s="151" t="s">
        <v>698</v>
      </c>
      <c r="C239" s="160"/>
      <c r="D239" s="777" t="s">
        <v>295</v>
      </c>
      <c r="E239" s="777"/>
      <c r="F239" s="200">
        <f t="shared" si="119"/>
        <v>0</v>
      </c>
      <c r="G239" s="152"/>
      <c r="H239" s="153">
        <f t="shared" si="101"/>
        <v>0</v>
      </c>
      <c r="I239" s="200">
        <f t="shared" si="120"/>
        <v>0</v>
      </c>
      <c r="J239" s="152"/>
      <c r="K239" s="153">
        <f t="shared" si="102"/>
        <v>0</v>
      </c>
      <c r="L239" s="404"/>
      <c r="M239" s="404"/>
      <c r="N239" s="404"/>
      <c r="O239" s="404"/>
      <c r="P239" s="404"/>
      <c r="Q239" s="404"/>
      <c r="R239" s="410"/>
      <c r="S239" s="404"/>
      <c r="T239" s="404"/>
      <c r="U239" s="410"/>
      <c r="V239" s="404"/>
      <c r="W239" s="404"/>
    </row>
    <row r="240" spans="1:24" s="166" customFormat="1" ht="15" hidden="1" customHeight="1" x14ac:dyDescent="0.25">
      <c r="A240" s="110" t="s">
        <v>296</v>
      </c>
      <c r="B240" s="151" t="s">
        <v>699</v>
      </c>
      <c r="C240" s="160"/>
      <c r="D240" s="777" t="s">
        <v>297</v>
      </c>
      <c r="E240" s="777"/>
      <c r="F240" s="200">
        <f t="shared" si="119"/>
        <v>0</v>
      </c>
      <c r="G240" s="152"/>
      <c r="H240" s="153">
        <f t="shared" si="101"/>
        <v>0</v>
      </c>
      <c r="I240" s="200">
        <f t="shared" si="120"/>
        <v>0</v>
      </c>
      <c r="J240" s="152"/>
      <c r="K240" s="153">
        <f t="shared" si="102"/>
        <v>0</v>
      </c>
      <c r="L240" s="404"/>
      <c r="M240" s="404"/>
      <c r="N240" s="404"/>
      <c r="O240" s="404"/>
      <c r="P240" s="404"/>
      <c r="Q240" s="404"/>
      <c r="R240" s="410"/>
      <c r="S240" s="404"/>
      <c r="T240" s="404"/>
      <c r="U240" s="410"/>
      <c r="V240" s="404"/>
      <c r="W240" s="404"/>
    </row>
    <row r="241" spans="1:23" s="166" customFormat="1" ht="15" hidden="1" customHeight="1" x14ac:dyDescent="0.25">
      <c r="A241" s="110" t="s">
        <v>874</v>
      </c>
      <c r="B241" s="151" t="s">
        <v>875</v>
      </c>
      <c r="C241" s="160"/>
      <c r="D241" s="777" t="s">
        <v>876</v>
      </c>
      <c r="E241" s="777"/>
      <c r="F241" s="200">
        <f t="shared" si="119"/>
        <v>0</v>
      </c>
      <c r="G241" s="152"/>
      <c r="H241" s="153">
        <f t="shared" si="101"/>
        <v>0</v>
      </c>
      <c r="I241" s="200">
        <f t="shared" si="120"/>
        <v>0</v>
      </c>
      <c r="J241" s="152"/>
      <c r="K241" s="153">
        <f t="shared" si="102"/>
        <v>0</v>
      </c>
      <c r="L241" s="404"/>
      <c r="M241" s="404"/>
      <c r="N241" s="404"/>
      <c r="O241" s="404"/>
      <c r="P241" s="404"/>
      <c r="Q241" s="404"/>
      <c r="R241" s="410"/>
      <c r="S241" s="404"/>
      <c r="T241" s="404"/>
      <c r="U241" s="410"/>
      <c r="V241" s="404"/>
      <c r="W241" s="404"/>
    </row>
    <row r="242" spans="1:23" s="39" customFormat="1" ht="15" hidden="1" customHeight="1" x14ac:dyDescent="0.25">
      <c r="A242" s="110" t="s">
        <v>877</v>
      </c>
      <c r="B242" s="49" t="s">
        <v>878</v>
      </c>
      <c r="C242" s="789" t="s">
        <v>879</v>
      </c>
      <c r="D242" s="790"/>
      <c r="E242" s="790"/>
      <c r="F242" s="189">
        <f t="shared" si="119"/>
        <v>0</v>
      </c>
      <c r="G242" s="131"/>
      <c r="H242" s="143">
        <f t="shared" si="101"/>
        <v>0</v>
      </c>
      <c r="I242" s="189">
        <f t="shared" si="120"/>
        <v>0</v>
      </c>
      <c r="J242" s="131"/>
      <c r="K242" s="143">
        <f t="shared" si="102"/>
        <v>0</v>
      </c>
      <c r="L242" s="404"/>
      <c r="M242" s="404"/>
      <c r="N242" s="404"/>
      <c r="O242" s="404"/>
      <c r="P242" s="404"/>
      <c r="Q242" s="404"/>
      <c r="R242" s="412"/>
      <c r="S242" s="404"/>
      <c r="T242" s="404"/>
      <c r="U242" s="412"/>
      <c r="V242" s="404"/>
      <c r="W242" s="404"/>
    </row>
    <row r="243" spans="1:23" s="39" customFormat="1" ht="15" hidden="1" customHeight="1" x14ac:dyDescent="0.25">
      <c r="A243" s="110" t="s">
        <v>298</v>
      </c>
      <c r="B243" s="49" t="s">
        <v>700</v>
      </c>
      <c r="C243" s="789" t="s">
        <v>299</v>
      </c>
      <c r="D243" s="790"/>
      <c r="E243" s="790"/>
      <c r="F243" s="189">
        <f t="shared" si="119"/>
        <v>0</v>
      </c>
      <c r="G243" s="131"/>
      <c r="H243" s="143">
        <f t="shared" si="101"/>
        <v>0</v>
      </c>
      <c r="I243" s="189">
        <f t="shared" si="120"/>
        <v>0</v>
      </c>
      <c r="J243" s="131"/>
      <c r="K243" s="143">
        <f t="shared" si="102"/>
        <v>0</v>
      </c>
      <c r="L243" s="404"/>
      <c r="M243" s="404"/>
      <c r="N243" s="404"/>
      <c r="O243" s="404"/>
      <c r="P243" s="404"/>
      <c r="Q243" s="404"/>
      <c r="R243" s="412"/>
      <c r="S243" s="404"/>
      <c r="T243" s="404"/>
      <c r="U243" s="412"/>
      <c r="V243" s="404"/>
      <c r="W243" s="404"/>
    </row>
    <row r="244" spans="1:23" s="39" customFormat="1" ht="15" hidden="1" customHeight="1" x14ac:dyDescent="0.25">
      <c r="A244" s="110" t="s">
        <v>300</v>
      </c>
      <c r="B244" s="49" t="s">
        <v>701</v>
      </c>
      <c r="C244" s="789" t="s">
        <v>880</v>
      </c>
      <c r="D244" s="790"/>
      <c r="E244" s="790"/>
      <c r="F244" s="189">
        <f t="shared" si="119"/>
        <v>0</v>
      </c>
      <c r="G244" s="131"/>
      <c r="H244" s="143">
        <f t="shared" si="101"/>
        <v>0</v>
      </c>
      <c r="I244" s="189">
        <f t="shared" si="120"/>
        <v>0</v>
      </c>
      <c r="J244" s="131"/>
      <c r="K244" s="143">
        <f t="shared" si="102"/>
        <v>0</v>
      </c>
      <c r="L244" s="404"/>
      <c r="M244" s="404"/>
      <c r="N244" s="404"/>
      <c r="O244" s="404"/>
      <c r="P244" s="404"/>
      <c r="Q244" s="404"/>
      <c r="R244" s="412"/>
      <c r="S244" s="404"/>
      <c r="T244" s="404"/>
      <c r="U244" s="412"/>
      <c r="V244" s="404"/>
      <c r="W244" s="404"/>
    </row>
    <row r="245" spans="1:23" s="39" customFormat="1" ht="15" hidden="1" customHeight="1" x14ac:dyDescent="0.25">
      <c r="A245" s="110" t="s">
        <v>301</v>
      </c>
      <c r="B245" s="49" t="s">
        <v>702</v>
      </c>
      <c r="C245" s="789" t="s">
        <v>881</v>
      </c>
      <c r="D245" s="790"/>
      <c r="E245" s="790"/>
      <c r="F245" s="189">
        <f t="shared" si="119"/>
        <v>0</v>
      </c>
      <c r="G245" s="131"/>
      <c r="H245" s="143">
        <f t="shared" si="101"/>
        <v>0</v>
      </c>
      <c r="I245" s="189">
        <f t="shared" si="120"/>
        <v>0</v>
      </c>
      <c r="J245" s="131"/>
      <c r="K245" s="143">
        <f t="shared" si="102"/>
        <v>0</v>
      </c>
      <c r="L245" s="404"/>
      <c r="M245" s="404"/>
      <c r="N245" s="404"/>
      <c r="O245" s="404"/>
      <c r="P245" s="404"/>
      <c r="Q245" s="404"/>
      <c r="R245" s="412"/>
      <c r="S245" s="404"/>
      <c r="T245" s="404"/>
      <c r="U245" s="412"/>
      <c r="V245" s="404"/>
      <c r="W245" s="404"/>
    </row>
    <row r="246" spans="1:23" s="39" customFormat="1" ht="15" hidden="1" customHeight="1" x14ac:dyDescent="0.25">
      <c r="A246" s="110" t="s">
        <v>302</v>
      </c>
      <c r="B246" s="49" t="s">
        <v>703</v>
      </c>
      <c r="C246" s="789" t="s">
        <v>303</v>
      </c>
      <c r="D246" s="790"/>
      <c r="E246" s="790"/>
      <c r="F246" s="189">
        <f t="shared" si="119"/>
        <v>0</v>
      </c>
      <c r="G246" s="131"/>
      <c r="H246" s="143">
        <f t="shared" si="101"/>
        <v>0</v>
      </c>
      <c r="I246" s="189">
        <f t="shared" si="120"/>
        <v>0</v>
      </c>
      <c r="J246" s="131"/>
      <c r="K246" s="143">
        <f t="shared" si="102"/>
        <v>0</v>
      </c>
      <c r="L246" s="404"/>
      <c r="M246" s="404"/>
      <c r="N246" s="404"/>
      <c r="O246" s="404"/>
      <c r="P246" s="404"/>
      <c r="Q246" s="404"/>
      <c r="R246" s="412"/>
      <c r="S246" s="404"/>
      <c r="T246" s="404"/>
      <c r="U246" s="412"/>
      <c r="V246" s="404"/>
      <c r="W246" s="404"/>
    </row>
    <row r="247" spans="1:23" s="39" customFormat="1" ht="15" hidden="1" customHeight="1" x14ac:dyDescent="0.25">
      <c r="A247" s="110" t="s">
        <v>882</v>
      </c>
      <c r="B247" s="49" t="s">
        <v>883</v>
      </c>
      <c r="C247" s="789" t="s">
        <v>885</v>
      </c>
      <c r="D247" s="790"/>
      <c r="E247" s="790"/>
      <c r="F247" s="189">
        <f t="shared" si="119"/>
        <v>0</v>
      </c>
      <c r="G247" s="131"/>
      <c r="H247" s="143">
        <f t="shared" si="101"/>
        <v>0</v>
      </c>
      <c r="I247" s="189">
        <f t="shared" si="120"/>
        <v>0</v>
      </c>
      <c r="J247" s="131"/>
      <c r="K247" s="143">
        <f t="shared" si="102"/>
        <v>0</v>
      </c>
      <c r="L247" s="404"/>
      <c r="M247" s="404"/>
      <c r="N247" s="404"/>
      <c r="O247" s="404"/>
      <c r="P247" s="404"/>
      <c r="Q247" s="404"/>
      <c r="R247" s="412"/>
      <c r="S247" s="404"/>
      <c r="T247" s="404"/>
      <c r="U247" s="412"/>
      <c r="V247" s="404"/>
      <c r="W247" s="404"/>
    </row>
    <row r="248" spans="1:23" s="39" customFormat="1" ht="15" hidden="1" customHeight="1" x14ac:dyDescent="0.25">
      <c r="A248" s="110"/>
      <c r="B248" s="49" t="s">
        <v>884</v>
      </c>
      <c r="C248" s="789" t="s">
        <v>886</v>
      </c>
      <c r="D248" s="790"/>
      <c r="E248" s="790"/>
      <c r="F248" s="189">
        <f>F249+F250</f>
        <v>0</v>
      </c>
      <c r="G248" s="131">
        <f t="shared" ref="G248" si="121">G249+G250</f>
        <v>0</v>
      </c>
      <c r="H248" s="143">
        <f t="shared" si="101"/>
        <v>0</v>
      </c>
      <c r="I248" s="189">
        <f>I249+I250</f>
        <v>0</v>
      </c>
      <c r="J248" s="131">
        <f t="shared" ref="J248" si="122">J249+J250</f>
        <v>0</v>
      </c>
      <c r="K248" s="143">
        <f t="shared" si="102"/>
        <v>0</v>
      </c>
      <c r="L248" s="404"/>
      <c r="M248" s="404"/>
      <c r="N248" s="404"/>
      <c r="O248" s="404"/>
      <c r="P248" s="404"/>
      <c r="Q248" s="404"/>
      <c r="R248" s="412"/>
      <c r="S248" s="404"/>
      <c r="T248" s="404"/>
      <c r="U248" s="412"/>
      <c r="V248" s="404"/>
      <c r="W248" s="404"/>
    </row>
    <row r="249" spans="1:23" s="166" customFormat="1" ht="15" hidden="1" customHeight="1" x14ac:dyDescent="0.25">
      <c r="A249" s="110" t="s">
        <v>888</v>
      </c>
      <c r="B249" s="151" t="s">
        <v>887</v>
      </c>
      <c r="C249" s="160"/>
      <c r="D249" s="777" t="s">
        <v>891</v>
      </c>
      <c r="E249" s="777"/>
      <c r="F249" s="200">
        <f>SUM(L249:W249)</f>
        <v>0</v>
      </c>
      <c r="G249" s="152"/>
      <c r="H249" s="153">
        <f t="shared" si="101"/>
        <v>0</v>
      </c>
      <c r="I249" s="200">
        <f>SUM(O249:Z249)</f>
        <v>0</v>
      </c>
      <c r="J249" s="152"/>
      <c r="K249" s="153">
        <f t="shared" si="102"/>
        <v>0</v>
      </c>
      <c r="L249" s="404"/>
      <c r="M249" s="404"/>
      <c r="N249" s="404"/>
      <c r="O249" s="404"/>
      <c r="P249" s="404"/>
      <c r="Q249" s="404"/>
      <c r="R249" s="410"/>
      <c r="S249" s="404"/>
      <c r="T249" s="404"/>
      <c r="U249" s="410"/>
      <c r="V249" s="404"/>
      <c r="W249" s="404"/>
    </row>
    <row r="250" spans="1:23" s="166" customFormat="1" ht="15" hidden="1" customHeight="1" x14ac:dyDescent="0.25">
      <c r="A250" s="110" t="s">
        <v>889</v>
      </c>
      <c r="B250" s="151" t="s">
        <v>890</v>
      </c>
      <c r="C250" s="160"/>
      <c r="D250" s="777" t="s">
        <v>892</v>
      </c>
      <c r="E250" s="777"/>
      <c r="F250" s="200">
        <f>SUM(L250:W250)</f>
        <v>0</v>
      </c>
      <c r="G250" s="152"/>
      <c r="H250" s="153">
        <f t="shared" si="101"/>
        <v>0</v>
      </c>
      <c r="I250" s="200">
        <f>SUM(O250:Z250)</f>
        <v>0</v>
      </c>
      <c r="J250" s="152"/>
      <c r="K250" s="153">
        <f t="shared" si="102"/>
        <v>0</v>
      </c>
      <c r="L250" s="404"/>
      <c r="M250" s="404"/>
      <c r="N250" s="404"/>
      <c r="O250" s="404"/>
      <c r="P250" s="404"/>
      <c r="Q250" s="404"/>
      <c r="R250" s="410"/>
      <c r="S250" s="404"/>
      <c r="T250" s="404"/>
      <c r="U250" s="410"/>
      <c r="V250" s="404"/>
      <c r="W250" s="404"/>
    </row>
    <row r="251" spans="1:23" ht="15" hidden="1" customHeight="1" x14ac:dyDescent="0.25">
      <c r="B251" s="82" t="s">
        <v>707</v>
      </c>
      <c r="C251" s="767" t="s">
        <v>304</v>
      </c>
      <c r="D251" s="768"/>
      <c r="E251" s="768"/>
      <c r="F251" s="183">
        <f>F252+F253+F254+F255+F256</f>
        <v>0</v>
      </c>
      <c r="G251" s="125">
        <f t="shared" ref="G251" si="123">G252+G253+G254+G255+G256</f>
        <v>0</v>
      </c>
      <c r="H251" s="141">
        <f t="shared" si="101"/>
        <v>0</v>
      </c>
      <c r="I251" s="183">
        <f>I252+I253+I254+I255+I256</f>
        <v>0</v>
      </c>
      <c r="J251" s="125">
        <f t="shared" ref="J251" si="124">J252+J253+J254+J255+J256</f>
        <v>0</v>
      </c>
      <c r="K251" s="141">
        <f t="shared" si="102"/>
        <v>0</v>
      </c>
      <c r="L251" s="404"/>
      <c r="M251" s="404"/>
      <c r="N251" s="404"/>
      <c r="O251" s="404"/>
      <c r="P251" s="404"/>
      <c r="Q251" s="404"/>
      <c r="R251" s="414"/>
      <c r="S251" s="404"/>
      <c r="T251" s="404"/>
      <c r="U251" s="414"/>
      <c r="V251" s="404"/>
      <c r="W251" s="404"/>
    </row>
    <row r="252" spans="1:23" s="39" customFormat="1" ht="15" hidden="1" customHeight="1" x14ac:dyDescent="0.25">
      <c r="A252" s="110" t="s">
        <v>305</v>
      </c>
      <c r="B252" s="158" t="s">
        <v>708</v>
      </c>
      <c r="C252" s="805" t="s">
        <v>385</v>
      </c>
      <c r="D252" s="806"/>
      <c r="E252" s="806"/>
      <c r="F252" s="201">
        <f t="shared" ref="F252:F258" si="125">SUM(L252:W252)</f>
        <v>0</v>
      </c>
      <c r="G252" s="159"/>
      <c r="H252" s="168">
        <f t="shared" si="101"/>
        <v>0</v>
      </c>
      <c r="I252" s="201">
        <f t="shared" ref="I252:I258" si="126">SUM(O252:Z252)</f>
        <v>0</v>
      </c>
      <c r="J252" s="159"/>
      <c r="K252" s="168">
        <f t="shared" si="102"/>
        <v>0</v>
      </c>
      <c r="L252" s="404"/>
      <c r="M252" s="404"/>
      <c r="N252" s="404"/>
      <c r="O252" s="404"/>
      <c r="P252" s="404"/>
      <c r="Q252" s="404"/>
      <c r="R252" s="437"/>
      <c r="S252" s="404"/>
      <c r="T252" s="404"/>
      <c r="U252" s="437"/>
      <c r="V252" s="404"/>
      <c r="W252" s="404"/>
    </row>
    <row r="253" spans="1:23" s="39" customFormat="1" ht="15" hidden="1" customHeight="1" x14ac:dyDescent="0.25">
      <c r="A253" s="110" t="s">
        <v>306</v>
      </c>
      <c r="B253" s="158" t="s">
        <v>709</v>
      </c>
      <c r="C253" s="805" t="s">
        <v>386</v>
      </c>
      <c r="D253" s="806"/>
      <c r="E253" s="806"/>
      <c r="F253" s="201">
        <f t="shared" si="125"/>
        <v>0</v>
      </c>
      <c r="G253" s="159"/>
      <c r="H253" s="168">
        <f t="shared" si="101"/>
        <v>0</v>
      </c>
      <c r="I253" s="201">
        <f t="shared" si="126"/>
        <v>0</v>
      </c>
      <c r="J253" s="159"/>
      <c r="K253" s="168">
        <f t="shared" si="102"/>
        <v>0</v>
      </c>
      <c r="L253" s="404"/>
      <c r="M253" s="404"/>
      <c r="N253" s="404"/>
      <c r="O253" s="404"/>
      <c r="P253" s="404"/>
      <c r="Q253" s="404"/>
      <c r="R253" s="437"/>
      <c r="S253" s="404"/>
      <c r="T253" s="404"/>
      <c r="U253" s="437"/>
      <c r="V253" s="404"/>
      <c r="W253" s="404"/>
    </row>
    <row r="254" spans="1:23" s="39" customFormat="1" ht="15" hidden="1" customHeight="1" x14ac:dyDescent="0.25">
      <c r="A254" s="110" t="s">
        <v>307</v>
      </c>
      <c r="B254" s="158" t="s">
        <v>710</v>
      </c>
      <c r="C254" s="805" t="s">
        <v>308</v>
      </c>
      <c r="D254" s="806"/>
      <c r="E254" s="806"/>
      <c r="F254" s="201">
        <f t="shared" si="125"/>
        <v>0</v>
      </c>
      <c r="G254" s="159"/>
      <c r="H254" s="168">
        <f t="shared" si="101"/>
        <v>0</v>
      </c>
      <c r="I254" s="201">
        <f t="shared" si="126"/>
        <v>0</v>
      </c>
      <c r="J254" s="159"/>
      <c r="K254" s="168">
        <f t="shared" si="102"/>
        <v>0</v>
      </c>
      <c r="L254" s="404"/>
      <c r="M254" s="404"/>
      <c r="N254" s="404"/>
      <c r="O254" s="404"/>
      <c r="P254" s="404"/>
      <c r="Q254" s="404"/>
      <c r="R254" s="437"/>
      <c r="S254" s="404"/>
      <c r="T254" s="404"/>
      <c r="U254" s="437"/>
      <c r="V254" s="404"/>
      <c r="W254" s="404"/>
    </row>
    <row r="255" spans="1:23" s="39" customFormat="1" ht="15" hidden="1" customHeight="1" x14ac:dyDescent="0.25">
      <c r="A255" s="110" t="s">
        <v>309</v>
      </c>
      <c r="B255" s="158" t="s">
        <v>711</v>
      </c>
      <c r="C255" s="805" t="s">
        <v>310</v>
      </c>
      <c r="D255" s="806"/>
      <c r="E255" s="806"/>
      <c r="F255" s="201">
        <f t="shared" si="125"/>
        <v>0</v>
      </c>
      <c r="G255" s="159"/>
      <c r="H255" s="168">
        <f t="shared" si="101"/>
        <v>0</v>
      </c>
      <c r="I255" s="201">
        <f t="shared" si="126"/>
        <v>0</v>
      </c>
      <c r="J255" s="159"/>
      <c r="K255" s="168">
        <f t="shared" si="102"/>
        <v>0</v>
      </c>
      <c r="L255" s="404"/>
      <c r="M255" s="404"/>
      <c r="N255" s="404"/>
      <c r="O255" s="404"/>
      <c r="P255" s="404"/>
      <c r="Q255" s="404"/>
      <c r="R255" s="437"/>
      <c r="S255" s="404"/>
      <c r="T255" s="404"/>
      <c r="U255" s="437"/>
      <c r="V255" s="404"/>
      <c r="W255" s="404"/>
    </row>
    <row r="256" spans="1:23" s="39" customFormat="1" ht="15" hidden="1" customHeight="1" x14ac:dyDescent="0.25">
      <c r="A256" s="110" t="s">
        <v>311</v>
      </c>
      <c r="B256" s="158" t="s">
        <v>712</v>
      </c>
      <c r="C256" s="805" t="s">
        <v>387</v>
      </c>
      <c r="D256" s="806"/>
      <c r="E256" s="806"/>
      <c r="F256" s="201">
        <f t="shared" si="125"/>
        <v>0</v>
      </c>
      <c r="G256" s="159"/>
      <c r="H256" s="168">
        <f t="shared" si="101"/>
        <v>0</v>
      </c>
      <c r="I256" s="201">
        <f t="shared" si="126"/>
        <v>0</v>
      </c>
      <c r="J256" s="159"/>
      <c r="K256" s="168">
        <f t="shared" si="102"/>
        <v>0</v>
      </c>
      <c r="L256" s="404"/>
      <c r="M256" s="404"/>
      <c r="N256" s="404"/>
      <c r="O256" s="404"/>
      <c r="P256" s="404"/>
      <c r="Q256" s="404"/>
      <c r="R256" s="437"/>
      <c r="S256" s="404"/>
      <c r="T256" s="404"/>
      <c r="U256" s="437"/>
      <c r="V256" s="404"/>
      <c r="W256" s="404"/>
    </row>
    <row r="257" spans="1:24" ht="15" hidden="1" customHeight="1" x14ac:dyDescent="0.25">
      <c r="A257" s="110" t="s">
        <v>313</v>
      </c>
      <c r="B257" s="82" t="s">
        <v>713</v>
      </c>
      <c r="C257" s="767" t="s">
        <v>312</v>
      </c>
      <c r="D257" s="768"/>
      <c r="E257" s="768"/>
      <c r="F257" s="183">
        <f t="shared" si="125"/>
        <v>0</v>
      </c>
      <c r="G257" s="125"/>
      <c r="H257" s="141">
        <f t="shared" si="101"/>
        <v>0</v>
      </c>
      <c r="I257" s="183">
        <f t="shared" si="126"/>
        <v>0</v>
      </c>
      <c r="J257" s="125"/>
      <c r="K257" s="141">
        <f t="shared" si="102"/>
        <v>0</v>
      </c>
      <c r="L257" s="404"/>
      <c r="M257" s="404"/>
      <c r="N257" s="404"/>
      <c r="O257" s="404"/>
      <c r="P257" s="404"/>
      <c r="Q257" s="404"/>
      <c r="R257" s="414"/>
      <c r="S257" s="404"/>
      <c r="T257" s="404"/>
      <c r="U257" s="414"/>
      <c r="V257" s="404"/>
      <c r="W257" s="404"/>
    </row>
    <row r="258" spans="1:24" ht="15.75" hidden="1" customHeight="1" thickBot="1" x14ac:dyDescent="0.3">
      <c r="A258" s="110" t="s">
        <v>893</v>
      </c>
      <c r="B258" s="82" t="s">
        <v>894</v>
      </c>
      <c r="C258" s="767" t="s">
        <v>895</v>
      </c>
      <c r="D258" s="768"/>
      <c r="E258" s="768"/>
      <c r="F258" s="183">
        <f t="shared" si="125"/>
        <v>0</v>
      </c>
      <c r="G258" s="125"/>
      <c r="H258" s="141">
        <f t="shared" si="101"/>
        <v>0</v>
      </c>
      <c r="I258" s="183">
        <f t="shared" si="126"/>
        <v>0</v>
      </c>
      <c r="J258" s="125"/>
      <c r="K258" s="141">
        <f t="shared" si="102"/>
        <v>0</v>
      </c>
      <c r="L258" s="404"/>
      <c r="M258" s="404"/>
      <c r="N258" s="404"/>
      <c r="O258" s="404"/>
      <c r="P258" s="404"/>
      <c r="Q258" s="404"/>
      <c r="R258" s="414"/>
      <c r="S258" s="404"/>
      <c r="T258" s="404"/>
      <c r="U258" s="414"/>
      <c r="V258" s="404"/>
      <c r="W258" s="404"/>
    </row>
    <row r="259" spans="1:24" ht="15.75" thickBot="1" x14ac:dyDescent="0.3">
      <c r="B259" s="807" t="s">
        <v>314</v>
      </c>
      <c r="C259" s="808"/>
      <c r="D259" s="808"/>
      <c r="E259" s="808"/>
      <c r="F259" s="180">
        <f>F5+F24+F32+F59+F75+F147+F157+F166+F229</f>
        <v>8449021</v>
      </c>
      <c r="G259" s="122">
        <f>G5+G24+G32+G59+G75+G147+G157+G166+G229</f>
        <v>0</v>
      </c>
      <c r="H259" s="139">
        <f t="shared" si="101"/>
        <v>8449021</v>
      </c>
      <c r="I259" s="180">
        <f>I5+I24+I32+I59+I75+I147+I157+I166+I229</f>
        <v>8449021</v>
      </c>
      <c r="J259" s="122">
        <f>J5+J24+J32+J59+J75+J147+J157+J166+J229</f>
        <v>0</v>
      </c>
      <c r="K259" s="139">
        <f t="shared" si="102"/>
        <v>8449021</v>
      </c>
      <c r="L259" s="404">
        <f t="shared" ref="L259:W259" si="127">SUM(L5+L24+L32+L59+L75+L147+L157+L166+L229)</f>
        <v>28800</v>
      </c>
      <c r="M259" s="404">
        <f t="shared" si="127"/>
        <v>0</v>
      </c>
      <c r="N259" s="404">
        <f t="shared" si="127"/>
        <v>0</v>
      </c>
      <c r="O259" s="404">
        <f t="shared" si="127"/>
        <v>0</v>
      </c>
      <c r="P259" s="404">
        <f t="shared" si="127"/>
        <v>3764</v>
      </c>
      <c r="Q259" s="404">
        <f t="shared" si="127"/>
        <v>0</v>
      </c>
      <c r="R259" s="404">
        <f t="shared" si="127"/>
        <v>47920</v>
      </c>
      <c r="S259" s="404">
        <f t="shared" si="127"/>
        <v>7726521</v>
      </c>
      <c r="T259" s="404">
        <f t="shared" si="127"/>
        <v>160504</v>
      </c>
      <c r="U259" s="404">
        <f t="shared" si="127"/>
        <v>160504</v>
      </c>
      <c r="V259" s="404">
        <f t="shared" si="127"/>
        <v>160504</v>
      </c>
      <c r="W259" s="404">
        <f t="shared" si="127"/>
        <v>160504</v>
      </c>
      <c r="X259" s="651">
        <f>SUM(L259:W259)</f>
        <v>8449021</v>
      </c>
    </row>
    <row r="260" spans="1:24" x14ac:dyDescent="0.25">
      <c r="B260" s="21"/>
      <c r="C260" s="22"/>
      <c r="D260" s="22"/>
      <c r="E260" s="23"/>
      <c r="F260" s="23"/>
      <c r="G260" s="23"/>
      <c r="H260" s="53"/>
      <c r="I260" s="23"/>
      <c r="J260" s="23"/>
      <c r="K260" s="53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</row>
    <row r="261" spans="1:24" x14ac:dyDescent="0.25">
      <c r="B261" s="24"/>
      <c r="C261" s="25"/>
      <c r="D261" s="25"/>
      <c r="E261" s="23"/>
      <c r="F261" s="23"/>
      <c r="G261" s="23"/>
      <c r="H261" s="53"/>
      <c r="I261" s="23"/>
      <c r="J261" s="23"/>
      <c r="K261" s="53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</row>
    <row r="262" spans="1:24" x14ac:dyDescent="0.25">
      <c r="B262" s="26"/>
      <c r="C262" s="23"/>
      <c r="D262" s="23"/>
      <c r="E262" s="27"/>
      <c r="F262" s="27"/>
      <c r="G262" s="27"/>
      <c r="H262" s="53"/>
      <c r="I262" s="27"/>
      <c r="J262" s="27"/>
      <c r="K262" s="53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</row>
    <row r="263" spans="1:24" x14ac:dyDescent="0.25">
      <c r="B263" s="26"/>
      <c r="C263" s="23"/>
      <c r="D263" s="23"/>
      <c r="E263" s="27"/>
      <c r="F263" s="27"/>
      <c r="G263" s="27"/>
      <c r="H263" s="53"/>
      <c r="I263" s="27"/>
      <c r="J263" s="27"/>
      <c r="K263" s="53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</row>
    <row r="264" spans="1:24" x14ac:dyDescent="0.25">
      <c r="B264" s="26"/>
      <c r="C264" s="23"/>
      <c r="D264" s="23"/>
      <c r="E264" s="27"/>
      <c r="F264" s="27"/>
      <c r="G264" s="27"/>
      <c r="H264" s="53"/>
      <c r="I264" s="27"/>
      <c r="J264" s="27"/>
      <c r="K264" s="53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</row>
    <row r="265" spans="1:24" x14ac:dyDescent="0.25">
      <c r="B265" s="26"/>
      <c r="C265" s="23"/>
      <c r="D265" s="23"/>
      <c r="E265" s="27"/>
      <c r="F265" s="27"/>
      <c r="G265" s="27"/>
      <c r="H265" s="53"/>
      <c r="I265" s="27"/>
      <c r="J265" s="27"/>
      <c r="K265" s="53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</row>
    <row r="266" spans="1:24" x14ac:dyDescent="0.25">
      <c r="B266" s="26"/>
      <c r="C266" s="23"/>
      <c r="D266" s="23"/>
      <c r="E266" s="27"/>
      <c r="F266" s="27"/>
      <c r="G266" s="27"/>
      <c r="H266" s="53"/>
      <c r="I266" s="27"/>
      <c r="J266" s="27"/>
      <c r="K266" s="53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</row>
    <row r="267" spans="1:24" x14ac:dyDescent="0.25">
      <c r="B267" s="26"/>
      <c r="C267" s="23"/>
      <c r="D267" s="23"/>
      <c r="E267" s="27"/>
      <c r="F267" s="27"/>
      <c r="G267" s="27"/>
      <c r="H267" s="53"/>
      <c r="I267" s="27"/>
      <c r="J267" s="27"/>
      <c r="K267" s="53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</row>
    <row r="268" spans="1:24" x14ac:dyDescent="0.25">
      <c r="B268" s="26"/>
      <c r="C268" s="27"/>
      <c r="D268" s="27"/>
      <c r="E268" s="23"/>
      <c r="F268" s="23"/>
      <c r="G268" s="23"/>
      <c r="H268" s="53"/>
      <c r="I268" s="23"/>
      <c r="J268" s="23"/>
      <c r="K268" s="53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</row>
    <row r="269" spans="1:24" x14ac:dyDescent="0.25">
      <c r="B269" s="26"/>
      <c r="C269" s="27"/>
      <c r="D269" s="27"/>
      <c r="E269" s="23"/>
      <c r="F269" s="23"/>
      <c r="G269" s="23"/>
      <c r="H269" s="53"/>
      <c r="I269" s="23"/>
      <c r="J269" s="23"/>
      <c r="K269" s="53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</row>
    <row r="270" spans="1:24" x14ac:dyDescent="0.25">
      <c r="B270" s="26"/>
      <c r="C270" s="27"/>
      <c r="D270" s="27"/>
      <c r="E270" s="23"/>
      <c r="F270" s="23"/>
      <c r="G270" s="23"/>
      <c r="H270" s="53"/>
      <c r="I270" s="23"/>
      <c r="J270" s="23"/>
      <c r="K270" s="53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</row>
    <row r="271" spans="1:24" x14ac:dyDescent="0.25">
      <c r="B271" s="26"/>
      <c r="C271" s="23"/>
      <c r="D271" s="23"/>
      <c r="E271" s="27"/>
      <c r="F271" s="27"/>
      <c r="G271" s="27"/>
      <c r="H271" s="53"/>
      <c r="I271" s="27"/>
      <c r="J271" s="27"/>
      <c r="K271" s="53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</row>
    <row r="272" spans="1:24" x14ac:dyDescent="0.25">
      <c r="B272" s="26"/>
      <c r="C272" s="23"/>
      <c r="D272" s="23"/>
      <c r="E272" s="27"/>
      <c r="F272" s="27"/>
      <c r="G272" s="27"/>
      <c r="H272" s="53"/>
      <c r="I272" s="27"/>
      <c r="J272" s="27"/>
      <c r="K272" s="53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</row>
    <row r="273" spans="1:23" x14ac:dyDescent="0.25">
      <c r="B273" s="26"/>
      <c r="C273" s="23"/>
      <c r="D273" s="23"/>
      <c r="E273" s="27"/>
      <c r="F273" s="27"/>
      <c r="G273" s="27"/>
      <c r="H273" s="53"/>
      <c r="I273" s="27"/>
      <c r="J273" s="27"/>
      <c r="K273" s="53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</row>
    <row r="274" spans="1:23" x14ac:dyDescent="0.25">
      <c r="A274" s="112"/>
      <c r="B274" s="26"/>
      <c r="C274" s="23"/>
      <c r="D274" s="23"/>
      <c r="E274" s="27"/>
      <c r="F274" s="27"/>
      <c r="G274" s="27"/>
      <c r="H274" s="53"/>
      <c r="I274" s="27"/>
      <c r="J274" s="27"/>
      <c r="K274" s="53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</row>
    <row r="275" spans="1:23" x14ac:dyDescent="0.25">
      <c r="A275" s="112"/>
      <c r="B275" s="26"/>
      <c r="C275" s="23"/>
      <c r="D275" s="23"/>
      <c r="E275" s="27"/>
      <c r="F275" s="27"/>
      <c r="G275" s="27"/>
      <c r="H275" s="53"/>
      <c r="I275" s="27"/>
      <c r="J275" s="27"/>
      <c r="K275" s="53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</row>
    <row r="276" spans="1:23" x14ac:dyDescent="0.25">
      <c r="A276" s="112"/>
      <c r="B276" s="26"/>
      <c r="C276" s="23"/>
      <c r="D276" s="23"/>
      <c r="E276" s="27"/>
      <c r="F276" s="27"/>
      <c r="G276" s="27"/>
      <c r="H276" s="53"/>
      <c r="I276" s="27"/>
      <c r="J276" s="27"/>
      <c r="K276" s="53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</row>
    <row r="277" spans="1:23" x14ac:dyDescent="0.25">
      <c r="A277" s="112"/>
      <c r="B277" s="26"/>
      <c r="C277" s="23"/>
      <c r="D277" s="23"/>
      <c r="E277" s="27"/>
      <c r="F277" s="27"/>
      <c r="G277" s="27"/>
      <c r="H277" s="53"/>
      <c r="I277" s="27"/>
      <c r="J277" s="27"/>
      <c r="K277" s="53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</row>
    <row r="278" spans="1:23" x14ac:dyDescent="0.25">
      <c r="A278" s="112"/>
      <c r="B278" s="26"/>
      <c r="C278" s="23"/>
      <c r="D278" s="23"/>
      <c r="E278" s="27"/>
      <c r="F278" s="27"/>
      <c r="G278" s="27"/>
      <c r="H278" s="53"/>
      <c r="I278" s="27"/>
      <c r="J278" s="27"/>
      <c r="K278" s="53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</row>
    <row r="279" spans="1:23" x14ac:dyDescent="0.25">
      <c r="A279" s="112"/>
      <c r="B279" s="26"/>
      <c r="C279" s="23"/>
      <c r="D279" s="23"/>
      <c r="E279" s="27"/>
      <c r="F279" s="27"/>
      <c r="G279" s="27"/>
      <c r="H279" s="53"/>
      <c r="I279" s="27"/>
      <c r="J279" s="27"/>
      <c r="K279" s="53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</row>
    <row r="280" spans="1:23" x14ac:dyDescent="0.25">
      <c r="A280" s="112"/>
      <c r="B280" s="26"/>
      <c r="C280" s="23"/>
      <c r="D280" s="23"/>
      <c r="E280" s="27"/>
      <c r="F280" s="27"/>
      <c r="G280" s="27"/>
      <c r="H280" s="53"/>
      <c r="I280" s="27"/>
      <c r="J280" s="27"/>
      <c r="K280" s="53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</row>
    <row r="281" spans="1:23" x14ac:dyDescent="0.25">
      <c r="A281" s="112"/>
      <c r="B281" s="26"/>
      <c r="C281" s="27"/>
      <c r="D281" s="27"/>
      <c r="E281" s="23"/>
      <c r="F281" s="23"/>
      <c r="G281" s="23"/>
      <c r="H281" s="53"/>
      <c r="I281" s="23"/>
      <c r="J281" s="23"/>
      <c r="K281" s="53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</row>
    <row r="282" spans="1:23" x14ac:dyDescent="0.25">
      <c r="A282" s="112"/>
      <c r="B282" s="26"/>
      <c r="C282" s="23"/>
      <c r="D282" s="23"/>
      <c r="E282" s="27"/>
      <c r="F282" s="27"/>
      <c r="G282" s="27"/>
      <c r="H282" s="53"/>
      <c r="I282" s="27"/>
      <c r="J282" s="27"/>
      <c r="K282" s="53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</row>
    <row r="283" spans="1:23" x14ac:dyDescent="0.25">
      <c r="A283" s="112"/>
      <c r="B283" s="26"/>
      <c r="C283" s="23"/>
      <c r="D283" s="23"/>
      <c r="E283" s="27"/>
      <c r="F283" s="27"/>
      <c r="G283" s="27"/>
      <c r="H283" s="53"/>
      <c r="I283" s="27"/>
      <c r="J283" s="27"/>
      <c r="K283" s="53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</row>
    <row r="284" spans="1:23" x14ac:dyDescent="0.25">
      <c r="A284" s="112"/>
      <c r="B284" s="26"/>
      <c r="C284" s="23"/>
      <c r="D284" s="23"/>
      <c r="E284" s="27"/>
      <c r="F284" s="27"/>
      <c r="G284" s="27"/>
      <c r="H284" s="53"/>
      <c r="I284" s="27"/>
      <c r="J284" s="27"/>
      <c r="K284" s="53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</row>
    <row r="285" spans="1:23" x14ac:dyDescent="0.25">
      <c r="A285" s="112"/>
      <c r="B285" s="26"/>
      <c r="C285" s="23"/>
      <c r="D285" s="23"/>
      <c r="E285" s="27"/>
      <c r="F285" s="27"/>
      <c r="G285" s="27"/>
      <c r="H285" s="53"/>
      <c r="I285" s="27"/>
      <c r="J285" s="27"/>
      <c r="K285" s="53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</row>
    <row r="286" spans="1:23" x14ac:dyDescent="0.25">
      <c r="A286" s="112"/>
      <c r="B286" s="26"/>
      <c r="C286" s="23"/>
      <c r="D286" s="23"/>
      <c r="E286" s="27"/>
      <c r="F286" s="27"/>
      <c r="G286" s="27"/>
      <c r="H286" s="53"/>
      <c r="I286" s="27"/>
      <c r="J286" s="27"/>
      <c r="K286" s="53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</row>
    <row r="287" spans="1:23" x14ac:dyDescent="0.25">
      <c r="A287" s="112"/>
      <c r="B287" s="26"/>
      <c r="C287" s="23"/>
      <c r="D287" s="23"/>
      <c r="E287" s="27"/>
      <c r="F287" s="27"/>
      <c r="G287" s="27"/>
      <c r="H287" s="53"/>
      <c r="I287" s="27"/>
      <c r="J287" s="27"/>
      <c r="K287" s="53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</row>
    <row r="288" spans="1:23" x14ac:dyDescent="0.25">
      <c r="A288" s="112"/>
      <c r="B288" s="26"/>
      <c r="C288" s="23"/>
      <c r="D288" s="23"/>
      <c r="E288" s="27"/>
      <c r="F288" s="27"/>
      <c r="G288" s="27"/>
      <c r="H288" s="53"/>
      <c r="I288" s="27"/>
      <c r="J288" s="27"/>
      <c r="K288" s="53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</row>
    <row r="289" spans="1:23" x14ac:dyDescent="0.25">
      <c r="A289" s="112"/>
      <c r="B289" s="26"/>
      <c r="C289" s="23"/>
      <c r="D289" s="23"/>
      <c r="E289" s="27"/>
      <c r="F289" s="27"/>
      <c r="G289" s="27"/>
      <c r="H289" s="53"/>
      <c r="I289" s="27"/>
      <c r="J289" s="27"/>
      <c r="K289" s="53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</row>
    <row r="290" spans="1:23" x14ac:dyDescent="0.25">
      <c r="A290" s="112"/>
      <c r="B290" s="26"/>
      <c r="C290" s="23"/>
      <c r="D290" s="23"/>
      <c r="E290" s="27"/>
      <c r="F290" s="27"/>
      <c r="G290" s="27"/>
      <c r="H290" s="53"/>
      <c r="I290" s="27"/>
      <c r="J290" s="27"/>
      <c r="K290" s="53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</row>
    <row r="291" spans="1:23" x14ac:dyDescent="0.25">
      <c r="A291" s="112"/>
      <c r="B291" s="26"/>
      <c r="C291" s="23"/>
      <c r="D291" s="23"/>
      <c r="E291" s="27"/>
      <c r="F291" s="27"/>
      <c r="G291" s="27"/>
      <c r="H291" s="53"/>
      <c r="I291" s="27"/>
      <c r="J291" s="27"/>
      <c r="K291" s="53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</row>
    <row r="292" spans="1:23" x14ac:dyDescent="0.25">
      <c r="A292" s="112"/>
      <c r="B292" s="26"/>
      <c r="C292" s="27"/>
      <c r="D292" s="27"/>
      <c r="E292" s="23"/>
      <c r="F292" s="23"/>
      <c r="G292" s="23"/>
      <c r="H292" s="53"/>
      <c r="I292" s="23"/>
      <c r="J292" s="23"/>
      <c r="K292" s="53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</row>
    <row r="293" spans="1:23" x14ac:dyDescent="0.25">
      <c r="A293" s="112"/>
      <c r="B293" s="26"/>
      <c r="C293" s="23"/>
      <c r="D293" s="23"/>
      <c r="E293" s="27"/>
      <c r="F293" s="27"/>
      <c r="G293" s="27"/>
      <c r="H293" s="53"/>
      <c r="I293" s="27"/>
      <c r="J293" s="27"/>
      <c r="K293" s="53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</row>
    <row r="294" spans="1:23" x14ac:dyDescent="0.25">
      <c r="A294" s="112"/>
      <c r="B294" s="26"/>
      <c r="C294" s="23"/>
      <c r="D294" s="23"/>
      <c r="E294" s="27"/>
      <c r="F294" s="27"/>
      <c r="G294" s="27"/>
      <c r="H294" s="53"/>
      <c r="I294" s="27"/>
      <c r="J294" s="27"/>
      <c r="K294" s="53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</row>
    <row r="295" spans="1:23" x14ac:dyDescent="0.25">
      <c r="A295" s="112"/>
      <c r="B295" s="26"/>
      <c r="C295" s="23"/>
      <c r="D295" s="23"/>
      <c r="E295" s="27"/>
      <c r="F295" s="27"/>
      <c r="G295" s="27"/>
      <c r="H295" s="53"/>
      <c r="I295" s="27"/>
      <c r="J295" s="27"/>
      <c r="K295" s="53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</row>
    <row r="296" spans="1:23" x14ac:dyDescent="0.25">
      <c r="A296" s="112"/>
      <c r="B296" s="26"/>
      <c r="C296" s="23"/>
      <c r="D296" s="23"/>
      <c r="E296" s="27"/>
      <c r="F296" s="27"/>
      <c r="G296" s="27"/>
      <c r="H296" s="53"/>
      <c r="I296" s="27"/>
      <c r="J296" s="27"/>
      <c r="K296" s="53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</row>
    <row r="297" spans="1:23" x14ac:dyDescent="0.25">
      <c r="A297" s="112"/>
      <c r="B297" s="26"/>
      <c r="C297" s="23"/>
      <c r="D297" s="23"/>
      <c r="E297" s="27"/>
      <c r="F297" s="27"/>
      <c r="G297" s="27"/>
      <c r="H297" s="53"/>
      <c r="I297" s="27"/>
      <c r="J297" s="27"/>
      <c r="K297" s="53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</row>
    <row r="298" spans="1:23" x14ac:dyDescent="0.25">
      <c r="A298" s="112"/>
      <c r="B298" s="26"/>
      <c r="C298" s="23"/>
      <c r="D298" s="23"/>
      <c r="E298" s="27"/>
      <c r="F298" s="27"/>
      <c r="G298" s="27"/>
      <c r="H298" s="53"/>
      <c r="I298" s="27"/>
      <c r="J298" s="27"/>
      <c r="K298" s="53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</row>
    <row r="299" spans="1:23" x14ac:dyDescent="0.25">
      <c r="A299" s="112"/>
      <c r="B299" s="26"/>
      <c r="C299" s="23"/>
      <c r="D299" s="23"/>
      <c r="E299" s="27"/>
      <c r="F299" s="27"/>
      <c r="G299" s="27"/>
      <c r="H299" s="53"/>
      <c r="I299" s="27"/>
      <c r="J299" s="27"/>
      <c r="K299" s="53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</row>
    <row r="300" spans="1:23" x14ac:dyDescent="0.25">
      <c r="A300" s="112"/>
      <c r="B300" s="26"/>
      <c r="C300" s="23"/>
      <c r="D300" s="23"/>
      <c r="E300" s="27"/>
      <c r="F300" s="27"/>
      <c r="G300" s="27"/>
      <c r="H300" s="53"/>
      <c r="I300" s="27"/>
      <c r="J300" s="27"/>
      <c r="K300" s="53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</row>
    <row r="301" spans="1:23" x14ac:dyDescent="0.25">
      <c r="A301" s="112"/>
      <c r="B301" s="26"/>
      <c r="C301" s="23"/>
      <c r="D301" s="23"/>
      <c r="E301" s="27"/>
      <c r="F301" s="27"/>
      <c r="G301" s="27"/>
      <c r="H301" s="53"/>
      <c r="I301" s="27"/>
      <c r="J301" s="27"/>
      <c r="K301" s="53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</row>
    <row r="302" spans="1:23" x14ac:dyDescent="0.25">
      <c r="A302" s="112"/>
      <c r="B302" s="26"/>
      <c r="C302" s="23"/>
      <c r="D302" s="23"/>
      <c r="E302" s="27"/>
      <c r="F302" s="27"/>
      <c r="G302" s="27"/>
      <c r="H302" s="53"/>
      <c r="I302" s="27"/>
      <c r="J302" s="27"/>
      <c r="K302" s="53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</row>
    <row r="303" spans="1:23" x14ac:dyDescent="0.25">
      <c r="A303" s="112"/>
      <c r="B303" s="28"/>
      <c r="C303" s="22"/>
      <c r="D303" s="22"/>
      <c r="E303" s="23"/>
      <c r="F303" s="23"/>
      <c r="G303" s="23"/>
      <c r="H303" s="53"/>
      <c r="I303" s="23"/>
      <c r="J303" s="23"/>
      <c r="K303" s="53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</row>
    <row r="304" spans="1:23" x14ac:dyDescent="0.25">
      <c r="A304" s="112"/>
      <c r="B304" s="26"/>
      <c r="C304" s="27"/>
      <c r="D304" s="27"/>
      <c r="E304" s="23"/>
      <c r="F304" s="23"/>
      <c r="G304" s="23"/>
      <c r="H304" s="53"/>
      <c r="I304" s="23"/>
      <c r="J304" s="23"/>
      <c r="K304" s="53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</row>
    <row r="305" spans="1:23" x14ac:dyDescent="0.25">
      <c r="A305" s="112"/>
      <c r="B305" s="26"/>
      <c r="C305" s="27"/>
      <c r="D305" s="27"/>
      <c r="E305" s="23"/>
      <c r="F305" s="23"/>
      <c r="G305" s="23"/>
      <c r="H305" s="53"/>
      <c r="I305" s="23"/>
      <c r="J305" s="23"/>
      <c r="K305" s="53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</row>
    <row r="306" spans="1:23" x14ac:dyDescent="0.25">
      <c r="A306" s="112"/>
      <c r="B306" s="26"/>
      <c r="C306" s="27"/>
      <c r="D306" s="27"/>
      <c r="E306" s="23"/>
      <c r="F306" s="23"/>
      <c r="G306" s="23"/>
      <c r="H306" s="53"/>
      <c r="I306" s="23"/>
      <c r="J306" s="23"/>
      <c r="K306" s="53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</row>
    <row r="307" spans="1:23" x14ac:dyDescent="0.25">
      <c r="A307" s="112"/>
      <c r="B307" s="26"/>
      <c r="C307" s="23"/>
      <c r="D307" s="23"/>
      <c r="E307" s="27"/>
      <c r="F307" s="27"/>
      <c r="G307" s="27"/>
      <c r="H307" s="53"/>
      <c r="I307" s="27"/>
      <c r="J307" s="27"/>
      <c r="K307" s="53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</row>
    <row r="308" spans="1:23" x14ac:dyDescent="0.25">
      <c r="A308" s="112"/>
      <c r="B308" s="26"/>
      <c r="C308" s="23"/>
      <c r="D308" s="23"/>
      <c r="E308" s="27"/>
      <c r="F308" s="27"/>
      <c r="G308" s="27"/>
      <c r="H308" s="53"/>
      <c r="I308" s="27"/>
      <c r="J308" s="27"/>
      <c r="K308" s="53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</row>
    <row r="309" spans="1:23" x14ac:dyDescent="0.25">
      <c r="A309" s="112"/>
      <c r="B309" s="26"/>
      <c r="C309" s="23"/>
      <c r="D309" s="23"/>
      <c r="E309" s="27"/>
      <c r="F309" s="27"/>
      <c r="G309" s="27"/>
      <c r="H309" s="53"/>
      <c r="I309" s="27"/>
      <c r="J309" s="27"/>
      <c r="K309" s="53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</row>
    <row r="310" spans="1:23" x14ac:dyDescent="0.25">
      <c r="A310" s="112"/>
      <c r="B310" s="26"/>
      <c r="C310" s="23"/>
      <c r="D310" s="23"/>
      <c r="E310" s="27"/>
      <c r="F310" s="27"/>
      <c r="G310" s="27"/>
      <c r="H310" s="53"/>
      <c r="I310" s="27"/>
      <c r="J310" s="27"/>
      <c r="K310" s="53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</row>
    <row r="311" spans="1:23" x14ac:dyDescent="0.25">
      <c r="A311" s="112"/>
      <c r="B311" s="26"/>
      <c r="C311" s="23"/>
      <c r="D311" s="23"/>
      <c r="E311" s="27"/>
      <c r="F311" s="27"/>
      <c r="G311" s="27"/>
      <c r="H311" s="53"/>
      <c r="I311" s="27"/>
      <c r="J311" s="27"/>
      <c r="K311" s="53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</row>
    <row r="312" spans="1:23" x14ac:dyDescent="0.25">
      <c r="A312" s="112"/>
      <c r="B312" s="26"/>
      <c r="C312" s="23"/>
      <c r="D312" s="23"/>
      <c r="E312" s="27"/>
      <c r="F312" s="27"/>
      <c r="G312" s="27"/>
      <c r="H312" s="53"/>
      <c r="I312" s="27"/>
      <c r="J312" s="27"/>
      <c r="K312" s="53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</row>
    <row r="313" spans="1:23" x14ac:dyDescent="0.25">
      <c r="A313" s="112"/>
      <c r="B313" s="26"/>
      <c r="C313" s="23"/>
      <c r="D313" s="23"/>
      <c r="E313" s="27"/>
      <c r="F313" s="27"/>
      <c r="G313" s="27"/>
      <c r="H313" s="53"/>
      <c r="I313" s="27"/>
      <c r="J313" s="27"/>
      <c r="K313" s="53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</row>
    <row r="314" spans="1:23" x14ac:dyDescent="0.25">
      <c r="A314" s="112"/>
      <c r="B314" s="26"/>
      <c r="C314" s="23"/>
      <c r="D314" s="23"/>
      <c r="E314" s="27"/>
      <c r="F314" s="27"/>
      <c r="G314" s="27"/>
      <c r="H314" s="53"/>
      <c r="I314" s="27"/>
      <c r="J314" s="27"/>
      <c r="K314" s="53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</row>
    <row r="315" spans="1:23" x14ac:dyDescent="0.25">
      <c r="A315" s="112"/>
      <c r="B315" s="26"/>
      <c r="C315" s="23"/>
      <c r="D315" s="23"/>
      <c r="E315" s="27"/>
      <c r="F315" s="27"/>
      <c r="G315" s="27"/>
      <c r="H315" s="53"/>
      <c r="I315" s="27"/>
      <c r="J315" s="27"/>
      <c r="K315" s="53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</row>
    <row r="316" spans="1:23" x14ac:dyDescent="0.25">
      <c r="A316" s="112"/>
      <c r="B316" s="26"/>
      <c r="C316" s="23"/>
      <c r="D316" s="23"/>
      <c r="E316" s="27"/>
      <c r="F316" s="27"/>
      <c r="G316" s="27"/>
      <c r="H316" s="53"/>
      <c r="I316" s="27"/>
      <c r="J316" s="27"/>
      <c r="K316" s="53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</row>
    <row r="317" spans="1:23" x14ac:dyDescent="0.25">
      <c r="A317" s="112"/>
      <c r="B317" s="26"/>
      <c r="C317" s="27"/>
      <c r="D317" s="27"/>
      <c r="E317" s="23"/>
      <c r="F317" s="23"/>
      <c r="G317" s="23"/>
      <c r="H317" s="53"/>
      <c r="I317" s="23"/>
      <c r="J317" s="23"/>
      <c r="K317" s="53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</row>
    <row r="318" spans="1:23" x14ac:dyDescent="0.25">
      <c r="A318" s="112"/>
      <c r="B318" s="26"/>
      <c r="C318" s="23"/>
      <c r="D318" s="23"/>
      <c r="E318" s="27"/>
      <c r="F318" s="27"/>
      <c r="G318" s="27"/>
      <c r="H318" s="53"/>
      <c r="I318" s="27"/>
      <c r="J318" s="27"/>
      <c r="K318" s="53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</row>
    <row r="319" spans="1:23" x14ac:dyDescent="0.25">
      <c r="A319" s="112"/>
      <c r="B319" s="26"/>
      <c r="C319" s="23"/>
      <c r="D319" s="23"/>
      <c r="E319" s="27"/>
      <c r="F319" s="27"/>
      <c r="G319" s="27"/>
      <c r="H319" s="53"/>
      <c r="I319" s="27"/>
      <c r="J319" s="27"/>
      <c r="K319" s="53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</row>
    <row r="320" spans="1:23" x14ac:dyDescent="0.25">
      <c r="A320" s="112"/>
      <c r="B320" s="26"/>
      <c r="C320" s="23"/>
      <c r="D320" s="23"/>
      <c r="E320" s="27"/>
      <c r="F320" s="27"/>
      <c r="G320" s="27"/>
      <c r="H320" s="53"/>
      <c r="I320" s="27"/>
      <c r="J320" s="27"/>
      <c r="K320" s="53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</row>
    <row r="321" spans="1:23" x14ac:dyDescent="0.25">
      <c r="A321" s="112"/>
      <c r="B321" s="26"/>
      <c r="C321" s="23"/>
      <c r="D321" s="23"/>
      <c r="E321" s="27"/>
      <c r="F321" s="27"/>
      <c r="G321" s="27"/>
      <c r="I321" s="27"/>
      <c r="J321" s="27"/>
    </row>
    <row r="322" spans="1:23" x14ac:dyDescent="0.25">
      <c r="B322" s="26"/>
      <c r="C322" s="23"/>
      <c r="D322" s="23"/>
      <c r="E322" s="27"/>
      <c r="F322" s="27"/>
      <c r="G322" s="27"/>
      <c r="H322" s="17"/>
      <c r="I322" s="27"/>
      <c r="J322" s="27"/>
      <c r="K322" s="17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</row>
    <row r="323" spans="1:23" s="12" customFormat="1" x14ac:dyDescent="0.25">
      <c r="A323" s="113"/>
      <c r="B323" s="26"/>
      <c r="C323" s="23"/>
      <c r="D323" s="23"/>
      <c r="E323" s="27"/>
      <c r="F323" s="27"/>
      <c r="G323" s="27"/>
      <c r="H323" s="47"/>
      <c r="I323" s="27"/>
      <c r="J323" s="27"/>
      <c r="K323" s="47"/>
    </row>
    <row r="324" spans="1:23" s="12" customFormat="1" x14ac:dyDescent="0.25">
      <c r="A324" s="113"/>
      <c r="B324" s="26"/>
      <c r="C324" s="23"/>
      <c r="D324" s="23"/>
      <c r="E324" s="27"/>
      <c r="F324" s="27"/>
      <c r="G324" s="27"/>
      <c r="H324" s="47"/>
      <c r="I324" s="27"/>
      <c r="J324" s="27"/>
      <c r="K324" s="47"/>
    </row>
    <row r="325" spans="1:23" s="12" customFormat="1" x14ac:dyDescent="0.25">
      <c r="A325" s="113"/>
      <c r="B325" s="26"/>
      <c r="C325" s="23"/>
      <c r="D325" s="23"/>
      <c r="E325" s="27"/>
      <c r="F325" s="27"/>
      <c r="G325" s="27"/>
      <c r="H325" s="47"/>
      <c r="I325" s="27"/>
      <c r="J325" s="27"/>
      <c r="K325" s="47"/>
    </row>
    <row r="326" spans="1:23" s="12" customFormat="1" x14ac:dyDescent="0.25">
      <c r="A326" s="113"/>
      <c r="B326" s="26"/>
      <c r="C326" s="23"/>
      <c r="D326" s="23"/>
      <c r="E326" s="27"/>
      <c r="F326" s="27"/>
      <c r="G326" s="27"/>
      <c r="H326" s="47"/>
      <c r="I326" s="27"/>
      <c r="J326" s="27"/>
      <c r="K326" s="47"/>
    </row>
    <row r="327" spans="1:23" s="12" customFormat="1" x14ac:dyDescent="0.25">
      <c r="A327" s="113"/>
      <c r="B327" s="26"/>
      <c r="C327" s="23"/>
      <c r="D327" s="23"/>
      <c r="E327" s="27"/>
      <c r="F327" s="27"/>
      <c r="G327" s="27"/>
      <c r="H327" s="47"/>
      <c r="I327" s="27"/>
      <c r="J327" s="27"/>
      <c r="K327" s="47"/>
    </row>
    <row r="328" spans="1:23" s="12" customFormat="1" x14ac:dyDescent="0.25">
      <c r="A328" s="113"/>
      <c r="B328" s="26"/>
      <c r="C328" s="27"/>
      <c r="D328" s="27"/>
      <c r="E328" s="23"/>
      <c r="F328" s="23"/>
      <c r="G328" s="23"/>
      <c r="H328" s="47"/>
      <c r="I328" s="23"/>
      <c r="J328" s="23"/>
      <c r="K328" s="47"/>
    </row>
    <row r="329" spans="1:23" s="12" customFormat="1" x14ac:dyDescent="0.25">
      <c r="A329" s="113"/>
      <c r="B329" s="26"/>
      <c r="C329" s="23"/>
      <c r="D329" s="23"/>
      <c r="E329" s="27"/>
      <c r="F329" s="27"/>
      <c r="G329" s="27"/>
      <c r="H329" s="47"/>
      <c r="I329" s="27"/>
      <c r="J329" s="27"/>
      <c r="K329" s="47"/>
    </row>
    <row r="330" spans="1:23" s="12" customFormat="1" x14ac:dyDescent="0.25">
      <c r="A330" s="113"/>
      <c r="B330" s="26"/>
      <c r="C330" s="23"/>
      <c r="D330" s="23"/>
      <c r="E330" s="27"/>
      <c r="F330" s="27"/>
      <c r="G330" s="27"/>
      <c r="H330" s="47"/>
      <c r="I330" s="27"/>
      <c r="J330" s="27"/>
      <c r="K330" s="47"/>
    </row>
    <row r="331" spans="1:23" s="12" customFormat="1" x14ac:dyDescent="0.25">
      <c r="A331" s="113"/>
      <c r="B331" s="26"/>
      <c r="C331" s="23"/>
      <c r="D331" s="23"/>
      <c r="E331" s="27"/>
      <c r="F331" s="27"/>
      <c r="G331" s="27"/>
      <c r="H331" s="47"/>
      <c r="I331" s="27"/>
      <c r="J331" s="27"/>
      <c r="K331" s="47"/>
    </row>
    <row r="332" spans="1:23" s="12" customFormat="1" x14ac:dyDescent="0.25">
      <c r="A332" s="113"/>
      <c r="B332" s="26"/>
      <c r="C332" s="23"/>
      <c r="D332" s="23"/>
      <c r="E332" s="27"/>
      <c r="F332" s="27"/>
      <c r="G332" s="27"/>
      <c r="H332" s="47"/>
      <c r="I332" s="27"/>
      <c r="J332" s="27"/>
      <c r="K332" s="47"/>
    </row>
    <row r="333" spans="1:23" s="12" customFormat="1" x14ac:dyDescent="0.25">
      <c r="A333" s="113"/>
      <c r="B333" s="26"/>
      <c r="C333" s="23"/>
      <c r="D333" s="23"/>
      <c r="E333" s="27"/>
      <c r="F333" s="27"/>
      <c r="G333" s="27"/>
      <c r="H333" s="47"/>
      <c r="I333" s="27"/>
      <c r="J333" s="27"/>
      <c r="K333" s="47"/>
    </row>
    <row r="334" spans="1:23" s="12" customFormat="1" x14ac:dyDescent="0.25">
      <c r="A334" s="113"/>
      <c r="B334" s="26"/>
      <c r="C334" s="23"/>
      <c r="D334" s="23"/>
      <c r="E334" s="27"/>
      <c r="F334" s="27"/>
      <c r="G334" s="27"/>
      <c r="H334" s="47"/>
      <c r="I334" s="27"/>
      <c r="J334" s="27"/>
      <c r="K334" s="47"/>
    </row>
    <row r="335" spans="1:23" s="12" customFormat="1" x14ac:dyDescent="0.25">
      <c r="A335" s="113"/>
      <c r="B335" s="26"/>
      <c r="C335" s="23"/>
      <c r="D335" s="23"/>
      <c r="E335" s="27"/>
      <c r="F335" s="27"/>
      <c r="G335" s="27"/>
      <c r="H335" s="47"/>
      <c r="I335" s="27"/>
      <c r="J335" s="27"/>
      <c r="K335" s="47"/>
    </row>
    <row r="336" spans="1:23" s="12" customFormat="1" x14ac:dyDescent="0.25">
      <c r="A336" s="113"/>
      <c r="B336" s="26"/>
      <c r="C336" s="23"/>
      <c r="D336" s="23"/>
      <c r="E336" s="27"/>
      <c r="F336" s="27"/>
      <c r="G336" s="27"/>
      <c r="H336" s="47"/>
      <c r="I336" s="27"/>
      <c r="J336" s="27"/>
      <c r="K336" s="47"/>
    </row>
    <row r="337" spans="1:23" s="12" customFormat="1" x14ac:dyDescent="0.25">
      <c r="A337" s="113"/>
      <c r="B337" s="26"/>
      <c r="C337" s="23"/>
      <c r="D337" s="23"/>
      <c r="E337" s="27"/>
      <c r="F337" s="27"/>
      <c r="G337" s="27"/>
      <c r="H337" s="47"/>
      <c r="I337" s="27"/>
      <c r="J337" s="27"/>
      <c r="K337" s="47"/>
    </row>
    <row r="338" spans="1:23" s="12" customFormat="1" x14ac:dyDescent="0.25">
      <c r="A338" s="113"/>
      <c r="B338" s="26"/>
      <c r="C338" s="23"/>
      <c r="D338" s="23"/>
      <c r="E338" s="27"/>
      <c r="F338" s="27"/>
      <c r="G338" s="27"/>
      <c r="H338" s="47"/>
      <c r="I338" s="27"/>
      <c r="J338" s="27"/>
      <c r="K338" s="47"/>
    </row>
    <row r="339" spans="1:23" x14ac:dyDescent="0.25">
      <c r="B339" s="28"/>
      <c r="C339" s="22"/>
      <c r="D339" s="22"/>
      <c r="E339" s="27"/>
      <c r="F339" s="27"/>
      <c r="G339" s="27"/>
      <c r="I339" s="27"/>
      <c r="J339" s="27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</row>
    <row r="340" spans="1:23" x14ac:dyDescent="0.25">
      <c r="B340" s="29"/>
      <c r="C340" s="25"/>
      <c r="D340" s="25"/>
      <c r="E340" s="23"/>
      <c r="F340" s="23"/>
      <c r="G340" s="23"/>
      <c r="I340" s="23"/>
      <c r="J340" s="23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</row>
    <row r="341" spans="1:23" x14ac:dyDescent="0.25">
      <c r="B341" s="26"/>
      <c r="C341" s="23"/>
      <c r="D341" s="23"/>
      <c r="E341" s="27"/>
      <c r="F341" s="27"/>
      <c r="G341" s="27"/>
      <c r="I341" s="27"/>
      <c r="J341" s="27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</row>
    <row r="342" spans="1:23" x14ac:dyDescent="0.25">
      <c r="B342" s="26"/>
      <c r="C342" s="27"/>
      <c r="D342" s="27"/>
      <c r="E342" s="23"/>
      <c r="F342" s="23"/>
      <c r="G342" s="23"/>
      <c r="I342" s="23"/>
      <c r="J342" s="23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</row>
    <row r="343" spans="1:23" x14ac:dyDescent="0.25">
      <c r="B343" s="26"/>
      <c r="C343" s="23"/>
      <c r="D343" s="23"/>
      <c r="E343" s="27"/>
      <c r="F343" s="27"/>
      <c r="G343" s="27"/>
      <c r="I343" s="27"/>
      <c r="J343" s="27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</row>
    <row r="344" spans="1:23" x14ac:dyDescent="0.25">
      <c r="B344" s="26"/>
      <c r="C344" s="23"/>
      <c r="D344" s="23"/>
      <c r="E344" s="27"/>
      <c r="F344" s="27"/>
      <c r="G344" s="27"/>
      <c r="I344" s="27"/>
      <c r="J344" s="27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</row>
    <row r="345" spans="1:23" x14ac:dyDescent="0.25">
      <c r="B345" s="26"/>
      <c r="C345" s="23"/>
      <c r="D345" s="23"/>
      <c r="E345" s="27"/>
      <c r="F345" s="27"/>
      <c r="G345" s="27"/>
      <c r="I345" s="27"/>
      <c r="J345" s="27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</row>
    <row r="346" spans="1:23" x14ac:dyDescent="0.25">
      <c r="B346" s="26"/>
      <c r="C346" s="23"/>
      <c r="D346" s="23"/>
      <c r="E346" s="27"/>
      <c r="F346" s="27"/>
      <c r="G346" s="27"/>
      <c r="I346" s="27"/>
      <c r="J346" s="27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</row>
    <row r="347" spans="1:23" x14ac:dyDescent="0.25">
      <c r="B347" s="26"/>
      <c r="C347" s="27"/>
      <c r="D347" s="27"/>
      <c r="E347" s="23"/>
      <c r="F347" s="23"/>
      <c r="G347" s="23"/>
      <c r="H347" s="53"/>
      <c r="I347" s="23"/>
      <c r="J347" s="23"/>
      <c r="K347" s="53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</row>
    <row r="348" spans="1:23" x14ac:dyDescent="0.25">
      <c r="B348" s="26"/>
      <c r="C348" s="23"/>
      <c r="D348" s="23"/>
      <c r="E348" s="27"/>
      <c r="F348" s="27"/>
      <c r="G348" s="27"/>
      <c r="H348" s="53"/>
      <c r="I348" s="27"/>
      <c r="J348" s="27"/>
      <c r="K348" s="53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</row>
    <row r="349" spans="1:23" x14ac:dyDescent="0.25">
      <c r="B349" s="26"/>
      <c r="C349" s="23"/>
      <c r="D349" s="23"/>
      <c r="E349" s="27"/>
      <c r="F349" s="27"/>
      <c r="G349" s="27"/>
      <c r="H349" s="53"/>
      <c r="I349" s="27"/>
      <c r="J349" s="27"/>
      <c r="K349" s="53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</row>
    <row r="350" spans="1:23" x14ac:dyDescent="0.25">
      <c r="B350" s="26"/>
      <c r="C350" s="27"/>
      <c r="D350" s="27"/>
      <c r="E350" s="23"/>
      <c r="F350" s="23"/>
      <c r="G350" s="23"/>
      <c r="H350" s="53"/>
      <c r="I350" s="23"/>
      <c r="J350" s="23"/>
      <c r="K350" s="53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</row>
    <row r="351" spans="1:23" x14ac:dyDescent="0.25">
      <c r="B351" s="26"/>
      <c r="C351" s="27"/>
      <c r="D351" s="27"/>
      <c r="E351" s="23"/>
      <c r="F351" s="23"/>
      <c r="G351" s="23"/>
      <c r="H351" s="53"/>
      <c r="I351" s="23"/>
      <c r="J351" s="23"/>
      <c r="K351" s="53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</row>
    <row r="352" spans="1:23" x14ac:dyDescent="0.25">
      <c r="B352" s="26"/>
      <c r="C352" s="23"/>
      <c r="D352" s="23"/>
      <c r="E352" s="27"/>
      <c r="F352" s="27"/>
      <c r="G352" s="27"/>
      <c r="H352" s="53"/>
      <c r="I352" s="27"/>
      <c r="J352" s="27"/>
      <c r="K352" s="53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</row>
    <row r="353" spans="1:23" x14ac:dyDescent="0.25">
      <c r="B353" s="26"/>
      <c r="C353" s="23"/>
      <c r="D353" s="23"/>
      <c r="E353" s="27"/>
      <c r="F353" s="27"/>
      <c r="G353" s="27"/>
      <c r="H353" s="53"/>
      <c r="I353" s="27"/>
      <c r="J353" s="27"/>
      <c r="K353" s="53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</row>
    <row r="354" spans="1:23" x14ac:dyDescent="0.25">
      <c r="A354" s="112"/>
      <c r="B354" s="26"/>
      <c r="C354" s="23"/>
      <c r="D354" s="23"/>
      <c r="E354" s="27"/>
      <c r="F354" s="27"/>
      <c r="G354" s="27"/>
      <c r="H354" s="53"/>
      <c r="I354" s="27"/>
      <c r="J354" s="27"/>
      <c r="K354" s="53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</row>
    <row r="355" spans="1:23" x14ac:dyDescent="0.25">
      <c r="A355" s="112"/>
      <c r="B355" s="26"/>
      <c r="C355" s="27"/>
      <c r="D355" s="27"/>
      <c r="E355" s="23"/>
      <c r="F355" s="23"/>
      <c r="G355" s="23"/>
      <c r="H355" s="53"/>
      <c r="I355" s="23"/>
      <c r="J355" s="23"/>
      <c r="K355" s="53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</row>
    <row r="356" spans="1:23" x14ac:dyDescent="0.25">
      <c r="A356" s="112"/>
      <c r="B356" s="26"/>
      <c r="C356" s="23"/>
      <c r="D356" s="23"/>
      <c r="E356" s="27"/>
      <c r="F356" s="27"/>
      <c r="G356" s="27"/>
      <c r="H356" s="53"/>
      <c r="I356" s="27"/>
      <c r="J356" s="27"/>
      <c r="K356" s="53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</row>
    <row r="357" spans="1:23" x14ac:dyDescent="0.25">
      <c r="A357" s="112"/>
      <c r="B357" s="26"/>
      <c r="C357" s="23"/>
      <c r="D357" s="23"/>
      <c r="E357" s="27"/>
      <c r="F357" s="27"/>
      <c r="G357" s="27"/>
      <c r="H357" s="53"/>
      <c r="I357" s="27"/>
      <c r="J357" s="27"/>
      <c r="K357" s="53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</row>
    <row r="358" spans="1:23" x14ac:dyDescent="0.25">
      <c r="A358" s="112"/>
      <c r="B358" s="26"/>
      <c r="C358" s="23"/>
      <c r="D358" s="23"/>
      <c r="E358" s="27"/>
      <c r="F358" s="27"/>
      <c r="G358" s="27"/>
      <c r="H358" s="53"/>
      <c r="I358" s="27"/>
      <c r="J358" s="27"/>
      <c r="K358" s="53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</row>
    <row r="359" spans="1:23" x14ac:dyDescent="0.25">
      <c r="A359" s="112"/>
      <c r="B359" s="26"/>
      <c r="C359" s="23"/>
      <c r="D359" s="23"/>
      <c r="E359" s="27"/>
      <c r="F359" s="27"/>
      <c r="G359" s="27"/>
      <c r="H359" s="53"/>
      <c r="I359" s="27"/>
      <c r="J359" s="27"/>
      <c r="K359" s="53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</row>
    <row r="360" spans="1:23" x14ac:dyDescent="0.25">
      <c r="A360" s="112"/>
      <c r="B360" s="26"/>
      <c r="C360" s="23"/>
      <c r="D360" s="23"/>
      <c r="E360" s="27"/>
      <c r="F360" s="27"/>
      <c r="G360" s="27"/>
      <c r="H360" s="53"/>
      <c r="I360" s="27"/>
      <c r="J360" s="27"/>
      <c r="K360" s="53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</row>
    <row r="361" spans="1:23" x14ac:dyDescent="0.25">
      <c r="A361" s="112"/>
      <c r="B361" s="26"/>
      <c r="C361" s="23"/>
      <c r="D361" s="23"/>
      <c r="E361" s="27"/>
      <c r="F361" s="27"/>
      <c r="G361" s="27"/>
      <c r="H361" s="53"/>
      <c r="I361" s="27"/>
      <c r="J361" s="27"/>
      <c r="K361" s="53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</row>
    <row r="362" spans="1:23" x14ac:dyDescent="0.25">
      <c r="A362" s="112"/>
      <c r="B362" s="26"/>
      <c r="C362" s="23"/>
      <c r="D362" s="23"/>
      <c r="E362" s="27"/>
      <c r="F362" s="27"/>
      <c r="G362" s="27"/>
      <c r="H362" s="53"/>
      <c r="I362" s="27"/>
      <c r="J362" s="27"/>
      <c r="K362" s="53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</row>
    <row r="363" spans="1:23" x14ac:dyDescent="0.25">
      <c r="A363" s="112"/>
      <c r="B363" s="26"/>
      <c r="C363" s="23"/>
      <c r="D363" s="23"/>
      <c r="E363" s="27"/>
      <c r="F363" s="27"/>
      <c r="G363" s="27"/>
      <c r="H363" s="53"/>
      <c r="I363" s="27"/>
      <c r="J363" s="27"/>
      <c r="K363" s="53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</row>
    <row r="364" spans="1:23" x14ac:dyDescent="0.25">
      <c r="A364" s="112"/>
      <c r="B364" s="26"/>
      <c r="C364" s="23"/>
      <c r="D364" s="23"/>
      <c r="E364" s="27"/>
      <c r="F364" s="27"/>
      <c r="G364" s="27"/>
      <c r="H364" s="53"/>
      <c r="I364" s="27"/>
      <c r="J364" s="27"/>
      <c r="K364" s="53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</row>
    <row r="365" spans="1:23" x14ac:dyDescent="0.25">
      <c r="A365" s="112"/>
      <c r="B365" s="26"/>
      <c r="C365" s="23"/>
      <c r="D365" s="23"/>
      <c r="E365" s="27"/>
      <c r="F365" s="27"/>
      <c r="G365" s="27"/>
      <c r="H365" s="53"/>
      <c r="I365" s="27"/>
      <c r="J365" s="27"/>
      <c r="K365" s="53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</row>
    <row r="366" spans="1:23" x14ac:dyDescent="0.25">
      <c r="A366" s="112"/>
      <c r="B366" s="28"/>
      <c r="C366" s="22"/>
      <c r="D366" s="22"/>
      <c r="E366" s="23"/>
      <c r="F366" s="23"/>
      <c r="G366" s="23"/>
      <c r="H366" s="53"/>
      <c r="I366" s="23"/>
      <c r="J366" s="23"/>
      <c r="K366" s="53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</row>
    <row r="367" spans="1:23" x14ac:dyDescent="0.25">
      <c r="A367" s="112"/>
      <c r="B367" s="26"/>
      <c r="C367" s="27"/>
      <c r="D367" s="27"/>
      <c r="E367" s="23"/>
      <c r="F367" s="23"/>
      <c r="G367" s="23"/>
      <c r="H367" s="53"/>
      <c r="I367" s="23"/>
      <c r="J367" s="23"/>
      <c r="K367" s="53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</row>
    <row r="368" spans="1:23" x14ac:dyDescent="0.25">
      <c r="A368" s="112"/>
      <c r="B368" s="26"/>
      <c r="C368" s="27"/>
      <c r="D368" s="27"/>
      <c r="E368" s="23"/>
      <c r="F368" s="23"/>
      <c r="G368" s="23"/>
      <c r="H368" s="53"/>
      <c r="I368" s="23"/>
      <c r="J368" s="23"/>
      <c r="K368" s="53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</row>
    <row r="369" spans="1:23" x14ac:dyDescent="0.25">
      <c r="A369" s="112"/>
      <c r="B369" s="26"/>
      <c r="C369" s="23"/>
      <c r="D369" s="23"/>
      <c r="E369" s="27"/>
      <c r="F369" s="27"/>
      <c r="G369" s="27"/>
      <c r="H369" s="53"/>
      <c r="I369" s="27"/>
      <c r="J369" s="27"/>
      <c r="K369" s="53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</row>
    <row r="370" spans="1:23" x14ac:dyDescent="0.25">
      <c r="A370" s="112"/>
      <c r="B370" s="26"/>
      <c r="C370" s="23"/>
      <c r="D370" s="23"/>
      <c r="E370" s="27"/>
      <c r="F370" s="27"/>
      <c r="G370" s="27"/>
      <c r="H370" s="53"/>
      <c r="I370" s="27"/>
      <c r="J370" s="27"/>
      <c r="K370" s="53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</row>
    <row r="371" spans="1:23" x14ac:dyDescent="0.25">
      <c r="A371" s="112"/>
      <c r="B371" s="26"/>
      <c r="C371" s="23"/>
      <c r="D371" s="23"/>
      <c r="E371" s="27"/>
      <c r="F371" s="27"/>
      <c r="G371" s="27"/>
      <c r="H371" s="53"/>
      <c r="I371" s="27"/>
      <c r="J371" s="27"/>
      <c r="K371" s="53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</row>
    <row r="372" spans="1:23" x14ac:dyDescent="0.25">
      <c r="A372" s="112"/>
      <c r="B372" s="26"/>
      <c r="C372" s="27"/>
      <c r="D372" s="27"/>
      <c r="E372" s="23"/>
      <c r="F372" s="23"/>
      <c r="G372" s="23"/>
      <c r="H372" s="53"/>
      <c r="I372" s="23"/>
      <c r="J372" s="23"/>
      <c r="K372" s="53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</row>
    <row r="373" spans="1:23" x14ac:dyDescent="0.25">
      <c r="A373" s="112"/>
      <c r="B373" s="26"/>
      <c r="C373" s="23"/>
      <c r="D373" s="23"/>
      <c r="E373" s="27"/>
      <c r="F373" s="27"/>
      <c r="G373" s="27"/>
      <c r="H373" s="53"/>
      <c r="I373" s="27"/>
      <c r="J373" s="27"/>
      <c r="K373" s="53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</row>
    <row r="374" spans="1:23" x14ac:dyDescent="0.25">
      <c r="A374" s="112"/>
      <c r="B374" s="26"/>
      <c r="C374" s="23"/>
      <c r="D374" s="23"/>
      <c r="E374" s="27"/>
      <c r="F374" s="27"/>
      <c r="G374" s="27"/>
      <c r="H374" s="53"/>
      <c r="I374" s="27"/>
      <c r="J374" s="27"/>
      <c r="K374" s="53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</row>
    <row r="375" spans="1:23" x14ac:dyDescent="0.25">
      <c r="A375" s="112"/>
      <c r="B375" s="26"/>
      <c r="C375" s="27"/>
      <c r="D375" s="27"/>
      <c r="E375" s="23"/>
      <c r="F375" s="23"/>
      <c r="G375" s="23"/>
      <c r="H375" s="53"/>
      <c r="I375" s="23"/>
      <c r="J375" s="23"/>
      <c r="K375" s="53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</row>
    <row r="376" spans="1:23" x14ac:dyDescent="0.25">
      <c r="A376" s="112"/>
      <c r="B376" s="26"/>
      <c r="C376" s="23"/>
      <c r="D376" s="23"/>
      <c r="E376" s="27"/>
      <c r="F376" s="27"/>
      <c r="G376" s="27"/>
      <c r="H376" s="53"/>
      <c r="I376" s="27"/>
      <c r="J376" s="27"/>
      <c r="K376" s="53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</row>
    <row r="377" spans="1:23" x14ac:dyDescent="0.25">
      <c r="A377" s="112"/>
      <c r="B377" s="26"/>
      <c r="C377" s="23"/>
      <c r="D377" s="23"/>
      <c r="E377" s="27"/>
      <c r="F377" s="27"/>
      <c r="G377" s="27"/>
      <c r="H377" s="53"/>
      <c r="I377" s="27"/>
      <c r="J377" s="27"/>
      <c r="K377" s="53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</row>
    <row r="378" spans="1:23" x14ac:dyDescent="0.25">
      <c r="A378" s="112"/>
      <c r="B378" s="26"/>
      <c r="C378" s="23"/>
      <c r="D378" s="23"/>
      <c r="E378" s="27"/>
      <c r="F378" s="27"/>
      <c r="G378" s="27"/>
      <c r="H378" s="53"/>
      <c r="I378" s="27"/>
      <c r="J378" s="27"/>
      <c r="K378" s="53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</row>
    <row r="379" spans="1:23" x14ac:dyDescent="0.25">
      <c r="A379" s="112"/>
      <c r="B379" s="26"/>
      <c r="C379" s="23"/>
      <c r="D379" s="23"/>
      <c r="E379" s="27"/>
      <c r="F379" s="27"/>
      <c r="G379" s="27"/>
      <c r="H379" s="53"/>
      <c r="I379" s="27"/>
      <c r="J379" s="27"/>
      <c r="K379" s="53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</row>
    <row r="380" spans="1:23" x14ac:dyDescent="0.25">
      <c r="A380" s="112"/>
      <c r="B380" s="26"/>
      <c r="C380" s="23"/>
      <c r="D380" s="23"/>
      <c r="E380" s="27"/>
      <c r="F380" s="27"/>
      <c r="G380" s="27"/>
      <c r="H380" s="53"/>
      <c r="I380" s="27"/>
      <c r="J380" s="27"/>
      <c r="K380" s="53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</row>
    <row r="381" spans="1:23" x14ac:dyDescent="0.25">
      <c r="A381" s="112"/>
      <c r="B381" s="26"/>
      <c r="C381" s="23"/>
      <c r="D381" s="23"/>
      <c r="E381" s="27"/>
      <c r="F381" s="27"/>
      <c r="G381" s="27"/>
      <c r="H381" s="53"/>
      <c r="I381" s="27"/>
      <c r="J381" s="27"/>
      <c r="K381" s="53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</row>
    <row r="382" spans="1:23" x14ac:dyDescent="0.25">
      <c r="A382" s="112"/>
      <c r="B382" s="26"/>
      <c r="C382" s="23"/>
      <c r="D382" s="23"/>
      <c r="E382" s="27"/>
      <c r="F382" s="27"/>
      <c r="G382" s="27"/>
      <c r="H382" s="53"/>
      <c r="I382" s="27"/>
      <c r="J382" s="27"/>
      <c r="K382" s="53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</row>
    <row r="383" spans="1:23" x14ac:dyDescent="0.25">
      <c r="A383" s="112"/>
      <c r="B383" s="26"/>
      <c r="C383" s="27"/>
      <c r="D383" s="27"/>
      <c r="E383" s="23"/>
      <c r="F383" s="23"/>
      <c r="G383" s="23"/>
      <c r="H383" s="53"/>
      <c r="I383" s="23"/>
      <c r="J383" s="23"/>
      <c r="K383" s="53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</row>
    <row r="384" spans="1:23" x14ac:dyDescent="0.25">
      <c r="A384" s="112"/>
      <c r="B384" s="26"/>
      <c r="C384" s="27"/>
      <c r="D384" s="27"/>
      <c r="E384" s="23"/>
      <c r="F384" s="23"/>
      <c r="G384" s="23"/>
      <c r="H384" s="53"/>
      <c r="I384" s="23"/>
      <c r="J384" s="23"/>
      <c r="K384" s="53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</row>
    <row r="385" spans="1:23" x14ac:dyDescent="0.25">
      <c r="A385" s="112"/>
      <c r="B385" s="26"/>
      <c r="C385" s="27"/>
      <c r="D385" s="27"/>
      <c r="E385" s="23"/>
      <c r="F385" s="23"/>
      <c r="G385" s="23"/>
      <c r="H385" s="53"/>
      <c r="I385" s="23"/>
      <c r="J385" s="23"/>
      <c r="K385" s="53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</row>
    <row r="386" spans="1:23" x14ac:dyDescent="0.25">
      <c r="A386" s="112"/>
      <c r="B386" s="26"/>
      <c r="C386" s="27"/>
      <c r="D386" s="27"/>
      <c r="E386" s="23"/>
      <c r="F386" s="23"/>
      <c r="G386" s="23"/>
      <c r="H386" s="53"/>
      <c r="I386" s="23"/>
      <c r="J386" s="23"/>
      <c r="K386" s="53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</row>
    <row r="387" spans="1:23" x14ac:dyDescent="0.25">
      <c r="A387" s="112"/>
      <c r="B387" s="26"/>
      <c r="C387" s="23"/>
      <c r="D387" s="23"/>
      <c r="E387" s="27"/>
      <c r="F387" s="27"/>
      <c r="G387" s="27"/>
      <c r="H387" s="53"/>
      <c r="I387" s="27"/>
      <c r="J387" s="27"/>
      <c r="K387" s="53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</row>
    <row r="388" spans="1:23" x14ac:dyDescent="0.25">
      <c r="A388" s="112"/>
      <c r="B388" s="26"/>
      <c r="C388" s="23"/>
      <c r="D388" s="23"/>
      <c r="E388" s="27"/>
      <c r="F388" s="27"/>
      <c r="G388" s="27"/>
      <c r="H388" s="53"/>
      <c r="I388" s="27"/>
      <c r="J388" s="27"/>
      <c r="K388" s="53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</row>
    <row r="389" spans="1:23" x14ac:dyDescent="0.25">
      <c r="A389" s="112"/>
      <c r="B389" s="26"/>
      <c r="C389" s="23"/>
      <c r="D389" s="23"/>
      <c r="E389" s="27"/>
      <c r="F389" s="27"/>
      <c r="G389" s="27"/>
      <c r="H389" s="53"/>
      <c r="I389" s="27"/>
      <c r="J389" s="27"/>
      <c r="K389" s="53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</row>
    <row r="390" spans="1:23" x14ac:dyDescent="0.25">
      <c r="A390" s="112"/>
      <c r="B390" s="26"/>
      <c r="C390" s="23"/>
      <c r="D390" s="23"/>
      <c r="E390" s="27"/>
      <c r="F390" s="27"/>
      <c r="G390" s="27"/>
      <c r="H390" s="53"/>
      <c r="I390" s="27"/>
      <c r="J390" s="27"/>
      <c r="K390" s="53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</row>
    <row r="391" spans="1:23" x14ac:dyDescent="0.25">
      <c r="A391" s="112"/>
      <c r="B391" s="26"/>
      <c r="C391" s="27"/>
      <c r="D391" s="27"/>
      <c r="E391" s="23"/>
      <c r="F391" s="23"/>
      <c r="G391" s="23"/>
      <c r="H391" s="53"/>
      <c r="I391" s="23"/>
      <c r="J391" s="23"/>
      <c r="K391" s="53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</row>
    <row r="392" spans="1:23" x14ac:dyDescent="0.25">
      <c r="A392" s="112"/>
      <c r="B392" s="26"/>
      <c r="C392" s="23"/>
      <c r="D392" s="23"/>
      <c r="E392" s="27"/>
      <c r="F392" s="27"/>
      <c r="G392" s="27"/>
      <c r="H392" s="53"/>
      <c r="I392" s="27"/>
      <c r="J392" s="27"/>
      <c r="K392" s="53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</row>
    <row r="393" spans="1:23" x14ac:dyDescent="0.25">
      <c r="A393" s="112"/>
      <c r="B393" s="26"/>
      <c r="C393" s="23"/>
      <c r="D393" s="23"/>
      <c r="E393" s="27"/>
      <c r="F393" s="27"/>
      <c r="G393" s="27"/>
      <c r="H393" s="53"/>
      <c r="I393" s="27"/>
      <c r="J393" s="27"/>
      <c r="K393" s="53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</row>
    <row r="394" spans="1:23" x14ac:dyDescent="0.25">
      <c r="A394" s="112"/>
      <c r="B394" s="26"/>
      <c r="C394" s="23"/>
      <c r="D394" s="23"/>
      <c r="E394" s="27"/>
      <c r="F394" s="27"/>
      <c r="G394" s="27"/>
      <c r="H394" s="53"/>
      <c r="I394" s="27"/>
      <c r="J394" s="27"/>
      <c r="K394" s="53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</row>
    <row r="395" spans="1:23" x14ac:dyDescent="0.25">
      <c r="A395" s="112"/>
      <c r="B395" s="26"/>
      <c r="C395" s="23"/>
      <c r="D395" s="23"/>
      <c r="E395" s="27"/>
      <c r="F395" s="27"/>
      <c r="G395" s="27"/>
      <c r="H395" s="53"/>
      <c r="I395" s="27"/>
      <c r="J395" s="27"/>
      <c r="K395" s="53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</row>
    <row r="396" spans="1:23" x14ac:dyDescent="0.25">
      <c r="A396" s="112"/>
      <c r="B396" s="26"/>
      <c r="C396" s="23"/>
      <c r="D396" s="23"/>
      <c r="E396" s="27"/>
      <c r="F396" s="27"/>
      <c r="G396" s="27"/>
      <c r="H396" s="53"/>
      <c r="I396" s="27"/>
      <c r="J396" s="27"/>
      <c r="K396" s="53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</row>
    <row r="397" spans="1:23" x14ac:dyDescent="0.25">
      <c r="A397" s="112"/>
      <c r="B397" s="26"/>
      <c r="C397" s="27"/>
      <c r="D397" s="27"/>
      <c r="E397" s="23"/>
      <c r="F397" s="23"/>
      <c r="G397" s="23"/>
      <c r="H397" s="53"/>
      <c r="I397" s="23"/>
      <c r="J397" s="23"/>
      <c r="K397" s="53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</row>
    <row r="398" spans="1:23" x14ac:dyDescent="0.25">
      <c r="A398" s="112"/>
      <c r="B398" s="26"/>
      <c r="C398" s="27"/>
      <c r="D398" s="27"/>
      <c r="E398" s="23"/>
      <c r="F398" s="23"/>
      <c r="G398" s="23"/>
      <c r="H398" s="53"/>
      <c r="I398" s="23"/>
      <c r="J398" s="23"/>
      <c r="K398" s="53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</row>
    <row r="399" spans="1:23" x14ac:dyDescent="0.25">
      <c r="A399" s="112"/>
      <c r="B399" s="26"/>
      <c r="C399" s="23"/>
      <c r="D399" s="23"/>
      <c r="E399" s="27"/>
      <c r="F399" s="27"/>
      <c r="G399" s="27"/>
      <c r="H399" s="53"/>
      <c r="I399" s="27"/>
      <c r="J399" s="27"/>
      <c r="K399" s="53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</row>
    <row r="400" spans="1:23" x14ac:dyDescent="0.25">
      <c r="A400" s="112"/>
      <c r="B400" s="26"/>
      <c r="C400" s="23"/>
      <c r="D400" s="23"/>
      <c r="E400" s="27"/>
      <c r="F400" s="27"/>
      <c r="G400" s="27"/>
      <c r="H400" s="53"/>
      <c r="I400" s="27"/>
      <c r="J400" s="27"/>
      <c r="K400" s="53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</row>
    <row r="401" spans="1:23" x14ac:dyDescent="0.25">
      <c r="A401" s="112"/>
      <c r="B401" s="26"/>
      <c r="C401" s="23"/>
      <c r="D401" s="23"/>
      <c r="E401" s="27"/>
      <c r="F401" s="27"/>
      <c r="G401" s="27"/>
      <c r="H401" s="53"/>
      <c r="I401" s="27"/>
      <c r="J401" s="27"/>
      <c r="K401" s="53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</row>
    <row r="402" spans="1:23" x14ac:dyDescent="0.25">
      <c r="A402" s="112"/>
      <c r="B402" s="28"/>
      <c r="C402" s="22"/>
      <c r="D402" s="22"/>
      <c r="E402" s="23"/>
      <c r="F402" s="23"/>
      <c r="G402" s="23"/>
      <c r="H402" s="53"/>
      <c r="I402" s="23"/>
      <c r="J402" s="23"/>
      <c r="K402" s="53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</row>
    <row r="403" spans="1:23" x14ac:dyDescent="0.25">
      <c r="A403" s="112"/>
      <c r="B403" s="26"/>
      <c r="C403" s="27"/>
      <c r="D403" s="27"/>
      <c r="E403" s="23"/>
      <c r="F403" s="23"/>
      <c r="G403" s="23"/>
      <c r="H403" s="53"/>
      <c r="I403" s="23"/>
      <c r="J403" s="23"/>
      <c r="K403" s="53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</row>
    <row r="404" spans="1:23" x14ac:dyDescent="0.25">
      <c r="A404" s="112"/>
      <c r="B404" s="26"/>
      <c r="C404" s="27"/>
      <c r="D404" s="27"/>
      <c r="E404" s="23"/>
      <c r="F404" s="23"/>
      <c r="G404" s="23"/>
      <c r="H404" s="53"/>
      <c r="I404" s="23"/>
      <c r="J404" s="23"/>
      <c r="K404" s="53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</row>
    <row r="405" spans="1:23" x14ac:dyDescent="0.25">
      <c r="A405" s="112"/>
      <c r="B405" s="26"/>
      <c r="C405" s="23"/>
      <c r="D405" s="23"/>
      <c r="E405" s="27"/>
      <c r="F405" s="27"/>
      <c r="G405" s="27"/>
      <c r="H405" s="53"/>
      <c r="I405" s="27"/>
      <c r="J405" s="27"/>
      <c r="K405" s="53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</row>
    <row r="406" spans="1:23" x14ac:dyDescent="0.25">
      <c r="A406" s="112"/>
      <c r="B406" s="26"/>
      <c r="C406" s="23"/>
      <c r="D406" s="23"/>
      <c r="E406" s="27"/>
      <c r="F406" s="27"/>
      <c r="G406" s="27"/>
      <c r="H406" s="53"/>
      <c r="I406" s="27"/>
      <c r="J406" s="27"/>
      <c r="K406" s="53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</row>
    <row r="407" spans="1:23" x14ac:dyDescent="0.25">
      <c r="A407" s="112"/>
      <c r="B407" s="26"/>
      <c r="C407" s="27"/>
      <c r="D407" s="27"/>
      <c r="E407" s="23"/>
      <c r="F407" s="23"/>
      <c r="G407" s="23"/>
      <c r="H407" s="53"/>
      <c r="I407" s="23"/>
      <c r="J407" s="23"/>
      <c r="K407" s="53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</row>
    <row r="408" spans="1:23" x14ac:dyDescent="0.25">
      <c r="A408" s="112"/>
      <c r="B408" s="26"/>
      <c r="C408" s="27"/>
      <c r="D408" s="27"/>
      <c r="E408" s="23"/>
      <c r="F408" s="23"/>
      <c r="G408" s="23"/>
      <c r="H408" s="53"/>
      <c r="I408" s="23"/>
      <c r="J408" s="23"/>
      <c r="K408" s="53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</row>
    <row r="409" spans="1:23" x14ac:dyDescent="0.25">
      <c r="A409" s="112"/>
      <c r="B409" s="26"/>
      <c r="C409" s="23"/>
      <c r="D409" s="23"/>
      <c r="E409" s="27"/>
      <c r="F409" s="27"/>
      <c r="G409" s="27"/>
      <c r="H409" s="53"/>
      <c r="I409" s="27"/>
      <c r="J409" s="27"/>
      <c r="K409" s="53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</row>
    <row r="410" spans="1:23" x14ac:dyDescent="0.25">
      <c r="A410" s="112"/>
      <c r="B410" s="26"/>
      <c r="C410" s="23"/>
      <c r="D410" s="23"/>
      <c r="E410" s="27"/>
      <c r="F410" s="27"/>
      <c r="G410" s="27"/>
      <c r="H410" s="53"/>
      <c r="I410" s="27"/>
      <c r="J410" s="27"/>
      <c r="K410" s="53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</row>
    <row r="411" spans="1:23" x14ac:dyDescent="0.25">
      <c r="A411" s="112"/>
      <c r="B411" s="26"/>
      <c r="C411" s="27"/>
      <c r="D411" s="27"/>
      <c r="E411" s="23"/>
      <c r="F411" s="23"/>
      <c r="G411" s="23"/>
      <c r="H411" s="53"/>
      <c r="I411" s="23"/>
      <c r="J411" s="23"/>
      <c r="K411" s="53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</row>
    <row r="412" spans="1:23" x14ac:dyDescent="0.25">
      <c r="A412" s="112"/>
      <c r="B412" s="28"/>
      <c r="C412" s="22"/>
      <c r="D412" s="22"/>
      <c r="E412" s="23"/>
      <c r="F412" s="23"/>
      <c r="G412" s="23"/>
      <c r="H412" s="53"/>
      <c r="I412" s="23"/>
      <c r="J412" s="23"/>
      <c r="K412" s="53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</row>
    <row r="413" spans="1:23" x14ac:dyDescent="0.25">
      <c r="A413" s="112"/>
      <c r="B413" s="26"/>
      <c r="C413" s="27"/>
      <c r="D413" s="27"/>
      <c r="E413" s="23"/>
      <c r="F413" s="23"/>
      <c r="G413" s="23"/>
      <c r="H413" s="53"/>
      <c r="I413" s="23"/>
      <c r="J413" s="23"/>
      <c r="K413" s="53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</row>
    <row r="414" spans="1:23" x14ac:dyDescent="0.25">
      <c r="A414" s="112"/>
      <c r="B414" s="26"/>
      <c r="C414" s="27"/>
      <c r="D414" s="27"/>
      <c r="E414" s="23"/>
      <c r="F414" s="23"/>
      <c r="G414" s="23"/>
      <c r="H414" s="53"/>
      <c r="I414" s="23"/>
      <c r="J414" s="23"/>
      <c r="K414" s="53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</row>
    <row r="415" spans="1:23" x14ac:dyDescent="0.25">
      <c r="A415" s="112"/>
      <c r="B415" s="26"/>
      <c r="C415" s="27"/>
      <c r="D415" s="27"/>
      <c r="E415" s="23"/>
      <c r="F415" s="23"/>
      <c r="G415" s="23"/>
      <c r="H415" s="53"/>
      <c r="I415" s="23"/>
      <c r="J415" s="23"/>
      <c r="K415" s="53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</row>
    <row r="416" spans="1:23" x14ac:dyDescent="0.25">
      <c r="A416" s="112"/>
      <c r="B416" s="26"/>
      <c r="C416" s="27"/>
      <c r="D416" s="27"/>
      <c r="E416" s="23"/>
      <c r="F416" s="23"/>
      <c r="G416" s="23"/>
      <c r="H416" s="53"/>
      <c r="I416" s="23"/>
      <c r="J416" s="23"/>
      <c r="K416" s="53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</row>
    <row r="417" spans="1:23" x14ac:dyDescent="0.25">
      <c r="A417" s="112"/>
      <c r="B417" s="26"/>
      <c r="C417" s="23"/>
      <c r="D417" s="23"/>
      <c r="E417" s="27"/>
      <c r="F417" s="27"/>
      <c r="G417" s="27"/>
      <c r="H417" s="53"/>
      <c r="I417" s="27"/>
      <c r="J417" s="27"/>
      <c r="K417" s="53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</row>
    <row r="418" spans="1:23" x14ac:dyDescent="0.25">
      <c r="A418" s="112"/>
      <c r="B418" s="26"/>
      <c r="C418" s="23"/>
      <c r="D418" s="23"/>
      <c r="E418" s="27"/>
      <c r="F418" s="27"/>
      <c r="G418" s="27"/>
      <c r="H418" s="53"/>
      <c r="I418" s="27"/>
      <c r="J418" s="27"/>
      <c r="K418" s="53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</row>
    <row r="419" spans="1:23" x14ac:dyDescent="0.25">
      <c r="A419" s="112"/>
      <c r="B419" s="26"/>
      <c r="C419" s="23"/>
      <c r="D419" s="23"/>
      <c r="E419" s="27"/>
      <c r="F419" s="27"/>
      <c r="G419" s="27"/>
      <c r="H419" s="53"/>
      <c r="I419" s="27"/>
      <c r="J419" s="27"/>
      <c r="K419" s="53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</row>
    <row r="420" spans="1:23" x14ac:dyDescent="0.25">
      <c r="A420" s="112"/>
      <c r="B420" s="26"/>
      <c r="C420" s="23"/>
      <c r="D420" s="23"/>
      <c r="E420" s="27"/>
      <c r="F420" s="27"/>
      <c r="G420" s="27"/>
      <c r="H420" s="53"/>
      <c r="I420" s="27"/>
      <c r="J420" s="27"/>
      <c r="K420" s="53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</row>
    <row r="421" spans="1:23" x14ac:dyDescent="0.25">
      <c r="A421" s="112"/>
      <c r="B421" s="26"/>
      <c r="C421" s="23"/>
      <c r="D421" s="23"/>
      <c r="E421" s="27"/>
      <c r="F421" s="27"/>
      <c r="G421" s="27"/>
      <c r="H421" s="53"/>
      <c r="I421" s="27"/>
      <c r="J421" s="27"/>
      <c r="K421" s="53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</row>
    <row r="422" spans="1:23" x14ac:dyDescent="0.25">
      <c r="A422" s="112"/>
      <c r="B422" s="26"/>
      <c r="C422" s="23"/>
      <c r="D422" s="23"/>
      <c r="E422" s="27"/>
      <c r="F422" s="27"/>
      <c r="G422" s="27"/>
      <c r="H422" s="53"/>
      <c r="I422" s="27"/>
      <c r="J422" s="27"/>
      <c r="K422" s="53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</row>
    <row r="423" spans="1:23" x14ac:dyDescent="0.25">
      <c r="A423" s="112"/>
      <c r="B423" s="26"/>
      <c r="C423" s="23"/>
      <c r="D423" s="23"/>
      <c r="E423" s="27"/>
      <c r="F423" s="27"/>
      <c r="G423" s="27"/>
      <c r="H423" s="53"/>
      <c r="I423" s="27"/>
      <c r="J423" s="27"/>
      <c r="K423" s="53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</row>
    <row r="424" spans="1:23" x14ac:dyDescent="0.25">
      <c r="A424" s="112"/>
      <c r="B424" s="26"/>
      <c r="C424" s="23"/>
      <c r="D424" s="23"/>
      <c r="E424" s="27"/>
      <c r="F424" s="27"/>
      <c r="G424" s="27"/>
      <c r="H424" s="53"/>
      <c r="I424" s="27"/>
      <c r="J424" s="27"/>
      <c r="K424" s="53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</row>
    <row r="425" spans="1:23" x14ac:dyDescent="0.25">
      <c r="A425" s="112"/>
      <c r="B425" s="26"/>
      <c r="C425" s="23"/>
      <c r="D425" s="23"/>
      <c r="E425" s="27"/>
      <c r="F425" s="27"/>
      <c r="G425" s="27"/>
      <c r="H425" s="53"/>
      <c r="I425" s="27"/>
      <c r="J425" s="27"/>
      <c r="K425" s="53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</row>
    <row r="426" spans="1:23" x14ac:dyDescent="0.25">
      <c r="A426" s="112"/>
      <c r="B426" s="26"/>
      <c r="C426" s="27"/>
      <c r="D426" s="27"/>
      <c r="E426" s="23"/>
      <c r="F426" s="23"/>
      <c r="G426" s="23"/>
      <c r="H426" s="53"/>
      <c r="I426" s="23"/>
      <c r="J426" s="23"/>
      <c r="K426" s="53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</row>
    <row r="427" spans="1:23" x14ac:dyDescent="0.25">
      <c r="A427" s="112"/>
      <c r="B427" s="26"/>
      <c r="C427" s="23"/>
      <c r="D427" s="23"/>
      <c r="E427" s="27"/>
      <c r="F427" s="27"/>
      <c r="G427" s="27"/>
      <c r="H427" s="53"/>
      <c r="I427" s="27"/>
      <c r="J427" s="27"/>
      <c r="K427" s="53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</row>
    <row r="428" spans="1:23" x14ac:dyDescent="0.25">
      <c r="A428" s="112"/>
      <c r="B428" s="26"/>
      <c r="C428" s="23"/>
      <c r="D428" s="23"/>
      <c r="E428" s="27"/>
      <c r="F428" s="27"/>
      <c r="G428" s="27"/>
      <c r="H428" s="53"/>
      <c r="I428" s="27"/>
      <c r="J428" s="27"/>
      <c r="K428" s="53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</row>
    <row r="429" spans="1:23" x14ac:dyDescent="0.25">
      <c r="A429" s="112"/>
      <c r="B429" s="26"/>
      <c r="C429" s="23"/>
      <c r="D429" s="23"/>
      <c r="E429" s="27"/>
      <c r="F429" s="27"/>
      <c r="G429" s="27"/>
      <c r="H429" s="53"/>
      <c r="I429" s="27"/>
      <c r="J429" s="27"/>
      <c r="K429" s="53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</row>
    <row r="430" spans="1:23" x14ac:dyDescent="0.25">
      <c r="A430" s="112"/>
      <c r="B430" s="26"/>
      <c r="C430" s="23"/>
      <c r="D430" s="23"/>
      <c r="E430" s="27"/>
      <c r="F430" s="27"/>
      <c r="G430" s="27"/>
      <c r="H430" s="53"/>
      <c r="I430" s="27"/>
      <c r="J430" s="27"/>
      <c r="K430" s="53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</row>
    <row r="431" spans="1:23" x14ac:dyDescent="0.25">
      <c r="A431" s="112"/>
      <c r="B431" s="26"/>
      <c r="C431" s="23"/>
      <c r="D431" s="23"/>
      <c r="E431" s="27"/>
      <c r="F431" s="27"/>
      <c r="G431" s="27"/>
      <c r="H431" s="53"/>
      <c r="I431" s="27"/>
      <c r="J431" s="27"/>
      <c r="K431" s="53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</row>
    <row r="432" spans="1:23" x14ac:dyDescent="0.25">
      <c r="A432" s="112"/>
      <c r="B432" s="26"/>
      <c r="C432" s="23"/>
      <c r="D432" s="23"/>
      <c r="E432" s="27"/>
      <c r="F432" s="27"/>
      <c r="G432" s="27"/>
      <c r="H432" s="53"/>
      <c r="I432" s="27"/>
      <c r="J432" s="27"/>
      <c r="K432" s="53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</row>
    <row r="433" spans="1:23" x14ac:dyDescent="0.25">
      <c r="A433" s="112"/>
      <c r="B433" s="26"/>
      <c r="C433" s="23"/>
      <c r="D433" s="23"/>
      <c r="E433" s="27"/>
      <c r="F433" s="27"/>
      <c r="G433" s="27"/>
      <c r="H433" s="53"/>
      <c r="I433" s="27"/>
      <c r="J433" s="27"/>
      <c r="K433" s="53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</row>
    <row r="434" spans="1:23" x14ac:dyDescent="0.25">
      <c r="A434" s="112"/>
      <c r="B434" s="26"/>
      <c r="C434" s="23"/>
      <c r="D434" s="23"/>
      <c r="E434" s="27"/>
      <c r="F434" s="27"/>
      <c r="G434" s="27"/>
      <c r="H434" s="53"/>
      <c r="I434" s="27"/>
      <c r="J434" s="27"/>
      <c r="K434" s="53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</row>
    <row r="435" spans="1:23" x14ac:dyDescent="0.25">
      <c r="A435" s="112"/>
      <c r="B435" s="26"/>
      <c r="C435" s="23"/>
      <c r="D435" s="23"/>
      <c r="E435" s="27"/>
      <c r="F435" s="27"/>
      <c r="G435" s="27"/>
      <c r="H435" s="53"/>
      <c r="I435" s="27"/>
      <c r="J435" s="27"/>
      <c r="K435" s="53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</row>
    <row r="436" spans="1:23" x14ac:dyDescent="0.25">
      <c r="A436" s="112"/>
      <c r="B436" s="26"/>
      <c r="C436" s="23"/>
      <c r="D436" s="23"/>
      <c r="E436" s="27"/>
      <c r="F436" s="27"/>
      <c r="G436" s="27"/>
      <c r="H436" s="53"/>
      <c r="I436" s="27"/>
      <c r="J436" s="27"/>
      <c r="K436" s="53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</row>
    <row r="437" spans="1:23" x14ac:dyDescent="0.25">
      <c r="A437" s="112"/>
      <c r="B437" s="26"/>
      <c r="C437" s="23"/>
      <c r="D437" s="23"/>
      <c r="E437" s="27"/>
      <c r="F437" s="27"/>
      <c r="G437" s="27"/>
      <c r="H437" s="53"/>
      <c r="I437" s="27"/>
      <c r="J437" s="27"/>
      <c r="K437" s="53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</row>
    <row r="438" spans="1:23" x14ac:dyDescent="0.25">
      <c r="A438" s="112"/>
      <c r="B438" s="28"/>
      <c r="C438" s="22"/>
      <c r="D438" s="22"/>
      <c r="E438" s="23"/>
      <c r="F438" s="23"/>
      <c r="G438" s="23"/>
      <c r="H438" s="53"/>
      <c r="I438" s="23"/>
      <c r="J438" s="23"/>
      <c r="K438" s="53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</row>
    <row r="439" spans="1:23" x14ac:dyDescent="0.25">
      <c r="A439" s="112"/>
      <c r="B439" s="26"/>
      <c r="C439" s="27"/>
      <c r="D439" s="27"/>
      <c r="E439" s="23"/>
      <c r="F439" s="23"/>
      <c r="G439" s="23"/>
      <c r="H439" s="53"/>
      <c r="I439" s="23"/>
      <c r="J439" s="23"/>
      <c r="K439" s="53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</row>
    <row r="440" spans="1:23" x14ac:dyDescent="0.25">
      <c r="A440" s="112"/>
      <c r="B440" s="26"/>
      <c r="C440" s="27"/>
      <c r="D440" s="27"/>
      <c r="E440" s="23"/>
      <c r="F440" s="23"/>
      <c r="G440" s="23"/>
      <c r="H440" s="53"/>
      <c r="I440" s="23"/>
      <c r="J440" s="23"/>
      <c r="K440" s="53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</row>
    <row r="441" spans="1:23" x14ac:dyDescent="0.25">
      <c r="A441" s="112"/>
      <c r="B441" s="26"/>
      <c r="C441" s="27"/>
      <c r="D441" s="27"/>
      <c r="E441" s="23"/>
      <c r="F441" s="23"/>
      <c r="G441" s="23"/>
      <c r="H441" s="53"/>
      <c r="I441" s="23"/>
      <c r="J441" s="23"/>
      <c r="K441" s="53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</row>
    <row r="442" spans="1:23" x14ac:dyDescent="0.25">
      <c r="A442" s="112"/>
      <c r="B442" s="26"/>
      <c r="C442" s="27"/>
      <c r="D442" s="27"/>
      <c r="E442" s="23"/>
      <c r="F442" s="23"/>
      <c r="G442" s="23"/>
      <c r="H442" s="53"/>
      <c r="I442" s="23"/>
      <c r="J442" s="23"/>
      <c r="K442" s="53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</row>
    <row r="443" spans="1:23" x14ac:dyDescent="0.25">
      <c r="A443" s="112"/>
      <c r="B443" s="26"/>
      <c r="C443" s="23"/>
      <c r="D443" s="23"/>
      <c r="E443" s="27"/>
      <c r="F443" s="27"/>
      <c r="G443" s="27"/>
      <c r="H443" s="53"/>
      <c r="I443" s="27"/>
      <c r="J443" s="27"/>
      <c r="K443" s="53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</row>
    <row r="444" spans="1:23" x14ac:dyDescent="0.25">
      <c r="A444" s="112"/>
      <c r="B444" s="26"/>
      <c r="C444" s="23"/>
      <c r="D444" s="23"/>
      <c r="E444" s="27"/>
      <c r="F444" s="27"/>
      <c r="G444" s="27"/>
      <c r="H444" s="53"/>
      <c r="I444" s="27"/>
      <c r="J444" s="27"/>
      <c r="K444" s="53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</row>
    <row r="445" spans="1:23" x14ac:dyDescent="0.25">
      <c r="A445" s="112"/>
      <c r="B445" s="26"/>
      <c r="C445" s="23"/>
      <c r="D445" s="23"/>
      <c r="E445" s="27"/>
      <c r="F445" s="27"/>
      <c r="G445" s="27"/>
      <c r="H445" s="53"/>
      <c r="I445" s="27"/>
      <c r="J445" s="27"/>
      <c r="K445" s="53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</row>
    <row r="446" spans="1:23" x14ac:dyDescent="0.25">
      <c r="A446" s="112"/>
      <c r="B446" s="26"/>
      <c r="C446" s="23"/>
      <c r="D446" s="23"/>
      <c r="E446" s="27"/>
      <c r="F446" s="27"/>
      <c r="G446" s="27"/>
      <c r="H446" s="53"/>
      <c r="I446" s="27"/>
      <c r="J446" s="27"/>
      <c r="K446" s="53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</row>
    <row r="447" spans="1:23" x14ac:dyDescent="0.25">
      <c r="A447" s="112"/>
      <c r="B447" s="26"/>
      <c r="C447" s="23"/>
      <c r="D447" s="23"/>
      <c r="E447" s="27"/>
      <c r="F447" s="27"/>
      <c r="G447" s="27"/>
      <c r="H447" s="53"/>
      <c r="I447" s="27"/>
      <c r="J447" s="27"/>
      <c r="K447" s="53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</row>
    <row r="448" spans="1:23" x14ac:dyDescent="0.25">
      <c r="A448" s="112"/>
      <c r="B448" s="26"/>
      <c r="C448" s="23"/>
      <c r="D448" s="23"/>
      <c r="E448" s="27"/>
      <c r="F448" s="27"/>
      <c r="G448" s="27"/>
      <c r="H448" s="53"/>
      <c r="I448" s="27"/>
      <c r="J448" s="27"/>
      <c r="K448" s="53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</row>
    <row r="449" spans="1:23" x14ac:dyDescent="0.25">
      <c r="A449" s="112"/>
      <c r="B449" s="26"/>
      <c r="C449" s="23"/>
      <c r="D449" s="23"/>
      <c r="E449" s="27"/>
      <c r="F449" s="27"/>
      <c r="G449" s="27"/>
      <c r="H449" s="53"/>
      <c r="I449" s="27"/>
      <c r="J449" s="27"/>
      <c r="K449" s="53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</row>
    <row r="450" spans="1:23" x14ac:dyDescent="0.25">
      <c r="A450" s="112"/>
      <c r="B450" s="26"/>
      <c r="C450" s="23"/>
      <c r="D450" s="23"/>
      <c r="E450" s="27"/>
      <c r="F450" s="27"/>
      <c r="G450" s="27"/>
      <c r="H450" s="53"/>
      <c r="I450" s="27"/>
      <c r="J450" s="27"/>
      <c r="K450" s="53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</row>
    <row r="451" spans="1:23" x14ac:dyDescent="0.25">
      <c r="A451" s="112"/>
      <c r="B451" s="26"/>
      <c r="C451" s="23"/>
      <c r="D451" s="23"/>
      <c r="E451" s="27"/>
      <c r="F451" s="27"/>
      <c r="G451" s="27"/>
      <c r="H451" s="53"/>
      <c r="I451" s="27"/>
      <c r="J451" s="27"/>
      <c r="K451" s="53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</row>
    <row r="452" spans="1:23" x14ac:dyDescent="0.25">
      <c r="A452" s="112"/>
      <c r="B452" s="26"/>
      <c r="C452" s="27"/>
      <c r="D452" s="27"/>
      <c r="E452" s="23"/>
      <c r="F452" s="23"/>
      <c r="G452" s="23"/>
      <c r="H452" s="53"/>
      <c r="I452" s="23"/>
      <c r="J452" s="23"/>
      <c r="K452" s="53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</row>
    <row r="453" spans="1:23" x14ac:dyDescent="0.25">
      <c r="A453" s="112"/>
      <c r="B453" s="26"/>
      <c r="C453" s="23"/>
      <c r="D453" s="23"/>
      <c r="E453" s="27"/>
      <c r="F453" s="27"/>
      <c r="G453" s="27"/>
      <c r="H453" s="53"/>
      <c r="I453" s="27"/>
      <c r="J453" s="27"/>
      <c r="K453" s="53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</row>
    <row r="454" spans="1:23" x14ac:dyDescent="0.25">
      <c r="A454" s="112"/>
      <c r="B454" s="26"/>
      <c r="C454" s="23"/>
      <c r="D454" s="23"/>
      <c r="E454" s="27"/>
      <c r="F454" s="27"/>
      <c r="G454" s="27"/>
      <c r="H454" s="53"/>
      <c r="I454" s="27"/>
      <c r="J454" s="27"/>
      <c r="K454" s="53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</row>
    <row r="455" spans="1:23" x14ac:dyDescent="0.25">
      <c r="A455" s="112"/>
      <c r="B455" s="26"/>
      <c r="C455" s="23"/>
      <c r="D455" s="23"/>
      <c r="E455" s="27"/>
      <c r="F455" s="27"/>
      <c r="G455" s="27"/>
      <c r="H455" s="53"/>
      <c r="I455" s="27"/>
      <c r="J455" s="27"/>
      <c r="K455" s="53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</row>
    <row r="456" spans="1:23" x14ac:dyDescent="0.25">
      <c r="A456" s="112"/>
      <c r="B456" s="26"/>
      <c r="C456" s="23"/>
      <c r="D456" s="23"/>
      <c r="E456" s="27"/>
      <c r="F456" s="27"/>
      <c r="G456" s="27"/>
      <c r="H456" s="53"/>
      <c r="I456" s="27"/>
      <c r="J456" s="27"/>
      <c r="K456" s="53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</row>
    <row r="457" spans="1:23" x14ac:dyDescent="0.25">
      <c r="A457" s="112"/>
      <c r="B457" s="26"/>
      <c r="C457" s="23"/>
      <c r="D457" s="23"/>
      <c r="E457" s="27"/>
      <c r="F457" s="27"/>
      <c r="G457" s="27"/>
      <c r="H457" s="53"/>
      <c r="I457" s="27"/>
      <c r="J457" s="27"/>
      <c r="K457" s="53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</row>
    <row r="458" spans="1:23" x14ac:dyDescent="0.25">
      <c r="A458" s="112"/>
      <c r="B458" s="26"/>
      <c r="C458" s="23"/>
      <c r="D458" s="23"/>
      <c r="E458" s="27"/>
      <c r="F458" s="27"/>
      <c r="G458" s="27"/>
      <c r="H458" s="53"/>
      <c r="I458" s="27"/>
      <c r="J458" s="27"/>
      <c r="K458" s="53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</row>
    <row r="459" spans="1:23" x14ac:dyDescent="0.25">
      <c r="A459" s="112"/>
      <c r="B459" s="26"/>
      <c r="C459" s="23"/>
      <c r="D459" s="23"/>
      <c r="E459" s="27"/>
      <c r="F459" s="27"/>
      <c r="G459" s="27"/>
      <c r="H459" s="53"/>
      <c r="I459" s="27"/>
      <c r="J459" s="27"/>
      <c r="K459" s="53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</row>
    <row r="460" spans="1:23" x14ac:dyDescent="0.25">
      <c r="A460" s="112"/>
      <c r="B460" s="26"/>
      <c r="C460" s="23"/>
      <c r="D460" s="23"/>
      <c r="E460" s="27"/>
      <c r="F460" s="27"/>
      <c r="G460" s="27"/>
      <c r="H460" s="53"/>
      <c r="I460" s="27"/>
      <c r="J460" s="27"/>
      <c r="K460" s="53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</row>
    <row r="461" spans="1:23" x14ac:dyDescent="0.25">
      <c r="A461" s="112"/>
      <c r="B461" s="26"/>
      <c r="C461" s="23"/>
      <c r="D461" s="23"/>
      <c r="E461" s="27"/>
      <c r="F461" s="27"/>
      <c r="G461" s="27"/>
      <c r="H461" s="53"/>
      <c r="I461" s="27"/>
      <c r="J461" s="27"/>
      <c r="K461" s="53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</row>
    <row r="462" spans="1:23" x14ac:dyDescent="0.25">
      <c r="A462" s="112"/>
      <c r="B462" s="26"/>
      <c r="C462" s="23"/>
      <c r="D462" s="23"/>
      <c r="E462" s="27"/>
      <c r="F462" s="27"/>
      <c r="G462" s="27"/>
      <c r="H462" s="53"/>
      <c r="I462" s="27"/>
      <c r="J462" s="27"/>
      <c r="K462" s="53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</row>
    <row r="463" spans="1:23" x14ac:dyDescent="0.25">
      <c r="A463" s="112"/>
      <c r="B463" s="26"/>
      <c r="C463" s="23"/>
      <c r="D463" s="23"/>
      <c r="E463" s="27"/>
      <c r="F463" s="27"/>
      <c r="G463" s="27"/>
      <c r="H463" s="53"/>
      <c r="I463" s="27"/>
      <c r="J463" s="27"/>
      <c r="K463" s="53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</row>
    <row r="464" spans="1:23" x14ac:dyDescent="0.25">
      <c r="A464" s="112"/>
      <c r="B464" s="28"/>
      <c r="C464" s="22"/>
      <c r="D464" s="22"/>
      <c r="E464" s="23"/>
      <c r="F464" s="23"/>
      <c r="G464" s="23"/>
      <c r="H464" s="53"/>
      <c r="I464" s="23"/>
      <c r="J464" s="23"/>
      <c r="K464" s="53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</row>
    <row r="465" spans="1:23" x14ac:dyDescent="0.25">
      <c r="A465" s="112"/>
      <c r="B465" s="31"/>
      <c r="C465" s="32"/>
      <c r="D465" s="32"/>
      <c r="E465" s="23"/>
      <c r="F465" s="23"/>
      <c r="G465" s="23"/>
      <c r="H465" s="53"/>
      <c r="I465" s="23"/>
      <c r="J465" s="23"/>
      <c r="K465" s="53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</row>
    <row r="466" spans="1:23" x14ac:dyDescent="0.25">
      <c r="A466" s="112"/>
      <c r="B466" s="33"/>
      <c r="C466" s="34"/>
      <c r="D466" s="34"/>
      <c r="E466" s="35"/>
      <c r="F466" s="35"/>
      <c r="G466" s="35"/>
      <c r="H466" s="53"/>
      <c r="I466" s="35"/>
      <c r="J466" s="35"/>
      <c r="K466" s="53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</row>
    <row r="467" spans="1:23" x14ac:dyDescent="0.25">
      <c r="A467" s="112"/>
      <c r="B467" s="18"/>
      <c r="C467" s="36"/>
      <c r="D467" s="36"/>
      <c r="E467" s="23"/>
      <c r="F467" s="23"/>
      <c r="G467" s="23"/>
      <c r="H467" s="53"/>
      <c r="I467" s="23"/>
      <c r="J467" s="23"/>
      <c r="K467" s="53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</row>
    <row r="468" spans="1:23" x14ac:dyDescent="0.25">
      <c r="A468" s="112"/>
      <c r="B468" s="18"/>
      <c r="C468" s="36"/>
      <c r="D468" s="36"/>
      <c r="E468" s="23"/>
      <c r="F468" s="23"/>
      <c r="G468" s="23"/>
      <c r="H468" s="53"/>
      <c r="I468" s="23"/>
      <c r="J468" s="23"/>
      <c r="K468" s="53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</row>
    <row r="469" spans="1:23" x14ac:dyDescent="0.25">
      <c r="A469" s="112"/>
      <c r="B469" s="18"/>
      <c r="C469" s="36"/>
      <c r="D469" s="36"/>
      <c r="E469" s="23"/>
      <c r="F469" s="23"/>
      <c r="G469" s="23"/>
      <c r="H469" s="53"/>
      <c r="I469" s="23"/>
      <c r="J469" s="23"/>
      <c r="K469" s="53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</row>
    <row r="470" spans="1:23" x14ac:dyDescent="0.25">
      <c r="A470" s="112"/>
      <c r="B470" s="33"/>
      <c r="C470" s="34"/>
      <c r="D470" s="34"/>
      <c r="E470" s="35"/>
      <c r="F470" s="35"/>
      <c r="G470" s="35"/>
      <c r="H470" s="53"/>
      <c r="I470" s="35"/>
      <c r="J470" s="35"/>
      <c r="K470" s="53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</row>
    <row r="471" spans="1:23" x14ac:dyDescent="0.25">
      <c r="A471" s="112"/>
      <c r="B471" s="18"/>
      <c r="C471" s="36"/>
      <c r="D471" s="36"/>
      <c r="E471" s="23"/>
      <c r="F471" s="23"/>
      <c r="G471" s="23"/>
      <c r="H471" s="53"/>
      <c r="I471" s="23"/>
      <c r="J471" s="23"/>
      <c r="K471" s="53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</row>
    <row r="472" spans="1:23" x14ac:dyDescent="0.25">
      <c r="A472" s="112"/>
      <c r="B472" s="18"/>
      <c r="C472" s="23"/>
      <c r="D472" s="23"/>
      <c r="E472" s="36"/>
      <c r="F472" s="36"/>
      <c r="G472" s="36"/>
      <c r="I472" s="36"/>
      <c r="J472" s="36"/>
    </row>
    <row r="473" spans="1:23" x14ac:dyDescent="0.25">
      <c r="A473" s="112"/>
      <c r="B473" s="18"/>
      <c r="C473" s="23"/>
      <c r="D473" s="23"/>
      <c r="E473" s="36"/>
      <c r="F473" s="36"/>
      <c r="G473" s="36"/>
      <c r="I473" s="36"/>
      <c r="J473" s="36"/>
    </row>
    <row r="474" spans="1:23" x14ac:dyDescent="0.25">
      <c r="A474" s="112"/>
      <c r="B474" s="18"/>
      <c r="C474" s="23"/>
      <c r="D474" s="23"/>
      <c r="E474" s="36"/>
      <c r="F474" s="36"/>
      <c r="G474" s="36"/>
      <c r="I474" s="36"/>
      <c r="J474" s="36"/>
    </row>
    <row r="475" spans="1:23" x14ac:dyDescent="0.25">
      <c r="A475" s="112"/>
      <c r="B475" s="18"/>
      <c r="C475" s="23"/>
      <c r="D475" s="23"/>
      <c r="E475" s="36"/>
      <c r="F475" s="36"/>
      <c r="G475" s="36"/>
      <c r="I475" s="36"/>
      <c r="J475" s="36"/>
    </row>
    <row r="476" spans="1:23" x14ac:dyDescent="0.25">
      <c r="A476" s="112"/>
      <c r="B476" s="18"/>
      <c r="C476" s="23"/>
      <c r="D476" s="23"/>
      <c r="E476" s="36"/>
      <c r="F476" s="36"/>
      <c r="G476" s="36"/>
      <c r="I476" s="36"/>
      <c r="J476" s="36"/>
    </row>
    <row r="477" spans="1:23" x14ac:dyDescent="0.25">
      <c r="A477" s="112"/>
      <c r="B477" s="18"/>
      <c r="C477" s="23"/>
      <c r="D477" s="23"/>
      <c r="E477" s="36"/>
      <c r="F477" s="36"/>
      <c r="G477" s="36"/>
      <c r="I477" s="36"/>
      <c r="J477" s="36"/>
    </row>
    <row r="478" spans="1:23" x14ac:dyDescent="0.25">
      <c r="A478" s="112"/>
      <c r="B478" s="33"/>
      <c r="C478" s="34"/>
      <c r="D478" s="34"/>
      <c r="E478" s="35"/>
      <c r="F478" s="35"/>
      <c r="G478" s="35"/>
      <c r="I478" s="35"/>
      <c r="J478" s="35"/>
    </row>
    <row r="479" spans="1:23" x14ac:dyDescent="0.25">
      <c r="A479" s="112"/>
      <c r="B479" s="18"/>
      <c r="C479" s="36"/>
      <c r="D479" s="36"/>
      <c r="E479" s="23"/>
      <c r="F479" s="23"/>
      <c r="G479" s="23"/>
      <c r="I479" s="23"/>
      <c r="J479" s="23"/>
    </row>
    <row r="480" spans="1:23" x14ac:dyDescent="0.25">
      <c r="A480" s="112"/>
      <c r="B480" s="18"/>
      <c r="C480" s="36"/>
      <c r="D480" s="36"/>
      <c r="E480" s="23"/>
      <c r="F480" s="23"/>
      <c r="G480" s="23"/>
      <c r="I480" s="23"/>
      <c r="J480" s="23"/>
    </row>
    <row r="481" spans="1:23" x14ac:dyDescent="0.25">
      <c r="A481" s="112"/>
      <c r="B481" s="18"/>
      <c r="C481" s="36"/>
      <c r="D481" s="36"/>
      <c r="E481" s="23"/>
      <c r="F481" s="23"/>
      <c r="G481" s="23"/>
      <c r="I481" s="23"/>
      <c r="J481" s="23"/>
    </row>
    <row r="482" spans="1:23" x14ac:dyDescent="0.25">
      <c r="B482" s="18"/>
      <c r="C482" s="36"/>
      <c r="D482" s="36"/>
      <c r="E482" s="23"/>
      <c r="F482" s="23"/>
      <c r="G482" s="23"/>
      <c r="H482" s="17"/>
      <c r="I482" s="23"/>
      <c r="J482" s="23"/>
      <c r="K482" s="17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</row>
    <row r="483" spans="1:23" s="12" customFormat="1" x14ac:dyDescent="0.25">
      <c r="A483" s="113"/>
      <c r="B483" s="18"/>
      <c r="C483" s="36"/>
      <c r="D483" s="36"/>
      <c r="E483" s="23"/>
      <c r="F483" s="23"/>
      <c r="G483" s="23"/>
      <c r="H483" s="47"/>
      <c r="I483" s="23"/>
      <c r="J483" s="23"/>
      <c r="K483" s="47"/>
    </row>
    <row r="484" spans="1:23" s="12" customFormat="1" x14ac:dyDescent="0.25">
      <c r="A484" s="113"/>
      <c r="B484" s="31"/>
      <c r="C484" s="32"/>
      <c r="D484" s="32"/>
      <c r="E484" s="23"/>
      <c r="F484" s="23"/>
      <c r="G484" s="23"/>
      <c r="H484" s="47"/>
      <c r="I484" s="23"/>
      <c r="J484" s="23"/>
      <c r="K484" s="47"/>
    </row>
    <row r="485" spans="1:23" s="12" customFormat="1" x14ac:dyDescent="0.25">
      <c r="A485" s="113"/>
      <c r="B485" s="18"/>
      <c r="C485" s="36"/>
      <c r="D485" s="36"/>
      <c r="E485" s="23"/>
      <c r="F485" s="23"/>
      <c r="G485" s="23"/>
      <c r="H485" s="47"/>
      <c r="I485" s="23"/>
      <c r="J485" s="23"/>
      <c r="K485" s="47"/>
    </row>
    <row r="486" spans="1:23" s="12" customFormat="1" x14ac:dyDescent="0.25">
      <c r="A486" s="113"/>
      <c r="B486" s="18"/>
      <c r="C486" s="36"/>
      <c r="D486" s="36"/>
      <c r="E486" s="23"/>
      <c r="F486" s="23"/>
      <c r="G486" s="23"/>
      <c r="H486" s="47"/>
      <c r="I486" s="23"/>
      <c r="J486" s="23"/>
      <c r="K486" s="47"/>
    </row>
    <row r="487" spans="1:23" s="12" customFormat="1" x14ac:dyDescent="0.25">
      <c r="A487" s="113"/>
      <c r="B487" s="18"/>
      <c r="C487" s="36"/>
      <c r="D487" s="36"/>
      <c r="E487" s="23"/>
      <c r="F487" s="23"/>
      <c r="G487" s="23"/>
      <c r="H487" s="47"/>
      <c r="I487" s="23"/>
      <c r="J487" s="23"/>
      <c r="K487" s="47"/>
    </row>
    <row r="488" spans="1:23" s="12" customFormat="1" x14ac:dyDescent="0.25">
      <c r="A488" s="113"/>
      <c r="B488" s="18"/>
      <c r="C488" s="36"/>
      <c r="D488" s="36"/>
      <c r="E488" s="23"/>
      <c r="F488" s="23"/>
      <c r="G488" s="23"/>
      <c r="H488" s="47"/>
      <c r="I488" s="23"/>
      <c r="J488" s="23"/>
      <c r="K488" s="47"/>
    </row>
    <row r="489" spans="1:23" s="12" customFormat="1" x14ac:dyDescent="0.25">
      <c r="A489" s="113"/>
      <c r="B489" s="18"/>
      <c r="C489" s="36"/>
      <c r="D489" s="36"/>
      <c r="E489" s="23"/>
      <c r="F489" s="23"/>
      <c r="G489" s="23"/>
      <c r="H489" s="47"/>
      <c r="I489" s="23"/>
      <c r="J489" s="23"/>
      <c r="K489" s="47"/>
    </row>
    <row r="490" spans="1:23" s="12" customFormat="1" x14ac:dyDescent="0.25">
      <c r="A490" s="113"/>
      <c r="B490" s="18"/>
      <c r="C490" s="36"/>
      <c r="D490" s="36"/>
      <c r="E490" s="23"/>
      <c r="F490" s="23"/>
      <c r="G490" s="23"/>
      <c r="H490" s="47"/>
      <c r="I490" s="23"/>
      <c r="J490" s="23"/>
      <c r="K490" s="47"/>
    </row>
    <row r="491" spans="1:23" x14ac:dyDescent="0.25">
      <c r="A491" s="112"/>
      <c r="B491" s="16"/>
      <c r="C491" s="16"/>
      <c r="D491" s="16"/>
      <c r="E491" s="16"/>
      <c r="F491" s="16"/>
      <c r="G491" s="16"/>
      <c r="H491" s="17"/>
      <c r="I491" s="16"/>
      <c r="J491" s="16"/>
      <c r="K491" s="17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</row>
    <row r="492" spans="1:23" x14ac:dyDescent="0.25">
      <c r="A492" s="112"/>
      <c r="B492" s="16"/>
      <c r="C492" s="16"/>
      <c r="D492" s="16"/>
      <c r="E492" s="16"/>
      <c r="F492" s="16"/>
      <c r="G492" s="16"/>
      <c r="H492" s="17"/>
      <c r="I492" s="16"/>
      <c r="J492" s="16"/>
      <c r="K492" s="17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</row>
    <row r="493" spans="1:23" x14ac:dyDescent="0.25">
      <c r="A493" s="112"/>
      <c r="B493" s="16"/>
      <c r="C493" s="16"/>
      <c r="D493" s="16"/>
      <c r="E493" s="16"/>
      <c r="F493" s="16"/>
      <c r="G493" s="16"/>
      <c r="H493" s="17"/>
      <c r="I493" s="16"/>
      <c r="J493" s="16"/>
      <c r="K493" s="17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</row>
    <row r="494" spans="1:23" x14ac:dyDescent="0.25">
      <c r="A494" s="112"/>
      <c r="B494" s="16"/>
      <c r="C494" s="16"/>
      <c r="D494" s="16"/>
      <c r="E494" s="16"/>
      <c r="F494" s="16"/>
      <c r="G494" s="16"/>
      <c r="H494" s="17"/>
      <c r="I494" s="16"/>
      <c r="J494" s="16"/>
      <c r="K494" s="17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</row>
    <row r="495" spans="1:23" x14ac:dyDescent="0.25">
      <c r="A495" s="112"/>
      <c r="B495" s="16"/>
      <c r="C495" s="16"/>
      <c r="D495" s="16"/>
      <c r="E495" s="16"/>
      <c r="F495" s="16"/>
      <c r="G495" s="16"/>
      <c r="H495" s="17"/>
      <c r="I495" s="16"/>
      <c r="J495" s="16"/>
      <c r="K495" s="17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</row>
    <row r="496" spans="1:23" x14ac:dyDescent="0.25">
      <c r="A496" s="112"/>
      <c r="B496" s="16"/>
      <c r="C496" s="16"/>
      <c r="D496" s="16"/>
      <c r="E496" s="16"/>
      <c r="F496" s="16"/>
      <c r="G496" s="16"/>
      <c r="H496" s="17"/>
      <c r="I496" s="16"/>
      <c r="J496" s="16"/>
      <c r="K496" s="17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</row>
    <row r="497" spans="1:23" x14ac:dyDescent="0.25">
      <c r="A497" s="112"/>
      <c r="B497" s="16"/>
      <c r="C497" s="16"/>
      <c r="D497" s="16"/>
      <c r="E497" s="16"/>
      <c r="F497" s="16"/>
      <c r="G497" s="16"/>
      <c r="H497" s="17"/>
      <c r="I497" s="16"/>
      <c r="J497" s="16"/>
      <c r="K497" s="17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</row>
    <row r="498" spans="1:23" x14ac:dyDescent="0.25">
      <c r="A498" s="112"/>
      <c r="B498" s="16"/>
      <c r="C498" s="16"/>
      <c r="D498" s="16"/>
      <c r="E498" s="16"/>
      <c r="F498" s="16"/>
      <c r="G498" s="16"/>
      <c r="H498" s="17"/>
      <c r="I498" s="16"/>
      <c r="J498" s="16"/>
      <c r="K498" s="17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</row>
    <row r="499" spans="1:23" x14ac:dyDescent="0.25">
      <c r="A499" s="112"/>
      <c r="B499" s="16"/>
      <c r="C499" s="16"/>
      <c r="D499" s="16"/>
      <c r="E499" s="16"/>
      <c r="F499" s="16"/>
      <c r="G499" s="16"/>
      <c r="H499" s="17"/>
      <c r="I499" s="16"/>
      <c r="J499" s="16"/>
      <c r="K499" s="17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</row>
    <row r="500" spans="1:23" x14ac:dyDescent="0.25">
      <c r="A500" s="112"/>
      <c r="B500" s="16"/>
      <c r="C500" s="16"/>
      <c r="D500" s="16"/>
      <c r="E500" s="16"/>
      <c r="F500" s="16"/>
      <c r="G500" s="16"/>
      <c r="H500" s="17"/>
      <c r="I500" s="16"/>
      <c r="J500" s="16"/>
      <c r="K500" s="17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</row>
    <row r="501" spans="1:23" x14ac:dyDescent="0.25">
      <c r="A501" s="112"/>
      <c r="B501" s="16"/>
      <c r="C501" s="16"/>
      <c r="D501" s="16"/>
      <c r="E501" s="16"/>
      <c r="F501" s="16"/>
      <c r="G501" s="16"/>
      <c r="H501" s="17"/>
      <c r="I501" s="16"/>
      <c r="J501" s="16"/>
      <c r="K501" s="17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</row>
    <row r="502" spans="1:23" x14ac:dyDescent="0.25">
      <c r="A502" s="112"/>
      <c r="B502" s="16"/>
      <c r="C502" s="16"/>
      <c r="D502" s="16"/>
      <c r="E502" s="16"/>
      <c r="F502" s="16"/>
      <c r="G502" s="16"/>
      <c r="H502" s="17"/>
      <c r="I502" s="16"/>
      <c r="J502" s="16"/>
      <c r="K502" s="17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</row>
    <row r="503" spans="1:23" x14ac:dyDescent="0.25">
      <c r="A503" s="112"/>
      <c r="B503" s="16"/>
      <c r="C503" s="16"/>
      <c r="D503" s="16"/>
      <c r="E503" s="16"/>
      <c r="F503" s="16"/>
      <c r="G503" s="16"/>
      <c r="H503" s="17"/>
      <c r="I503" s="16"/>
      <c r="J503" s="16"/>
      <c r="K503" s="17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</row>
    <row r="504" spans="1:23" x14ac:dyDescent="0.25">
      <c r="A504" s="112"/>
      <c r="B504" s="16"/>
      <c r="C504" s="16"/>
      <c r="D504" s="16"/>
      <c r="E504" s="16"/>
      <c r="F504" s="16"/>
      <c r="G504" s="16"/>
      <c r="H504" s="17"/>
      <c r="I504" s="16"/>
      <c r="J504" s="16"/>
      <c r="K504" s="17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</row>
    <row r="505" spans="1:23" x14ac:dyDescent="0.25">
      <c r="A505" s="112"/>
      <c r="B505" s="16"/>
      <c r="C505" s="16"/>
      <c r="D505" s="16"/>
      <c r="E505" s="16"/>
      <c r="F505" s="16"/>
      <c r="G505" s="16"/>
      <c r="H505" s="17"/>
      <c r="I505" s="16"/>
      <c r="J505" s="16"/>
      <c r="K505" s="17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</row>
    <row r="506" spans="1:23" x14ac:dyDescent="0.25">
      <c r="A506" s="112"/>
      <c r="B506" s="16"/>
      <c r="C506" s="16"/>
      <c r="D506" s="16"/>
      <c r="E506" s="16"/>
      <c r="F506" s="16"/>
      <c r="G506" s="16"/>
      <c r="H506" s="17"/>
      <c r="I506" s="16"/>
      <c r="J506" s="16"/>
      <c r="K506" s="17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</row>
    <row r="507" spans="1:23" x14ac:dyDescent="0.25">
      <c r="A507" s="112"/>
      <c r="B507" s="16"/>
      <c r="C507" s="16"/>
      <c r="D507" s="16"/>
      <c r="E507" s="16"/>
      <c r="F507" s="16"/>
      <c r="G507" s="16"/>
      <c r="H507" s="17"/>
      <c r="I507" s="16"/>
      <c r="J507" s="16"/>
      <c r="K507" s="17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</row>
    <row r="508" spans="1:23" x14ac:dyDescent="0.25">
      <c r="A508" s="112"/>
      <c r="B508" s="16"/>
      <c r="C508" s="16"/>
      <c r="D508" s="16"/>
      <c r="E508" s="16"/>
      <c r="F508" s="16"/>
      <c r="G508" s="16"/>
      <c r="H508" s="17"/>
      <c r="I508" s="16"/>
      <c r="J508" s="16"/>
      <c r="K508" s="17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</row>
    <row r="509" spans="1:23" x14ac:dyDescent="0.25">
      <c r="A509" s="112"/>
      <c r="B509" s="16"/>
      <c r="C509" s="16"/>
      <c r="D509" s="16"/>
      <c r="E509" s="16"/>
      <c r="F509" s="16"/>
      <c r="G509" s="16"/>
      <c r="H509" s="17"/>
      <c r="I509" s="16"/>
      <c r="J509" s="16"/>
      <c r="K509" s="17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</row>
    <row r="510" spans="1:23" x14ac:dyDescent="0.25">
      <c r="A510" s="112"/>
      <c r="B510" s="16"/>
      <c r="C510" s="16"/>
      <c r="D510" s="16"/>
      <c r="E510" s="16"/>
      <c r="F510" s="16"/>
      <c r="G510" s="16"/>
      <c r="H510" s="17"/>
      <c r="I510" s="16"/>
      <c r="J510" s="16"/>
      <c r="K510" s="17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</row>
    <row r="511" spans="1:23" x14ac:dyDescent="0.25">
      <c r="A511" s="112"/>
      <c r="B511" s="16"/>
      <c r="C511" s="16"/>
      <c r="D511" s="16"/>
      <c r="E511" s="16"/>
      <c r="F511" s="16"/>
      <c r="G511" s="16"/>
      <c r="H511" s="17"/>
      <c r="I511" s="16"/>
      <c r="J511" s="16"/>
      <c r="K511" s="17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</row>
    <row r="512" spans="1:23" x14ac:dyDescent="0.25">
      <c r="A512" s="112"/>
      <c r="B512" s="16"/>
      <c r="C512" s="16"/>
      <c r="D512" s="16"/>
      <c r="E512" s="16"/>
      <c r="F512" s="16"/>
      <c r="G512" s="16"/>
      <c r="H512" s="17"/>
      <c r="I512" s="16"/>
      <c r="J512" s="16"/>
      <c r="K512" s="17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</row>
    <row r="513" spans="1:23" x14ac:dyDescent="0.25">
      <c r="A513" s="112"/>
      <c r="B513" s="16"/>
      <c r="C513" s="16"/>
      <c r="D513" s="16"/>
      <c r="E513" s="16"/>
      <c r="F513" s="16"/>
      <c r="G513" s="16"/>
      <c r="H513" s="17"/>
      <c r="I513" s="16"/>
      <c r="J513" s="16"/>
      <c r="K513" s="17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</row>
    <row r="514" spans="1:23" x14ac:dyDescent="0.25">
      <c r="A514" s="112"/>
      <c r="B514" s="16"/>
      <c r="C514" s="16"/>
      <c r="D514" s="16"/>
      <c r="E514" s="16"/>
      <c r="F514" s="16"/>
      <c r="G514" s="16"/>
      <c r="H514" s="17"/>
      <c r="I514" s="16"/>
      <c r="J514" s="16"/>
      <c r="K514" s="17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</row>
    <row r="515" spans="1:23" x14ac:dyDescent="0.25">
      <c r="A515" s="112"/>
      <c r="B515" s="16"/>
      <c r="C515" s="16"/>
      <c r="D515" s="16"/>
      <c r="E515" s="16"/>
      <c r="F515" s="16"/>
      <c r="G515" s="16"/>
      <c r="H515" s="17"/>
      <c r="I515" s="16"/>
      <c r="J515" s="16"/>
      <c r="K515" s="17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</row>
    <row r="516" spans="1:23" x14ac:dyDescent="0.25">
      <c r="A516" s="112"/>
      <c r="B516" s="16"/>
      <c r="C516" s="16"/>
      <c r="D516" s="16"/>
      <c r="E516" s="16"/>
      <c r="F516" s="16"/>
      <c r="G516" s="16"/>
      <c r="H516" s="17"/>
      <c r="I516" s="16"/>
      <c r="J516" s="16"/>
      <c r="K516" s="17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</row>
    <row r="517" spans="1:23" x14ac:dyDescent="0.25">
      <c r="A517" s="112"/>
      <c r="B517" s="16"/>
      <c r="C517" s="16"/>
      <c r="D517" s="16"/>
      <c r="E517" s="16"/>
      <c r="F517" s="16"/>
      <c r="G517" s="16"/>
      <c r="H517" s="17"/>
      <c r="I517" s="16"/>
      <c r="J517" s="16"/>
      <c r="K517" s="17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</row>
    <row r="518" spans="1:23" x14ac:dyDescent="0.25">
      <c r="A518" s="112"/>
      <c r="B518" s="16"/>
      <c r="C518" s="16"/>
      <c r="D518" s="16"/>
      <c r="E518" s="16"/>
      <c r="F518" s="16"/>
      <c r="G518" s="16"/>
      <c r="H518" s="17"/>
      <c r="I518" s="16"/>
      <c r="J518" s="16"/>
      <c r="K518" s="17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</row>
    <row r="519" spans="1:23" x14ac:dyDescent="0.25">
      <c r="A519" s="112"/>
      <c r="B519" s="16"/>
      <c r="C519" s="16"/>
      <c r="D519" s="16"/>
      <c r="E519" s="16"/>
      <c r="F519" s="16"/>
      <c r="G519" s="16"/>
      <c r="H519" s="17"/>
      <c r="I519" s="16"/>
      <c r="J519" s="16"/>
      <c r="K519" s="17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</row>
    <row r="520" spans="1:23" x14ac:dyDescent="0.25">
      <c r="A520" s="112"/>
      <c r="B520" s="16"/>
      <c r="C520" s="16"/>
      <c r="D520" s="16"/>
      <c r="E520" s="16"/>
      <c r="F520" s="16"/>
      <c r="G520" s="16"/>
      <c r="H520" s="17"/>
      <c r="I520" s="16"/>
      <c r="J520" s="16"/>
      <c r="K520" s="17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</row>
    <row r="521" spans="1:23" x14ac:dyDescent="0.25">
      <c r="A521" s="112"/>
      <c r="B521" s="16"/>
      <c r="C521" s="16"/>
      <c r="D521" s="16"/>
      <c r="E521" s="16"/>
      <c r="F521" s="16"/>
      <c r="G521" s="16"/>
      <c r="H521" s="17"/>
      <c r="I521" s="16"/>
      <c r="J521" s="16"/>
      <c r="K521" s="17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</row>
    <row r="522" spans="1:23" x14ac:dyDescent="0.25">
      <c r="A522" s="112"/>
      <c r="B522" s="16"/>
      <c r="C522" s="16"/>
      <c r="D522" s="16"/>
      <c r="E522" s="16"/>
      <c r="F522" s="16"/>
      <c r="G522" s="16"/>
      <c r="H522" s="17"/>
      <c r="I522" s="16"/>
      <c r="J522" s="16"/>
      <c r="K522" s="17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</row>
    <row r="523" spans="1:23" x14ac:dyDescent="0.25">
      <c r="A523" s="112"/>
      <c r="B523" s="16"/>
      <c r="C523" s="16"/>
      <c r="D523" s="16"/>
      <c r="E523" s="16"/>
      <c r="F523" s="16"/>
      <c r="G523" s="16"/>
      <c r="H523" s="17"/>
      <c r="I523" s="16"/>
      <c r="J523" s="16"/>
      <c r="K523" s="17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</row>
    <row r="524" spans="1:23" x14ac:dyDescent="0.25">
      <c r="A524" s="112"/>
      <c r="B524" s="16"/>
      <c r="C524" s="16"/>
      <c r="D524" s="16"/>
      <c r="E524" s="16"/>
      <c r="F524" s="16"/>
      <c r="G524" s="16"/>
      <c r="H524" s="17"/>
      <c r="I524" s="16"/>
      <c r="J524" s="16"/>
      <c r="K524" s="17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</row>
    <row r="525" spans="1:23" x14ac:dyDescent="0.25">
      <c r="A525" s="112"/>
      <c r="B525" s="16"/>
      <c r="C525" s="16"/>
      <c r="D525" s="16"/>
      <c r="E525" s="16"/>
      <c r="F525" s="16"/>
      <c r="G525" s="16"/>
      <c r="H525" s="17"/>
      <c r="I525" s="16"/>
      <c r="J525" s="16"/>
      <c r="K525" s="17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</row>
    <row r="526" spans="1:23" x14ac:dyDescent="0.25">
      <c r="A526" s="112"/>
      <c r="B526" s="16"/>
      <c r="C526" s="16"/>
      <c r="D526" s="16"/>
      <c r="E526" s="16"/>
      <c r="F526" s="16"/>
      <c r="G526" s="16"/>
      <c r="H526" s="17"/>
      <c r="I526" s="16"/>
      <c r="J526" s="16"/>
      <c r="K526" s="17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</row>
    <row r="527" spans="1:23" x14ac:dyDescent="0.25">
      <c r="A527" s="112"/>
      <c r="B527" s="16"/>
      <c r="C527" s="16"/>
      <c r="D527" s="16"/>
      <c r="E527" s="16"/>
      <c r="F527" s="16"/>
      <c r="G527" s="16"/>
      <c r="H527" s="17"/>
      <c r="I527" s="16"/>
      <c r="J527" s="16"/>
      <c r="K527" s="17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</row>
    <row r="528" spans="1:23" x14ac:dyDescent="0.25">
      <c r="A528" s="112"/>
      <c r="B528" s="16"/>
      <c r="C528" s="16"/>
      <c r="D528" s="16"/>
      <c r="E528" s="16"/>
      <c r="F528" s="16"/>
      <c r="G528" s="16"/>
      <c r="H528" s="17"/>
      <c r="I528" s="16"/>
      <c r="J528" s="16"/>
      <c r="K528" s="17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</row>
    <row r="529" spans="1:23" x14ac:dyDescent="0.25">
      <c r="A529" s="112"/>
      <c r="B529" s="16"/>
      <c r="C529" s="16"/>
      <c r="D529" s="16"/>
      <c r="E529" s="16"/>
      <c r="F529" s="16"/>
      <c r="G529" s="16"/>
      <c r="H529" s="17"/>
      <c r="I529" s="16"/>
      <c r="J529" s="16"/>
      <c r="K529" s="17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</row>
    <row r="530" spans="1:23" x14ac:dyDescent="0.25">
      <c r="A530" s="112"/>
      <c r="B530" s="16"/>
      <c r="C530" s="16"/>
      <c r="D530" s="16"/>
      <c r="E530" s="16"/>
      <c r="F530" s="16"/>
      <c r="G530" s="16"/>
      <c r="H530" s="17"/>
      <c r="I530" s="16"/>
      <c r="J530" s="16"/>
      <c r="K530" s="17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</row>
    <row r="531" spans="1:23" x14ac:dyDescent="0.25">
      <c r="A531" s="112"/>
      <c r="B531" s="16"/>
      <c r="C531" s="16"/>
      <c r="D531" s="16"/>
      <c r="E531" s="16"/>
      <c r="F531" s="16"/>
      <c r="G531" s="16"/>
      <c r="H531" s="17"/>
      <c r="I531" s="16"/>
      <c r="J531" s="16"/>
      <c r="K531" s="17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</row>
    <row r="532" spans="1:23" x14ac:dyDescent="0.25">
      <c r="A532" s="112"/>
      <c r="B532" s="16"/>
      <c r="C532" s="16"/>
      <c r="D532" s="16"/>
      <c r="E532" s="16"/>
      <c r="F532" s="16"/>
      <c r="G532" s="16"/>
      <c r="H532" s="17"/>
      <c r="I532" s="16"/>
      <c r="J532" s="16"/>
      <c r="K532" s="17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</row>
    <row r="533" spans="1:23" x14ac:dyDescent="0.25">
      <c r="A533" s="112"/>
      <c r="B533" s="16"/>
      <c r="C533" s="16"/>
      <c r="D533" s="16"/>
      <c r="E533" s="16"/>
      <c r="F533" s="16"/>
      <c r="G533" s="16"/>
      <c r="H533" s="17"/>
      <c r="I533" s="16"/>
      <c r="J533" s="16"/>
      <c r="K533" s="17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</row>
    <row r="534" spans="1:23" x14ac:dyDescent="0.25">
      <c r="A534" s="112"/>
      <c r="B534" s="16"/>
      <c r="C534" s="16"/>
      <c r="D534" s="16"/>
      <c r="E534" s="16"/>
      <c r="F534" s="16"/>
      <c r="G534" s="16"/>
      <c r="H534" s="17"/>
      <c r="I534" s="16"/>
      <c r="J534" s="16"/>
      <c r="K534" s="17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</row>
    <row r="535" spans="1:23" x14ac:dyDescent="0.25">
      <c r="A535" s="112"/>
      <c r="B535" s="16"/>
      <c r="C535" s="16"/>
      <c r="D535" s="16"/>
      <c r="E535" s="16"/>
      <c r="F535" s="16"/>
      <c r="G535" s="16"/>
      <c r="H535" s="17"/>
      <c r="I535" s="16"/>
      <c r="J535" s="16"/>
      <c r="K535" s="17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</row>
    <row r="536" spans="1:23" x14ac:dyDescent="0.25">
      <c r="A536" s="112"/>
      <c r="B536" s="16"/>
      <c r="C536" s="16"/>
      <c r="D536" s="16"/>
      <c r="E536" s="16"/>
      <c r="F536" s="16"/>
      <c r="G536" s="16"/>
      <c r="H536" s="17"/>
      <c r="I536" s="16"/>
      <c r="J536" s="16"/>
      <c r="K536" s="17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</row>
    <row r="537" spans="1:23" x14ac:dyDescent="0.25">
      <c r="A537" s="112"/>
      <c r="B537" s="16"/>
      <c r="C537" s="16"/>
      <c r="D537" s="16"/>
      <c r="E537" s="16"/>
      <c r="F537" s="16"/>
      <c r="G537" s="16"/>
      <c r="H537" s="17"/>
      <c r="I537" s="16"/>
      <c r="J537" s="16"/>
      <c r="K537" s="17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</row>
    <row r="538" spans="1:23" x14ac:dyDescent="0.25">
      <c r="A538" s="112"/>
      <c r="B538" s="16"/>
      <c r="C538" s="16"/>
      <c r="D538" s="16"/>
      <c r="E538" s="16"/>
      <c r="F538" s="16"/>
      <c r="G538" s="16"/>
      <c r="H538" s="17"/>
      <c r="I538" s="16"/>
      <c r="J538" s="16"/>
      <c r="K538" s="17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</row>
    <row r="539" spans="1:23" x14ac:dyDescent="0.25">
      <c r="A539" s="112"/>
      <c r="B539" s="16"/>
      <c r="C539" s="16"/>
      <c r="D539" s="16"/>
      <c r="E539" s="16"/>
      <c r="F539" s="16"/>
      <c r="G539" s="16"/>
      <c r="H539" s="17"/>
      <c r="I539" s="16"/>
      <c r="J539" s="16"/>
      <c r="K539" s="17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</row>
    <row r="540" spans="1:23" x14ac:dyDescent="0.25">
      <c r="A540" s="112"/>
      <c r="B540" s="16"/>
      <c r="C540" s="16"/>
      <c r="D540" s="16"/>
      <c r="E540" s="16"/>
      <c r="F540" s="16"/>
      <c r="G540" s="16"/>
      <c r="H540" s="17"/>
      <c r="I540" s="16"/>
      <c r="J540" s="16"/>
      <c r="K540" s="17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</row>
    <row r="541" spans="1:23" x14ac:dyDescent="0.25">
      <c r="A541" s="112"/>
      <c r="B541" s="16"/>
      <c r="C541" s="16"/>
      <c r="D541" s="16"/>
      <c r="E541" s="16"/>
      <c r="F541" s="16"/>
      <c r="G541" s="16"/>
      <c r="H541" s="17"/>
      <c r="I541" s="16"/>
      <c r="J541" s="16"/>
      <c r="K541" s="17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</row>
    <row r="542" spans="1:23" x14ac:dyDescent="0.25">
      <c r="A542" s="112"/>
      <c r="B542" s="16"/>
      <c r="C542" s="16"/>
      <c r="D542" s="16"/>
      <c r="E542" s="16"/>
      <c r="F542" s="16"/>
      <c r="G542" s="16"/>
      <c r="H542" s="17"/>
      <c r="I542" s="16"/>
      <c r="J542" s="16"/>
      <c r="K542" s="17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</row>
    <row r="543" spans="1:23" x14ac:dyDescent="0.25">
      <c r="A543" s="112"/>
      <c r="B543" s="16"/>
      <c r="C543" s="16"/>
      <c r="D543" s="16"/>
      <c r="E543" s="16"/>
      <c r="F543" s="16"/>
      <c r="G543" s="16"/>
      <c r="H543" s="17"/>
      <c r="I543" s="16"/>
      <c r="J543" s="16"/>
      <c r="K543" s="17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</row>
    <row r="544" spans="1:23" x14ac:dyDescent="0.25">
      <c r="A544" s="112"/>
      <c r="B544" s="16"/>
      <c r="C544" s="16"/>
      <c r="D544" s="16"/>
      <c r="E544" s="16"/>
      <c r="F544" s="16"/>
      <c r="G544" s="16"/>
      <c r="H544" s="17"/>
      <c r="I544" s="16"/>
      <c r="J544" s="16"/>
      <c r="K544" s="17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</row>
    <row r="545" spans="1:23" x14ac:dyDescent="0.25">
      <c r="A545" s="112"/>
      <c r="B545" s="16"/>
      <c r="C545" s="16"/>
      <c r="D545" s="16"/>
      <c r="E545" s="16"/>
      <c r="F545" s="16"/>
      <c r="G545" s="16"/>
      <c r="H545" s="17"/>
      <c r="I545" s="16"/>
      <c r="J545" s="16"/>
      <c r="K545" s="17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</row>
    <row r="546" spans="1:23" x14ac:dyDescent="0.25">
      <c r="A546" s="112"/>
      <c r="B546" s="16"/>
      <c r="C546" s="16"/>
      <c r="D546" s="16"/>
      <c r="E546" s="16"/>
      <c r="F546" s="16"/>
      <c r="G546" s="16"/>
      <c r="H546" s="17"/>
      <c r="I546" s="16"/>
      <c r="J546" s="16"/>
      <c r="K546" s="17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</row>
    <row r="547" spans="1:23" x14ac:dyDescent="0.25">
      <c r="A547" s="112"/>
      <c r="B547" s="16"/>
      <c r="C547" s="16"/>
      <c r="D547" s="16"/>
      <c r="E547" s="16"/>
      <c r="F547" s="16"/>
      <c r="G547" s="16"/>
      <c r="H547" s="17"/>
      <c r="I547" s="16"/>
      <c r="J547" s="16"/>
      <c r="K547" s="17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</row>
    <row r="548" spans="1:23" x14ac:dyDescent="0.25">
      <c r="A548" s="112"/>
      <c r="B548" s="16"/>
      <c r="C548" s="16"/>
      <c r="D548" s="16"/>
      <c r="E548" s="16"/>
      <c r="F548" s="16"/>
      <c r="G548" s="16"/>
      <c r="H548" s="17"/>
      <c r="I548" s="16"/>
      <c r="J548" s="16"/>
      <c r="K548" s="17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</row>
    <row r="549" spans="1:23" x14ac:dyDescent="0.25">
      <c r="A549" s="112"/>
      <c r="B549" s="16"/>
      <c r="C549" s="16"/>
      <c r="D549" s="16"/>
      <c r="E549" s="16"/>
      <c r="F549" s="16"/>
      <c r="G549" s="16"/>
      <c r="H549" s="17"/>
      <c r="I549" s="16"/>
      <c r="J549" s="16"/>
      <c r="K549" s="17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</row>
    <row r="550" spans="1:23" x14ac:dyDescent="0.25">
      <c r="A550" s="112"/>
      <c r="B550" s="16"/>
      <c r="C550" s="16"/>
      <c r="D550" s="16"/>
      <c r="E550" s="16"/>
      <c r="F550" s="16"/>
      <c r="G550" s="16"/>
      <c r="H550" s="17"/>
      <c r="I550" s="16"/>
      <c r="J550" s="16"/>
      <c r="K550" s="17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</row>
    <row r="551" spans="1:23" x14ac:dyDescent="0.25">
      <c r="A551" s="112"/>
      <c r="B551" s="16"/>
      <c r="C551" s="16"/>
      <c r="D551" s="16"/>
      <c r="E551" s="16"/>
      <c r="F551" s="16"/>
      <c r="G551" s="16"/>
      <c r="H551" s="17"/>
      <c r="I551" s="16"/>
      <c r="J551" s="16"/>
      <c r="K551" s="17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</row>
    <row r="552" spans="1:23" x14ac:dyDescent="0.25">
      <c r="A552" s="112"/>
      <c r="B552" s="16"/>
      <c r="C552" s="16"/>
      <c r="D552" s="16"/>
      <c r="E552" s="16"/>
      <c r="F552" s="16"/>
      <c r="G552" s="16"/>
      <c r="H552" s="17"/>
      <c r="I552" s="16"/>
      <c r="J552" s="16"/>
      <c r="K552" s="17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</row>
    <row r="553" spans="1:23" x14ac:dyDescent="0.25">
      <c r="A553" s="112"/>
      <c r="B553" s="16"/>
      <c r="C553" s="16"/>
      <c r="D553" s="16"/>
      <c r="E553" s="16"/>
      <c r="F553" s="16"/>
      <c r="G553" s="16"/>
      <c r="H553" s="17"/>
      <c r="I553" s="16"/>
      <c r="J553" s="16"/>
      <c r="K553" s="17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</row>
    <row r="554" spans="1:23" x14ac:dyDescent="0.25">
      <c r="A554" s="112"/>
      <c r="B554" s="16"/>
      <c r="C554" s="16"/>
      <c r="D554" s="16"/>
      <c r="E554" s="16"/>
      <c r="F554" s="16"/>
      <c r="G554" s="16"/>
      <c r="H554" s="17"/>
      <c r="I554" s="16"/>
      <c r="J554" s="16"/>
      <c r="K554" s="17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</row>
    <row r="555" spans="1:23" x14ac:dyDescent="0.25">
      <c r="A555" s="112"/>
      <c r="B555" s="16"/>
      <c r="C555" s="16"/>
      <c r="D555" s="16"/>
      <c r="E555" s="16"/>
      <c r="F555" s="16"/>
      <c r="G555" s="16"/>
      <c r="H555" s="17"/>
      <c r="I555" s="16"/>
      <c r="J555" s="16"/>
      <c r="K555" s="17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</row>
    <row r="556" spans="1:23" x14ac:dyDescent="0.25">
      <c r="A556" s="112"/>
      <c r="B556" s="16"/>
      <c r="C556" s="16"/>
      <c r="D556" s="16"/>
      <c r="E556" s="16"/>
      <c r="F556" s="16"/>
      <c r="G556" s="16"/>
      <c r="H556" s="17"/>
      <c r="I556" s="16"/>
      <c r="J556" s="16"/>
      <c r="K556" s="17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</row>
    <row r="557" spans="1:23" x14ac:dyDescent="0.25">
      <c r="A557" s="112"/>
      <c r="B557" s="16"/>
      <c r="C557" s="16"/>
      <c r="D557" s="16"/>
      <c r="E557" s="16"/>
      <c r="F557" s="16"/>
      <c r="G557" s="16"/>
      <c r="H557" s="17"/>
      <c r="I557" s="16"/>
      <c r="J557" s="16"/>
      <c r="K557" s="17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</row>
    <row r="558" spans="1:23" x14ac:dyDescent="0.25">
      <c r="A558" s="112"/>
      <c r="B558" s="16"/>
      <c r="C558" s="16"/>
      <c r="D558" s="16"/>
      <c r="E558" s="16"/>
      <c r="F558" s="16"/>
      <c r="G558" s="16"/>
      <c r="H558" s="17"/>
      <c r="I558" s="16"/>
      <c r="J558" s="16"/>
      <c r="K558" s="17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</row>
    <row r="559" spans="1:23" x14ac:dyDescent="0.25">
      <c r="A559" s="112"/>
      <c r="B559" s="16"/>
      <c r="C559" s="16"/>
      <c r="D559" s="16"/>
      <c r="E559" s="16"/>
      <c r="F559" s="16"/>
      <c r="G559" s="16"/>
      <c r="H559" s="17"/>
      <c r="I559" s="16"/>
      <c r="J559" s="16"/>
      <c r="K559" s="17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</row>
    <row r="560" spans="1:23" x14ac:dyDescent="0.25">
      <c r="A560" s="112"/>
      <c r="B560" s="16"/>
      <c r="C560" s="16"/>
      <c r="D560" s="16"/>
      <c r="E560" s="16"/>
      <c r="F560" s="16"/>
      <c r="G560" s="16"/>
      <c r="H560" s="17"/>
      <c r="I560" s="16"/>
      <c r="J560" s="16"/>
      <c r="K560" s="17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</row>
    <row r="561" spans="1:23" x14ac:dyDescent="0.25">
      <c r="A561" s="112"/>
      <c r="B561" s="16"/>
      <c r="C561" s="16"/>
      <c r="D561" s="16"/>
      <c r="E561" s="16"/>
      <c r="F561" s="16"/>
      <c r="G561" s="16"/>
      <c r="H561" s="17"/>
      <c r="I561" s="16"/>
      <c r="J561" s="16"/>
      <c r="K561" s="17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</row>
    <row r="562" spans="1:23" x14ac:dyDescent="0.25">
      <c r="A562" s="112"/>
      <c r="B562" s="16"/>
      <c r="C562" s="16"/>
      <c r="D562" s="16"/>
      <c r="E562" s="16"/>
      <c r="F562" s="16"/>
      <c r="G562" s="16"/>
      <c r="H562" s="17"/>
      <c r="I562" s="16"/>
      <c r="J562" s="16"/>
      <c r="K562" s="17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</row>
    <row r="563" spans="1:23" x14ac:dyDescent="0.25">
      <c r="A563" s="112"/>
      <c r="B563" s="16"/>
      <c r="C563" s="16"/>
      <c r="D563" s="16"/>
      <c r="E563" s="16"/>
      <c r="F563" s="16"/>
      <c r="G563" s="16"/>
      <c r="H563" s="17"/>
      <c r="I563" s="16"/>
      <c r="J563" s="16"/>
      <c r="K563" s="17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</row>
    <row r="564" spans="1:23" x14ac:dyDescent="0.25">
      <c r="A564" s="112"/>
      <c r="B564" s="16"/>
      <c r="C564" s="16"/>
      <c r="D564" s="16"/>
      <c r="E564" s="16"/>
      <c r="F564" s="16"/>
      <c r="G564" s="16"/>
      <c r="H564" s="17"/>
      <c r="I564" s="16"/>
      <c r="J564" s="16"/>
      <c r="K564" s="17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</row>
    <row r="565" spans="1:23" x14ac:dyDescent="0.25">
      <c r="A565" s="112"/>
      <c r="B565" s="16"/>
      <c r="C565" s="16"/>
      <c r="D565" s="16"/>
      <c r="E565" s="16"/>
      <c r="F565" s="16"/>
      <c r="G565" s="16"/>
      <c r="H565" s="17"/>
      <c r="I565" s="16"/>
      <c r="J565" s="16"/>
      <c r="K565" s="17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</row>
    <row r="566" spans="1:23" x14ac:dyDescent="0.25">
      <c r="A566" s="112"/>
      <c r="B566" s="16"/>
      <c r="C566" s="16"/>
      <c r="D566" s="16"/>
      <c r="E566" s="16"/>
      <c r="F566" s="16"/>
      <c r="G566" s="16"/>
      <c r="H566" s="17"/>
      <c r="I566" s="16"/>
      <c r="J566" s="16"/>
      <c r="K566" s="17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</row>
    <row r="567" spans="1:23" x14ac:dyDescent="0.25">
      <c r="A567" s="112"/>
      <c r="B567" s="16"/>
      <c r="C567" s="16"/>
      <c r="D567" s="16"/>
      <c r="E567" s="16"/>
      <c r="F567" s="16"/>
      <c r="G567" s="16"/>
      <c r="H567" s="17"/>
      <c r="I567" s="16"/>
      <c r="J567" s="16"/>
      <c r="K567" s="17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</row>
    <row r="568" spans="1:23" x14ac:dyDescent="0.25">
      <c r="A568" s="112"/>
      <c r="B568" s="16"/>
      <c r="C568" s="16"/>
      <c r="D568" s="16"/>
      <c r="E568" s="16"/>
      <c r="F568" s="16"/>
      <c r="G568" s="16"/>
      <c r="H568" s="17"/>
      <c r="I568" s="16"/>
      <c r="J568" s="16"/>
      <c r="K568" s="17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</row>
    <row r="569" spans="1:23" x14ac:dyDescent="0.25">
      <c r="A569" s="112"/>
      <c r="B569" s="16"/>
      <c r="C569" s="16"/>
      <c r="D569" s="16"/>
      <c r="E569" s="16"/>
      <c r="F569" s="16"/>
      <c r="G569" s="16"/>
      <c r="H569" s="17"/>
      <c r="I569" s="16"/>
      <c r="J569" s="16"/>
      <c r="K569" s="17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</row>
    <row r="570" spans="1:23" x14ac:dyDescent="0.25">
      <c r="A570" s="112"/>
      <c r="B570" s="16"/>
      <c r="C570" s="16"/>
      <c r="D570" s="16"/>
      <c r="E570" s="16"/>
      <c r="F570" s="16"/>
      <c r="G570" s="16"/>
      <c r="H570" s="17"/>
      <c r="I570" s="16"/>
      <c r="J570" s="16"/>
      <c r="K570" s="17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</row>
    <row r="571" spans="1:23" x14ac:dyDescent="0.25">
      <c r="A571" s="112"/>
      <c r="B571" s="16"/>
      <c r="C571" s="16"/>
      <c r="D571" s="16"/>
      <c r="E571" s="16"/>
      <c r="F571" s="16"/>
      <c r="G571" s="16"/>
      <c r="H571" s="17"/>
      <c r="I571" s="16"/>
      <c r="J571" s="16"/>
      <c r="K571" s="17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</row>
    <row r="572" spans="1:23" x14ac:dyDescent="0.25">
      <c r="A572" s="112"/>
      <c r="B572" s="16"/>
      <c r="C572" s="16"/>
      <c r="D572" s="16"/>
      <c r="E572" s="16"/>
      <c r="F572" s="16"/>
      <c r="G572" s="16"/>
      <c r="H572" s="17"/>
      <c r="I572" s="16"/>
      <c r="J572" s="16"/>
      <c r="K572" s="17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</row>
    <row r="573" spans="1:23" x14ac:dyDescent="0.25">
      <c r="A573" s="112"/>
      <c r="B573" s="16"/>
      <c r="C573" s="16"/>
      <c r="D573" s="16"/>
      <c r="E573" s="16"/>
      <c r="F573" s="16"/>
      <c r="G573" s="16"/>
      <c r="H573" s="17"/>
      <c r="I573" s="16"/>
      <c r="J573" s="16"/>
      <c r="K573" s="17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</row>
    <row r="574" spans="1:23" x14ac:dyDescent="0.25">
      <c r="A574" s="112"/>
      <c r="B574" s="16"/>
      <c r="C574" s="16"/>
      <c r="D574" s="16"/>
      <c r="E574" s="16"/>
      <c r="F574" s="16"/>
      <c r="G574" s="16"/>
      <c r="H574" s="17"/>
      <c r="I574" s="16"/>
      <c r="J574" s="16"/>
      <c r="K574" s="17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</row>
    <row r="575" spans="1:23" x14ac:dyDescent="0.25">
      <c r="A575" s="112"/>
      <c r="B575" s="16"/>
      <c r="C575" s="16"/>
      <c r="D575" s="16"/>
      <c r="E575" s="16"/>
      <c r="F575" s="16"/>
      <c r="G575" s="16"/>
      <c r="H575" s="17"/>
      <c r="I575" s="16"/>
      <c r="J575" s="16"/>
      <c r="K575" s="17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</row>
    <row r="576" spans="1:23" x14ac:dyDescent="0.25">
      <c r="A576" s="112"/>
      <c r="B576" s="16"/>
      <c r="C576" s="16"/>
      <c r="D576" s="16"/>
      <c r="E576" s="16"/>
      <c r="F576" s="16"/>
      <c r="G576" s="16"/>
      <c r="H576" s="17"/>
      <c r="I576" s="16"/>
      <c r="J576" s="16"/>
      <c r="K576" s="17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</row>
    <row r="577" spans="1:23" x14ac:dyDescent="0.25">
      <c r="A577" s="112"/>
      <c r="B577" s="16"/>
      <c r="C577" s="16"/>
      <c r="D577" s="16"/>
      <c r="E577" s="16"/>
      <c r="F577" s="16"/>
      <c r="G577" s="16"/>
      <c r="H577" s="17"/>
      <c r="I577" s="16"/>
      <c r="J577" s="16"/>
      <c r="K577" s="17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</row>
    <row r="578" spans="1:23" x14ac:dyDescent="0.25">
      <c r="A578" s="112"/>
      <c r="B578" s="16"/>
      <c r="C578" s="16"/>
      <c r="D578" s="16"/>
      <c r="E578" s="16"/>
      <c r="F578" s="16"/>
      <c r="G578" s="16"/>
      <c r="H578" s="17"/>
      <c r="I578" s="16"/>
      <c r="J578" s="16"/>
      <c r="K578" s="17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</row>
    <row r="579" spans="1:23" x14ac:dyDescent="0.25">
      <c r="A579" s="112"/>
      <c r="B579" s="16"/>
      <c r="C579" s="16"/>
      <c r="D579" s="16"/>
      <c r="E579" s="16"/>
      <c r="F579" s="16"/>
      <c r="G579" s="16"/>
      <c r="H579" s="17"/>
      <c r="I579" s="16"/>
      <c r="J579" s="16"/>
      <c r="K579" s="17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</row>
    <row r="580" spans="1:23" x14ac:dyDescent="0.25">
      <c r="A580" s="112"/>
      <c r="B580" s="16"/>
      <c r="C580" s="16"/>
      <c r="D580" s="16"/>
      <c r="E580" s="16"/>
      <c r="F580" s="16"/>
      <c r="G580" s="16"/>
      <c r="H580" s="17"/>
      <c r="I580" s="16"/>
      <c r="J580" s="16"/>
      <c r="K580" s="17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</row>
    <row r="581" spans="1:23" x14ac:dyDescent="0.25">
      <c r="A581" s="112"/>
      <c r="B581" s="16"/>
      <c r="C581" s="16"/>
      <c r="D581" s="16"/>
      <c r="E581" s="16"/>
      <c r="F581" s="16"/>
      <c r="G581" s="16"/>
      <c r="H581" s="17"/>
      <c r="I581" s="16"/>
      <c r="J581" s="16"/>
      <c r="K581" s="17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</row>
    <row r="582" spans="1:23" x14ac:dyDescent="0.25">
      <c r="A582" s="112"/>
      <c r="B582" s="16"/>
      <c r="C582" s="16"/>
      <c r="D582" s="16"/>
      <c r="E582" s="16"/>
      <c r="F582" s="16"/>
      <c r="G582" s="16"/>
      <c r="H582" s="17"/>
      <c r="I582" s="16"/>
      <c r="J582" s="16"/>
      <c r="K582" s="17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</row>
    <row r="583" spans="1:23" x14ac:dyDescent="0.25">
      <c r="A583" s="112"/>
      <c r="B583" s="16"/>
      <c r="C583" s="16"/>
      <c r="D583" s="16"/>
      <c r="E583" s="16"/>
      <c r="F583" s="16"/>
      <c r="G583" s="16"/>
      <c r="H583" s="17"/>
      <c r="I583" s="16"/>
      <c r="J583" s="16"/>
      <c r="K583" s="17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</row>
    <row r="584" spans="1:23" x14ac:dyDescent="0.25">
      <c r="A584" s="112"/>
      <c r="B584" s="16"/>
      <c r="C584" s="16"/>
      <c r="D584" s="16"/>
      <c r="E584" s="16"/>
      <c r="F584" s="16"/>
      <c r="G584" s="16"/>
      <c r="H584" s="17"/>
      <c r="I584" s="16"/>
      <c r="J584" s="16"/>
      <c r="K584" s="17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</row>
    <row r="585" spans="1:23" x14ac:dyDescent="0.25">
      <c r="A585" s="112"/>
      <c r="B585" s="16"/>
      <c r="C585" s="16"/>
      <c r="D585" s="16"/>
      <c r="E585" s="16"/>
      <c r="F585" s="16"/>
      <c r="G585" s="16"/>
      <c r="H585" s="17"/>
      <c r="I585" s="16"/>
      <c r="J585" s="16"/>
      <c r="K585" s="17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</row>
    <row r="586" spans="1:23" x14ac:dyDescent="0.25">
      <c r="A586" s="112"/>
      <c r="B586" s="16"/>
      <c r="C586" s="16"/>
      <c r="D586" s="16"/>
      <c r="E586" s="16"/>
      <c r="F586" s="16"/>
      <c r="G586" s="16"/>
      <c r="H586" s="17"/>
      <c r="I586" s="16"/>
      <c r="J586" s="16"/>
      <c r="K586" s="17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</row>
    <row r="587" spans="1:23" x14ac:dyDescent="0.25">
      <c r="A587" s="112"/>
      <c r="B587" s="16"/>
      <c r="C587" s="16"/>
      <c r="D587" s="16"/>
      <c r="E587" s="16"/>
      <c r="F587" s="16"/>
      <c r="G587" s="16"/>
      <c r="H587" s="17"/>
      <c r="I587" s="16"/>
      <c r="J587" s="16"/>
      <c r="K587" s="17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</row>
    <row r="588" spans="1:23" x14ac:dyDescent="0.25">
      <c r="A588" s="112"/>
      <c r="B588" s="16"/>
      <c r="C588" s="16"/>
      <c r="D588" s="16"/>
      <c r="E588" s="16"/>
      <c r="F588" s="16"/>
      <c r="G588" s="16"/>
      <c r="H588" s="17"/>
      <c r="I588" s="16"/>
      <c r="J588" s="16"/>
      <c r="K588" s="17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</row>
    <row r="589" spans="1:23" x14ac:dyDescent="0.25">
      <c r="A589" s="112"/>
      <c r="B589" s="16"/>
      <c r="C589" s="16"/>
      <c r="D589" s="16"/>
      <c r="E589" s="16"/>
      <c r="F589" s="16"/>
      <c r="G589" s="16"/>
      <c r="H589" s="17"/>
      <c r="I589" s="16"/>
      <c r="J589" s="16"/>
      <c r="K589" s="17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</row>
    <row r="590" spans="1:23" x14ac:dyDescent="0.25">
      <c r="A590" s="112"/>
      <c r="B590" s="16"/>
      <c r="C590" s="16"/>
      <c r="D590" s="16"/>
      <c r="E590" s="16"/>
      <c r="F590" s="16"/>
      <c r="G590" s="16"/>
      <c r="H590" s="17"/>
      <c r="I590" s="16"/>
      <c r="J590" s="16"/>
      <c r="K590" s="17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</row>
    <row r="591" spans="1:23" x14ac:dyDescent="0.25">
      <c r="A591" s="112"/>
      <c r="B591" s="16"/>
      <c r="C591" s="16"/>
      <c r="D591" s="16"/>
      <c r="E591" s="16"/>
      <c r="F591" s="16"/>
      <c r="G591" s="16"/>
      <c r="H591" s="17"/>
      <c r="I591" s="16"/>
      <c r="J591" s="16"/>
      <c r="K591" s="17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</row>
    <row r="592" spans="1:23" x14ac:dyDescent="0.25">
      <c r="A592" s="112"/>
      <c r="B592" s="16"/>
      <c r="C592" s="16"/>
      <c r="D592" s="16"/>
      <c r="E592" s="16"/>
      <c r="F592" s="16"/>
      <c r="G592" s="16"/>
      <c r="H592" s="17"/>
      <c r="I592" s="16"/>
      <c r="J592" s="16"/>
      <c r="K592" s="17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</row>
    <row r="593" spans="1:23" x14ac:dyDescent="0.25">
      <c r="A593" s="112"/>
      <c r="B593" s="16"/>
      <c r="C593" s="16"/>
      <c r="D593" s="16"/>
      <c r="E593" s="16"/>
      <c r="F593" s="16"/>
      <c r="G593" s="16"/>
      <c r="H593" s="17"/>
      <c r="I593" s="16"/>
      <c r="J593" s="16"/>
      <c r="K593" s="17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</row>
    <row r="594" spans="1:23" x14ac:dyDescent="0.25">
      <c r="A594" s="112"/>
      <c r="B594" s="16"/>
      <c r="C594" s="16"/>
      <c r="D594" s="16"/>
      <c r="E594" s="16"/>
      <c r="F594" s="16"/>
      <c r="G594" s="16"/>
      <c r="H594" s="17"/>
      <c r="I594" s="16"/>
      <c r="J594" s="16"/>
      <c r="K594" s="17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</row>
    <row r="595" spans="1:23" x14ac:dyDescent="0.25">
      <c r="A595" s="112"/>
      <c r="B595" s="16"/>
      <c r="C595" s="16"/>
      <c r="D595" s="16"/>
      <c r="E595" s="16"/>
      <c r="F595" s="16"/>
      <c r="G595" s="16"/>
      <c r="H595" s="17"/>
      <c r="I595" s="16"/>
      <c r="J595" s="16"/>
      <c r="K595" s="17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</row>
    <row r="596" spans="1:23" x14ac:dyDescent="0.25">
      <c r="A596" s="112"/>
      <c r="B596" s="16"/>
      <c r="C596" s="16"/>
      <c r="D596" s="16"/>
      <c r="E596" s="16"/>
      <c r="F596" s="16"/>
      <c r="G596" s="16"/>
      <c r="H596" s="17"/>
      <c r="I596" s="16"/>
      <c r="J596" s="16"/>
      <c r="K596" s="17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</row>
    <row r="597" spans="1:23" x14ac:dyDescent="0.25">
      <c r="A597" s="112"/>
      <c r="B597" s="16"/>
      <c r="C597" s="16"/>
      <c r="D597" s="16"/>
      <c r="E597" s="16"/>
      <c r="F597" s="16"/>
      <c r="G597" s="16"/>
      <c r="H597" s="17"/>
      <c r="I597" s="16"/>
      <c r="J597" s="16"/>
      <c r="K597" s="17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</row>
    <row r="598" spans="1:23" x14ac:dyDescent="0.25">
      <c r="A598" s="112"/>
      <c r="B598" s="16"/>
      <c r="C598" s="16"/>
      <c r="D598" s="16"/>
      <c r="E598" s="16"/>
      <c r="F598" s="16"/>
      <c r="G598" s="16"/>
      <c r="H598" s="17"/>
      <c r="I598" s="16"/>
      <c r="J598" s="16"/>
      <c r="K598" s="17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</row>
    <row r="599" spans="1:23" x14ac:dyDescent="0.25">
      <c r="A599" s="112"/>
      <c r="B599" s="16"/>
      <c r="C599" s="16"/>
      <c r="D599" s="16"/>
      <c r="E599" s="16"/>
      <c r="F599" s="16"/>
      <c r="G599" s="16"/>
      <c r="H599" s="17"/>
      <c r="I599" s="16"/>
      <c r="J599" s="16"/>
      <c r="K599" s="17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</row>
    <row r="600" spans="1:23" x14ac:dyDescent="0.25">
      <c r="A600" s="112"/>
      <c r="B600" s="16"/>
      <c r="C600" s="16"/>
      <c r="D600" s="16"/>
      <c r="E600" s="16"/>
      <c r="F600" s="16"/>
      <c r="G600" s="16"/>
      <c r="H600" s="17"/>
      <c r="I600" s="16"/>
      <c r="J600" s="16"/>
      <c r="K600" s="17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</row>
    <row r="601" spans="1:23" x14ac:dyDescent="0.25">
      <c r="A601" s="112"/>
      <c r="B601" s="16"/>
      <c r="C601" s="16"/>
      <c r="D601" s="16"/>
      <c r="E601" s="16"/>
      <c r="F601" s="16"/>
      <c r="G601" s="16"/>
      <c r="H601" s="17"/>
      <c r="I601" s="16"/>
      <c r="J601" s="16"/>
      <c r="K601" s="17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</row>
    <row r="602" spans="1:23" x14ac:dyDescent="0.25">
      <c r="A602" s="112"/>
      <c r="B602" s="16"/>
      <c r="C602" s="16"/>
      <c r="D602" s="16"/>
      <c r="E602" s="16"/>
      <c r="F602" s="16"/>
      <c r="G602" s="16"/>
      <c r="H602" s="17"/>
      <c r="I602" s="16"/>
      <c r="J602" s="16"/>
      <c r="K602" s="17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</row>
    <row r="603" spans="1:23" x14ac:dyDescent="0.25">
      <c r="A603" s="112"/>
      <c r="B603" s="16"/>
      <c r="C603" s="16"/>
      <c r="D603" s="16"/>
      <c r="E603" s="16"/>
      <c r="F603" s="16"/>
      <c r="G603" s="16"/>
      <c r="H603" s="17"/>
      <c r="I603" s="16"/>
      <c r="J603" s="16"/>
      <c r="K603" s="17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</row>
    <row r="604" spans="1:23" x14ac:dyDescent="0.25">
      <c r="A604" s="112"/>
      <c r="B604" s="16"/>
      <c r="C604" s="16"/>
      <c r="D604" s="16"/>
      <c r="E604" s="16"/>
      <c r="F604" s="16"/>
      <c r="G604" s="16"/>
      <c r="H604" s="17"/>
      <c r="I604" s="16"/>
      <c r="J604" s="16"/>
      <c r="K604" s="17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</row>
    <row r="605" spans="1:23" x14ac:dyDescent="0.25">
      <c r="A605" s="112"/>
      <c r="B605" s="16"/>
      <c r="C605" s="16"/>
      <c r="D605" s="16"/>
      <c r="E605" s="16"/>
      <c r="F605" s="16"/>
      <c r="G605" s="16"/>
      <c r="H605" s="17"/>
      <c r="I605" s="16"/>
      <c r="J605" s="16"/>
      <c r="K605" s="17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</row>
    <row r="606" spans="1:23" x14ac:dyDescent="0.25">
      <c r="A606" s="112"/>
      <c r="B606" s="16"/>
      <c r="C606" s="16"/>
      <c r="D606" s="16"/>
      <c r="E606" s="16"/>
      <c r="F606" s="16"/>
      <c r="G606" s="16"/>
      <c r="H606" s="17"/>
      <c r="I606" s="16"/>
      <c r="J606" s="16"/>
      <c r="K606" s="17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</row>
    <row r="607" spans="1:23" x14ac:dyDescent="0.25">
      <c r="A607" s="112"/>
      <c r="B607" s="16"/>
      <c r="C607" s="16"/>
      <c r="D607" s="16"/>
      <c r="E607" s="16"/>
      <c r="F607" s="16"/>
      <c r="G607" s="16"/>
      <c r="H607" s="17"/>
      <c r="I607" s="16"/>
      <c r="J607" s="16"/>
      <c r="K607" s="17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</row>
    <row r="608" spans="1:23" x14ac:dyDescent="0.25">
      <c r="A608" s="112"/>
      <c r="B608" s="16"/>
      <c r="C608" s="16"/>
      <c r="D608" s="16"/>
      <c r="E608" s="16"/>
      <c r="F608" s="16"/>
      <c r="G608" s="16"/>
      <c r="H608" s="17"/>
      <c r="I608" s="16"/>
      <c r="J608" s="16"/>
      <c r="K608" s="17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</row>
    <row r="609" spans="1:23" x14ac:dyDescent="0.25">
      <c r="A609" s="112"/>
      <c r="B609" s="16"/>
      <c r="C609" s="16"/>
      <c r="D609" s="16"/>
      <c r="E609" s="16"/>
      <c r="F609" s="16"/>
      <c r="G609" s="16"/>
      <c r="H609" s="17"/>
      <c r="I609" s="16"/>
      <c r="J609" s="16"/>
      <c r="K609" s="17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</row>
    <row r="610" spans="1:23" x14ac:dyDescent="0.25">
      <c r="A610" s="112"/>
      <c r="B610" s="16"/>
      <c r="C610" s="16"/>
      <c r="D610" s="16"/>
      <c r="E610" s="16"/>
      <c r="F610" s="16"/>
      <c r="G610" s="16"/>
      <c r="H610" s="17"/>
      <c r="I610" s="16"/>
      <c r="J610" s="16"/>
      <c r="K610" s="17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</row>
    <row r="611" spans="1:23" x14ac:dyDescent="0.25">
      <c r="A611" s="112"/>
      <c r="B611" s="16"/>
      <c r="C611" s="16"/>
      <c r="D611" s="16"/>
      <c r="E611" s="16"/>
      <c r="F611" s="16"/>
      <c r="G611" s="16"/>
      <c r="H611" s="17"/>
      <c r="I611" s="16"/>
      <c r="J611" s="16"/>
      <c r="K611" s="17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</row>
    <row r="612" spans="1:23" x14ac:dyDescent="0.25">
      <c r="A612" s="112"/>
      <c r="B612" s="16"/>
      <c r="C612" s="16"/>
      <c r="D612" s="16"/>
      <c r="E612" s="16"/>
      <c r="F612" s="16"/>
      <c r="G612" s="16"/>
      <c r="H612" s="17"/>
      <c r="I612" s="16"/>
      <c r="J612" s="16"/>
      <c r="K612" s="17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</row>
    <row r="613" spans="1:23" x14ac:dyDescent="0.25">
      <c r="A613" s="112"/>
      <c r="B613" s="16"/>
      <c r="C613" s="16"/>
      <c r="D613" s="16"/>
      <c r="E613" s="16"/>
      <c r="F613" s="16"/>
      <c r="G613" s="16"/>
      <c r="H613" s="17"/>
      <c r="I613" s="16"/>
      <c r="J613" s="16"/>
      <c r="K613" s="17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</row>
    <row r="614" spans="1:23" x14ac:dyDescent="0.25">
      <c r="A614" s="112"/>
      <c r="B614" s="16"/>
      <c r="C614" s="16"/>
      <c r="D614" s="16"/>
      <c r="E614" s="16"/>
      <c r="F614" s="16"/>
      <c r="G614" s="16"/>
      <c r="H614" s="17"/>
      <c r="I614" s="16"/>
      <c r="J614" s="16"/>
      <c r="K614" s="17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</row>
    <row r="615" spans="1:23" x14ac:dyDescent="0.25">
      <c r="A615" s="112"/>
      <c r="B615" s="16"/>
      <c r="C615" s="16"/>
      <c r="D615" s="16"/>
      <c r="E615" s="16"/>
      <c r="F615" s="16"/>
      <c r="G615" s="16"/>
      <c r="H615" s="17"/>
      <c r="I615" s="16"/>
      <c r="J615" s="16"/>
      <c r="K615" s="17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</row>
    <row r="616" spans="1:23" x14ac:dyDescent="0.25">
      <c r="A616" s="112"/>
      <c r="B616" s="16"/>
      <c r="C616" s="16"/>
      <c r="D616" s="16"/>
      <c r="E616" s="16"/>
      <c r="F616" s="16"/>
      <c r="G616" s="16"/>
      <c r="H616" s="17"/>
      <c r="I616" s="16"/>
      <c r="J616" s="16"/>
      <c r="K616" s="17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</row>
    <row r="617" spans="1:23" x14ac:dyDescent="0.25">
      <c r="A617" s="112"/>
      <c r="B617" s="16"/>
      <c r="C617" s="16"/>
      <c r="D617" s="16"/>
      <c r="E617" s="16"/>
      <c r="F617" s="16"/>
      <c r="G617" s="16"/>
      <c r="H617" s="17"/>
      <c r="I617" s="16"/>
      <c r="J617" s="16"/>
      <c r="K617" s="17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</row>
    <row r="618" spans="1:23" x14ac:dyDescent="0.25">
      <c r="A618" s="112"/>
      <c r="B618" s="16"/>
      <c r="C618" s="16"/>
      <c r="D618" s="16"/>
      <c r="E618" s="16"/>
      <c r="F618" s="16"/>
      <c r="G618" s="16"/>
      <c r="H618" s="17"/>
      <c r="I618" s="16"/>
      <c r="J618" s="16"/>
      <c r="K618" s="17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</row>
    <row r="619" spans="1:23" x14ac:dyDescent="0.25">
      <c r="A619" s="112"/>
      <c r="B619" s="16"/>
      <c r="C619" s="16"/>
      <c r="D619" s="16"/>
      <c r="E619" s="16"/>
      <c r="F619" s="16"/>
      <c r="G619" s="16"/>
      <c r="H619" s="17"/>
      <c r="I619" s="16"/>
      <c r="J619" s="16"/>
      <c r="K619" s="17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</row>
    <row r="620" spans="1:23" x14ac:dyDescent="0.25">
      <c r="A620" s="112"/>
      <c r="B620" s="16"/>
      <c r="C620" s="16"/>
      <c r="D620" s="16"/>
      <c r="E620" s="16"/>
      <c r="F620" s="16"/>
      <c r="G620" s="16"/>
      <c r="H620" s="17"/>
      <c r="I620" s="16"/>
      <c r="J620" s="16"/>
      <c r="K620" s="17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</row>
    <row r="621" spans="1:23" x14ac:dyDescent="0.25">
      <c r="A621" s="112"/>
      <c r="B621" s="16"/>
      <c r="C621" s="16"/>
      <c r="D621" s="16"/>
      <c r="E621" s="16"/>
      <c r="F621" s="16"/>
      <c r="G621" s="16"/>
      <c r="H621" s="17"/>
      <c r="I621" s="16"/>
      <c r="J621" s="16"/>
      <c r="K621" s="17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</row>
    <row r="622" spans="1:23" x14ac:dyDescent="0.25">
      <c r="A622" s="112"/>
      <c r="B622" s="16"/>
      <c r="C622" s="16"/>
      <c r="D622" s="16"/>
      <c r="E622" s="16"/>
      <c r="F622" s="16"/>
      <c r="G622" s="16"/>
      <c r="H622" s="17"/>
      <c r="I622" s="16"/>
      <c r="J622" s="16"/>
      <c r="K622" s="17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</row>
    <row r="623" spans="1:23" x14ac:dyDescent="0.25">
      <c r="A623" s="112"/>
      <c r="B623" s="16"/>
      <c r="C623" s="16"/>
      <c r="D623" s="16"/>
      <c r="E623" s="16"/>
      <c r="F623" s="16"/>
      <c r="G623" s="16"/>
      <c r="H623" s="17"/>
      <c r="I623" s="16"/>
      <c r="J623" s="16"/>
      <c r="K623" s="17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</row>
    <row r="624" spans="1:23" x14ac:dyDescent="0.25">
      <c r="A624" s="112"/>
      <c r="B624" s="16"/>
      <c r="C624" s="16"/>
      <c r="D624" s="16"/>
      <c r="E624" s="16"/>
      <c r="F624" s="16"/>
      <c r="G624" s="16"/>
      <c r="H624" s="17"/>
      <c r="I624" s="16"/>
      <c r="J624" s="16"/>
      <c r="K624" s="17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</row>
    <row r="625" spans="1:23" x14ac:dyDescent="0.25">
      <c r="A625" s="112"/>
      <c r="B625" s="16"/>
      <c r="C625" s="16"/>
      <c r="D625" s="16"/>
      <c r="E625" s="16"/>
      <c r="F625" s="16"/>
      <c r="G625" s="16"/>
      <c r="H625" s="17"/>
      <c r="I625" s="16"/>
      <c r="J625" s="16"/>
      <c r="K625" s="17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</row>
    <row r="626" spans="1:23" x14ac:dyDescent="0.25">
      <c r="A626" s="112"/>
      <c r="B626" s="16"/>
      <c r="C626" s="16"/>
      <c r="D626" s="16"/>
      <c r="E626" s="16"/>
      <c r="F626" s="16"/>
      <c r="G626" s="16"/>
      <c r="H626" s="17"/>
      <c r="I626" s="16"/>
      <c r="J626" s="16"/>
      <c r="K626" s="17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</row>
    <row r="627" spans="1:23" x14ac:dyDescent="0.25">
      <c r="A627" s="112"/>
      <c r="B627" s="16"/>
      <c r="C627" s="16"/>
      <c r="D627" s="16"/>
      <c r="E627" s="16"/>
      <c r="F627" s="16"/>
      <c r="G627" s="16"/>
      <c r="H627" s="17"/>
      <c r="I627" s="16"/>
      <c r="J627" s="16"/>
      <c r="K627" s="17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</row>
    <row r="628" spans="1:23" x14ac:dyDescent="0.25">
      <c r="A628" s="112"/>
      <c r="B628" s="16"/>
      <c r="C628" s="16"/>
      <c r="D628" s="16"/>
      <c r="E628" s="16"/>
      <c r="F628" s="16"/>
      <c r="G628" s="16"/>
      <c r="H628" s="17"/>
      <c r="I628" s="16"/>
      <c r="J628" s="16"/>
      <c r="K628" s="17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</row>
    <row r="629" spans="1:23" x14ac:dyDescent="0.25">
      <c r="A629" s="112"/>
      <c r="B629" s="16"/>
      <c r="C629" s="16"/>
      <c r="D629" s="16"/>
      <c r="E629" s="16"/>
      <c r="F629" s="16"/>
      <c r="G629" s="16"/>
      <c r="H629" s="17"/>
      <c r="I629" s="16"/>
      <c r="J629" s="16"/>
      <c r="K629" s="17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</row>
    <row r="630" spans="1:23" x14ac:dyDescent="0.25">
      <c r="A630" s="112"/>
      <c r="B630" s="16"/>
      <c r="C630" s="16"/>
      <c r="D630" s="16"/>
      <c r="E630" s="16"/>
      <c r="F630" s="16"/>
      <c r="G630" s="16"/>
      <c r="H630" s="17"/>
      <c r="I630" s="16"/>
      <c r="J630" s="16"/>
      <c r="K630" s="17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</row>
    <row r="631" spans="1:23" x14ac:dyDescent="0.25">
      <c r="A631" s="112"/>
      <c r="B631" s="16"/>
      <c r="C631" s="16"/>
      <c r="D631" s="16"/>
      <c r="E631" s="16"/>
      <c r="F631" s="16"/>
      <c r="G631" s="16"/>
      <c r="H631" s="17"/>
      <c r="I631" s="16"/>
      <c r="J631" s="16"/>
      <c r="K631" s="17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</row>
    <row r="632" spans="1:23" x14ac:dyDescent="0.25">
      <c r="A632" s="112"/>
      <c r="B632" s="16"/>
      <c r="C632" s="16"/>
      <c r="D632" s="16"/>
      <c r="E632" s="16"/>
      <c r="F632" s="16"/>
      <c r="G632" s="16"/>
      <c r="H632" s="17"/>
      <c r="I632" s="16"/>
      <c r="J632" s="16"/>
      <c r="K632" s="17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</row>
    <row r="633" spans="1:23" x14ac:dyDescent="0.25">
      <c r="A633" s="112"/>
      <c r="B633" s="16"/>
      <c r="C633" s="16"/>
      <c r="D633" s="16"/>
      <c r="E633" s="16"/>
      <c r="F633" s="16"/>
      <c r="G633" s="16"/>
      <c r="H633" s="17"/>
      <c r="I633" s="16"/>
      <c r="J633" s="16"/>
      <c r="K633" s="17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</row>
    <row r="634" spans="1:23" x14ac:dyDescent="0.25">
      <c r="A634" s="112"/>
      <c r="B634" s="16"/>
      <c r="C634" s="16"/>
      <c r="D634" s="16"/>
      <c r="E634" s="16"/>
      <c r="F634" s="16"/>
      <c r="G634" s="16"/>
      <c r="H634" s="17"/>
      <c r="I634" s="16"/>
      <c r="J634" s="16"/>
      <c r="K634" s="17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</row>
    <row r="635" spans="1:23" x14ac:dyDescent="0.25">
      <c r="A635" s="112"/>
      <c r="B635" s="16"/>
      <c r="C635" s="16"/>
      <c r="D635" s="16"/>
      <c r="E635" s="16"/>
      <c r="F635" s="16"/>
      <c r="G635" s="16"/>
      <c r="H635" s="17"/>
      <c r="I635" s="16"/>
      <c r="J635" s="16"/>
      <c r="K635" s="17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</row>
    <row r="636" spans="1:23" x14ac:dyDescent="0.25">
      <c r="A636" s="112"/>
      <c r="B636" s="16"/>
      <c r="C636" s="16"/>
      <c r="D636" s="16"/>
      <c r="E636" s="16"/>
      <c r="F636" s="16"/>
      <c r="G636" s="16"/>
      <c r="H636" s="17"/>
      <c r="I636" s="16"/>
      <c r="J636" s="16"/>
      <c r="K636" s="17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</row>
    <row r="637" spans="1:23" x14ac:dyDescent="0.25">
      <c r="A637" s="112"/>
      <c r="B637" s="16"/>
      <c r="C637" s="16"/>
      <c r="D637" s="16"/>
      <c r="E637" s="16"/>
      <c r="F637" s="16"/>
      <c r="G637" s="16"/>
      <c r="H637" s="17"/>
      <c r="I637" s="16"/>
      <c r="J637" s="16"/>
      <c r="K637" s="17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</row>
    <row r="638" spans="1:23" x14ac:dyDescent="0.25">
      <c r="A638" s="112"/>
      <c r="B638" s="16"/>
      <c r="C638" s="16"/>
      <c r="D638" s="16"/>
      <c r="E638" s="16"/>
      <c r="F638" s="16"/>
      <c r="G638" s="16"/>
      <c r="H638" s="17"/>
      <c r="I638" s="16"/>
      <c r="J638" s="16"/>
      <c r="K638" s="17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</row>
    <row r="639" spans="1:23" x14ac:dyDescent="0.25">
      <c r="A639" s="112"/>
      <c r="B639" s="16"/>
      <c r="C639" s="16"/>
      <c r="D639" s="16"/>
      <c r="E639" s="16"/>
      <c r="F639" s="16"/>
      <c r="G639" s="16"/>
      <c r="H639" s="17"/>
      <c r="I639" s="16"/>
      <c r="J639" s="16"/>
      <c r="K639" s="17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</row>
    <row r="640" spans="1:23" x14ac:dyDescent="0.25">
      <c r="A640" s="112"/>
      <c r="B640" s="16"/>
      <c r="C640" s="16"/>
      <c r="D640" s="16"/>
      <c r="E640" s="16"/>
      <c r="F640" s="16"/>
      <c r="G640" s="16"/>
      <c r="H640" s="17"/>
      <c r="I640" s="16"/>
      <c r="J640" s="16"/>
      <c r="K640" s="17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</row>
    <row r="641" spans="1:23" x14ac:dyDescent="0.25">
      <c r="A641" s="112"/>
      <c r="B641" s="16"/>
      <c r="C641" s="16"/>
      <c r="D641" s="16"/>
      <c r="E641" s="16"/>
      <c r="F641" s="16"/>
      <c r="G641" s="16"/>
      <c r="H641" s="17"/>
      <c r="I641" s="16"/>
      <c r="J641" s="16"/>
      <c r="K641" s="17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</row>
    <row r="642" spans="1:23" x14ac:dyDescent="0.25">
      <c r="A642" s="112"/>
      <c r="B642" s="16"/>
      <c r="C642" s="16"/>
      <c r="D642" s="16"/>
      <c r="E642" s="16"/>
      <c r="F642" s="16"/>
      <c r="G642" s="16"/>
      <c r="H642" s="17"/>
      <c r="I642" s="16"/>
      <c r="J642" s="16"/>
      <c r="K642" s="17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</row>
    <row r="643" spans="1:23" x14ac:dyDescent="0.25">
      <c r="A643" s="112"/>
      <c r="B643" s="16"/>
      <c r="C643" s="16"/>
      <c r="D643" s="16"/>
      <c r="E643" s="16"/>
      <c r="F643" s="16"/>
      <c r="G643" s="16"/>
      <c r="H643" s="17"/>
      <c r="I643" s="16"/>
      <c r="J643" s="16"/>
      <c r="K643" s="17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</row>
    <row r="644" spans="1:23" x14ac:dyDescent="0.25">
      <c r="A644" s="112"/>
      <c r="B644" s="16"/>
      <c r="C644" s="16"/>
      <c r="D644" s="16"/>
      <c r="E644" s="16"/>
      <c r="F644" s="16"/>
      <c r="G644" s="16"/>
      <c r="H644" s="17"/>
      <c r="I644" s="16"/>
      <c r="J644" s="16"/>
      <c r="K644" s="17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</row>
    <row r="645" spans="1:23" x14ac:dyDescent="0.25">
      <c r="A645" s="112"/>
      <c r="B645" s="16"/>
      <c r="C645" s="16"/>
      <c r="D645" s="16"/>
      <c r="E645" s="16"/>
      <c r="F645" s="16"/>
      <c r="G645" s="16"/>
      <c r="H645" s="17"/>
      <c r="I645" s="16"/>
      <c r="J645" s="16"/>
      <c r="K645" s="17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</row>
    <row r="646" spans="1:23" x14ac:dyDescent="0.25">
      <c r="A646" s="112"/>
      <c r="B646" s="16"/>
      <c r="C646" s="16"/>
      <c r="D646" s="16"/>
      <c r="E646" s="16"/>
      <c r="F646" s="16"/>
      <c r="G646" s="16"/>
      <c r="H646" s="17"/>
      <c r="I646" s="16"/>
      <c r="J646" s="16"/>
      <c r="K646" s="17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</row>
    <row r="647" spans="1:23" x14ac:dyDescent="0.25">
      <c r="A647" s="112"/>
      <c r="B647" s="16"/>
      <c r="C647" s="16"/>
      <c r="D647" s="16"/>
      <c r="E647" s="16"/>
      <c r="F647" s="16"/>
      <c r="G647" s="16"/>
      <c r="H647" s="17"/>
      <c r="I647" s="16"/>
      <c r="J647" s="16"/>
      <c r="K647" s="17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</row>
    <row r="648" spans="1:23" x14ac:dyDescent="0.25">
      <c r="A648" s="112"/>
      <c r="B648" s="16"/>
      <c r="C648" s="16"/>
      <c r="D648" s="16"/>
      <c r="E648" s="16"/>
      <c r="F648" s="16"/>
      <c r="G648" s="16"/>
      <c r="H648" s="17"/>
      <c r="I648" s="16"/>
      <c r="J648" s="16"/>
      <c r="K648" s="17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</row>
    <row r="649" spans="1:23" x14ac:dyDescent="0.25">
      <c r="A649" s="112"/>
      <c r="B649" s="16"/>
      <c r="C649" s="16"/>
      <c r="D649" s="16"/>
      <c r="E649" s="16"/>
      <c r="F649" s="16"/>
      <c r="G649" s="16"/>
      <c r="H649" s="17"/>
      <c r="I649" s="16"/>
      <c r="J649" s="16"/>
      <c r="K649" s="17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</row>
    <row r="650" spans="1:23" x14ac:dyDescent="0.25">
      <c r="A650" s="112"/>
      <c r="B650" s="16"/>
      <c r="C650" s="16"/>
      <c r="D650" s="16"/>
      <c r="E650" s="16"/>
      <c r="F650" s="16"/>
      <c r="G650" s="16"/>
      <c r="H650" s="17"/>
      <c r="I650" s="16"/>
      <c r="J650" s="16"/>
      <c r="K650" s="17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</row>
    <row r="651" spans="1:23" x14ac:dyDescent="0.25">
      <c r="A651" s="112"/>
      <c r="B651" s="16"/>
      <c r="C651" s="16"/>
      <c r="D651" s="16"/>
      <c r="E651" s="16"/>
      <c r="F651" s="16"/>
      <c r="G651" s="16"/>
      <c r="H651" s="17"/>
      <c r="I651" s="16"/>
      <c r="J651" s="16"/>
      <c r="K651" s="17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</row>
    <row r="652" spans="1:23" x14ac:dyDescent="0.25">
      <c r="A652" s="112"/>
      <c r="B652" s="16"/>
      <c r="C652" s="16"/>
      <c r="D652" s="16"/>
      <c r="E652" s="16"/>
      <c r="F652" s="16"/>
      <c r="G652" s="16"/>
      <c r="H652" s="17"/>
      <c r="I652" s="16"/>
      <c r="J652" s="16"/>
      <c r="K652" s="17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</row>
    <row r="653" spans="1:23" x14ac:dyDescent="0.25">
      <c r="A653" s="112"/>
      <c r="B653" s="16"/>
      <c r="C653" s="16"/>
      <c r="D653" s="16"/>
      <c r="E653" s="16"/>
      <c r="F653" s="16"/>
      <c r="G653" s="16"/>
      <c r="H653" s="17"/>
      <c r="I653" s="16"/>
      <c r="J653" s="16"/>
      <c r="K653" s="17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</row>
    <row r="654" spans="1:23" x14ac:dyDescent="0.25">
      <c r="A654" s="112"/>
      <c r="B654" s="16"/>
      <c r="C654" s="16"/>
      <c r="D654" s="16"/>
      <c r="E654" s="16"/>
      <c r="F654" s="16"/>
      <c r="G654" s="16"/>
      <c r="H654" s="17"/>
      <c r="I654" s="16"/>
      <c r="J654" s="16"/>
      <c r="K654" s="17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</row>
    <row r="655" spans="1:23" x14ac:dyDescent="0.25">
      <c r="A655" s="112"/>
      <c r="B655" s="16"/>
      <c r="C655" s="16"/>
      <c r="D655" s="16"/>
      <c r="E655" s="16"/>
      <c r="F655" s="16"/>
      <c r="G655" s="16"/>
      <c r="H655" s="17"/>
      <c r="I655" s="16"/>
      <c r="J655" s="16"/>
      <c r="K655" s="17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</row>
    <row r="656" spans="1:23" x14ac:dyDescent="0.25">
      <c r="A656" s="112"/>
      <c r="B656" s="16"/>
      <c r="C656" s="16"/>
      <c r="D656" s="16"/>
      <c r="E656" s="16"/>
      <c r="F656" s="16"/>
      <c r="G656" s="16"/>
      <c r="H656" s="17"/>
      <c r="I656" s="16"/>
      <c r="J656" s="16"/>
      <c r="K656" s="17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</row>
    <row r="657" spans="1:23" x14ac:dyDescent="0.25">
      <c r="A657" s="112"/>
      <c r="B657" s="16"/>
      <c r="C657" s="16"/>
      <c r="D657" s="16"/>
      <c r="E657" s="16"/>
      <c r="F657" s="16"/>
      <c r="G657" s="16"/>
      <c r="H657" s="17"/>
      <c r="I657" s="16"/>
      <c r="J657" s="16"/>
      <c r="K657" s="17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</row>
    <row r="658" spans="1:23" x14ac:dyDescent="0.25">
      <c r="A658" s="112"/>
      <c r="B658" s="16"/>
      <c r="C658" s="16"/>
      <c r="D658" s="16"/>
      <c r="E658" s="16"/>
      <c r="F658" s="16"/>
      <c r="G658" s="16"/>
      <c r="H658" s="17"/>
      <c r="I658" s="16"/>
      <c r="J658" s="16"/>
      <c r="K658" s="17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</row>
    <row r="659" spans="1:23" x14ac:dyDescent="0.25">
      <c r="A659" s="112"/>
      <c r="B659" s="16"/>
      <c r="C659" s="16"/>
      <c r="D659" s="16"/>
      <c r="E659" s="16"/>
      <c r="F659" s="16"/>
      <c r="G659" s="16"/>
      <c r="H659" s="17"/>
      <c r="I659" s="16"/>
      <c r="J659" s="16"/>
      <c r="K659" s="17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</row>
    <row r="660" spans="1:23" x14ac:dyDescent="0.25">
      <c r="A660" s="112"/>
      <c r="B660" s="16"/>
      <c r="C660" s="16"/>
      <c r="D660" s="16"/>
      <c r="E660" s="16"/>
      <c r="F660" s="16"/>
      <c r="G660" s="16"/>
      <c r="H660" s="17"/>
      <c r="I660" s="16"/>
      <c r="J660" s="16"/>
      <c r="K660" s="17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</row>
    <row r="661" spans="1:23" x14ac:dyDescent="0.25">
      <c r="A661" s="112"/>
      <c r="B661" s="16"/>
      <c r="C661" s="16"/>
      <c r="D661" s="16"/>
      <c r="E661" s="16"/>
      <c r="F661" s="16"/>
      <c r="G661" s="16"/>
      <c r="H661" s="17"/>
      <c r="I661" s="16"/>
      <c r="J661" s="16"/>
      <c r="K661" s="17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</row>
    <row r="662" spans="1:23" x14ac:dyDescent="0.25">
      <c r="A662" s="112"/>
      <c r="B662" s="16"/>
      <c r="C662" s="16"/>
      <c r="D662" s="16"/>
      <c r="E662" s="16"/>
      <c r="F662" s="16"/>
      <c r="G662" s="16"/>
      <c r="H662" s="17"/>
      <c r="I662" s="16"/>
      <c r="J662" s="16"/>
      <c r="K662" s="17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</row>
    <row r="663" spans="1:23" x14ac:dyDescent="0.25">
      <c r="A663" s="112"/>
      <c r="B663" s="16"/>
      <c r="C663" s="16"/>
      <c r="D663" s="16"/>
      <c r="E663" s="16"/>
      <c r="F663" s="16"/>
      <c r="G663" s="16"/>
      <c r="H663" s="17"/>
      <c r="I663" s="16"/>
      <c r="J663" s="16"/>
      <c r="K663" s="17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</row>
    <row r="664" spans="1:23" x14ac:dyDescent="0.25">
      <c r="A664" s="112"/>
      <c r="B664" s="16"/>
      <c r="C664" s="16"/>
      <c r="D664" s="16"/>
      <c r="E664" s="16"/>
      <c r="F664" s="16"/>
      <c r="G664" s="16"/>
      <c r="H664" s="17"/>
      <c r="I664" s="16"/>
      <c r="J664" s="16"/>
      <c r="K664" s="17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</row>
    <row r="665" spans="1:23" x14ac:dyDescent="0.25">
      <c r="A665" s="112"/>
      <c r="B665" s="16"/>
      <c r="C665" s="16"/>
      <c r="D665" s="16"/>
      <c r="E665" s="16"/>
      <c r="F665" s="16"/>
      <c r="G665" s="16"/>
      <c r="H665" s="17"/>
      <c r="I665" s="16"/>
      <c r="J665" s="16"/>
      <c r="K665" s="17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</row>
    <row r="666" spans="1:23" x14ac:dyDescent="0.25">
      <c r="A666" s="112"/>
      <c r="B666" s="16"/>
      <c r="C666" s="16"/>
      <c r="D666" s="16"/>
      <c r="E666" s="16"/>
      <c r="F666" s="16"/>
      <c r="G666" s="16"/>
      <c r="H666" s="17"/>
      <c r="I666" s="16"/>
      <c r="J666" s="16"/>
      <c r="K666" s="17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</row>
    <row r="667" spans="1:23" x14ac:dyDescent="0.25">
      <c r="A667" s="112"/>
      <c r="B667" s="16"/>
      <c r="C667" s="16"/>
      <c r="D667" s="16"/>
      <c r="E667" s="16"/>
      <c r="F667" s="16"/>
      <c r="G667" s="16"/>
      <c r="H667" s="17"/>
      <c r="I667" s="16"/>
      <c r="J667" s="16"/>
      <c r="K667" s="17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</row>
    <row r="668" spans="1:23" x14ac:dyDescent="0.25">
      <c r="A668" s="112"/>
      <c r="B668" s="16"/>
      <c r="C668" s="16"/>
      <c r="D668" s="16"/>
      <c r="E668" s="16"/>
      <c r="F668" s="16"/>
      <c r="G668" s="16"/>
      <c r="H668" s="17"/>
      <c r="I668" s="16"/>
      <c r="J668" s="16"/>
      <c r="K668" s="17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</row>
    <row r="669" spans="1:23" x14ac:dyDescent="0.25">
      <c r="A669" s="112"/>
      <c r="B669" s="16"/>
      <c r="C669" s="16"/>
      <c r="D669" s="16"/>
      <c r="E669" s="16"/>
      <c r="F669" s="16"/>
      <c r="G669" s="16"/>
      <c r="H669" s="17"/>
      <c r="I669" s="16"/>
      <c r="J669" s="16"/>
      <c r="K669" s="17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</row>
    <row r="670" spans="1:23" x14ac:dyDescent="0.25">
      <c r="A670" s="112"/>
      <c r="B670" s="16"/>
      <c r="C670" s="16"/>
      <c r="D670" s="16"/>
      <c r="E670" s="16"/>
      <c r="F670" s="16"/>
      <c r="G670" s="16"/>
      <c r="H670" s="17"/>
      <c r="I670" s="16"/>
      <c r="J670" s="16"/>
      <c r="K670" s="17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</row>
    <row r="671" spans="1:23" x14ac:dyDescent="0.25">
      <c r="A671" s="112"/>
      <c r="B671" s="16"/>
      <c r="C671" s="16"/>
      <c r="D671" s="16"/>
      <c r="E671" s="16"/>
      <c r="F671" s="16"/>
      <c r="G671" s="16"/>
      <c r="H671" s="17"/>
      <c r="I671" s="16"/>
      <c r="J671" s="16"/>
      <c r="K671" s="17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</row>
    <row r="672" spans="1:23" x14ac:dyDescent="0.25">
      <c r="A672" s="112"/>
      <c r="B672" s="16"/>
      <c r="C672" s="16"/>
      <c r="D672" s="16"/>
      <c r="E672" s="16"/>
      <c r="F672" s="16"/>
      <c r="G672" s="16"/>
      <c r="H672" s="17"/>
      <c r="I672" s="16"/>
      <c r="J672" s="16"/>
      <c r="K672" s="17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</row>
    <row r="673" spans="1:23" x14ac:dyDescent="0.25">
      <c r="A673" s="112"/>
      <c r="B673" s="16"/>
      <c r="C673" s="16"/>
      <c r="D673" s="16"/>
      <c r="E673" s="16"/>
      <c r="F673" s="16"/>
      <c r="G673" s="16"/>
      <c r="H673" s="17"/>
      <c r="I673" s="16"/>
      <c r="J673" s="16"/>
      <c r="K673" s="17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</row>
    <row r="674" spans="1:23" x14ac:dyDescent="0.25">
      <c r="A674" s="112"/>
      <c r="B674" s="16"/>
      <c r="C674" s="16"/>
      <c r="D674" s="16"/>
      <c r="E674" s="16"/>
      <c r="F674" s="16"/>
      <c r="G674" s="16"/>
      <c r="H674" s="17"/>
      <c r="I674" s="16"/>
      <c r="J674" s="16"/>
      <c r="K674" s="17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</row>
    <row r="675" spans="1:23" x14ac:dyDescent="0.25">
      <c r="A675" s="112"/>
      <c r="B675" s="16"/>
      <c r="C675" s="16"/>
      <c r="D675" s="16"/>
      <c r="E675" s="16"/>
      <c r="F675" s="16"/>
      <c r="G675" s="16"/>
      <c r="H675" s="17"/>
      <c r="I675" s="16"/>
      <c r="J675" s="16"/>
      <c r="K675" s="17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</row>
    <row r="676" spans="1:23" x14ac:dyDescent="0.25">
      <c r="A676" s="112"/>
      <c r="B676" s="16"/>
      <c r="C676" s="16"/>
      <c r="D676" s="16"/>
      <c r="E676" s="16"/>
      <c r="F676" s="16"/>
      <c r="G676" s="16"/>
      <c r="H676" s="17"/>
      <c r="I676" s="16"/>
      <c r="J676" s="16"/>
      <c r="K676" s="17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</row>
    <row r="677" spans="1:23" x14ac:dyDescent="0.25">
      <c r="A677" s="112"/>
      <c r="B677" s="16"/>
      <c r="C677" s="16"/>
      <c r="D677" s="16"/>
      <c r="E677" s="16"/>
      <c r="F677" s="16"/>
      <c r="G677" s="16"/>
      <c r="H677" s="17"/>
      <c r="I677" s="16"/>
      <c r="J677" s="16"/>
      <c r="K677" s="17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</row>
    <row r="678" spans="1:23" x14ac:dyDescent="0.25">
      <c r="A678" s="112"/>
      <c r="B678" s="16"/>
      <c r="C678" s="16"/>
      <c r="D678" s="16"/>
      <c r="E678" s="16"/>
      <c r="F678" s="16"/>
      <c r="G678" s="16"/>
      <c r="H678" s="17"/>
      <c r="I678" s="16"/>
      <c r="J678" s="16"/>
      <c r="K678" s="17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</row>
    <row r="679" spans="1:23" x14ac:dyDescent="0.25">
      <c r="A679" s="112"/>
      <c r="B679" s="16"/>
      <c r="C679" s="16"/>
      <c r="D679" s="16"/>
      <c r="E679" s="16"/>
      <c r="F679" s="16"/>
      <c r="G679" s="16"/>
      <c r="H679" s="17"/>
      <c r="I679" s="16"/>
      <c r="J679" s="16"/>
      <c r="K679" s="17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</row>
    <row r="680" spans="1:23" x14ac:dyDescent="0.25">
      <c r="A680" s="112"/>
      <c r="B680" s="16"/>
      <c r="C680" s="16"/>
      <c r="D680" s="16"/>
      <c r="E680" s="16"/>
      <c r="F680" s="16"/>
      <c r="G680" s="16"/>
      <c r="H680" s="17"/>
      <c r="I680" s="16"/>
      <c r="J680" s="16"/>
      <c r="K680" s="17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</row>
    <row r="681" spans="1:23" x14ac:dyDescent="0.25">
      <c r="A681" s="112"/>
      <c r="B681" s="16"/>
      <c r="C681" s="16"/>
      <c r="D681" s="16"/>
      <c r="E681" s="16"/>
      <c r="F681" s="16"/>
      <c r="G681" s="16"/>
      <c r="H681" s="17"/>
      <c r="I681" s="16"/>
      <c r="J681" s="16"/>
      <c r="K681" s="17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</row>
    <row r="682" spans="1:23" x14ac:dyDescent="0.25">
      <c r="A682" s="112"/>
      <c r="B682" s="16"/>
      <c r="C682" s="16"/>
      <c r="D682" s="16"/>
      <c r="E682" s="16"/>
      <c r="F682" s="16"/>
      <c r="G682" s="16"/>
      <c r="H682" s="17"/>
      <c r="I682" s="16"/>
      <c r="J682" s="16"/>
      <c r="K682" s="17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</row>
    <row r="683" spans="1:23" x14ac:dyDescent="0.25">
      <c r="A683" s="112"/>
      <c r="B683" s="16"/>
      <c r="C683" s="16"/>
      <c r="D683" s="16"/>
      <c r="E683" s="16"/>
      <c r="F683" s="16"/>
      <c r="G683" s="16"/>
      <c r="H683" s="17"/>
      <c r="I683" s="16"/>
      <c r="J683" s="16"/>
      <c r="K683" s="17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</row>
    <row r="684" spans="1:23" x14ac:dyDescent="0.25">
      <c r="A684" s="112"/>
      <c r="B684" s="16"/>
      <c r="C684" s="16"/>
      <c r="D684" s="16"/>
      <c r="E684" s="16"/>
      <c r="F684" s="16"/>
      <c r="G684" s="16"/>
      <c r="H684" s="17"/>
      <c r="I684" s="16"/>
      <c r="J684" s="16"/>
      <c r="K684" s="17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</row>
    <row r="685" spans="1:23" x14ac:dyDescent="0.25">
      <c r="A685" s="112"/>
      <c r="B685" s="16"/>
      <c r="C685" s="16"/>
      <c r="D685" s="16"/>
      <c r="E685" s="16"/>
      <c r="F685" s="16"/>
      <c r="G685" s="16"/>
      <c r="H685" s="17"/>
      <c r="I685" s="16"/>
      <c r="J685" s="16"/>
      <c r="K685" s="17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</row>
    <row r="686" spans="1:23" x14ac:dyDescent="0.25">
      <c r="A686" s="112"/>
      <c r="B686" s="16"/>
      <c r="C686" s="16"/>
      <c r="D686" s="16"/>
      <c r="E686" s="16"/>
      <c r="F686" s="16"/>
      <c r="G686" s="16"/>
      <c r="H686" s="17"/>
      <c r="I686" s="16"/>
      <c r="J686" s="16"/>
      <c r="K686" s="17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</row>
    <row r="687" spans="1:23" x14ac:dyDescent="0.25">
      <c r="A687" s="112"/>
      <c r="B687" s="16"/>
      <c r="C687" s="16"/>
      <c r="D687" s="16"/>
      <c r="E687" s="16"/>
      <c r="F687" s="16"/>
      <c r="G687" s="16"/>
      <c r="H687" s="17"/>
      <c r="I687" s="16"/>
      <c r="J687" s="16"/>
      <c r="K687" s="17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</row>
    <row r="688" spans="1:23" x14ac:dyDescent="0.25">
      <c r="A688" s="112"/>
      <c r="B688" s="16"/>
      <c r="C688" s="16"/>
      <c r="D688" s="16"/>
      <c r="E688" s="16"/>
      <c r="F688" s="16"/>
      <c r="G688" s="16"/>
      <c r="H688" s="17"/>
      <c r="I688" s="16"/>
      <c r="J688" s="16"/>
      <c r="K688" s="17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</row>
    <row r="689" spans="1:23" x14ac:dyDescent="0.25">
      <c r="A689" s="112"/>
      <c r="B689" s="16"/>
      <c r="C689" s="16"/>
      <c r="D689" s="16"/>
      <c r="E689" s="16"/>
      <c r="F689" s="16"/>
      <c r="G689" s="16"/>
      <c r="H689" s="17"/>
      <c r="I689" s="16"/>
      <c r="J689" s="16"/>
      <c r="K689" s="17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</row>
    <row r="690" spans="1:23" x14ac:dyDescent="0.25">
      <c r="A690" s="112"/>
      <c r="B690" s="16"/>
      <c r="C690" s="16"/>
      <c r="D690" s="16"/>
      <c r="E690" s="16"/>
      <c r="F690" s="16"/>
      <c r="G690" s="16"/>
      <c r="H690" s="17"/>
      <c r="I690" s="16"/>
      <c r="J690" s="16"/>
      <c r="K690" s="17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</row>
    <row r="691" spans="1:23" x14ac:dyDescent="0.25">
      <c r="A691" s="112"/>
      <c r="B691" s="16"/>
      <c r="C691" s="16"/>
      <c r="D691" s="16"/>
      <c r="E691" s="16"/>
      <c r="F691" s="16"/>
      <c r="G691" s="16"/>
      <c r="H691" s="17"/>
      <c r="I691" s="16"/>
      <c r="J691" s="16"/>
      <c r="K691" s="17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</row>
    <row r="692" spans="1:23" x14ac:dyDescent="0.25">
      <c r="A692" s="112"/>
      <c r="B692" s="16"/>
      <c r="C692" s="16"/>
      <c r="D692" s="16"/>
      <c r="E692" s="16"/>
      <c r="F692" s="16"/>
      <c r="G692" s="16"/>
      <c r="H692" s="17"/>
      <c r="I692" s="16"/>
      <c r="J692" s="16"/>
      <c r="K692" s="17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</row>
    <row r="693" spans="1:23" x14ac:dyDescent="0.25">
      <c r="A693" s="112"/>
      <c r="B693" s="16"/>
      <c r="C693" s="16"/>
      <c r="D693" s="16"/>
      <c r="E693" s="16"/>
      <c r="F693" s="16"/>
      <c r="G693" s="16"/>
      <c r="H693" s="17"/>
      <c r="I693" s="16"/>
      <c r="J693" s="16"/>
      <c r="K693" s="17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</row>
    <row r="694" spans="1:23" x14ac:dyDescent="0.25">
      <c r="A694" s="112"/>
      <c r="B694" s="16"/>
      <c r="C694" s="16"/>
      <c r="D694" s="16"/>
      <c r="E694" s="16"/>
      <c r="F694" s="16"/>
      <c r="G694" s="16"/>
      <c r="H694" s="17"/>
      <c r="I694" s="16"/>
      <c r="J694" s="16"/>
      <c r="K694" s="17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</row>
    <row r="695" spans="1:23" x14ac:dyDescent="0.25">
      <c r="A695" s="112"/>
      <c r="B695" s="16"/>
      <c r="C695" s="16"/>
      <c r="D695" s="16"/>
      <c r="E695" s="16"/>
      <c r="F695" s="16"/>
      <c r="G695" s="16"/>
      <c r="H695" s="17"/>
      <c r="I695" s="16"/>
      <c r="J695" s="16"/>
      <c r="K695" s="17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</row>
    <row r="696" spans="1:23" x14ac:dyDescent="0.25">
      <c r="A696" s="112"/>
      <c r="B696" s="16"/>
      <c r="C696" s="16"/>
      <c r="D696" s="16"/>
      <c r="E696" s="16"/>
      <c r="F696" s="16"/>
      <c r="G696" s="16"/>
      <c r="H696" s="17"/>
      <c r="I696" s="16"/>
      <c r="J696" s="16"/>
      <c r="K696" s="17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</row>
    <row r="697" spans="1:23" x14ac:dyDescent="0.25">
      <c r="A697" s="112"/>
      <c r="B697" s="16"/>
      <c r="C697" s="16"/>
      <c r="D697" s="16"/>
      <c r="E697" s="16"/>
      <c r="F697" s="16"/>
      <c r="G697" s="16"/>
      <c r="H697" s="17"/>
      <c r="I697" s="16"/>
      <c r="J697" s="16"/>
      <c r="K697" s="17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</row>
    <row r="698" spans="1:23" x14ac:dyDescent="0.25">
      <c r="A698" s="112"/>
      <c r="B698" s="16"/>
      <c r="C698" s="16"/>
      <c r="D698" s="16"/>
      <c r="E698" s="16"/>
      <c r="F698" s="16"/>
      <c r="G698" s="16"/>
      <c r="H698" s="17"/>
      <c r="I698" s="16"/>
      <c r="J698" s="16"/>
      <c r="K698" s="17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</row>
    <row r="699" spans="1:23" x14ac:dyDescent="0.25">
      <c r="A699" s="112"/>
      <c r="B699" s="16"/>
      <c r="C699" s="16"/>
      <c r="D699" s="16"/>
      <c r="E699" s="16"/>
      <c r="F699" s="16"/>
      <c r="G699" s="16"/>
      <c r="H699" s="17"/>
      <c r="I699" s="16"/>
      <c r="J699" s="16"/>
      <c r="K699" s="17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</row>
    <row r="700" spans="1:23" x14ac:dyDescent="0.25">
      <c r="A700" s="112"/>
      <c r="B700" s="16"/>
      <c r="C700" s="16"/>
      <c r="D700" s="16"/>
      <c r="E700" s="16"/>
      <c r="F700" s="16"/>
      <c r="G700" s="16"/>
      <c r="H700" s="17"/>
      <c r="I700" s="16"/>
      <c r="J700" s="16"/>
      <c r="K700" s="17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</row>
    <row r="701" spans="1:23" x14ac:dyDescent="0.25">
      <c r="A701" s="112"/>
      <c r="B701" s="16"/>
      <c r="C701" s="16"/>
      <c r="D701" s="16"/>
      <c r="E701" s="16"/>
      <c r="F701" s="16"/>
      <c r="G701" s="16"/>
      <c r="H701" s="17"/>
      <c r="I701" s="16"/>
      <c r="J701" s="16"/>
      <c r="K701" s="17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</row>
    <row r="702" spans="1:23" x14ac:dyDescent="0.25">
      <c r="A702" s="112"/>
      <c r="B702" s="16"/>
      <c r="C702" s="16"/>
      <c r="D702" s="16"/>
      <c r="E702" s="16"/>
      <c r="F702" s="16"/>
      <c r="G702" s="16"/>
      <c r="H702" s="17"/>
      <c r="I702" s="16"/>
      <c r="J702" s="16"/>
      <c r="K702" s="17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</row>
    <row r="703" spans="1:23" x14ac:dyDescent="0.25">
      <c r="A703" s="112"/>
      <c r="B703" s="16"/>
      <c r="C703" s="16"/>
      <c r="D703" s="16"/>
      <c r="E703" s="16"/>
      <c r="F703" s="16"/>
      <c r="G703" s="16"/>
      <c r="H703" s="17"/>
      <c r="I703" s="16"/>
      <c r="J703" s="16"/>
      <c r="K703" s="17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</row>
    <row r="704" spans="1:23" x14ac:dyDescent="0.25">
      <c r="A704" s="112"/>
      <c r="B704" s="16"/>
      <c r="C704" s="16"/>
      <c r="D704" s="16"/>
      <c r="E704" s="16"/>
      <c r="F704" s="16"/>
      <c r="G704" s="16"/>
      <c r="H704" s="17"/>
      <c r="I704" s="16"/>
      <c r="J704" s="16"/>
      <c r="K704" s="17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</row>
    <row r="705" spans="1:23" x14ac:dyDescent="0.25">
      <c r="A705" s="112"/>
      <c r="B705" s="16"/>
      <c r="C705" s="16"/>
      <c r="D705" s="16"/>
      <c r="E705" s="16"/>
      <c r="F705" s="16"/>
      <c r="G705" s="16"/>
      <c r="H705" s="17"/>
      <c r="I705" s="16"/>
      <c r="J705" s="16"/>
      <c r="K705" s="17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</row>
    <row r="706" spans="1:23" x14ac:dyDescent="0.25">
      <c r="A706" s="112"/>
      <c r="B706" s="16"/>
      <c r="C706" s="16"/>
      <c r="D706" s="16"/>
      <c r="E706" s="16"/>
      <c r="F706" s="16"/>
      <c r="G706" s="16"/>
      <c r="H706" s="17"/>
      <c r="I706" s="16"/>
      <c r="J706" s="16"/>
      <c r="K706" s="17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</row>
    <row r="707" spans="1:23" x14ac:dyDescent="0.25">
      <c r="A707" s="112"/>
      <c r="B707" s="16"/>
      <c r="C707" s="16"/>
      <c r="D707" s="16"/>
      <c r="E707" s="16"/>
      <c r="F707" s="16"/>
      <c r="G707" s="16"/>
      <c r="H707" s="17"/>
      <c r="I707" s="16"/>
      <c r="J707" s="16"/>
      <c r="K707" s="17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</row>
    <row r="708" spans="1:23" x14ac:dyDescent="0.25">
      <c r="A708" s="112"/>
      <c r="B708" s="16"/>
      <c r="C708" s="16"/>
      <c r="D708" s="16"/>
      <c r="E708" s="16"/>
      <c r="F708" s="16"/>
      <c r="G708" s="16"/>
      <c r="H708" s="17"/>
      <c r="I708" s="16"/>
      <c r="J708" s="16"/>
      <c r="K708" s="17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</row>
    <row r="709" spans="1:23" x14ac:dyDescent="0.25">
      <c r="A709" s="112"/>
      <c r="B709" s="16"/>
      <c r="C709" s="16"/>
      <c r="D709" s="16"/>
      <c r="E709" s="16"/>
      <c r="F709" s="16"/>
      <c r="G709" s="16"/>
      <c r="H709" s="17"/>
      <c r="I709" s="16"/>
      <c r="J709" s="16"/>
      <c r="K709" s="17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</row>
    <row r="710" spans="1:23" x14ac:dyDescent="0.25">
      <c r="A710" s="112"/>
      <c r="B710" s="16"/>
      <c r="C710" s="16"/>
      <c r="D710" s="16"/>
      <c r="E710" s="16"/>
      <c r="F710" s="16"/>
      <c r="G710" s="16"/>
      <c r="H710" s="17"/>
      <c r="I710" s="16"/>
      <c r="J710" s="16"/>
      <c r="K710" s="17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</row>
    <row r="711" spans="1:23" x14ac:dyDescent="0.25">
      <c r="A711" s="112"/>
      <c r="B711" s="16"/>
      <c r="C711" s="16"/>
      <c r="D711" s="16"/>
      <c r="E711" s="16"/>
      <c r="F711" s="16"/>
      <c r="G711" s="16"/>
      <c r="H711" s="17"/>
      <c r="I711" s="16"/>
      <c r="J711" s="16"/>
      <c r="K711" s="17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</row>
    <row r="712" spans="1:23" x14ac:dyDescent="0.25">
      <c r="A712" s="112"/>
      <c r="B712" s="16"/>
      <c r="C712" s="16"/>
      <c r="D712" s="16"/>
      <c r="E712" s="16"/>
      <c r="F712" s="16"/>
      <c r="G712" s="16"/>
      <c r="H712" s="17"/>
      <c r="I712" s="16"/>
      <c r="J712" s="16"/>
      <c r="K712" s="17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</row>
    <row r="713" spans="1:23" x14ac:dyDescent="0.25">
      <c r="A713" s="112"/>
      <c r="B713" s="16"/>
      <c r="C713" s="16"/>
      <c r="D713" s="16"/>
      <c r="E713" s="16"/>
      <c r="F713" s="16"/>
      <c r="G713" s="16"/>
      <c r="H713" s="17"/>
      <c r="I713" s="16"/>
      <c r="J713" s="16"/>
      <c r="K713" s="17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</row>
    <row r="714" spans="1:23" x14ac:dyDescent="0.25">
      <c r="A714" s="112"/>
      <c r="B714" s="16"/>
      <c r="C714" s="16"/>
      <c r="D714" s="16"/>
      <c r="E714" s="16"/>
      <c r="F714" s="16"/>
      <c r="G714" s="16"/>
      <c r="H714" s="17"/>
      <c r="I714" s="16"/>
      <c r="J714" s="16"/>
      <c r="K714" s="17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</row>
    <row r="715" spans="1:23" x14ac:dyDescent="0.25">
      <c r="A715" s="112"/>
      <c r="B715" s="16"/>
      <c r="C715" s="16"/>
      <c r="D715" s="16"/>
      <c r="E715" s="16"/>
      <c r="F715" s="16"/>
      <c r="G715" s="16"/>
      <c r="H715" s="17"/>
      <c r="I715" s="16"/>
      <c r="J715" s="16"/>
      <c r="K715" s="17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</row>
    <row r="716" spans="1:23" x14ac:dyDescent="0.25">
      <c r="A716" s="112"/>
      <c r="B716" s="16"/>
      <c r="C716" s="16"/>
      <c r="D716" s="16"/>
      <c r="E716" s="16"/>
      <c r="F716" s="16"/>
      <c r="G716" s="16"/>
      <c r="H716" s="17"/>
      <c r="I716" s="16"/>
      <c r="J716" s="16"/>
      <c r="K716" s="17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</row>
    <row r="717" spans="1:23" x14ac:dyDescent="0.25">
      <c r="A717" s="112"/>
      <c r="B717" s="16"/>
      <c r="C717" s="16"/>
      <c r="D717" s="16"/>
      <c r="E717" s="16"/>
      <c r="F717" s="16"/>
      <c r="G717" s="16"/>
      <c r="H717" s="17"/>
      <c r="I717" s="16"/>
      <c r="J717" s="16"/>
      <c r="K717" s="17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</row>
    <row r="718" spans="1:23" x14ac:dyDescent="0.25">
      <c r="A718" s="112"/>
      <c r="B718" s="16"/>
      <c r="C718" s="16"/>
      <c r="D718" s="16"/>
      <c r="E718" s="16"/>
      <c r="F718" s="16"/>
      <c r="G718" s="16"/>
      <c r="H718" s="17"/>
      <c r="I718" s="16"/>
      <c r="J718" s="16"/>
      <c r="K718" s="17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</row>
    <row r="719" spans="1:23" x14ac:dyDescent="0.25">
      <c r="A719" s="112"/>
      <c r="B719" s="16"/>
      <c r="C719" s="16"/>
      <c r="D719" s="16"/>
      <c r="E719" s="16"/>
      <c r="F719" s="16"/>
      <c r="G719" s="16"/>
      <c r="H719" s="17"/>
      <c r="I719" s="16"/>
      <c r="J719" s="16"/>
      <c r="K719" s="17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</row>
    <row r="720" spans="1:23" x14ac:dyDescent="0.25">
      <c r="A720" s="112"/>
      <c r="B720" s="16"/>
      <c r="C720" s="16"/>
      <c r="D720" s="16"/>
      <c r="E720" s="16"/>
      <c r="F720" s="16"/>
      <c r="G720" s="16"/>
      <c r="H720" s="17"/>
      <c r="I720" s="16"/>
      <c r="J720" s="16"/>
      <c r="K720" s="17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</row>
    <row r="721" spans="1:23" x14ac:dyDescent="0.25">
      <c r="A721" s="112"/>
      <c r="B721" s="16"/>
      <c r="C721" s="16"/>
      <c r="D721" s="16"/>
      <c r="E721" s="16"/>
      <c r="F721" s="16"/>
      <c r="G721" s="16"/>
      <c r="H721" s="17"/>
      <c r="I721" s="16"/>
      <c r="J721" s="16"/>
      <c r="K721" s="17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</row>
    <row r="722" spans="1:23" x14ac:dyDescent="0.25">
      <c r="A722" s="112"/>
      <c r="B722" s="16"/>
      <c r="C722" s="16"/>
      <c r="D722" s="16"/>
      <c r="E722" s="16"/>
      <c r="F722" s="16"/>
      <c r="G722" s="16"/>
      <c r="H722" s="17"/>
      <c r="I722" s="16"/>
      <c r="J722" s="16"/>
      <c r="K722" s="17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</row>
    <row r="723" spans="1:23" x14ac:dyDescent="0.25">
      <c r="A723" s="112"/>
      <c r="B723" s="16"/>
      <c r="C723" s="16"/>
      <c r="D723" s="16"/>
      <c r="E723" s="16"/>
      <c r="F723" s="16"/>
      <c r="G723" s="16"/>
      <c r="H723" s="17"/>
      <c r="I723" s="16"/>
      <c r="J723" s="16"/>
      <c r="K723" s="17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</row>
  </sheetData>
  <mergeCells count="246">
    <mergeCell ref="C20:E20"/>
    <mergeCell ref="C41:E41"/>
    <mergeCell ref="T2:W3"/>
    <mergeCell ref="L2:S3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22:E22"/>
    <mergeCell ref="C30:E30"/>
    <mergeCell ref="C31:E31"/>
    <mergeCell ref="C23:E23"/>
    <mergeCell ref="B2:E4"/>
    <mergeCell ref="F2:H2"/>
    <mergeCell ref="F3:F4"/>
    <mergeCell ref="G3:G4"/>
    <mergeCell ref="H3:H4"/>
    <mergeCell ref="C5:E5"/>
    <mergeCell ref="C6:E6"/>
    <mergeCell ref="C21:E21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42:E42"/>
    <mergeCell ref="C43:E43"/>
    <mergeCell ref="C44:E44"/>
    <mergeCell ref="C45:E45"/>
    <mergeCell ref="D46:E46"/>
    <mergeCell ref="D47:E47"/>
    <mergeCell ref="C36:E36"/>
    <mergeCell ref="C37:E37"/>
    <mergeCell ref="C38:E38"/>
    <mergeCell ref="C39:E39"/>
    <mergeCell ref="D72:E72"/>
    <mergeCell ref="D73:E73"/>
    <mergeCell ref="D74:E74"/>
    <mergeCell ref="C75:E75"/>
    <mergeCell ref="C76:E76"/>
    <mergeCell ref="D77:E77"/>
    <mergeCell ref="C40:E40"/>
    <mergeCell ref="C66:E66"/>
    <mergeCell ref="D67:E67"/>
    <mergeCell ref="D68:E68"/>
    <mergeCell ref="D69:E69"/>
    <mergeCell ref="C70:E70"/>
    <mergeCell ref="D71:E71"/>
    <mergeCell ref="C60:E60"/>
    <mergeCell ref="C61:E61"/>
    <mergeCell ref="C62:E62"/>
    <mergeCell ref="C63:E63"/>
    <mergeCell ref="C64:E64"/>
    <mergeCell ref="C65:E65"/>
    <mergeCell ref="D87:E87"/>
    <mergeCell ref="D88:E88"/>
    <mergeCell ref="D89:E89"/>
    <mergeCell ref="D90:E90"/>
    <mergeCell ref="D91:E91"/>
    <mergeCell ref="D92:E92"/>
    <mergeCell ref="D78:E78"/>
    <mergeCell ref="C79:E79"/>
    <mergeCell ref="C83:E83"/>
    <mergeCell ref="C84:E84"/>
    <mergeCell ref="D85:E85"/>
    <mergeCell ref="D86:E86"/>
    <mergeCell ref="D99:E99"/>
    <mergeCell ref="D100:E100"/>
    <mergeCell ref="D101:E101"/>
    <mergeCell ref="D102:E102"/>
    <mergeCell ref="D103:E103"/>
    <mergeCell ref="D104:E104"/>
    <mergeCell ref="D93:E93"/>
    <mergeCell ref="D94:E94"/>
    <mergeCell ref="C95:E95"/>
    <mergeCell ref="D96:E96"/>
    <mergeCell ref="D97:E97"/>
    <mergeCell ref="D98:E98"/>
    <mergeCell ref="D111:E111"/>
    <mergeCell ref="D112:E112"/>
    <mergeCell ref="D113:E113"/>
    <mergeCell ref="D114:E114"/>
    <mergeCell ref="D115:E115"/>
    <mergeCell ref="D116:E116"/>
    <mergeCell ref="D105:E105"/>
    <mergeCell ref="C106:E106"/>
    <mergeCell ref="D107:E107"/>
    <mergeCell ref="D108:E108"/>
    <mergeCell ref="D109:E109"/>
    <mergeCell ref="D110:E110"/>
    <mergeCell ref="D123:E123"/>
    <mergeCell ref="D124:E124"/>
    <mergeCell ref="D125:E125"/>
    <mergeCell ref="D126:E126"/>
    <mergeCell ref="D127:E127"/>
    <mergeCell ref="D128:E128"/>
    <mergeCell ref="C117:E117"/>
    <mergeCell ref="D118:E118"/>
    <mergeCell ref="D119:E119"/>
    <mergeCell ref="C120:E120"/>
    <mergeCell ref="D121:E121"/>
    <mergeCell ref="D122:E122"/>
    <mergeCell ref="C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C132:E132"/>
    <mergeCell ref="C133:E133"/>
    <mergeCell ref="C134:E134"/>
    <mergeCell ref="C147:E147"/>
    <mergeCell ref="C148:E148"/>
    <mergeCell ref="C149:E149"/>
    <mergeCell ref="D150:E150"/>
    <mergeCell ref="D151:E151"/>
    <mergeCell ref="C152:E152"/>
    <mergeCell ref="D141:E141"/>
    <mergeCell ref="D142:E142"/>
    <mergeCell ref="D143:E143"/>
    <mergeCell ref="D144:E144"/>
    <mergeCell ref="D145:E145"/>
    <mergeCell ref="C146:E146"/>
    <mergeCell ref="C161:E161"/>
    <mergeCell ref="C162:E162"/>
    <mergeCell ref="C163:E163"/>
    <mergeCell ref="C166:E166"/>
    <mergeCell ref="C167:E167"/>
    <mergeCell ref="C168:E168"/>
    <mergeCell ref="C153:E153"/>
    <mergeCell ref="C154:E154"/>
    <mergeCell ref="C155:E155"/>
    <mergeCell ref="C156:E156"/>
    <mergeCell ref="C157:E157"/>
    <mergeCell ref="C158:E158"/>
    <mergeCell ref="D175:E175"/>
    <mergeCell ref="D176:E176"/>
    <mergeCell ref="D177:E177"/>
    <mergeCell ref="D178:E178"/>
    <mergeCell ref="C179:E179"/>
    <mergeCell ref="D180:E180"/>
    <mergeCell ref="D169:E169"/>
    <mergeCell ref="D170:E170"/>
    <mergeCell ref="D171:E171"/>
    <mergeCell ref="D172:E172"/>
    <mergeCell ref="D173:E173"/>
    <mergeCell ref="D174:E174"/>
    <mergeCell ref="D187:E187"/>
    <mergeCell ref="D188:E188"/>
    <mergeCell ref="D189:E189"/>
    <mergeCell ref="C190:E190"/>
    <mergeCell ref="D191:E191"/>
    <mergeCell ref="D192:E192"/>
    <mergeCell ref="D181:E181"/>
    <mergeCell ref="D182:E182"/>
    <mergeCell ref="D183:E183"/>
    <mergeCell ref="D184:E184"/>
    <mergeCell ref="D185:E185"/>
    <mergeCell ref="D186:E186"/>
    <mergeCell ref="D199:E199"/>
    <mergeCell ref="D200:E200"/>
    <mergeCell ref="C201:E201"/>
    <mergeCell ref="D202:E202"/>
    <mergeCell ref="D203:E203"/>
    <mergeCell ref="C204:E204"/>
    <mergeCell ref="D193:E193"/>
    <mergeCell ref="D194:E194"/>
    <mergeCell ref="D195:E195"/>
    <mergeCell ref="D196:E196"/>
    <mergeCell ref="D197:E197"/>
    <mergeCell ref="D198:E198"/>
    <mergeCell ref="D211:E211"/>
    <mergeCell ref="D212:E212"/>
    <mergeCell ref="D213:E213"/>
    <mergeCell ref="D214:E214"/>
    <mergeCell ref="D215:E215"/>
    <mergeCell ref="C216:E216"/>
    <mergeCell ref="D205:E205"/>
    <mergeCell ref="D206:E206"/>
    <mergeCell ref="D207:E207"/>
    <mergeCell ref="D208:E208"/>
    <mergeCell ref="D209:E209"/>
    <mergeCell ref="D210:E210"/>
    <mergeCell ref="D223:E223"/>
    <mergeCell ref="D224:E224"/>
    <mergeCell ref="D225:E225"/>
    <mergeCell ref="D226:E226"/>
    <mergeCell ref="D227:E227"/>
    <mergeCell ref="D228:E228"/>
    <mergeCell ref="C217:E217"/>
    <mergeCell ref="C218:E218"/>
    <mergeCell ref="D219:E219"/>
    <mergeCell ref="D220:E220"/>
    <mergeCell ref="D221:E221"/>
    <mergeCell ref="D222:E222"/>
    <mergeCell ref="D236:E236"/>
    <mergeCell ref="D237:E237"/>
    <mergeCell ref="D238:E238"/>
    <mergeCell ref="D239:E239"/>
    <mergeCell ref="D240:E240"/>
    <mergeCell ref="C229:E229"/>
    <mergeCell ref="C230:E230"/>
    <mergeCell ref="C231:E231"/>
    <mergeCell ref="D232:E232"/>
    <mergeCell ref="D233:E233"/>
    <mergeCell ref="D234:E234"/>
    <mergeCell ref="I2:K2"/>
    <mergeCell ref="I3:I4"/>
    <mergeCell ref="J3:J4"/>
    <mergeCell ref="K3:K4"/>
    <mergeCell ref="B259:E259"/>
    <mergeCell ref="C253:E253"/>
    <mergeCell ref="C254:E254"/>
    <mergeCell ref="C255:E255"/>
    <mergeCell ref="C256:E256"/>
    <mergeCell ref="C257:E257"/>
    <mergeCell ref="C258:E258"/>
    <mergeCell ref="C247:E247"/>
    <mergeCell ref="C248:E248"/>
    <mergeCell ref="D249:E249"/>
    <mergeCell ref="D250:E250"/>
    <mergeCell ref="C251:E251"/>
    <mergeCell ref="C252:E252"/>
    <mergeCell ref="D241:E241"/>
    <mergeCell ref="C242:E242"/>
    <mergeCell ref="C243:E243"/>
    <mergeCell ref="C244:E244"/>
    <mergeCell ref="C245:E245"/>
    <mergeCell ref="C246:E246"/>
    <mergeCell ref="C235:E235"/>
  </mergeCells>
  <pageMargins left="0.25" right="0.25" top="0.75" bottom="0.75" header="0.3" footer="0.3"/>
  <pageSetup paperSize="9" scale="58" orientation="landscape" r:id="rId1"/>
  <headerFooter>
    <oddHeader>&amp;C&amp;"Times New Roman,Félkövér"&amp;12 045160 Közutak, hidak, alagutak üzemeltetése, fenntartásaKiadások - 2019. év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721"/>
  <sheetViews>
    <sheetView view="pageLayout" topLeftCell="K1" zoomScale="87" zoomScaleNormal="83" zoomScalePageLayoutView="87" workbookViewId="0">
      <selection activeCell="X1" sqref="X1:X1048576"/>
    </sheetView>
  </sheetViews>
  <sheetFormatPr defaultColWidth="9.140625" defaultRowHeight="15" x14ac:dyDescent="0.25"/>
  <cols>
    <col min="1" max="1" width="7.85546875" style="110" hidden="1" customWidth="1"/>
    <col min="2" max="2" width="6.85546875" style="15" bestFit="1" customWidth="1"/>
    <col min="3" max="4" width="3.28515625" style="12" customWidth="1"/>
    <col min="5" max="5" width="43" style="12" customWidth="1"/>
    <col min="6" max="6" width="11" style="12" customWidth="1"/>
    <col min="7" max="7" width="11.140625" style="12" customWidth="1"/>
    <col min="8" max="8" width="11.7109375" style="47" customWidth="1"/>
    <col min="9" max="9" width="11" style="12" customWidth="1"/>
    <col min="10" max="10" width="11.140625" style="12" customWidth="1"/>
    <col min="11" max="11" width="11.7109375" style="47" customWidth="1"/>
    <col min="12" max="22" width="10.140625" style="12" bestFit="1" customWidth="1"/>
    <col min="23" max="23" width="11.28515625" style="12" bestFit="1" customWidth="1"/>
    <col min="24" max="24" width="0" style="16" hidden="1" customWidth="1"/>
    <col min="25" max="16384" width="9.140625" style="16"/>
  </cols>
  <sheetData>
    <row r="1" spans="1:24" ht="15.75" thickBot="1" x14ac:dyDescent="0.3">
      <c r="W1" s="11" t="s">
        <v>826</v>
      </c>
    </row>
    <row r="2" spans="1:24" ht="15" customHeight="1" x14ac:dyDescent="0.25">
      <c r="B2" s="733" t="s">
        <v>0</v>
      </c>
      <c r="C2" s="734"/>
      <c r="D2" s="734"/>
      <c r="E2" s="734"/>
      <c r="F2" s="794" t="s">
        <v>1090</v>
      </c>
      <c r="G2" s="740"/>
      <c r="H2" s="795"/>
      <c r="I2" s="794" t="s">
        <v>1023</v>
      </c>
      <c r="J2" s="740"/>
      <c r="K2" s="795"/>
      <c r="L2" s="750" t="s">
        <v>1097</v>
      </c>
      <c r="M2" s="734"/>
      <c r="N2" s="734"/>
      <c r="O2" s="734"/>
      <c r="P2" s="734"/>
      <c r="Q2" s="734"/>
      <c r="R2" s="734"/>
      <c r="S2" s="829"/>
      <c r="T2" s="734" t="s">
        <v>1092</v>
      </c>
      <c r="U2" s="734"/>
      <c r="V2" s="734"/>
      <c r="W2" s="829"/>
    </row>
    <row r="3" spans="1:24" ht="22.5" customHeight="1" x14ac:dyDescent="0.25">
      <c r="B3" s="735"/>
      <c r="C3" s="736"/>
      <c r="D3" s="736"/>
      <c r="E3" s="736"/>
      <c r="F3" s="796" t="s">
        <v>843</v>
      </c>
      <c r="G3" s="798" t="s">
        <v>844</v>
      </c>
      <c r="H3" s="800" t="s">
        <v>570</v>
      </c>
      <c r="I3" s="796" t="s">
        <v>843</v>
      </c>
      <c r="J3" s="798" t="s">
        <v>844</v>
      </c>
      <c r="K3" s="800" t="s">
        <v>570</v>
      </c>
      <c r="L3" s="834"/>
      <c r="M3" s="832"/>
      <c r="N3" s="832"/>
      <c r="O3" s="832"/>
      <c r="P3" s="832"/>
      <c r="Q3" s="832"/>
      <c r="R3" s="832"/>
      <c r="S3" s="833"/>
      <c r="T3" s="832"/>
      <c r="U3" s="832"/>
      <c r="V3" s="832"/>
      <c r="W3" s="833"/>
    </row>
    <row r="4" spans="1:24" ht="26.25" customHeight="1" thickBot="1" x14ac:dyDescent="0.3">
      <c r="B4" s="737"/>
      <c r="C4" s="738"/>
      <c r="D4" s="738"/>
      <c r="E4" s="738"/>
      <c r="F4" s="797"/>
      <c r="G4" s="799"/>
      <c r="H4" s="801"/>
      <c r="I4" s="797"/>
      <c r="J4" s="799"/>
      <c r="K4" s="801"/>
      <c r="L4" s="114" t="s">
        <v>591</v>
      </c>
      <c r="M4" s="58" t="s">
        <v>592</v>
      </c>
      <c r="N4" s="311" t="s">
        <v>593</v>
      </c>
      <c r="O4" s="311" t="s">
        <v>594</v>
      </c>
      <c r="P4" s="74" t="s">
        <v>595</v>
      </c>
      <c r="Q4" s="311" t="s">
        <v>596</v>
      </c>
      <c r="R4" s="311" t="s">
        <v>597</v>
      </c>
      <c r="S4" s="306" t="s">
        <v>598</v>
      </c>
      <c r="T4" s="305" t="s">
        <v>599</v>
      </c>
      <c r="U4" s="311" t="s">
        <v>600</v>
      </c>
      <c r="V4" s="311" t="s">
        <v>601</v>
      </c>
      <c r="W4" s="306" t="s">
        <v>602</v>
      </c>
    </row>
    <row r="5" spans="1:24" ht="15.75" thickBot="1" x14ac:dyDescent="0.3">
      <c r="B5" s="75" t="s">
        <v>118</v>
      </c>
      <c r="C5" s="835" t="s">
        <v>119</v>
      </c>
      <c r="D5" s="836"/>
      <c r="E5" s="836"/>
      <c r="F5" s="180">
        <f>F6+F20</f>
        <v>0</v>
      </c>
      <c r="G5" s="122">
        <f t="shared" ref="G5:W5" si="0">G6+G20</f>
        <v>0</v>
      </c>
      <c r="H5" s="139">
        <f>SUM(F5:G5)</f>
        <v>0</v>
      </c>
      <c r="I5" s="180">
        <f>I6+I20</f>
        <v>0</v>
      </c>
      <c r="J5" s="122">
        <f t="shared" ref="J5" si="1">J6+J20</f>
        <v>0</v>
      </c>
      <c r="K5" s="139">
        <f>SUM(I5:J5)</f>
        <v>0</v>
      </c>
      <c r="L5" s="76">
        <v>0</v>
      </c>
      <c r="M5" s="77">
        <f t="shared" si="0"/>
        <v>0</v>
      </c>
      <c r="N5" s="80">
        <f t="shared" si="0"/>
        <v>0</v>
      </c>
      <c r="O5" s="80">
        <f t="shared" si="0"/>
        <v>0</v>
      </c>
      <c r="P5" s="77">
        <f t="shared" si="0"/>
        <v>0</v>
      </c>
      <c r="Q5" s="80">
        <f t="shared" si="0"/>
        <v>0</v>
      </c>
      <c r="R5" s="80">
        <f t="shared" si="0"/>
        <v>0</v>
      </c>
      <c r="S5" s="81">
        <f t="shared" si="0"/>
        <v>0</v>
      </c>
      <c r="T5" s="262">
        <f t="shared" si="0"/>
        <v>0</v>
      </c>
      <c r="U5" s="80">
        <f t="shared" si="0"/>
        <v>0</v>
      </c>
      <c r="V5" s="80">
        <f t="shared" si="0"/>
        <v>0</v>
      </c>
      <c r="W5" s="81">
        <f t="shared" si="0"/>
        <v>0</v>
      </c>
      <c r="X5" s="566">
        <f>SUM(L5:W5)</f>
        <v>0</v>
      </c>
    </row>
    <row r="6" spans="1:24" ht="15.75" hidden="1" customHeight="1" thickBot="1" x14ac:dyDescent="0.3">
      <c r="B6" s="107" t="s">
        <v>607</v>
      </c>
      <c r="C6" s="760" t="s">
        <v>120</v>
      </c>
      <c r="D6" s="761"/>
      <c r="E6" s="761"/>
      <c r="F6" s="181">
        <f>F7+F8+F9+F10+F11+F12+F13+F14+F15+F16+F17+F18+F19</f>
        <v>0</v>
      </c>
      <c r="G6" s="123">
        <f t="shared" ref="G6:W6" si="2">G7+G8+G9+G10+G11+G12+G13+G14+G15+G16+G17+G18+G19</f>
        <v>0</v>
      </c>
      <c r="H6" s="140">
        <f t="shared" ref="H6:H71" si="3">SUM(F6:G6)</f>
        <v>0</v>
      </c>
      <c r="I6" s="181">
        <f>I7+I8+I9+I10+I11+I12+I13+I14+I15+I16+I17+I18+I19</f>
        <v>0</v>
      </c>
      <c r="J6" s="123">
        <f t="shared" ref="J6" si="4">J7+J8+J9+J10+J11+J12+J13+J14+J15+J16+J17+J18+J19</f>
        <v>0</v>
      </c>
      <c r="K6" s="140">
        <f t="shared" ref="K6:K41" si="5">SUM(I6:J6)</f>
        <v>0</v>
      </c>
      <c r="L6" s="101"/>
      <c r="M6" s="102">
        <f t="shared" si="2"/>
        <v>0</v>
      </c>
      <c r="N6" s="105">
        <f t="shared" si="2"/>
        <v>0</v>
      </c>
      <c r="O6" s="105">
        <f t="shared" si="2"/>
        <v>0</v>
      </c>
      <c r="P6" s="102">
        <f t="shared" si="2"/>
        <v>0</v>
      </c>
      <c r="Q6" s="105">
        <f t="shared" si="2"/>
        <v>0</v>
      </c>
      <c r="R6" s="105">
        <f t="shared" si="2"/>
        <v>0</v>
      </c>
      <c r="S6" s="106">
        <f t="shared" si="2"/>
        <v>0</v>
      </c>
      <c r="T6" s="263">
        <f t="shared" si="2"/>
        <v>0</v>
      </c>
      <c r="U6" s="105">
        <f t="shared" si="2"/>
        <v>0</v>
      </c>
      <c r="V6" s="105">
        <f t="shared" si="2"/>
        <v>0</v>
      </c>
      <c r="W6" s="106">
        <f t="shared" si="2"/>
        <v>0</v>
      </c>
      <c r="X6" s="567"/>
    </row>
    <row r="7" spans="1:24" s="166" customFormat="1" ht="15.75" hidden="1" customHeight="1" thickBot="1" x14ac:dyDescent="0.3">
      <c r="A7" s="110" t="s">
        <v>121</v>
      </c>
      <c r="B7" s="151" t="s">
        <v>608</v>
      </c>
      <c r="C7" s="164"/>
      <c r="D7" s="197" t="s">
        <v>122</v>
      </c>
      <c r="E7" s="197"/>
      <c r="F7" s="200">
        <f>SUM(L7:W7)</f>
        <v>0</v>
      </c>
      <c r="G7" s="152"/>
      <c r="H7" s="153">
        <f t="shared" si="3"/>
        <v>0</v>
      </c>
      <c r="I7" s="200">
        <f>SUM(O7:Z7)</f>
        <v>0</v>
      </c>
      <c r="J7" s="152"/>
      <c r="K7" s="153">
        <f t="shared" si="5"/>
        <v>0</v>
      </c>
      <c r="L7" s="161"/>
      <c r="M7" s="155"/>
      <c r="N7" s="156"/>
      <c r="O7" s="156"/>
      <c r="P7" s="155"/>
      <c r="Q7" s="156"/>
      <c r="R7" s="156"/>
      <c r="S7" s="157"/>
      <c r="T7" s="264"/>
      <c r="U7" s="156"/>
      <c r="V7" s="156"/>
      <c r="W7" s="157"/>
      <c r="X7" s="654"/>
    </row>
    <row r="8" spans="1:24" s="166" customFormat="1" ht="15.75" hidden="1" customHeight="1" thickBot="1" x14ac:dyDescent="0.3">
      <c r="A8" s="110" t="s">
        <v>123</v>
      </c>
      <c r="B8" s="151" t="s">
        <v>609</v>
      </c>
      <c r="C8" s="164"/>
      <c r="D8" s="197" t="s">
        <v>124</v>
      </c>
      <c r="E8" s="197"/>
      <c r="F8" s="200">
        <f t="shared" ref="F8:F19" si="6">SUM(L8:W8)</f>
        <v>0</v>
      </c>
      <c r="G8" s="152"/>
      <c r="H8" s="153">
        <f t="shared" si="3"/>
        <v>0</v>
      </c>
      <c r="I8" s="200">
        <f t="shared" ref="I8:I19" si="7">SUM(O8:Z8)</f>
        <v>0</v>
      </c>
      <c r="J8" s="152"/>
      <c r="K8" s="153">
        <f t="shared" si="5"/>
        <v>0</v>
      </c>
      <c r="L8" s="161"/>
      <c r="M8" s="155"/>
      <c r="N8" s="156"/>
      <c r="O8" s="156"/>
      <c r="P8" s="155"/>
      <c r="Q8" s="156"/>
      <c r="R8" s="156"/>
      <c r="S8" s="157"/>
      <c r="T8" s="264"/>
      <c r="U8" s="156"/>
      <c r="V8" s="156"/>
      <c r="W8" s="157"/>
      <c r="X8" s="654"/>
    </row>
    <row r="9" spans="1:24" s="166" customFormat="1" ht="15.75" hidden="1" customHeight="1" thickBot="1" x14ac:dyDescent="0.3">
      <c r="A9" s="110" t="s">
        <v>125</v>
      </c>
      <c r="B9" s="151" t="s">
        <v>610</v>
      </c>
      <c r="C9" s="164"/>
      <c r="D9" s="197" t="s">
        <v>126</v>
      </c>
      <c r="E9" s="197"/>
      <c r="F9" s="200">
        <f t="shared" si="6"/>
        <v>0</v>
      </c>
      <c r="G9" s="152"/>
      <c r="H9" s="153">
        <f t="shared" si="3"/>
        <v>0</v>
      </c>
      <c r="I9" s="200">
        <f t="shared" si="7"/>
        <v>0</v>
      </c>
      <c r="J9" s="152"/>
      <c r="K9" s="153">
        <f t="shared" si="5"/>
        <v>0</v>
      </c>
      <c r="L9" s="161"/>
      <c r="M9" s="155"/>
      <c r="N9" s="156"/>
      <c r="O9" s="156"/>
      <c r="P9" s="155"/>
      <c r="Q9" s="156"/>
      <c r="R9" s="156"/>
      <c r="S9" s="157"/>
      <c r="T9" s="264"/>
      <c r="U9" s="156"/>
      <c r="V9" s="156"/>
      <c r="W9" s="157"/>
      <c r="X9" s="654"/>
    </row>
    <row r="10" spans="1:24" s="166" customFormat="1" ht="15.75" hidden="1" customHeight="1" thickBot="1" x14ac:dyDescent="0.3">
      <c r="A10" s="110" t="s">
        <v>127</v>
      </c>
      <c r="B10" s="151" t="s">
        <v>611</v>
      </c>
      <c r="C10" s="164"/>
      <c r="D10" s="197" t="s">
        <v>351</v>
      </c>
      <c r="E10" s="197"/>
      <c r="F10" s="200">
        <f t="shared" si="6"/>
        <v>0</v>
      </c>
      <c r="G10" s="152"/>
      <c r="H10" s="153">
        <f t="shared" si="3"/>
        <v>0</v>
      </c>
      <c r="I10" s="200">
        <f t="shared" si="7"/>
        <v>0</v>
      </c>
      <c r="J10" s="152"/>
      <c r="K10" s="153">
        <f t="shared" si="5"/>
        <v>0</v>
      </c>
      <c r="L10" s="161"/>
      <c r="M10" s="155"/>
      <c r="N10" s="156"/>
      <c r="O10" s="156"/>
      <c r="P10" s="155"/>
      <c r="Q10" s="156"/>
      <c r="R10" s="156"/>
      <c r="S10" s="157"/>
      <c r="T10" s="264"/>
      <c r="U10" s="156"/>
      <c r="V10" s="156"/>
      <c r="W10" s="157"/>
      <c r="X10" s="654"/>
    </row>
    <row r="11" spans="1:24" s="166" customFormat="1" ht="15.75" hidden="1" customHeight="1" thickBot="1" x14ac:dyDescent="0.3">
      <c r="A11" s="110" t="s">
        <v>128</v>
      </c>
      <c r="B11" s="151" t="s">
        <v>612</v>
      </c>
      <c r="C11" s="164"/>
      <c r="D11" s="197" t="s">
        <v>129</v>
      </c>
      <c r="E11" s="197"/>
      <c r="F11" s="200">
        <f t="shared" si="6"/>
        <v>0</v>
      </c>
      <c r="G11" s="152"/>
      <c r="H11" s="153">
        <f t="shared" si="3"/>
        <v>0</v>
      </c>
      <c r="I11" s="200">
        <f t="shared" si="7"/>
        <v>0</v>
      </c>
      <c r="J11" s="152"/>
      <c r="K11" s="153">
        <f t="shared" si="5"/>
        <v>0</v>
      </c>
      <c r="L11" s="161"/>
      <c r="M11" s="155"/>
      <c r="N11" s="156"/>
      <c r="O11" s="156"/>
      <c r="P11" s="155"/>
      <c r="Q11" s="156"/>
      <c r="R11" s="156"/>
      <c r="S11" s="157"/>
      <c r="T11" s="264"/>
      <c r="U11" s="156"/>
      <c r="V11" s="156"/>
      <c r="W11" s="157"/>
      <c r="X11" s="654"/>
    </row>
    <row r="12" spans="1:24" s="166" customFormat="1" ht="15.75" hidden="1" customHeight="1" thickBot="1" x14ac:dyDescent="0.3">
      <c r="A12" s="110" t="s">
        <v>130</v>
      </c>
      <c r="B12" s="151" t="s">
        <v>613</v>
      </c>
      <c r="C12" s="164"/>
      <c r="D12" s="197" t="s">
        <v>131</v>
      </c>
      <c r="E12" s="197"/>
      <c r="F12" s="200">
        <f t="shared" si="6"/>
        <v>0</v>
      </c>
      <c r="G12" s="152"/>
      <c r="H12" s="153">
        <f t="shared" si="3"/>
        <v>0</v>
      </c>
      <c r="I12" s="200">
        <f t="shared" si="7"/>
        <v>0</v>
      </c>
      <c r="J12" s="152"/>
      <c r="K12" s="153">
        <f t="shared" si="5"/>
        <v>0</v>
      </c>
      <c r="L12" s="161"/>
      <c r="M12" s="155"/>
      <c r="N12" s="156"/>
      <c r="O12" s="156"/>
      <c r="P12" s="155"/>
      <c r="Q12" s="156"/>
      <c r="R12" s="156"/>
      <c r="S12" s="157"/>
      <c r="T12" s="264"/>
      <c r="U12" s="156"/>
      <c r="V12" s="156"/>
      <c r="W12" s="157"/>
      <c r="X12" s="654"/>
    </row>
    <row r="13" spans="1:24" s="166" customFormat="1" ht="15.75" hidden="1" customHeight="1" thickBot="1" x14ac:dyDescent="0.3">
      <c r="A13" s="110" t="s">
        <v>132</v>
      </c>
      <c r="B13" s="151" t="s">
        <v>614</v>
      </c>
      <c r="C13" s="164"/>
      <c r="D13" s="197" t="s">
        <v>133</v>
      </c>
      <c r="E13" s="197"/>
      <c r="F13" s="200">
        <f t="shared" si="6"/>
        <v>0</v>
      </c>
      <c r="G13" s="152"/>
      <c r="H13" s="153">
        <f t="shared" si="3"/>
        <v>0</v>
      </c>
      <c r="I13" s="200">
        <f t="shared" si="7"/>
        <v>0</v>
      </c>
      <c r="J13" s="152"/>
      <c r="K13" s="153">
        <f t="shared" si="5"/>
        <v>0</v>
      </c>
      <c r="L13" s="161"/>
      <c r="M13" s="155"/>
      <c r="N13" s="156"/>
      <c r="O13" s="156"/>
      <c r="P13" s="155"/>
      <c r="Q13" s="156"/>
      <c r="R13" s="156"/>
      <c r="S13" s="157"/>
      <c r="T13" s="264"/>
      <c r="U13" s="156"/>
      <c r="V13" s="156"/>
      <c r="W13" s="157"/>
      <c r="X13" s="654"/>
    </row>
    <row r="14" spans="1:24" s="166" customFormat="1" ht="15.75" hidden="1" customHeight="1" thickBot="1" x14ac:dyDescent="0.3">
      <c r="A14" s="110" t="s">
        <v>134</v>
      </c>
      <c r="B14" s="151" t="s">
        <v>615</v>
      </c>
      <c r="C14" s="164"/>
      <c r="D14" s="197" t="s">
        <v>135</v>
      </c>
      <c r="E14" s="197"/>
      <c r="F14" s="200">
        <f t="shared" si="6"/>
        <v>0</v>
      </c>
      <c r="G14" s="152"/>
      <c r="H14" s="153">
        <f t="shared" si="3"/>
        <v>0</v>
      </c>
      <c r="I14" s="200">
        <f t="shared" si="7"/>
        <v>0</v>
      </c>
      <c r="J14" s="152"/>
      <c r="K14" s="153">
        <f t="shared" si="5"/>
        <v>0</v>
      </c>
      <c r="L14" s="161"/>
      <c r="M14" s="155"/>
      <c r="N14" s="156"/>
      <c r="O14" s="156"/>
      <c r="P14" s="155"/>
      <c r="Q14" s="156"/>
      <c r="R14" s="156"/>
      <c r="S14" s="157"/>
      <c r="T14" s="264"/>
      <c r="U14" s="156"/>
      <c r="V14" s="156"/>
      <c r="W14" s="157"/>
      <c r="X14" s="654"/>
    </row>
    <row r="15" spans="1:24" s="166" customFormat="1" ht="15.75" hidden="1" customHeight="1" thickBot="1" x14ac:dyDescent="0.3">
      <c r="A15" s="110" t="s">
        <v>136</v>
      </c>
      <c r="B15" s="151" t="s">
        <v>616</v>
      </c>
      <c r="C15" s="164"/>
      <c r="D15" s="197" t="s">
        <v>137</v>
      </c>
      <c r="E15" s="197"/>
      <c r="F15" s="200">
        <f t="shared" si="6"/>
        <v>0</v>
      </c>
      <c r="G15" s="152"/>
      <c r="H15" s="153">
        <f t="shared" si="3"/>
        <v>0</v>
      </c>
      <c r="I15" s="200">
        <f t="shared" si="7"/>
        <v>0</v>
      </c>
      <c r="J15" s="152"/>
      <c r="K15" s="153">
        <f t="shared" si="5"/>
        <v>0</v>
      </c>
      <c r="L15" s="161"/>
      <c r="M15" s="155"/>
      <c r="N15" s="156"/>
      <c r="O15" s="156"/>
      <c r="P15" s="155"/>
      <c r="Q15" s="156"/>
      <c r="R15" s="156"/>
      <c r="S15" s="157"/>
      <c r="T15" s="264"/>
      <c r="U15" s="156"/>
      <c r="V15" s="156"/>
      <c r="W15" s="157"/>
      <c r="X15" s="654"/>
    </row>
    <row r="16" spans="1:24" s="166" customFormat="1" ht="15.75" hidden="1" customHeight="1" thickBot="1" x14ac:dyDescent="0.3">
      <c r="A16" s="110" t="s">
        <v>138</v>
      </c>
      <c r="B16" s="151" t="s">
        <v>617</v>
      </c>
      <c r="C16" s="164"/>
      <c r="D16" s="197" t="s">
        <v>139</v>
      </c>
      <c r="E16" s="197"/>
      <c r="F16" s="200">
        <f t="shared" si="6"/>
        <v>0</v>
      </c>
      <c r="G16" s="152"/>
      <c r="H16" s="153">
        <f t="shared" si="3"/>
        <v>0</v>
      </c>
      <c r="I16" s="200">
        <f t="shared" si="7"/>
        <v>0</v>
      </c>
      <c r="J16" s="152"/>
      <c r="K16" s="153">
        <f t="shared" si="5"/>
        <v>0</v>
      </c>
      <c r="L16" s="161"/>
      <c r="M16" s="155"/>
      <c r="N16" s="156"/>
      <c r="O16" s="156"/>
      <c r="P16" s="155"/>
      <c r="Q16" s="156"/>
      <c r="R16" s="156"/>
      <c r="S16" s="157"/>
      <c r="T16" s="264"/>
      <c r="U16" s="156"/>
      <c r="V16" s="156"/>
      <c r="W16" s="157"/>
      <c r="X16" s="654"/>
    </row>
    <row r="17" spans="1:24" s="166" customFormat="1" ht="15.75" hidden="1" customHeight="1" thickBot="1" x14ac:dyDescent="0.3">
      <c r="A17" s="110" t="s">
        <v>140</v>
      </c>
      <c r="B17" s="151" t="s">
        <v>618</v>
      </c>
      <c r="C17" s="164"/>
      <c r="D17" s="197" t="s">
        <v>141</v>
      </c>
      <c r="E17" s="197"/>
      <c r="F17" s="200">
        <f t="shared" si="6"/>
        <v>0</v>
      </c>
      <c r="G17" s="152"/>
      <c r="H17" s="153">
        <f t="shared" si="3"/>
        <v>0</v>
      </c>
      <c r="I17" s="200">
        <f t="shared" si="7"/>
        <v>0</v>
      </c>
      <c r="J17" s="152"/>
      <c r="K17" s="153">
        <f t="shared" si="5"/>
        <v>0</v>
      </c>
      <c r="L17" s="161"/>
      <c r="M17" s="155"/>
      <c r="N17" s="156"/>
      <c r="O17" s="156"/>
      <c r="P17" s="155"/>
      <c r="Q17" s="156"/>
      <c r="R17" s="156"/>
      <c r="S17" s="157"/>
      <c r="T17" s="264"/>
      <c r="U17" s="156"/>
      <c r="V17" s="156"/>
      <c r="W17" s="157"/>
      <c r="X17" s="654"/>
    </row>
    <row r="18" spans="1:24" s="166" customFormat="1" ht="15.75" hidden="1" customHeight="1" thickBot="1" x14ac:dyDescent="0.3">
      <c r="A18" s="110" t="s">
        <v>142</v>
      </c>
      <c r="B18" s="151" t="s">
        <v>619</v>
      </c>
      <c r="C18" s="164"/>
      <c r="D18" s="197" t="s">
        <v>143</v>
      </c>
      <c r="E18" s="197"/>
      <c r="F18" s="200">
        <f t="shared" si="6"/>
        <v>0</v>
      </c>
      <c r="G18" s="152"/>
      <c r="H18" s="153">
        <f t="shared" si="3"/>
        <v>0</v>
      </c>
      <c r="I18" s="200">
        <f t="shared" si="7"/>
        <v>0</v>
      </c>
      <c r="J18" s="152"/>
      <c r="K18" s="153">
        <f t="shared" si="5"/>
        <v>0</v>
      </c>
      <c r="L18" s="161"/>
      <c r="M18" s="155"/>
      <c r="N18" s="156"/>
      <c r="O18" s="156"/>
      <c r="P18" s="155"/>
      <c r="Q18" s="156"/>
      <c r="R18" s="156"/>
      <c r="S18" s="157"/>
      <c r="T18" s="264"/>
      <c r="U18" s="156"/>
      <c r="V18" s="156"/>
      <c r="W18" s="157"/>
      <c r="X18" s="654"/>
    </row>
    <row r="19" spans="1:24" s="166" customFormat="1" ht="15.75" hidden="1" customHeight="1" thickBot="1" x14ac:dyDescent="0.3">
      <c r="A19" s="110" t="s">
        <v>144</v>
      </c>
      <c r="B19" s="151" t="s">
        <v>620</v>
      </c>
      <c r="C19" s="164"/>
      <c r="D19" s="197" t="s">
        <v>145</v>
      </c>
      <c r="E19" s="197"/>
      <c r="F19" s="200">
        <f t="shared" si="6"/>
        <v>0</v>
      </c>
      <c r="G19" s="152"/>
      <c r="H19" s="153">
        <f t="shared" si="3"/>
        <v>0</v>
      </c>
      <c r="I19" s="200">
        <f t="shared" si="7"/>
        <v>0</v>
      </c>
      <c r="J19" s="152"/>
      <c r="K19" s="153">
        <f t="shared" si="5"/>
        <v>0</v>
      </c>
      <c r="L19" s="161"/>
      <c r="M19" s="155"/>
      <c r="N19" s="156"/>
      <c r="O19" s="156"/>
      <c r="P19" s="155"/>
      <c r="Q19" s="156"/>
      <c r="R19" s="156"/>
      <c r="S19" s="157"/>
      <c r="T19" s="264"/>
      <c r="U19" s="156"/>
      <c r="V19" s="156"/>
      <c r="W19" s="157"/>
      <c r="X19" s="654"/>
    </row>
    <row r="20" spans="1:24" ht="15.75" hidden="1" customHeight="1" thickBot="1" x14ac:dyDescent="0.3">
      <c r="B20" s="82" t="s">
        <v>621</v>
      </c>
      <c r="C20" s="762" t="s">
        <v>146</v>
      </c>
      <c r="D20" s="763"/>
      <c r="E20" s="763"/>
      <c r="F20" s="183">
        <f>F21+F22+F23</f>
        <v>0</v>
      </c>
      <c r="G20" s="125">
        <f t="shared" ref="G20:W20" si="8">G21+G22+G23</f>
        <v>0</v>
      </c>
      <c r="H20" s="141">
        <f t="shared" si="3"/>
        <v>0</v>
      </c>
      <c r="I20" s="183">
        <f>I21+I22+I23</f>
        <v>0</v>
      </c>
      <c r="J20" s="125">
        <f t="shared" ref="J20" si="9">J21+J22+J23</f>
        <v>0</v>
      </c>
      <c r="K20" s="141">
        <f t="shared" si="5"/>
        <v>0</v>
      </c>
      <c r="L20" s="83"/>
      <c r="M20" s="84">
        <f t="shared" si="8"/>
        <v>0</v>
      </c>
      <c r="N20" s="87">
        <f t="shared" si="8"/>
        <v>0</v>
      </c>
      <c r="O20" s="87">
        <f t="shared" si="8"/>
        <v>0</v>
      </c>
      <c r="P20" s="84">
        <f t="shared" si="8"/>
        <v>0</v>
      </c>
      <c r="Q20" s="87">
        <f t="shared" si="8"/>
        <v>0</v>
      </c>
      <c r="R20" s="87">
        <f t="shared" si="8"/>
        <v>0</v>
      </c>
      <c r="S20" s="88">
        <f t="shared" si="8"/>
        <v>0</v>
      </c>
      <c r="T20" s="265">
        <f t="shared" si="8"/>
        <v>0</v>
      </c>
      <c r="U20" s="87">
        <f t="shared" si="8"/>
        <v>0</v>
      </c>
      <c r="V20" s="87">
        <f t="shared" si="8"/>
        <v>0</v>
      </c>
      <c r="W20" s="88">
        <f t="shared" si="8"/>
        <v>0</v>
      </c>
      <c r="X20" s="567"/>
    </row>
    <row r="21" spans="1:24" s="39" customFormat="1" ht="15.75" hidden="1" customHeight="1" thickBot="1" x14ac:dyDescent="0.3">
      <c r="A21" s="110" t="s">
        <v>147</v>
      </c>
      <c r="B21" s="49" t="s">
        <v>622</v>
      </c>
      <c r="C21" s="785" t="s">
        <v>148</v>
      </c>
      <c r="D21" s="786"/>
      <c r="E21" s="786"/>
      <c r="F21" s="189">
        <f>SUM(L21:W21)</f>
        <v>0</v>
      </c>
      <c r="G21" s="131"/>
      <c r="H21" s="143">
        <f t="shared" si="3"/>
        <v>0</v>
      </c>
      <c r="I21" s="189">
        <f>SUM(O21:Z21)</f>
        <v>0</v>
      </c>
      <c r="J21" s="131"/>
      <c r="K21" s="143">
        <f t="shared" si="5"/>
        <v>0</v>
      </c>
      <c r="L21" s="68"/>
      <c r="M21" s="13"/>
      <c r="N21" s="73"/>
      <c r="O21" s="73"/>
      <c r="P21" s="13"/>
      <c r="Q21" s="73"/>
      <c r="R21" s="73"/>
      <c r="S21" s="43"/>
      <c r="T21" s="266"/>
      <c r="U21" s="73"/>
      <c r="V21" s="73"/>
      <c r="W21" s="43"/>
      <c r="X21" s="655"/>
    </row>
    <row r="22" spans="1:24" s="39" customFormat="1" ht="25.5" hidden="1" customHeight="1" x14ac:dyDescent="0.25">
      <c r="A22" s="110" t="s">
        <v>149</v>
      </c>
      <c r="B22" s="49" t="s">
        <v>623</v>
      </c>
      <c r="C22" s="787" t="s">
        <v>861</v>
      </c>
      <c r="D22" s="788"/>
      <c r="E22" s="788"/>
      <c r="F22" s="189">
        <f>SUM(L22:W22)</f>
        <v>0</v>
      </c>
      <c r="G22" s="131"/>
      <c r="H22" s="143">
        <f t="shared" si="3"/>
        <v>0</v>
      </c>
      <c r="I22" s="189">
        <f>SUM(O22:Z22)</f>
        <v>0</v>
      </c>
      <c r="J22" s="131"/>
      <c r="K22" s="143">
        <f t="shared" si="5"/>
        <v>0</v>
      </c>
      <c r="L22" s="68"/>
      <c r="M22" s="13"/>
      <c r="N22" s="73"/>
      <c r="O22" s="73"/>
      <c r="P22" s="13"/>
      <c r="Q22" s="73"/>
      <c r="R22" s="73"/>
      <c r="S22" s="43"/>
      <c r="T22" s="266"/>
      <c r="U22" s="73"/>
      <c r="V22" s="73"/>
      <c r="W22" s="43"/>
      <c r="X22" s="655"/>
    </row>
    <row r="23" spans="1:24" s="39" customFormat="1" ht="15.75" hidden="1" customHeight="1" thickBot="1" x14ac:dyDescent="0.3">
      <c r="A23" s="110" t="s">
        <v>150</v>
      </c>
      <c r="B23" s="158" t="s">
        <v>624</v>
      </c>
      <c r="C23" s="827" t="s">
        <v>151</v>
      </c>
      <c r="D23" s="828"/>
      <c r="E23" s="828"/>
      <c r="F23" s="201">
        <f>SUM(L23:W23)</f>
        <v>0</v>
      </c>
      <c r="G23" s="159"/>
      <c r="H23" s="143">
        <f t="shared" si="3"/>
        <v>0</v>
      </c>
      <c r="I23" s="201">
        <f>SUM(O23:Z23)</f>
        <v>0</v>
      </c>
      <c r="J23" s="159"/>
      <c r="K23" s="143">
        <f t="shared" si="5"/>
        <v>0</v>
      </c>
      <c r="L23" s="68"/>
      <c r="M23" s="13"/>
      <c r="N23" s="73"/>
      <c r="O23" s="73"/>
      <c r="P23" s="13"/>
      <c r="Q23" s="73"/>
      <c r="R23" s="73"/>
      <c r="S23" s="43"/>
      <c r="T23" s="266"/>
      <c r="U23" s="73"/>
      <c r="V23" s="73"/>
      <c r="W23" s="43"/>
      <c r="X23" s="655"/>
    </row>
    <row r="24" spans="1:24" ht="15.75" thickBot="1" x14ac:dyDescent="0.3">
      <c r="A24" s="110" t="s">
        <v>950</v>
      </c>
      <c r="B24" s="75" t="s">
        <v>152</v>
      </c>
      <c r="C24" s="758" t="s">
        <v>801</v>
      </c>
      <c r="D24" s="758"/>
      <c r="E24" s="759"/>
      <c r="F24" s="185">
        <f>F25+F26+F27+F28+F29+F30+F31</f>
        <v>0</v>
      </c>
      <c r="G24" s="127">
        <f t="shared" ref="G24" si="10">G25+G26+G27+G28+G29+G30+G31</f>
        <v>0</v>
      </c>
      <c r="H24" s="139">
        <f t="shared" si="3"/>
        <v>0</v>
      </c>
      <c r="I24" s="185">
        <f>I25+I26+I27+I28+I29+I30+I31</f>
        <v>0</v>
      </c>
      <c r="J24" s="127">
        <f t="shared" ref="J24" si="11">J25+J26+J27+J28+J29+J30+J31</f>
        <v>0</v>
      </c>
      <c r="K24" s="139">
        <f t="shared" si="5"/>
        <v>0</v>
      </c>
      <c r="L24" s="76">
        <v>0</v>
      </c>
      <c r="M24" s="77">
        <v>0</v>
      </c>
      <c r="N24" s="80">
        <v>0</v>
      </c>
      <c r="O24" s="80">
        <v>0</v>
      </c>
      <c r="P24" s="77">
        <v>0</v>
      </c>
      <c r="Q24" s="80">
        <v>0</v>
      </c>
      <c r="R24" s="80">
        <v>0</v>
      </c>
      <c r="S24" s="81">
        <v>0</v>
      </c>
      <c r="T24" s="262">
        <v>0</v>
      </c>
      <c r="U24" s="80">
        <v>0</v>
      </c>
      <c r="V24" s="80">
        <v>0</v>
      </c>
      <c r="W24" s="81">
        <v>0</v>
      </c>
      <c r="X24" s="566">
        <f>SUM(L24:W24)</f>
        <v>0</v>
      </c>
    </row>
    <row r="25" spans="1:24" ht="15.75" hidden="1" customHeight="1" thickBot="1" x14ac:dyDescent="0.3">
      <c r="B25" s="54"/>
      <c r="C25" s="821" t="s">
        <v>154</v>
      </c>
      <c r="D25" s="822"/>
      <c r="E25" s="822"/>
      <c r="F25" s="186">
        <f t="shared" ref="F25:F31" si="12">SUM(L25:W25)</f>
        <v>0</v>
      </c>
      <c r="G25" s="128"/>
      <c r="H25" s="142">
        <f t="shared" si="3"/>
        <v>0</v>
      </c>
      <c r="I25" s="186">
        <f t="shared" ref="I25:I31" si="13">SUM(O25:Z25)</f>
        <v>0</v>
      </c>
      <c r="J25" s="128"/>
      <c r="K25" s="142">
        <f t="shared" si="5"/>
        <v>0</v>
      </c>
      <c r="L25" s="66"/>
      <c r="M25" s="1"/>
      <c r="N25" s="72"/>
      <c r="O25" s="72"/>
      <c r="P25" s="1"/>
      <c r="Q25" s="72"/>
      <c r="R25" s="72"/>
      <c r="S25" s="42"/>
      <c r="T25" s="267"/>
      <c r="U25" s="72"/>
      <c r="V25" s="72"/>
      <c r="W25" s="42"/>
      <c r="X25" s="567"/>
    </row>
    <row r="26" spans="1:24" ht="15.75" hidden="1" customHeight="1" thickBot="1" x14ac:dyDescent="0.3">
      <c r="B26" s="55"/>
      <c r="C26" s="823" t="s">
        <v>155</v>
      </c>
      <c r="D26" s="824"/>
      <c r="E26" s="824"/>
      <c r="F26" s="187">
        <f t="shared" si="12"/>
        <v>0</v>
      </c>
      <c r="G26" s="129"/>
      <c r="H26" s="142">
        <f t="shared" si="3"/>
        <v>0</v>
      </c>
      <c r="I26" s="187">
        <f t="shared" si="13"/>
        <v>0</v>
      </c>
      <c r="J26" s="129"/>
      <c r="K26" s="142">
        <f t="shared" si="5"/>
        <v>0</v>
      </c>
      <c r="L26" s="66"/>
      <c r="M26" s="1"/>
      <c r="N26" s="72"/>
      <c r="O26" s="72"/>
      <c r="P26" s="1"/>
      <c r="Q26" s="72"/>
      <c r="R26" s="72"/>
      <c r="S26" s="42"/>
      <c r="T26" s="267"/>
      <c r="U26" s="72"/>
      <c r="V26" s="72"/>
      <c r="W26" s="42"/>
      <c r="X26" s="567"/>
    </row>
    <row r="27" spans="1:24" ht="15.75" hidden="1" customHeight="1" thickBot="1" x14ac:dyDescent="0.3">
      <c r="B27" s="55"/>
      <c r="C27" s="823" t="s">
        <v>156</v>
      </c>
      <c r="D27" s="824"/>
      <c r="E27" s="824"/>
      <c r="F27" s="187">
        <f t="shared" si="12"/>
        <v>0</v>
      </c>
      <c r="G27" s="129"/>
      <c r="H27" s="142">
        <f t="shared" si="3"/>
        <v>0</v>
      </c>
      <c r="I27" s="187">
        <f t="shared" si="13"/>
        <v>0</v>
      </c>
      <c r="J27" s="129"/>
      <c r="K27" s="142">
        <f t="shared" si="5"/>
        <v>0</v>
      </c>
      <c r="L27" s="66"/>
      <c r="M27" s="1"/>
      <c r="N27" s="72"/>
      <c r="O27" s="72"/>
      <c r="P27" s="1"/>
      <c r="Q27" s="72"/>
      <c r="R27" s="72"/>
      <c r="S27" s="42"/>
      <c r="T27" s="267"/>
      <c r="U27" s="72"/>
      <c r="V27" s="72"/>
      <c r="W27" s="42"/>
      <c r="X27" s="567"/>
    </row>
    <row r="28" spans="1:24" ht="15.75" hidden="1" customHeight="1" thickBot="1" x14ac:dyDescent="0.3">
      <c r="B28" s="55"/>
      <c r="C28" s="823" t="s">
        <v>157</v>
      </c>
      <c r="D28" s="824"/>
      <c r="E28" s="824"/>
      <c r="F28" s="187">
        <f t="shared" si="12"/>
        <v>0</v>
      </c>
      <c r="G28" s="129"/>
      <c r="H28" s="142">
        <f t="shared" si="3"/>
        <v>0</v>
      </c>
      <c r="I28" s="187">
        <f t="shared" si="13"/>
        <v>0</v>
      </c>
      <c r="J28" s="129"/>
      <c r="K28" s="142">
        <f t="shared" si="5"/>
        <v>0</v>
      </c>
      <c r="L28" s="66"/>
      <c r="M28" s="1"/>
      <c r="N28" s="72"/>
      <c r="O28" s="72"/>
      <c r="P28" s="1"/>
      <c r="Q28" s="72"/>
      <c r="R28" s="72"/>
      <c r="S28" s="42"/>
      <c r="T28" s="267"/>
      <c r="U28" s="72"/>
      <c r="V28" s="72"/>
      <c r="W28" s="42"/>
      <c r="X28" s="567"/>
    </row>
    <row r="29" spans="1:24" ht="15.75" hidden="1" customHeight="1" thickBot="1" x14ac:dyDescent="0.3">
      <c r="B29" s="55"/>
      <c r="C29" s="823" t="s">
        <v>158</v>
      </c>
      <c r="D29" s="824"/>
      <c r="E29" s="824"/>
      <c r="F29" s="187">
        <f t="shared" si="12"/>
        <v>0</v>
      </c>
      <c r="G29" s="129"/>
      <c r="H29" s="142">
        <f t="shared" si="3"/>
        <v>0</v>
      </c>
      <c r="I29" s="187">
        <f t="shared" si="13"/>
        <v>0</v>
      </c>
      <c r="J29" s="129"/>
      <c r="K29" s="142">
        <f t="shared" si="5"/>
        <v>0</v>
      </c>
      <c r="L29" s="66"/>
      <c r="M29" s="1"/>
      <c r="N29" s="72"/>
      <c r="O29" s="72"/>
      <c r="P29" s="1"/>
      <c r="Q29" s="72"/>
      <c r="R29" s="72"/>
      <c r="S29" s="42"/>
      <c r="T29" s="267"/>
      <c r="U29" s="72"/>
      <c r="V29" s="72"/>
      <c r="W29" s="42"/>
      <c r="X29" s="567"/>
    </row>
    <row r="30" spans="1:24" ht="15.75" hidden="1" customHeight="1" thickBot="1" x14ac:dyDescent="0.3">
      <c r="B30" s="55"/>
      <c r="C30" s="823" t="s">
        <v>159</v>
      </c>
      <c r="D30" s="824"/>
      <c r="E30" s="824"/>
      <c r="F30" s="187">
        <f t="shared" si="12"/>
        <v>0</v>
      </c>
      <c r="G30" s="129"/>
      <c r="H30" s="142">
        <f t="shared" si="3"/>
        <v>0</v>
      </c>
      <c r="I30" s="187">
        <f t="shared" si="13"/>
        <v>0</v>
      </c>
      <c r="J30" s="129"/>
      <c r="K30" s="142">
        <f t="shared" si="5"/>
        <v>0</v>
      </c>
      <c r="L30" s="66"/>
      <c r="M30" s="1"/>
      <c r="N30" s="72"/>
      <c r="O30" s="72"/>
      <c r="P30" s="1"/>
      <c r="Q30" s="72"/>
      <c r="R30" s="72"/>
      <c r="S30" s="42"/>
      <c r="T30" s="267"/>
      <c r="U30" s="72"/>
      <c r="V30" s="72"/>
      <c r="W30" s="42"/>
      <c r="X30" s="567"/>
    </row>
    <row r="31" spans="1:24" ht="15.75" hidden="1" customHeight="1" thickBot="1" x14ac:dyDescent="0.3">
      <c r="B31" s="56"/>
      <c r="C31" s="825" t="s">
        <v>160</v>
      </c>
      <c r="D31" s="826"/>
      <c r="E31" s="826"/>
      <c r="F31" s="188">
        <f t="shared" si="12"/>
        <v>0</v>
      </c>
      <c r="G31" s="130"/>
      <c r="H31" s="142">
        <f t="shared" si="3"/>
        <v>0</v>
      </c>
      <c r="I31" s="188">
        <f t="shared" si="13"/>
        <v>0</v>
      </c>
      <c r="J31" s="130"/>
      <c r="K31" s="142">
        <f t="shared" si="5"/>
        <v>0</v>
      </c>
      <c r="L31" s="66"/>
      <c r="M31" s="1"/>
      <c r="N31" s="72"/>
      <c r="O31" s="72"/>
      <c r="P31" s="1"/>
      <c r="Q31" s="72"/>
      <c r="R31" s="72"/>
      <c r="S31" s="42"/>
      <c r="T31" s="267"/>
      <c r="U31" s="72"/>
      <c r="V31" s="72"/>
      <c r="W31" s="42"/>
      <c r="X31" s="567"/>
    </row>
    <row r="32" spans="1:24" ht="15.75" thickBot="1" x14ac:dyDescent="0.3">
      <c r="B32" s="75" t="s">
        <v>161</v>
      </c>
      <c r="C32" s="759" t="s">
        <v>162</v>
      </c>
      <c r="D32" s="769"/>
      <c r="E32" s="769"/>
      <c r="F32" s="185">
        <f>F33+F37+F40+F52+F55</f>
        <v>191500</v>
      </c>
      <c r="G32" s="127">
        <f t="shared" ref="G32" si="14">G33+G37+G40+G52+G55</f>
        <v>0</v>
      </c>
      <c r="H32" s="139">
        <f t="shared" si="3"/>
        <v>191500</v>
      </c>
      <c r="I32" s="185">
        <f>I33+I37+I40+I52+I55</f>
        <v>191500</v>
      </c>
      <c r="J32" s="127">
        <f t="shared" ref="J32" si="15">J33+J37+J40+J52+J55</f>
        <v>0</v>
      </c>
      <c r="K32" s="139">
        <f t="shared" si="5"/>
        <v>191500</v>
      </c>
      <c r="L32" s="76">
        <f t="shared" ref="L32:W32" si="16">SUM(L40+L55)</f>
        <v>2125</v>
      </c>
      <c r="M32" s="76">
        <f t="shared" si="16"/>
        <v>0</v>
      </c>
      <c r="N32" s="76">
        <f t="shared" si="16"/>
        <v>10236</v>
      </c>
      <c r="O32" s="76">
        <f t="shared" si="16"/>
        <v>11109</v>
      </c>
      <c r="P32" s="76">
        <f t="shared" si="16"/>
        <v>8643</v>
      </c>
      <c r="Q32" s="76">
        <f t="shared" si="16"/>
        <v>36192</v>
      </c>
      <c r="R32" s="76">
        <f t="shared" si="16"/>
        <v>6969</v>
      </c>
      <c r="S32" s="76">
        <f t="shared" si="16"/>
        <v>7155</v>
      </c>
      <c r="T32" s="76">
        <f t="shared" si="16"/>
        <v>26595</v>
      </c>
      <c r="U32" s="76">
        <f t="shared" si="16"/>
        <v>29286</v>
      </c>
      <c r="V32" s="76">
        <f t="shared" si="16"/>
        <v>26595</v>
      </c>
      <c r="W32" s="76">
        <f t="shared" si="16"/>
        <v>26595</v>
      </c>
      <c r="X32" s="566">
        <f>SUM(L32:W32)</f>
        <v>191500</v>
      </c>
    </row>
    <row r="33" spans="1:24" ht="15" hidden="1" customHeight="1" x14ac:dyDescent="0.25">
      <c r="B33" s="107" t="s">
        <v>625</v>
      </c>
      <c r="C33" s="760" t="s">
        <v>163</v>
      </c>
      <c r="D33" s="761"/>
      <c r="E33" s="761"/>
      <c r="F33" s="181">
        <f>F34+F35+F36</f>
        <v>0</v>
      </c>
      <c r="G33" s="123">
        <f t="shared" ref="G33" si="17">G34+G35+G36</f>
        <v>0</v>
      </c>
      <c r="H33" s="140">
        <f t="shared" si="3"/>
        <v>0</v>
      </c>
      <c r="I33" s="181">
        <f>I34+I35+I36</f>
        <v>0</v>
      </c>
      <c r="J33" s="123">
        <f t="shared" ref="J33" si="18">J34+J35+J36</f>
        <v>0</v>
      </c>
      <c r="K33" s="140">
        <f t="shared" si="5"/>
        <v>0</v>
      </c>
      <c r="L33" s="76"/>
      <c r="M33" s="77"/>
      <c r="N33" s="80"/>
      <c r="O33" s="80"/>
      <c r="P33" s="77"/>
      <c r="Q33" s="80"/>
      <c r="R33" s="80"/>
      <c r="S33" s="81"/>
      <c r="T33" s="262"/>
      <c r="U33" s="80"/>
      <c r="V33" s="80"/>
      <c r="W33" s="81"/>
      <c r="X33" s="567"/>
    </row>
    <row r="34" spans="1:24" s="39" customFormat="1" ht="15" hidden="1" customHeight="1" x14ac:dyDescent="0.25">
      <c r="A34" s="110" t="s">
        <v>164</v>
      </c>
      <c r="B34" s="49" t="s">
        <v>626</v>
      </c>
      <c r="C34" s="785" t="s">
        <v>165</v>
      </c>
      <c r="D34" s="786"/>
      <c r="E34" s="786"/>
      <c r="F34" s="189">
        <f>SUM(L34:W34)</f>
        <v>0</v>
      </c>
      <c r="G34" s="131"/>
      <c r="H34" s="143">
        <f t="shared" si="3"/>
        <v>0</v>
      </c>
      <c r="I34" s="189">
        <f>SUM(O34:Z34)</f>
        <v>0</v>
      </c>
      <c r="J34" s="131"/>
      <c r="K34" s="143">
        <f t="shared" si="5"/>
        <v>0</v>
      </c>
      <c r="L34" s="76"/>
      <c r="M34" s="77"/>
      <c r="N34" s="80"/>
      <c r="O34" s="80"/>
      <c r="P34" s="77"/>
      <c r="Q34" s="80"/>
      <c r="R34" s="80"/>
      <c r="S34" s="81"/>
      <c r="T34" s="262"/>
      <c r="U34" s="80"/>
      <c r="V34" s="80"/>
      <c r="W34" s="81"/>
      <c r="X34" s="655"/>
    </row>
    <row r="35" spans="1:24" s="39" customFormat="1" ht="15" hidden="1" customHeight="1" x14ac:dyDescent="0.25">
      <c r="A35" s="110" t="s">
        <v>166</v>
      </c>
      <c r="B35" s="49" t="s">
        <v>627</v>
      </c>
      <c r="C35" s="785" t="s">
        <v>167</v>
      </c>
      <c r="D35" s="786"/>
      <c r="E35" s="786"/>
      <c r="F35" s="189">
        <f>SUM(L35:W35)</f>
        <v>0</v>
      </c>
      <c r="G35" s="131"/>
      <c r="H35" s="143">
        <f t="shared" si="3"/>
        <v>0</v>
      </c>
      <c r="I35" s="189">
        <f>SUM(O35:Z35)</f>
        <v>0</v>
      </c>
      <c r="J35" s="131"/>
      <c r="K35" s="143">
        <f t="shared" si="5"/>
        <v>0</v>
      </c>
      <c r="L35" s="76"/>
      <c r="M35" s="77"/>
      <c r="N35" s="80"/>
      <c r="O35" s="80"/>
      <c r="P35" s="77"/>
      <c r="Q35" s="80"/>
      <c r="R35" s="80"/>
      <c r="S35" s="81"/>
      <c r="T35" s="262"/>
      <c r="U35" s="80"/>
      <c r="V35" s="80"/>
      <c r="W35" s="81"/>
      <c r="X35" s="655"/>
    </row>
    <row r="36" spans="1:24" s="39" customFormat="1" ht="15" hidden="1" customHeight="1" x14ac:dyDescent="0.25">
      <c r="A36" s="110" t="s">
        <v>168</v>
      </c>
      <c r="B36" s="49" t="s">
        <v>628</v>
      </c>
      <c r="C36" s="785" t="s">
        <v>169</v>
      </c>
      <c r="D36" s="786"/>
      <c r="E36" s="786"/>
      <c r="F36" s="189">
        <f>SUM(L36:W36)</f>
        <v>0</v>
      </c>
      <c r="G36" s="131"/>
      <c r="H36" s="143">
        <f t="shared" si="3"/>
        <v>0</v>
      </c>
      <c r="I36" s="189">
        <f>SUM(O36:Z36)</f>
        <v>0</v>
      </c>
      <c r="J36" s="131"/>
      <c r="K36" s="143">
        <f t="shared" si="5"/>
        <v>0</v>
      </c>
      <c r="L36" s="76"/>
      <c r="M36" s="77"/>
      <c r="N36" s="80"/>
      <c r="O36" s="80"/>
      <c r="P36" s="77"/>
      <c r="Q36" s="80"/>
      <c r="R36" s="80"/>
      <c r="S36" s="81"/>
      <c r="T36" s="262"/>
      <c r="U36" s="80"/>
      <c r="V36" s="80"/>
      <c r="W36" s="81"/>
      <c r="X36" s="655"/>
    </row>
    <row r="37" spans="1:24" ht="15" hidden="1" customHeight="1" x14ac:dyDescent="0.25">
      <c r="B37" s="82" t="s">
        <v>629</v>
      </c>
      <c r="C37" s="762" t="s">
        <v>170</v>
      </c>
      <c r="D37" s="763"/>
      <c r="E37" s="763"/>
      <c r="F37" s="183">
        <f>F38+F39</f>
        <v>0</v>
      </c>
      <c r="G37" s="125">
        <f t="shared" ref="G37" si="19">G38+G39</f>
        <v>0</v>
      </c>
      <c r="H37" s="141">
        <f t="shared" si="3"/>
        <v>0</v>
      </c>
      <c r="I37" s="183">
        <f>I38+I39</f>
        <v>0</v>
      </c>
      <c r="J37" s="125">
        <f t="shared" ref="J37" si="20">J38+J39</f>
        <v>0</v>
      </c>
      <c r="K37" s="141">
        <f t="shared" si="5"/>
        <v>0</v>
      </c>
      <c r="L37" s="76"/>
      <c r="M37" s="77"/>
      <c r="N37" s="80"/>
      <c r="O37" s="80"/>
      <c r="P37" s="77"/>
      <c r="Q37" s="80"/>
      <c r="R37" s="80"/>
      <c r="S37" s="81"/>
      <c r="T37" s="262"/>
      <c r="U37" s="80"/>
      <c r="V37" s="80"/>
      <c r="W37" s="81"/>
      <c r="X37" s="567"/>
    </row>
    <row r="38" spans="1:24" s="39" customFormat="1" ht="15" hidden="1" customHeight="1" x14ac:dyDescent="0.25">
      <c r="A38" s="110" t="s">
        <v>171</v>
      </c>
      <c r="B38" s="49" t="s">
        <v>630</v>
      </c>
      <c r="C38" s="785" t="s">
        <v>172</v>
      </c>
      <c r="D38" s="786"/>
      <c r="E38" s="786"/>
      <c r="F38" s="189">
        <f>SUM(L38:W38)</f>
        <v>0</v>
      </c>
      <c r="G38" s="131"/>
      <c r="H38" s="143">
        <f t="shared" si="3"/>
        <v>0</v>
      </c>
      <c r="I38" s="189">
        <f>SUM(O38:Z38)</f>
        <v>0</v>
      </c>
      <c r="J38" s="131"/>
      <c r="K38" s="143">
        <f t="shared" si="5"/>
        <v>0</v>
      </c>
      <c r="L38" s="76"/>
      <c r="M38" s="77"/>
      <c r="N38" s="80"/>
      <c r="O38" s="80"/>
      <c r="P38" s="77"/>
      <c r="Q38" s="80"/>
      <c r="R38" s="80"/>
      <c r="S38" s="81"/>
      <c r="T38" s="262"/>
      <c r="U38" s="80"/>
      <c r="V38" s="80"/>
      <c r="W38" s="81"/>
      <c r="X38" s="655"/>
    </row>
    <row r="39" spans="1:24" s="39" customFormat="1" ht="15" hidden="1" customHeight="1" x14ac:dyDescent="0.25">
      <c r="A39" s="110" t="s">
        <v>173</v>
      </c>
      <c r="B39" s="49" t="s">
        <v>631</v>
      </c>
      <c r="C39" s="785" t="s">
        <v>174</v>
      </c>
      <c r="D39" s="786"/>
      <c r="E39" s="786"/>
      <c r="F39" s="189">
        <f>SUM(L39:W39)</f>
        <v>0</v>
      </c>
      <c r="G39" s="131"/>
      <c r="H39" s="143">
        <f t="shared" si="3"/>
        <v>0</v>
      </c>
      <c r="I39" s="189">
        <f>SUM(O39:Z39)</f>
        <v>0</v>
      </c>
      <c r="J39" s="131"/>
      <c r="K39" s="143">
        <f t="shared" si="5"/>
        <v>0</v>
      </c>
      <c r="L39" s="76"/>
      <c r="M39" s="77"/>
      <c r="N39" s="80"/>
      <c r="O39" s="80"/>
      <c r="P39" s="77"/>
      <c r="Q39" s="80"/>
      <c r="R39" s="80"/>
      <c r="S39" s="81"/>
      <c r="T39" s="262"/>
      <c r="U39" s="80"/>
      <c r="V39" s="80"/>
      <c r="W39" s="81"/>
      <c r="X39" s="655"/>
    </row>
    <row r="40" spans="1:24" ht="15.75" thickBot="1" x14ac:dyDescent="0.3">
      <c r="B40" s="82" t="s">
        <v>632</v>
      </c>
      <c r="C40" s="762" t="s">
        <v>175</v>
      </c>
      <c r="D40" s="763"/>
      <c r="E40" s="763"/>
      <c r="F40" s="183">
        <f>F41+F44+F45+F46+F47+F50+F51</f>
        <v>141500</v>
      </c>
      <c r="G40" s="125">
        <f t="shared" ref="G40" si="21">G41+G44+G45+G46+G47+G50+G51</f>
        <v>0</v>
      </c>
      <c r="H40" s="141">
        <f t="shared" si="3"/>
        <v>141500</v>
      </c>
      <c r="I40" s="183">
        <f>I41+I44+I45+I46+I47+I50+I51</f>
        <v>141500</v>
      </c>
      <c r="J40" s="125">
        <f t="shared" ref="J40" si="22">J41+J44+J45+J46+J47+J50+J51</f>
        <v>0</v>
      </c>
      <c r="K40" s="141">
        <f t="shared" si="5"/>
        <v>141500</v>
      </c>
      <c r="L40" s="76">
        <f t="shared" ref="L40:W40" si="23">SUM(L51+L41)</f>
        <v>0</v>
      </c>
      <c r="M40" s="76">
        <f t="shared" si="23"/>
        <v>0</v>
      </c>
      <c r="N40" s="76">
        <f t="shared" si="23"/>
        <v>8269</v>
      </c>
      <c r="O40" s="76">
        <f t="shared" si="23"/>
        <v>8937</v>
      </c>
      <c r="P40" s="76">
        <f t="shared" si="23"/>
        <v>8643</v>
      </c>
      <c r="Q40" s="76">
        <f t="shared" si="23"/>
        <v>28959</v>
      </c>
      <c r="R40" s="76">
        <f t="shared" si="23"/>
        <v>5596</v>
      </c>
      <c r="S40" s="76">
        <f t="shared" si="23"/>
        <v>5729</v>
      </c>
      <c r="T40" s="76">
        <f t="shared" si="23"/>
        <v>18169</v>
      </c>
      <c r="U40" s="76">
        <f t="shared" si="23"/>
        <v>20860</v>
      </c>
      <c r="V40" s="76">
        <f t="shared" si="23"/>
        <v>18169</v>
      </c>
      <c r="W40" s="76">
        <f t="shared" si="23"/>
        <v>18169</v>
      </c>
      <c r="X40" s="566">
        <f>SUM(L40:W40)</f>
        <v>141500</v>
      </c>
    </row>
    <row r="41" spans="1:24" s="39" customFormat="1" ht="15.75" thickBot="1" x14ac:dyDescent="0.3">
      <c r="A41" s="110" t="s">
        <v>176</v>
      </c>
      <c r="B41" s="49" t="s">
        <v>633</v>
      </c>
      <c r="C41" s="785" t="s">
        <v>177</v>
      </c>
      <c r="D41" s="786"/>
      <c r="E41" s="786"/>
      <c r="F41" s="189">
        <f>SUM(F42:F43)</f>
        <v>136500</v>
      </c>
      <c r="G41" s="131">
        <f>SUM(G42:G43)</f>
        <v>0</v>
      </c>
      <c r="H41" s="143">
        <f t="shared" si="3"/>
        <v>136500</v>
      </c>
      <c r="I41" s="189">
        <f>SUM(I42:I43)</f>
        <v>136500</v>
      </c>
      <c r="J41" s="131">
        <f>SUM(J42:J43)</f>
        <v>0</v>
      </c>
      <c r="K41" s="143">
        <f t="shared" si="5"/>
        <v>136500</v>
      </c>
      <c r="L41" s="404">
        <f t="shared" ref="L41:W41" si="24">SUM(L42:L43)</f>
        <v>0</v>
      </c>
      <c r="M41" s="404">
        <f t="shared" si="24"/>
        <v>0</v>
      </c>
      <c r="N41" s="404">
        <f t="shared" si="24"/>
        <v>5961</v>
      </c>
      <c r="O41" s="404">
        <f t="shared" si="24"/>
        <v>8937</v>
      </c>
      <c r="P41" s="404">
        <f t="shared" si="24"/>
        <v>8643</v>
      </c>
      <c r="Q41" s="404">
        <f t="shared" si="24"/>
        <v>28959</v>
      </c>
      <c r="R41" s="404">
        <f t="shared" si="24"/>
        <v>5596</v>
      </c>
      <c r="S41" s="404">
        <f t="shared" si="24"/>
        <v>5729</v>
      </c>
      <c r="T41" s="404">
        <f t="shared" si="24"/>
        <v>18169</v>
      </c>
      <c r="U41" s="404">
        <f t="shared" si="24"/>
        <v>18168</v>
      </c>
      <c r="V41" s="404">
        <f t="shared" si="24"/>
        <v>18169</v>
      </c>
      <c r="W41" s="404">
        <f t="shared" si="24"/>
        <v>18169</v>
      </c>
      <c r="X41" s="636">
        <f>SUM(L41:W41)</f>
        <v>136500</v>
      </c>
    </row>
    <row r="42" spans="1:24" ht="15.75" thickBot="1" x14ac:dyDescent="0.3">
      <c r="B42" s="50"/>
      <c r="C42" s="224"/>
      <c r="D42" s="175" t="s">
        <v>980</v>
      </c>
      <c r="E42" s="175"/>
      <c r="F42" s="182">
        <v>120000</v>
      </c>
      <c r="G42" s="124"/>
      <c r="H42" s="142">
        <f>SUM(F42:G42)</f>
        <v>120000</v>
      </c>
      <c r="I42" s="182">
        <v>120000</v>
      </c>
      <c r="J42" s="124"/>
      <c r="K42" s="142">
        <f>SUM(I42:J42)</f>
        <v>120000</v>
      </c>
      <c r="L42" s="404">
        <v>0</v>
      </c>
      <c r="M42" s="405">
        <v>0</v>
      </c>
      <c r="N42" s="406">
        <v>3653</v>
      </c>
      <c r="O42" s="406">
        <v>8937</v>
      </c>
      <c r="P42" s="405">
        <v>8643</v>
      </c>
      <c r="Q42" s="406">
        <v>28959</v>
      </c>
      <c r="R42" s="406">
        <v>5596</v>
      </c>
      <c r="S42" s="407">
        <v>5729</v>
      </c>
      <c r="T42" s="408">
        <v>14621</v>
      </c>
      <c r="U42" s="406">
        <v>14620</v>
      </c>
      <c r="V42" s="406">
        <v>14621</v>
      </c>
      <c r="W42" s="407">
        <v>14621</v>
      </c>
      <c r="X42" s="566">
        <f>SUM(L42:W42)</f>
        <v>120000</v>
      </c>
    </row>
    <row r="43" spans="1:24" ht="15.75" thickBot="1" x14ac:dyDescent="0.3">
      <c r="B43" s="50"/>
      <c r="C43" s="224"/>
      <c r="D43" s="175" t="s">
        <v>982</v>
      </c>
      <c r="E43" s="175"/>
      <c r="F43" s="182">
        <v>16500</v>
      </c>
      <c r="G43" s="124"/>
      <c r="H43" s="142">
        <f>SUM(F43:G43)</f>
        <v>16500</v>
      </c>
      <c r="I43" s="182">
        <v>16500</v>
      </c>
      <c r="J43" s="124"/>
      <c r="K43" s="142">
        <f>SUM(I43:J43)</f>
        <v>16500</v>
      </c>
      <c r="L43" s="404">
        <v>0</v>
      </c>
      <c r="M43" s="405">
        <v>0</v>
      </c>
      <c r="N43" s="406">
        <v>2308</v>
      </c>
      <c r="O43" s="406">
        <v>0</v>
      </c>
      <c r="P43" s="405">
        <v>0</v>
      </c>
      <c r="Q43" s="406">
        <v>0</v>
      </c>
      <c r="R43" s="406">
        <v>0</v>
      </c>
      <c r="S43" s="407">
        <v>0</v>
      </c>
      <c r="T43" s="408">
        <v>3548</v>
      </c>
      <c r="U43" s="406">
        <v>3548</v>
      </c>
      <c r="V43" s="406">
        <v>3548</v>
      </c>
      <c r="W43" s="407">
        <v>3548</v>
      </c>
      <c r="X43" s="566">
        <f>SUM(L43:W43)</f>
        <v>16500</v>
      </c>
    </row>
    <row r="44" spans="1:24" s="39" customFormat="1" ht="15" hidden="1" customHeight="1" x14ac:dyDescent="0.25">
      <c r="A44" s="110" t="s">
        <v>178</v>
      </c>
      <c r="B44" s="49" t="s">
        <v>634</v>
      </c>
      <c r="C44" s="785" t="s">
        <v>179</v>
      </c>
      <c r="D44" s="786"/>
      <c r="E44" s="786"/>
      <c r="F44" s="189">
        <f>SUM(L44:W44)</f>
        <v>0</v>
      </c>
      <c r="G44" s="131"/>
      <c r="H44" s="143">
        <f t="shared" si="3"/>
        <v>0</v>
      </c>
      <c r="I44" s="189">
        <f>SUM(O44:Z44)</f>
        <v>0</v>
      </c>
      <c r="J44" s="131"/>
      <c r="K44" s="143">
        <f t="shared" ref="K44:K109" si="25">SUM(I44:J44)</f>
        <v>0</v>
      </c>
      <c r="L44" s="404"/>
      <c r="M44" s="405"/>
      <c r="N44" s="406"/>
      <c r="O44" s="406"/>
      <c r="P44" s="405"/>
      <c r="Q44" s="406"/>
      <c r="R44" s="406"/>
      <c r="S44" s="407"/>
      <c r="T44" s="408"/>
      <c r="U44" s="406"/>
      <c r="V44" s="406"/>
      <c r="W44" s="407"/>
      <c r="X44" s="655"/>
    </row>
    <row r="45" spans="1:24" s="39" customFormat="1" ht="15" hidden="1" customHeight="1" x14ac:dyDescent="0.25">
      <c r="A45" s="110" t="s">
        <v>180</v>
      </c>
      <c r="B45" s="49" t="s">
        <v>635</v>
      </c>
      <c r="C45" s="785" t="s">
        <v>181</v>
      </c>
      <c r="D45" s="786"/>
      <c r="E45" s="786"/>
      <c r="F45" s="189">
        <f>SUM(L45:W45)</f>
        <v>0</v>
      </c>
      <c r="G45" s="131"/>
      <c r="H45" s="143">
        <f t="shared" si="3"/>
        <v>0</v>
      </c>
      <c r="I45" s="189">
        <f>SUM(O45:Z45)</f>
        <v>0</v>
      </c>
      <c r="J45" s="131"/>
      <c r="K45" s="143">
        <f t="shared" si="25"/>
        <v>0</v>
      </c>
      <c r="L45" s="404"/>
      <c r="M45" s="405"/>
      <c r="N45" s="406"/>
      <c r="O45" s="406"/>
      <c r="P45" s="405"/>
      <c r="Q45" s="406"/>
      <c r="R45" s="406"/>
      <c r="S45" s="407"/>
      <c r="T45" s="408"/>
      <c r="U45" s="406"/>
      <c r="V45" s="406"/>
      <c r="W45" s="407"/>
      <c r="X45" s="655"/>
    </row>
    <row r="46" spans="1:24" s="39" customFormat="1" ht="15" hidden="1" customHeight="1" x14ac:dyDescent="0.25">
      <c r="A46" s="110" t="s">
        <v>182</v>
      </c>
      <c r="B46" s="49" t="s">
        <v>636</v>
      </c>
      <c r="C46" s="785" t="s">
        <v>183</v>
      </c>
      <c r="D46" s="786"/>
      <c r="E46" s="786"/>
      <c r="F46" s="189">
        <f>SUM(L46:W46)</f>
        <v>0</v>
      </c>
      <c r="G46" s="131"/>
      <c r="H46" s="143">
        <f t="shared" si="3"/>
        <v>0</v>
      </c>
      <c r="I46" s="189">
        <f>SUM(O46:Z46)</f>
        <v>0</v>
      </c>
      <c r="J46" s="131"/>
      <c r="K46" s="143">
        <f t="shared" si="25"/>
        <v>0</v>
      </c>
      <c r="L46" s="404"/>
      <c r="M46" s="405"/>
      <c r="N46" s="406"/>
      <c r="O46" s="406"/>
      <c r="P46" s="405"/>
      <c r="Q46" s="406"/>
      <c r="R46" s="406"/>
      <c r="S46" s="407"/>
      <c r="T46" s="408"/>
      <c r="U46" s="406"/>
      <c r="V46" s="406"/>
      <c r="W46" s="407"/>
      <c r="X46" s="655"/>
    </row>
    <row r="47" spans="1:24" s="17" customFormat="1" ht="15" hidden="1" customHeight="1" x14ac:dyDescent="0.25">
      <c r="A47" s="110" t="s">
        <v>184</v>
      </c>
      <c r="B47" s="49" t="s">
        <v>637</v>
      </c>
      <c r="C47" s="785" t="s">
        <v>185</v>
      </c>
      <c r="D47" s="786"/>
      <c r="E47" s="786"/>
      <c r="F47" s="189">
        <f>F48+F49</f>
        <v>0</v>
      </c>
      <c r="G47" s="131">
        <f t="shared" ref="G47" si="26">G48+G49</f>
        <v>0</v>
      </c>
      <c r="H47" s="143">
        <f t="shared" si="3"/>
        <v>0</v>
      </c>
      <c r="I47" s="189">
        <f>I48+I49</f>
        <v>0</v>
      </c>
      <c r="J47" s="131">
        <f t="shared" ref="J47" si="27">J48+J49</f>
        <v>0</v>
      </c>
      <c r="K47" s="143">
        <f t="shared" si="25"/>
        <v>0</v>
      </c>
      <c r="L47" s="404"/>
      <c r="M47" s="405"/>
      <c r="N47" s="406"/>
      <c r="O47" s="406"/>
      <c r="P47" s="405"/>
      <c r="Q47" s="406"/>
      <c r="R47" s="406"/>
      <c r="S47" s="407"/>
      <c r="T47" s="408"/>
      <c r="U47" s="406"/>
      <c r="V47" s="406"/>
      <c r="W47" s="407"/>
      <c r="X47" s="594"/>
    </row>
    <row r="48" spans="1:24" ht="15" hidden="1" customHeight="1" x14ac:dyDescent="0.25">
      <c r="B48" s="50"/>
      <c r="C48" s="44"/>
      <c r="D48" s="748" t="s">
        <v>186</v>
      </c>
      <c r="E48" s="748"/>
      <c r="F48" s="182">
        <f>SUM(L48:W48)</f>
        <v>0</v>
      </c>
      <c r="G48" s="124"/>
      <c r="H48" s="142">
        <f t="shared" si="3"/>
        <v>0</v>
      </c>
      <c r="I48" s="182">
        <f>SUM(O48:Z48)</f>
        <v>0</v>
      </c>
      <c r="J48" s="124"/>
      <c r="K48" s="142">
        <f t="shared" si="25"/>
        <v>0</v>
      </c>
      <c r="L48" s="404"/>
      <c r="M48" s="405"/>
      <c r="N48" s="406"/>
      <c r="O48" s="406"/>
      <c r="P48" s="405"/>
      <c r="Q48" s="406"/>
      <c r="R48" s="406"/>
      <c r="S48" s="407"/>
      <c r="T48" s="408"/>
      <c r="U48" s="406"/>
      <c r="V48" s="406"/>
      <c r="W48" s="407"/>
      <c r="X48" s="567"/>
    </row>
    <row r="49" spans="1:24" ht="15" hidden="1" customHeight="1" x14ac:dyDescent="0.25">
      <c r="B49" s="50"/>
      <c r="C49" s="44"/>
      <c r="D49" s="748" t="s">
        <v>187</v>
      </c>
      <c r="E49" s="748"/>
      <c r="F49" s="182">
        <f>SUM(L49:W49)</f>
        <v>0</v>
      </c>
      <c r="G49" s="124"/>
      <c r="H49" s="142">
        <f t="shared" si="3"/>
        <v>0</v>
      </c>
      <c r="I49" s="182">
        <f>SUM(O49:Z49)</f>
        <v>0</v>
      </c>
      <c r="J49" s="124"/>
      <c r="K49" s="142">
        <f t="shared" si="25"/>
        <v>0</v>
      </c>
      <c r="L49" s="404"/>
      <c r="M49" s="405"/>
      <c r="N49" s="406"/>
      <c r="O49" s="406"/>
      <c r="P49" s="405"/>
      <c r="Q49" s="406"/>
      <c r="R49" s="406"/>
      <c r="S49" s="407"/>
      <c r="T49" s="408"/>
      <c r="U49" s="406"/>
      <c r="V49" s="406"/>
      <c r="W49" s="407"/>
      <c r="X49" s="567"/>
    </row>
    <row r="50" spans="1:24" s="39" customFormat="1" ht="15" hidden="1" customHeight="1" x14ac:dyDescent="0.25">
      <c r="A50" s="110" t="s">
        <v>188</v>
      </c>
      <c r="B50" s="49" t="s">
        <v>638</v>
      </c>
      <c r="C50" s="789" t="s">
        <v>189</v>
      </c>
      <c r="D50" s="790"/>
      <c r="E50" s="790"/>
      <c r="F50" s="189">
        <f>SUM(L50:W50)</f>
        <v>0</v>
      </c>
      <c r="G50" s="131"/>
      <c r="H50" s="143">
        <f t="shared" si="3"/>
        <v>0</v>
      </c>
      <c r="I50" s="189">
        <f>SUM(O50:Z50)</f>
        <v>0</v>
      </c>
      <c r="J50" s="131"/>
      <c r="K50" s="143">
        <f t="shared" si="25"/>
        <v>0</v>
      </c>
      <c r="L50" s="404"/>
      <c r="M50" s="405"/>
      <c r="N50" s="406"/>
      <c r="O50" s="406"/>
      <c r="P50" s="405"/>
      <c r="Q50" s="406"/>
      <c r="R50" s="406"/>
      <c r="S50" s="407"/>
      <c r="T50" s="408"/>
      <c r="U50" s="406"/>
      <c r="V50" s="406"/>
      <c r="W50" s="407"/>
      <c r="X50" s="655"/>
    </row>
    <row r="51" spans="1:24" s="39" customFormat="1" ht="15.75" thickBot="1" x14ac:dyDescent="0.3">
      <c r="A51" s="110" t="s">
        <v>190</v>
      </c>
      <c r="B51" s="49" t="s">
        <v>639</v>
      </c>
      <c r="C51" s="789" t="s">
        <v>191</v>
      </c>
      <c r="D51" s="790"/>
      <c r="E51" s="790"/>
      <c r="F51" s="189">
        <v>5000</v>
      </c>
      <c r="G51" s="131"/>
      <c r="H51" s="143">
        <f t="shared" si="3"/>
        <v>5000</v>
      </c>
      <c r="I51" s="189">
        <v>5000</v>
      </c>
      <c r="J51" s="131"/>
      <c r="K51" s="143">
        <f t="shared" si="25"/>
        <v>5000</v>
      </c>
      <c r="L51" s="404">
        <v>0</v>
      </c>
      <c r="M51" s="405">
        <v>0</v>
      </c>
      <c r="N51" s="406">
        <v>2308</v>
      </c>
      <c r="O51" s="406">
        <v>0</v>
      </c>
      <c r="P51" s="405">
        <v>0</v>
      </c>
      <c r="Q51" s="406">
        <v>0</v>
      </c>
      <c r="R51" s="406">
        <v>0</v>
      </c>
      <c r="S51" s="407">
        <v>0</v>
      </c>
      <c r="T51" s="408">
        <v>0</v>
      </c>
      <c r="U51" s="406">
        <v>2692</v>
      </c>
      <c r="V51" s="406">
        <v>0</v>
      </c>
      <c r="W51" s="407">
        <v>0</v>
      </c>
      <c r="X51" s="636">
        <f>SUM(L51:W51)</f>
        <v>5000</v>
      </c>
    </row>
    <row r="52" spans="1:24" ht="15" hidden="1" customHeight="1" x14ac:dyDescent="0.25">
      <c r="B52" s="82" t="s">
        <v>640</v>
      </c>
      <c r="C52" s="767" t="s">
        <v>192</v>
      </c>
      <c r="D52" s="768"/>
      <c r="E52" s="768"/>
      <c r="F52" s="183">
        <f>F53+F54</f>
        <v>0</v>
      </c>
      <c r="G52" s="125">
        <f t="shared" ref="G52" si="28">G53+G54</f>
        <v>0</v>
      </c>
      <c r="H52" s="141">
        <f t="shared" si="3"/>
        <v>0</v>
      </c>
      <c r="I52" s="183">
        <f>I53+I54</f>
        <v>0</v>
      </c>
      <c r="J52" s="125">
        <f t="shared" ref="J52" si="29">J53+J54</f>
        <v>0</v>
      </c>
      <c r="K52" s="141">
        <f t="shared" si="25"/>
        <v>0</v>
      </c>
      <c r="L52" s="76"/>
      <c r="M52" s="77"/>
      <c r="N52" s="80"/>
      <c r="O52" s="80"/>
      <c r="P52" s="77"/>
      <c r="Q52" s="80"/>
      <c r="R52" s="80"/>
      <c r="S52" s="81"/>
      <c r="T52" s="262"/>
      <c r="U52" s="80"/>
      <c r="V52" s="80"/>
      <c r="W52" s="81"/>
      <c r="X52" s="567"/>
    </row>
    <row r="53" spans="1:24" s="39" customFormat="1" ht="15" hidden="1" customHeight="1" x14ac:dyDescent="0.25">
      <c r="A53" s="110" t="s">
        <v>193</v>
      </c>
      <c r="B53" s="49" t="s">
        <v>641</v>
      </c>
      <c r="C53" s="789" t="s">
        <v>194</v>
      </c>
      <c r="D53" s="790"/>
      <c r="E53" s="790"/>
      <c r="F53" s="189">
        <f>SUM(L53:W53)</f>
        <v>0</v>
      </c>
      <c r="G53" s="131"/>
      <c r="H53" s="143">
        <f t="shared" si="3"/>
        <v>0</v>
      </c>
      <c r="I53" s="189">
        <f>SUM(O53:Z53)</f>
        <v>0</v>
      </c>
      <c r="J53" s="131"/>
      <c r="K53" s="143">
        <f t="shared" si="25"/>
        <v>0</v>
      </c>
      <c r="L53" s="76"/>
      <c r="M53" s="77"/>
      <c r="N53" s="80"/>
      <c r="O53" s="80"/>
      <c r="P53" s="77"/>
      <c r="Q53" s="80"/>
      <c r="R53" s="80"/>
      <c r="S53" s="81"/>
      <c r="T53" s="262"/>
      <c r="U53" s="80"/>
      <c r="V53" s="80"/>
      <c r="W53" s="81"/>
      <c r="X53" s="655"/>
    </row>
    <row r="54" spans="1:24" s="39" customFormat="1" ht="15" hidden="1" customHeight="1" x14ac:dyDescent="0.25">
      <c r="A54" s="110" t="s">
        <v>195</v>
      </c>
      <c r="B54" s="49" t="s">
        <v>642</v>
      </c>
      <c r="C54" s="789" t="s">
        <v>196</v>
      </c>
      <c r="D54" s="790"/>
      <c r="E54" s="790"/>
      <c r="F54" s="189">
        <f>SUM(L54:W54)</f>
        <v>0</v>
      </c>
      <c r="G54" s="131"/>
      <c r="H54" s="143">
        <f t="shared" si="3"/>
        <v>0</v>
      </c>
      <c r="I54" s="189">
        <f>SUM(O54:Z54)</f>
        <v>0</v>
      </c>
      <c r="J54" s="131"/>
      <c r="K54" s="143">
        <f t="shared" si="25"/>
        <v>0</v>
      </c>
      <c r="L54" s="76"/>
      <c r="M54" s="77"/>
      <c r="N54" s="80"/>
      <c r="O54" s="80"/>
      <c r="P54" s="77"/>
      <c r="Q54" s="80"/>
      <c r="R54" s="80"/>
      <c r="S54" s="81"/>
      <c r="T54" s="262"/>
      <c r="U54" s="80"/>
      <c r="V54" s="80"/>
      <c r="W54" s="81"/>
      <c r="X54" s="655"/>
    </row>
    <row r="55" spans="1:24" ht="15.75" thickBot="1" x14ac:dyDescent="0.3">
      <c r="B55" s="82" t="s">
        <v>643</v>
      </c>
      <c r="C55" s="767" t="s">
        <v>197</v>
      </c>
      <c r="D55" s="768"/>
      <c r="E55" s="768"/>
      <c r="F55" s="183">
        <f>F56+F57+F58+F59+F60</f>
        <v>50000</v>
      </c>
      <c r="G55" s="125">
        <f t="shared" ref="G55" si="30">G56+G57+G58+G59+G60</f>
        <v>0</v>
      </c>
      <c r="H55" s="141">
        <f t="shared" si="3"/>
        <v>50000</v>
      </c>
      <c r="I55" s="183">
        <f>I56+I57+I58+I59+I60</f>
        <v>50000</v>
      </c>
      <c r="J55" s="125">
        <f t="shared" ref="J55" si="31">J56+J57+J58+J59+J60</f>
        <v>0</v>
      </c>
      <c r="K55" s="141">
        <f t="shared" si="25"/>
        <v>50000</v>
      </c>
      <c r="L55" s="76">
        <f t="shared" ref="L55:W55" si="32">L56</f>
        <v>2125</v>
      </c>
      <c r="M55" s="76">
        <f t="shared" si="32"/>
        <v>0</v>
      </c>
      <c r="N55" s="76">
        <f t="shared" si="32"/>
        <v>1967</v>
      </c>
      <c r="O55" s="76">
        <f t="shared" si="32"/>
        <v>2172</v>
      </c>
      <c r="P55" s="76">
        <f t="shared" si="32"/>
        <v>0</v>
      </c>
      <c r="Q55" s="76">
        <f t="shared" si="32"/>
        <v>7233</v>
      </c>
      <c r="R55" s="76">
        <f t="shared" si="32"/>
        <v>1373</v>
      </c>
      <c r="S55" s="76">
        <f t="shared" si="32"/>
        <v>1426</v>
      </c>
      <c r="T55" s="76">
        <f t="shared" si="32"/>
        <v>8426</v>
      </c>
      <c r="U55" s="76">
        <f t="shared" si="32"/>
        <v>8426</v>
      </c>
      <c r="V55" s="76">
        <f t="shared" si="32"/>
        <v>8426</v>
      </c>
      <c r="W55" s="76">
        <f t="shared" si="32"/>
        <v>8426</v>
      </c>
      <c r="X55" s="566">
        <f>SUM(L55:W55)</f>
        <v>50000</v>
      </c>
    </row>
    <row r="56" spans="1:24" s="39" customFormat="1" ht="15.75" thickBot="1" x14ac:dyDescent="0.3">
      <c r="A56" s="110" t="s">
        <v>198</v>
      </c>
      <c r="B56" s="49" t="s">
        <v>644</v>
      </c>
      <c r="C56" s="789" t="s">
        <v>862</v>
      </c>
      <c r="D56" s="790"/>
      <c r="E56" s="790"/>
      <c r="F56" s="189">
        <v>50000</v>
      </c>
      <c r="G56" s="131"/>
      <c r="H56" s="143">
        <f t="shared" si="3"/>
        <v>50000</v>
      </c>
      <c r="I56" s="189">
        <v>50000</v>
      </c>
      <c r="J56" s="131"/>
      <c r="K56" s="143">
        <f t="shared" si="25"/>
        <v>50000</v>
      </c>
      <c r="L56" s="404">
        <v>2125</v>
      </c>
      <c r="M56" s="405">
        <v>0</v>
      </c>
      <c r="N56" s="406">
        <v>1967</v>
      </c>
      <c r="O56" s="406">
        <v>2172</v>
      </c>
      <c r="P56" s="405">
        <v>0</v>
      </c>
      <c r="Q56" s="406">
        <v>7233</v>
      </c>
      <c r="R56" s="406">
        <v>1373</v>
      </c>
      <c r="S56" s="407">
        <v>1426</v>
      </c>
      <c r="T56" s="408">
        <v>8426</v>
      </c>
      <c r="U56" s="406">
        <v>8426</v>
      </c>
      <c r="V56" s="406">
        <v>8426</v>
      </c>
      <c r="W56" s="407">
        <v>8426</v>
      </c>
      <c r="X56" s="636">
        <f>SUM(L56:W56)</f>
        <v>50000</v>
      </c>
    </row>
    <row r="57" spans="1:24" s="39" customFormat="1" ht="15.75" hidden="1" customHeight="1" thickBot="1" x14ac:dyDescent="0.3">
      <c r="A57" s="110" t="s">
        <v>199</v>
      </c>
      <c r="B57" s="49" t="s">
        <v>645</v>
      </c>
      <c r="C57" s="789" t="s">
        <v>200</v>
      </c>
      <c r="D57" s="790"/>
      <c r="E57" s="790"/>
      <c r="F57" s="189">
        <f>SUM(L57:W57)</f>
        <v>0</v>
      </c>
      <c r="G57" s="131"/>
      <c r="H57" s="143">
        <f t="shared" si="3"/>
        <v>0</v>
      </c>
      <c r="I57" s="189">
        <f>SUM(O57:Z57)</f>
        <v>0</v>
      </c>
      <c r="J57" s="131"/>
      <c r="K57" s="143">
        <f t="shared" si="25"/>
        <v>0</v>
      </c>
      <c r="L57" s="76"/>
      <c r="M57" s="77"/>
      <c r="N57" s="80"/>
      <c r="O57" s="80"/>
      <c r="P57" s="77"/>
      <c r="Q57" s="80"/>
      <c r="R57" s="80"/>
      <c r="S57" s="81"/>
      <c r="T57" s="262"/>
      <c r="U57" s="80"/>
      <c r="V57" s="80"/>
      <c r="W57" s="81"/>
    </row>
    <row r="58" spans="1:24" s="39" customFormat="1" ht="15.75" hidden="1" customHeight="1" thickBot="1" x14ac:dyDescent="0.3">
      <c r="A58" s="110" t="s">
        <v>201</v>
      </c>
      <c r="B58" s="49" t="s">
        <v>646</v>
      </c>
      <c r="C58" s="789" t="s">
        <v>202</v>
      </c>
      <c r="D58" s="790"/>
      <c r="E58" s="790"/>
      <c r="F58" s="189">
        <f>SUM(L58:W58)</f>
        <v>0</v>
      </c>
      <c r="G58" s="131"/>
      <c r="H58" s="143">
        <f t="shared" si="3"/>
        <v>0</v>
      </c>
      <c r="I58" s="189">
        <f>SUM(O58:Z58)</f>
        <v>0</v>
      </c>
      <c r="J58" s="131"/>
      <c r="K58" s="143">
        <f t="shared" si="25"/>
        <v>0</v>
      </c>
      <c r="L58" s="76"/>
      <c r="M58" s="77"/>
      <c r="N58" s="80"/>
      <c r="O58" s="80"/>
      <c r="P58" s="77"/>
      <c r="Q58" s="80"/>
      <c r="R58" s="80"/>
      <c r="S58" s="81"/>
      <c r="T58" s="262"/>
      <c r="U58" s="80"/>
      <c r="V58" s="80"/>
      <c r="W58" s="81"/>
    </row>
    <row r="59" spans="1:24" s="39" customFormat="1" ht="15.75" hidden="1" customHeight="1" thickBot="1" x14ac:dyDescent="0.3">
      <c r="A59" s="110" t="s">
        <v>203</v>
      </c>
      <c r="B59" s="49" t="s">
        <v>647</v>
      </c>
      <c r="C59" s="789" t="s">
        <v>204</v>
      </c>
      <c r="D59" s="790"/>
      <c r="E59" s="790"/>
      <c r="F59" s="189">
        <f>SUM(L59:W59)</f>
        <v>0</v>
      </c>
      <c r="G59" s="131"/>
      <c r="H59" s="143">
        <f t="shared" si="3"/>
        <v>0</v>
      </c>
      <c r="I59" s="189">
        <f>SUM(O59:Z59)</f>
        <v>0</v>
      </c>
      <c r="J59" s="131"/>
      <c r="K59" s="143">
        <f t="shared" si="25"/>
        <v>0</v>
      </c>
      <c r="L59" s="76"/>
      <c r="M59" s="77"/>
      <c r="N59" s="80"/>
      <c r="O59" s="80"/>
      <c r="P59" s="77"/>
      <c r="Q59" s="80"/>
      <c r="R59" s="80"/>
      <c r="S59" s="81"/>
      <c r="T59" s="262"/>
      <c r="U59" s="80"/>
      <c r="V59" s="80"/>
      <c r="W59" s="81"/>
    </row>
    <row r="60" spans="1:24" s="39" customFormat="1" ht="15.75" hidden="1" customHeight="1" thickBot="1" x14ac:dyDescent="0.3">
      <c r="A60" s="110" t="s">
        <v>205</v>
      </c>
      <c r="B60" s="158" t="s">
        <v>648</v>
      </c>
      <c r="C60" s="805" t="s">
        <v>206</v>
      </c>
      <c r="D60" s="806"/>
      <c r="E60" s="806"/>
      <c r="F60" s="201">
        <f>SUM(L60:W60)</f>
        <v>0</v>
      </c>
      <c r="G60" s="159"/>
      <c r="H60" s="143">
        <f t="shared" si="3"/>
        <v>0</v>
      </c>
      <c r="I60" s="201">
        <f>SUM(O60:Z60)</f>
        <v>0</v>
      </c>
      <c r="J60" s="159"/>
      <c r="K60" s="143">
        <f t="shared" si="25"/>
        <v>0</v>
      </c>
      <c r="L60" s="76"/>
      <c r="M60" s="77"/>
      <c r="N60" s="80"/>
      <c r="O60" s="80"/>
      <c r="P60" s="77"/>
      <c r="Q60" s="80"/>
      <c r="R60" s="80"/>
      <c r="S60" s="81"/>
      <c r="T60" s="262"/>
      <c r="U60" s="80"/>
      <c r="V60" s="80"/>
      <c r="W60" s="81"/>
    </row>
    <row r="61" spans="1:24" ht="15.75" thickBot="1" x14ac:dyDescent="0.3">
      <c r="B61" s="75" t="s">
        <v>207</v>
      </c>
      <c r="C61" s="771" t="s">
        <v>208</v>
      </c>
      <c r="D61" s="772"/>
      <c r="E61" s="772"/>
      <c r="F61" s="185">
        <f>F62+F63+F64+F65+F66+F67+F68+F72</f>
        <v>0</v>
      </c>
      <c r="G61" s="127">
        <f t="shared" ref="G61" si="33">G62+G63+G64+G65+G66+G67+G68+G72</f>
        <v>0</v>
      </c>
      <c r="H61" s="139">
        <f t="shared" si="3"/>
        <v>0</v>
      </c>
      <c r="I61" s="185">
        <f>I62+I63+I64+I65+I66+I67+I68+I72</f>
        <v>0</v>
      </c>
      <c r="J61" s="127">
        <f t="shared" ref="J61" si="34">J62+J63+J64+J65+J66+J67+J68+J72</f>
        <v>0</v>
      </c>
      <c r="K61" s="139">
        <f t="shared" si="25"/>
        <v>0</v>
      </c>
      <c r="L61" s="76"/>
      <c r="M61" s="77"/>
      <c r="N61" s="80"/>
      <c r="O61" s="80"/>
      <c r="P61" s="77"/>
      <c r="Q61" s="80"/>
      <c r="R61" s="80"/>
      <c r="S61" s="81"/>
      <c r="T61" s="262"/>
      <c r="U61" s="80"/>
      <c r="V61" s="80"/>
      <c r="W61" s="81"/>
    </row>
    <row r="62" spans="1:24" s="17" customFormat="1" ht="15.75" hidden="1" customHeight="1" thickBot="1" x14ac:dyDescent="0.3">
      <c r="A62" s="110" t="s">
        <v>863</v>
      </c>
      <c r="B62" s="100" t="s">
        <v>864</v>
      </c>
      <c r="C62" s="791" t="s">
        <v>865</v>
      </c>
      <c r="D62" s="792"/>
      <c r="E62" s="792"/>
      <c r="F62" s="181">
        <f t="shared" ref="F62:F67" si="35">SUM(L62:W62)</f>
        <v>0</v>
      </c>
      <c r="G62" s="123"/>
      <c r="H62" s="141">
        <f t="shared" si="3"/>
        <v>0</v>
      </c>
      <c r="I62" s="181">
        <f t="shared" ref="I62:I67" si="36">SUM(O62:Z62)</f>
        <v>0</v>
      </c>
      <c r="J62" s="123"/>
      <c r="K62" s="141">
        <f t="shared" si="25"/>
        <v>0</v>
      </c>
      <c r="L62" s="76"/>
      <c r="M62" s="77"/>
      <c r="N62" s="80"/>
      <c r="O62" s="80"/>
      <c r="P62" s="77"/>
      <c r="Q62" s="80"/>
      <c r="R62" s="80"/>
      <c r="S62" s="81"/>
      <c r="T62" s="262"/>
      <c r="U62" s="80"/>
      <c r="V62" s="80"/>
      <c r="W62" s="81"/>
    </row>
    <row r="63" spans="1:24" s="17" customFormat="1" ht="15.75" hidden="1" customHeight="1" thickBot="1" x14ac:dyDescent="0.3">
      <c r="A63" s="110" t="s">
        <v>209</v>
      </c>
      <c r="B63" s="100" t="s">
        <v>649</v>
      </c>
      <c r="C63" s="791" t="s">
        <v>210</v>
      </c>
      <c r="D63" s="792"/>
      <c r="E63" s="792"/>
      <c r="F63" s="181">
        <f t="shared" si="35"/>
        <v>0</v>
      </c>
      <c r="G63" s="123"/>
      <c r="H63" s="141">
        <f t="shared" si="3"/>
        <v>0</v>
      </c>
      <c r="I63" s="181">
        <f t="shared" si="36"/>
        <v>0</v>
      </c>
      <c r="J63" s="123"/>
      <c r="K63" s="141">
        <f t="shared" si="25"/>
        <v>0</v>
      </c>
      <c r="L63" s="76"/>
      <c r="M63" s="77"/>
      <c r="N63" s="80"/>
      <c r="O63" s="80"/>
      <c r="P63" s="77"/>
      <c r="Q63" s="80"/>
      <c r="R63" s="80"/>
      <c r="S63" s="81"/>
      <c r="T63" s="262"/>
      <c r="U63" s="80"/>
      <c r="V63" s="80"/>
      <c r="W63" s="81"/>
    </row>
    <row r="64" spans="1:24" s="17" customFormat="1" ht="15.75" hidden="1" customHeight="1" thickBot="1" x14ac:dyDescent="0.3">
      <c r="A64" s="110" t="s">
        <v>211</v>
      </c>
      <c r="B64" s="82" t="s">
        <v>650</v>
      </c>
      <c r="C64" s="767" t="s">
        <v>352</v>
      </c>
      <c r="D64" s="768"/>
      <c r="E64" s="768"/>
      <c r="F64" s="183">
        <f t="shared" si="35"/>
        <v>0</v>
      </c>
      <c r="G64" s="125"/>
      <c r="H64" s="141">
        <f t="shared" si="3"/>
        <v>0</v>
      </c>
      <c r="I64" s="183">
        <f t="shared" si="36"/>
        <v>0</v>
      </c>
      <c r="J64" s="125"/>
      <c r="K64" s="141">
        <f t="shared" si="25"/>
        <v>0</v>
      </c>
      <c r="L64" s="76"/>
      <c r="M64" s="77"/>
      <c r="N64" s="80"/>
      <c r="O64" s="80"/>
      <c r="P64" s="77"/>
      <c r="Q64" s="80"/>
      <c r="R64" s="80"/>
      <c r="S64" s="81"/>
      <c r="T64" s="262"/>
      <c r="U64" s="80"/>
      <c r="V64" s="80"/>
      <c r="W64" s="81"/>
    </row>
    <row r="65" spans="1:24" s="17" customFormat="1" ht="15.75" hidden="1" customHeight="1" thickBot="1" x14ac:dyDescent="0.3">
      <c r="A65" s="110" t="s">
        <v>212</v>
      </c>
      <c r="B65" s="100" t="s">
        <v>651</v>
      </c>
      <c r="C65" s="767" t="s">
        <v>866</v>
      </c>
      <c r="D65" s="768"/>
      <c r="E65" s="768"/>
      <c r="F65" s="183">
        <f t="shared" si="35"/>
        <v>0</v>
      </c>
      <c r="G65" s="125"/>
      <c r="H65" s="141">
        <f t="shared" si="3"/>
        <v>0</v>
      </c>
      <c r="I65" s="183">
        <f t="shared" si="36"/>
        <v>0</v>
      </c>
      <c r="J65" s="125"/>
      <c r="K65" s="141">
        <f t="shared" si="25"/>
        <v>0</v>
      </c>
      <c r="L65" s="76"/>
      <c r="M65" s="77"/>
      <c r="N65" s="80"/>
      <c r="O65" s="80"/>
      <c r="P65" s="77"/>
      <c r="Q65" s="80"/>
      <c r="R65" s="80"/>
      <c r="S65" s="81"/>
      <c r="T65" s="262"/>
      <c r="U65" s="80"/>
      <c r="V65" s="80"/>
      <c r="W65" s="81"/>
    </row>
    <row r="66" spans="1:24" s="17" customFormat="1" ht="15.75" hidden="1" customHeight="1" thickBot="1" x14ac:dyDescent="0.3">
      <c r="A66" s="110" t="s">
        <v>213</v>
      </c>
      <c r="B66" s="82" t="s">
        <v>652</v>
      </c>
      <c r="C66" s="767" t="s">
        <v>867</v>
      </c>
      <c r="D66" s="768"/>
      <c r="E66" s="768"/>
      <c r="F66" s="183">
        <f t="shared" si="35"/>
        <v>0</v>
      </c>
      <c r="G66" s="125"/>
      <c r="H66" s="141">
        <f t="shared" si="3"/>
        <v>0</v>
      </c>
      <c r="I66" s="183">
        <f t="shared" si="36"/>
        <v>0</v>
      </c>
      <c r="J66" s="125"/>
      <c r="K66" s="141">
        <f t="shared" si="25"/>
        <v>0</v>
      </c>
      <c r="L66" s="76"/>
      <c r="M66" s="77"/>
      <c r="N66" s="80"/>
      <c r="O66" s="80"/>
      <c r="P66" s="77"/>
      <c r="Q66" s="80"/>
      <c r="R66" s="80"/>
      <c r="S66" s="81"/>
      <c r="T66" s="262"/>
      <c r="U66" s="80"/>
      <c r="V66" s="80"/>
      <c r="W66" s="81"/>
    </row>
    <row r="67" spans="1:24" s="17" customFormat="1" ht="15.75" hidden="1" customHeight="1" thickBot="1" x14ac:dyDescent="0.3">
      <c r="A67" s="110" t="s">
        <v>214</v>
      </c>
      <c r="B67" s="100" t="s">
        <v>653</v>
      </c>
      <c r="C67" s="767" t="s">
        <v>215</v>
      </c>
      <c r="D67" s="768"/>
      <c r="E67" s="768"/>
      <c r="F67" s="183">
        <f t="shared" si="35"/>
        <v>0</v>
      </c>
      <c r="G67" s="125"/>
      <c r="H67" s="141">
        <f t="shared" si="3"/>
        <v>0</v>
      </c>
      <c r="I67" s="183">
        <f t="shared" si="36"/>
        <v>0</v>
      </c>
      <c r="J67" s="125"/>
      <c r="K67" s="141">
        <f t="shared" si="25"/>
        <v>0</v>
      </c>
      <c r="L67" s="76"/>
      <c r="M67" s="77"/>
      <c r="N67" s="80"/>
      <c r="O67" s="80"/>
      <c r="P67" s="77"/>
      <c r="Q67" s="80"/>
      <c r="R67" s="80"/>
      <c r="S67" s="81"/>
      <c r="T67" s="262"/>
      <c r="U67" s="80"/>
      <c r="V67" s="80"/>
      <c r="W67" s="81"/>
    </row>
    <row r="68" spans="1:24" s="17" customFormat="1" ht="15.75" hidden="1" customHeight="1" thickBot="1" x14ac:dyDescent="0.3">
      <c r="A68" s="110" t="s">
        <v>216</v>
      </c>
      <c r="B68" s="82" t="s">
        <v>654</v>
      </c>
      <c r="C68" s="767" t="s">
        <v>217</v>
      </c>
      <c r="D68" s="768"/>
      <c r="E68" s="768"/>
      <c r="F68" s="183">
        <f>F69+F70+F71</f>
        <v>0</v>
      </c>
      <c r="G68" s="125">
        <f t="shared" ref="G68" si="37">G69+G70+G71</f>
        <v>0</v>
      </c>
      <c r="H68" s="141">
        <f t="shared" si="3"/>
        <v>0</v>
      </c>
      <c r="I68" s="183">
        <f>I69+I70+I71</f>
        <v>0</v>
      </c>
      <c r="J68" s="125">
        <f t="shared" ref="J68" si="38">J69+J70+J71</f>
        <v>0</v>
      </c>
      <c r="K68" s="141">
        <f t="shared" si="25"/>
        <v>0</v>
      </c>
      <c r="L68" s="76"/>
      <c r="M68" s="77"/>
      <c r="N68" s="80"/>
      <c r="O68" s="80"/>
      <c r="P68" s="77"/>
      <c r="Q68" s="80"/>
      <c r="R68" s="80"/>
      <c r="S68" s="81"/>
      <c r="T68" s="262"/>
      <c r="U68" s="80"/>
      <c r="V68" s="80"/>
      <c r="W68" s="81"/>
    </row>
    <row r="69" spans="1:24" ht="15.75" hidden="1" customHeight="1" thickBot="1" x14ac:dyDescent="0.3">
      <c r="B69" s="50"/>
      <c r="C69" s="2"/>
      <c r="D69" s="748" t="s">
        <v>343</v>
      </c>
      <c r="E69" s="748"/>
      <c r="F69" s="182">
        <f>SUM(L69:W69)</f>
        <v>0</v>
      </c>
      <c r="G69" s="124"/>
      <c r="H69" s="142">
        <f t="shared" si="3"/>
        <v>0</v>
      </c>
      <c r="I69" s="182">
        <f>SUM(O69:Z69)</f>
        <v>0</v>
      </c>
      <c r="J69" s="124"/>
      <c r="K69" s="142">
        <f t="shared" si="25"/>
        <v>0</v>
      </c>
      <c r="L69" s="76"/>
      <c r="M69" s="77"/>
      <c r="N69" s="80"/>
      <c r="O69" s="80"/>
      <c r="P69" s="77"/>
      <c r="Q69" s="80"/>
      <c r="R69" s="80"/>
      <c r="S69" s="81"/>
      <c r="T69" s="262"/>
      <c r="U69" s="80"/>
      <c r="V69" s="80"/>
      <c r="W69" s="81"/>
      <c r="X69" s="20"/>
    </row>
    <row r="70" spans="1:24" ht="15.75" hidden="1" customHeight="1" thickBot="1" x14ac:dyDescent="0.3">
      <c r="B70" s="50"/>
      <c r="C70" s="2"/>
      <c r="D70" s="748" t="s">
        <v>344</v>
      </c>
      <c r="E70" s="748"/>
      <c r="F70" s="182">
        <f>SUM(L70:W70)</f>
        <v>0</v>
      </c>
      <c r="G70" s="124"/>
      <c r="H70" s="142">
        <f t="shared" si="3"/>
        <v>0</v>
      </c>
      <c r="I70" s="182">
        <f>SUM(O70:Z70)</f>
        <v>0</v>
      </c>
      <c r="J70" s="124"/>
      <c r="K70" s="142">
        <f t="shared" si="25"/>
        <v>0</v>
      </c>
      <c r="L70" s="76"/>
      <c r="M70" s="77"/>
      <c r="N70" s="80"/>
      <c r="O70" s="80"/>
      <c r="P70" s="77"/>
      <c r="Q70" s="80"/>
      <c r="R70" s="80"/>
      <c r="S70" s="81"/>
      <c r="T70" s="262"/>
      <c r="U70" s="80"/>
      <c r="V70" s="80"/>
      <c r="W70" s="81"/>
    </row>
    <row r="71" spans="1:24" ht="15.75" hidden="1" customHeight="1" thickBot="1" x14ac:dyDescent="0.3">
      <c r="B71" s="50"/>
      <c r="C71" s="2"/>
      <c r="D71" s="748" t="s">
        <v>345</v>
      </c>
      <c r="E71" s="748"/>
      <c r="F71" s="182">
        <f>SUM(L71:W71)</f>
        <v>0</v>
      </c>
      <c r="G71" s="124"/>
      <c r="H71" s="142">
        <f t="shared" si="3"/>
        <v>0</v>
      </c>
      <c r="I71" s="182">
        <f>SUM(O71:Z71)</f>
        <v>0</v>
      </c>
      <c r="J71" s="124"/>
      <c r="K71" s="142">
        <f t="shared" si="25"/>
        <v>0</v>
      </c>
      <c r="L71" s="76"/>
      <c r="M71" s="77"/>
      <c r="N71" s="80"/>
      <c r="O71" s="80"/>
      <c r="P71" s="77"/>
      <c r="Q71" s="80"/>
      <c r="R71" s="80"/>
      <c r="S71" s="81"/>
      <c r="T71" s="262"/>
      <c r="U71" s="80"/>
      <c r="V71" s="80"/>
      <c r="W71" s="81"/>
    </row>
    <row r="72" spans="1:24" s="17" customFormat="1" ht="15.75" hidden="1" customHeight="1" thickBot="1" x14ac:dyDescent="0.3">
      <c r="A72" s="110" t="s">
        <v>218</v>
      </c>
      <c r="B72" s="82" t="s">
        <v>655</v>
      </c>
      <c r="C72" s="767" t="s">
        <v>219</v>
      </c>
      <c r="D72" s="768"/>
      <c r="E72" s="768"/>
      <c r="F72" s="183">
        <f>F73+F74+F75+F76</f>
        <v>0</v>
      </c>
      <c r="G72" s="125">
        <f t="shared" ref="G72" si="39">G73+G74+G75+G76</f>
        <v>0</v>
      </c>
      <c r="H72" s="141">
        <f t="shared" ref="H72:H135" si="40">SUM(F72:G72)</f>
        <v>0</v>
      </c>
      <c r="I72" s="183">
        <f>I73+I74+I75+I76</f>
        <v>0</v>
      </c>
      <c r="J72" s="125">
        <f t="shared" ref="J72" si="41">J73+J74+J75+J76</f>
        <v>0</v>
      </c>
      <c r="K72" s="141">
        <f t="shared" si="25"/>
        <v>0</v>
      </c>
      <c r="L72" s="76"/>
      <c r="M72" s="77"/>
      <c r="N72" s="80"/>
      <c r="O72" s="80"/>
      <c r="P72" s="77"/>
      <c r="Q72" s="80"/>
      <c r="R72" s="80"/>
      <c r="S72" s="81"/>
      <c r="T72" s="262"/>
      <c r="U72" s="80"/>
      <c r="V72" s="80"/>
      <c r="W72" s="81"/>
    </row>
    <row r="73" spans="1:24" ht="15.75" hidden="1" customHeight="1" thickBot="1" x14ac:dyDescent="0.3">
      <c r="B73" s="50"/>
      <c r="C73" s="2"/>
      <c r="D73" s="748" t="s">
        <v>834</v>
      </c>
      <c r="E73" s="748"/>
      <c r="F73" s="182">
        <f>SUM(L73:W73)</f>
        <v>0</v>
      </c>
      <c r="G73" s="124"/>
      <c r="H73" s="142">
        <f t="shared" si="40"/>
        <v>0</v>
      </c>
      <c r="I73" s="182">
        <f>SUM(O73:Z73)</f>
        <v>0</v>
      </c>
      <c r="J73" s="124"/>
      <c r="K73" s="142">
        <f t="shared" si="25"/>
        <v>0</v>
      </c>
      <c r="L73" s="76"/>
      <c r="M73" s="77"/>
      <c r="N73" s="80"/>
      <c r="O73" s="80"/>
      <c r="P73" s="77"/>
      <c r="Q73" s="80"/>
      <c r="R73" s="80"/>
      <c r="S73" s="81"/>
      <c r="T73" s="262"/>
      <c r="U73" s="80"/>
      <c r="V73" s="80"/>
      <c r="W73" s="81"/>
    </row>
    <row r="74" spans="1:24" ht="15.75" hidden="1" customHeight="1" thickBot="1" x14ac:dyDescent="0.3">
      <c r="B74" s="50"/>
      <c r="C74" s="2"/>
      <c r="D74" s="748" t="s">
        <v>346</v>
      </c>
      <c r="E74" s="748"/>
      <c r="F74" s="182">
        <f>SUM(L74:W74)</f>
        <v>0</v>
      </c>
      <c r="G74" s="124"/>
      <c r="H74" s="142">
        <f t="shared" si="40"/>
        <v>0</v>
      </c>
      <c r="I74" s="182">
        <f>SUM(O74:Z74)</f>
        <v>0</v>
      </c>
      <c r="J74" s="124"/>
      <c r="K74" s="142">
        <f t="shared" si="25"/>
        <v>0</v>
      </c>
      <c r="L74" s="76"/>
      <c r="M74" s="77"/>
      <c r="N74" s="80"/>
      <c r="O74" s="80"/>
      <c r="P74" s="77"/>
      <c r="Q74" s="80"/>
      <c r="R74" s="80"/>
      <c r="S74" s="81"/>
      <c r="T74" s="262"/>
      <c r="U74" s="80"/>
      <c r="V74" s="80"/>
      <c r="W74" s="81"/>
    </row>
    <row r="75" spans="1:24" ht="15.75" hidden="1" customHeight="1" thickBot="1" x14ac:dyDescent="0.3">
      <c r="B75" s="50"/>
      <c r="C75" s="2"/>
      <c r="D75" s="748" t="s">
        <v>835</v>
      </c>
      <c r="E75" s="748"/>
      <c r="F75" s="182">
        <f>SUM(L75:W75)</f>
        <v>0</v>
      </c>
      <c r="G75" s="124"/>
      <c r="H75" s="142">
        <f t="shared" si="40"/>
        <v>0</v>
      </c>
      <c r="I75" s="182">
        <f>SUM(O75:Z75)</f>
        <v>0</v>
      </c>
      <c r="J75" s="124"/>
      <c r="K75" s="142">
        <f t="shared" si="25"/>
        <v>0</v>
      </c>
      <c r="L75" s="76"/>
      <c r="M75" s="77"/>
      <c r="N75" s="80"/>
      <c r="O75" s="80"/>
      <c r="P75" s="77"/>
      <c r="Q75" s="80"/>
      <c r="R75" s="80"/>
      <c r="S75" s="81"/>
      <c r="T75" s="262"/>
      <c r="U75" s="80"/>
      <c r="V75" s="80"/>
      <c r="W75" s="81"/>
    </row>
    <row r="76" spans="1:24" ht="15.75" hidden="1" customHeight="1" thickBot="1" x14ac:dyDescent="0.3">
      <c r="B76" s="50"/>
      <c r="C76" s="2"/>
      <c r="D76" s="748" t="s">
        <v>833</v>
      </c>
      <c r="E76" s="748"/>
      <c r="F76" s="182">
        <f>SUM(L76:W76)</f>
        <v>0</v>
      </c>
      <c r="G76" s="124"/>
      <c r="H76" s="142">
        <f t="shared" si="40"/>
        <v>0</v>
      </c>
      <c r="I76" s="182">
        <f>SUM(O76:Z76)</f>
        <v>0</v>
      </c>
      <c r="J76" s="124"/>
      <c r="K76" s="142">
        <f t="shared" si="25"/>
        <v>0</v>
      </c>
      <c r="L76" s="76"/>
      <c r="M76" s="77"/>
      <c r="N76" s="80"/>
      <c r="O76" s="80"/>
      <c r="P76" s="77"/>
      <c r="Q76" s="80"/>
      <c r="R76" s="80"/>
      <c r="S76" s="81"/>
      <c r="T76" s="262"/>
      <c r="U76" s="80"/>
      <c r="V76" s="80"/>
      <c r="W76" s="81"/>
    </row>
    <row r="77" spans="1:24" ht="15.75" thickBot="1" x14ac:dyDescent="0.3">
      <c r="B77" s="89" t="s">
        <v>220</v>
      </c>
      <c r="C77" s="771" t="s">
        <v>221</v>
      </c>
      <c r="D77" s="772"/>
      <c r="E77" s="772"/>
      <c r="F77" s="185">
        <f>F78+F81+F85+F86+F97+F108+F119+F122+F134+F135+F136+F137+F148</f>
        <v>0</v>
      </c>
      <c r="G77" s="127">
        <f t="shared" ref="G77" si="42">G78+G81+G85+G86+G97+G108+G119+G122+G134+G135+G136+G137+G148</f>
        <v>0</v>
      </c>
      <c r="H77" s="139">
        <f t="shared" si="40"/>
        <v>0</v>
      </c>
      <c r="I77" s="185">
        <f>I78+I81+I85+I86+I97+I108+I119+I122+I134+I135+I136+I137+I148</f>
        <v>0</v>
      </c>
      <c r="J77" s="127">
        <f t="shared" ref="J77" si="43">J78+J81+J85+J86+J97+J108+J119+J122+J134+J135+J136+J137+J148</f>
        <v>0</v>
      </c>
      <c r="K77" s="139">
        <f t="shared" si="25"/>
        <v>0</v>
      </c>
      <c r="L77" s="76"/>
      <c r="M77" s="77"/>
      <c r="N77" s="80"/>
      <c r="O77" s="80"/>
      <c r="P77" s="77"/>
      <c r="Q77" s="80"/>
      <c r="R77" s="80"/>
      <c r="S77" s="81"/>
      <c r="T77" s="262"/>
      <c r="U77" s="80"/>
      <c r="V77" s="80"/>
      <c r="W77" s="81"/>
    </row>
    <row r="78" spans="1:24" s="39" customFormat="1" ht="15.75" hidden="1" customHeight="1" thickBot="1" x14ac:dyDescent="0.3">
      <c r="A78" s="110" t="s">
        <v>222</v>
      </c>
      <c r="B78" s="108" t="s">
        <v>656</v>
      </c>
      <c r="C78" s="773" t="s">
        <v>223</v>
      </c>
      <c r="D78" s="774"/>
      <c r="E78" s="774"/>
      <c r="F78" s="190">
        <f>F79+F80</f>
        <v>0</v>
      </c>
      <c r="G78" s="132">
        <f t="shared" ref="G78" si="44">G79+G80</f>
        <v>0</v>
      </c>
      <c r="H78" s="144">
        <f t="shared" si="40"/>
        <v>0</v>
      </c>
      <c r="I78" s="190">
        <f>I79+I80</f>
        <v>0</v>
      </c>
      <c r="J78" s="132">
        <f t="shared" ref="J78" si="45">J79+J80</f>
        <v>0</v>
      </c>
      <c r="K78" s="144">
        <f t="shared" si="25"/>
        <v>0</v>
      </c>
      <c r="L78" s="76"/>
      <c r="M78" s="77"/>
      <c r="N78" s="80"/>
      <c r="O78" s="80"/>
      <c r="P78" s="77"/>
      <c r="Q78" s="80"/>
      <c r="R78" s="80"/>
      <c r="S78" s="81"/>
      <c r="T78" s="262"/>
      <c r="U78" s="80"/>
      <c r="V78" s="80"/>
      <c r="W78" s="81"/>
    </row>
    <row r="79" spans="1:24" ht="15.75" hidden="1" customHeight="1" thickBot="1" x14ac:dyDescent="0.3">
      <c r="B79" s="50"/>
      <c r="C79" s="2"/>
      <c r="D79" s="748" t="s">
        <v>347</v>
      </c>
      <c r="E79" s="748"/>
      <c r="F79" s="182">
        <f>SUM(L79:W79)</f>
        <v>0</v>
      </c>
      <c r="G79" s="124"/>
      <c r="H79" s="142">
        <f t="shared" si="40"/>
        <v>0</v>
      </c>
      <c r="I79" s="182">
        <f>SUM(O79:Z79)</f>
        <v>0</v>
      </c>
      <c r="J79" s="124"/>
      <c r="K79" s="142">
        <f t="shared" si="25"/>
        <v>0</v>
      </c>
      <c r="L79" s="76"/>
      <c r="M79" s="77"/>
      <c r="N79" s="80"/>
      <c r="O79" s="80"/>
      <c r="P79" s="77"/>
      <c r="Q79" s="80"/>
      <c r="R79" s="80"/>
      <c r="S79" s="81"/>
      <c r="T79" s="262"/>
      <c r="U79" s="80"/>
      <c r="V79" s="80"/>
      <c r="W79" s="81"/>
    </row>
    <row r="80" spans="1:24" ht="15.75" hidden="1" customHeight="1" thickBot="1" x14ac:dyDescent="0.3">
      <c r="B80" s="50"/>
      <c r="C80" s="2"/>
      <c r="D80" s="748" t="s">
        <v>348</v>
      </c>
      <c r="E80" s="748"/>
      <c r="F80" s="182">
        <f>SUM(L80:W80)</f>
        <v>0</v>
      </c>
      <c r="G80" s="124"/>
      <c r="H80" s="142">
        <f t="shared" si="40"/>
        <v>0</v>
      </c>
      <c r="I80" s="182">
        <f>SUM(O80:Z80)</f>
        <v>0</v>
      </c>
      <c r="J80" s="124"/>
      <c r="K80" s="142">
        <f t="shared" si="25"/>
        <v>0</v>
      </c>
      <c r="L80" s="76"/>
      <c r="M80" s="77"/>
      <c r="N80" s="80"/>
      <c r="O80" s="80"/>
      <c r="P80" s="77"/>
      <c r="Q80" s="80"/>
      <c r="R80" s="80"/>
      <c r="S80" s="81"/>
      <c r="T80" s="262"/>
      <c r="U80" s="80"/>
      <c r="V80" s="80"/>
      <c r="W80" s="81"/>
    </row>
    <row r="81" spans="1:23" ht="15.75" hidden="1" customHeight="1" thickBot="1" x14ac:dyDescent="0.3">
      <c r="B81" s="108" t="s">
        <v>836</v>
      </c>
      <c r="C81" s="773" t="s">
        <v>837</v>
      </c>
      <c r="D81" s="774"/>
      <c r="E81" s="774"/>
      <c r="F81" s="190">
        <f>F82+F83+F84</f>
        <v>0</v>
      </c>
      <c r="G81" s="132">
        <f t="shared" ref="G81" si="46">G82+G83+G84</f>
        <v>0</v>
      </c>
      <c r="H81" s="144">
        <f t="shared" si="40"/>
        <v>0</v>
      </c>
      <c r="I81" s="190">
        <f>I82+I83+I84</f>
        <v>0</v>
      </c>
      <c r="J81" s="132">
        <f t="shared" ref="J81" si="47">J82+J83+J84</f>
        <v>0</v>
      </c>
      <c r="K81" s="144">
        <f t="shared" si="25"/>
        <v>0</v>
      </c>
      <c r="L81" s="76"/>
      <c r="M81" s="77"/>
      <c r="N81" s="80"/>
      <c r="O81" s="80"/>
      <c r="P81" s="77"/>
      <c r="Q81" s="80"/>
      <c r="R81" s="80"/>
      <c r="S81" s="81"/>
      <c r="T81" s="262"/>
      <c r="U81" s="80"/>
      <c r="V81" s="80"/>
      <c r="W81" s="81"/>
    </row>
    <row r="82" spans="1:23" s="166" customFormat="1" ht="15.75" hidden="1" customHeight="1" thickBot="1" x14ac:dyDescent="0.3">
      <c r="A82" s="110" t="s">
        <v>868</v>
      </c>
      <c r="B82" s="151" t="s">
        <v>869</v>
      </c>
      <c r="C82" s="164"/>
      <c r="D82" s="197" t="s">
        <v>955</v>
      </c>
      <c r="E82" s="197"/>
      <c r="F82" s="200">
        <f>SUM(L82:W82)</f>
        <v>0</v>
      </c>
      <c r="G82" s="152"/>
      <c r="H82" s="153">
        <f t="shared" si="40"/>
        <v>0</v>
      </c>
      <c r="I82" s="200">
        <f>SUM(O82:Z82)</f>
        <v>0</v>
      </c>
      <c r="J82" s="152"/>
      <c r="K82" s="153">
        <f t="shared" si="25"/>
        <v>0</v>
      </c>
      <c r="L82" s="76"/>
      <c r="M82" s="77"/>
      <c r="N82" s="80"/>
      <c r="O82" s="80"/>
      <c r="P82" s="77"/>
      <c r="Q82" s="80"/>
      <c r="R82" s="80"/>
      <c r="S82" s="81"/>
      <c r="T82" s="262"/>
      <c r="U82" s="80"/>
      <c r="V82" s="80"/>
      <c r="W82" s="81"/>
    </row>
    <row r="83" spans="1:23" s="166" customFormat="1" ht="15.75" hidden="1" customHeight="1" thickBot="1" x14ac:dyDescent="0.3">
      <c r="A83" s="110" t="s">
        <v>224</v>
      </c>
      <c r="B83" s="151" t="s">
        <v>657</v>
      </c>
      <c r="C83" s="164"/>
      <c r="D83" s="197" t="s">
        <v>225</v>
      </c>
      <c r="E83" s="197"/>
      <c r="F83" s="200">
        <f>SUM(L83:W83)</f>
        <v>0</v>
      </c>
      <c r="G83" s="152"/>
      <c r="H83" s="153">
        <f t="shared" si="40"/>
        <v>0</v>
      </c>
      <c r="I83" s="200">
        <f>SUM(O83:Z83)</f>
        <v>0</v>
      </c>
      <c r="J83" s="152"/>
      <c r="K83" s="153">
        <f t="shared" si="25"/>
        <v>0</v>
      </c>
      <c r="L83" s="76"/>
      <c r="M83" s="77"/>
      <c r="N83" s="80"/>
      <c r="O83" s="80"/>
      <c r="P83" s="77"/>
      <c r="Q83" s="80"/>
      <c r="R83" s="80"/>
      <c r="S83" s="81"/>
      <c r="T83" s="262"/>
      <c r="U83" s="80"/>
      <c r="V83" s="80"/>
      <c r="W83" s="81"/>
    </row>
    <row r="84" spans="1:23" s="166" customFormat="1" ht="15.75" hidden="1" customHeight="1" thickBot="1" x14ac:dyDescent="0.3">
      <c r="A84" s="110" t="s">
        <v>226</v>
      </c>
      <c r="B84" s="151" t="s">
        <v>658</v>
      </c>
      <c r="C84" s="164"/>
      <c r="D84" s="197" t="s">
        <v>227</v>
      </c>
      <c r="E84" s="197"/>
      <c r="F84" s="200">
        <f>SUM(L84:W84)</f>
        <v>0</v>
      </c>
      <c r="G84" s="152"/>
      <c r="H84" s="153">
        <f t="shared" si="40"/>
        <v>0</v>
      </c>
      <c r="I84" s="200">
        <f>SUM(O84:Z84)</f>
        <v>0</v>
      </c>
      <c r="J84" s="152"/>
      <c r="K84" s="153">
        <f t="shared" si="25"/>
        <v>0</v>
      </c>
      <c r="L84" s="76"/>
      <c r="M84" s="77"/>
      <c r="N84" s="80"/>
      <c r="O84" s="80"/>
      <c r="P84" s="77"/>
      <c r="Q84" s="80"/>
      <c r="R84" s="80"/>
      <c r="S84" s="81"/>
      <c r="T84" s="262"/>
      <c r="U84" s="80"/>
      <c r="V84" s="80"/>
      <c r="W84" s="81"/>
    </row>
    <row r="85" spans="1:23" s="39" customFormat="1" ht="27.75" hidden="1" customHeight="1" x14ac:dyDescent="0.25">
      <c r="A85" s="110" t="s">
        <v>228</v>
      </c>
      <c r="B85" s="93" t="s">
        <v>659</v>
      </c>
      <c r="C85" s="819" t="s">
        <v>353</v>
      </c>
      <c r="D85" s="820"/>
      <c r="E85" s="820"/>
      <c r="F85" s="191">
        <f>SUM(L85:W85)</f>
        <v>0</v>
      </c>
      <c r="G85" s="133"/>
      <c r="H85" s="145">
        <f t="shared" si="40"/>
        <v>0</v>
      </c>
      <c r="I85" s="191">
        <f>SUM(O85:Z85)</f>
        <v>0</v>
      </c>
      <c r="J85" s="133"/>
      <c r="K85" s="145">
        <f t="shared" si="25"/>
        <v>0</v>
      </c>
      <c r="L85" s="76"/>
      <c r="M85" s="77"/>
      <c r="N85" s="80"/>
      <c r="O85" s="80"/>
      <c r="P85" s="77"/>
      <c r="Q85" s="80"/>
      <c r="R85" s="80"/>
      <c r="S85" s="81"/>
      <c r="T85" s="262"/>
      <c r="U85" s="80"/>
      <c r="V85" s="80"/>
      <c r="W85" s="81"/>
    </row>
    <row r="86" spans="1:23" s="39" customFormat="1" ht="15.75" hidden="1" customHeight="1" thickBot="1" x14ac:dyDescent="0.3">
      <c r="A86" s="110" t="s">
        <v>229</v>
      </c>
      <c r="B86" s="93" t="s">
        <v>660</v>
      </c>
      <c r="C86" s="819" t="s">
        <v>802</v>
      </c>
      <c r="D86" s="820"/>
      <c r="E86" s="820"/>
      <c r="F86" s="191">
        <f>F87+F88+F89+F90+F91+F92+F93+F94+F95+F96</f>
        <v>0</v>
      </c>
      <c r="G86" s="133">
        <f t="shared" ref="G86" si="48">G87+G88+G89+G90+G91+G92+G93+G94+G95+G96</f>
        <v>0</v>
      </c>
      <c r="H86" s="145">
        <f t="shared" si="40"/>
        <v>0</v>
      </c>
      <c r="I86" s="191">
        <f>I87+I88+I89+I90+I91+I92+I93+I94+I95+I96</f>
        <v>0</v>
      </c>
      <c r="J86" s="133">
        <f t="shared" ref="J86" si="49">J87+J88+J89+J90+J91+J92+J93+J94+J95+J96</f>
        <v>0</v>
      </c>
      <c r="K86" s="145">
        <f t="shared" si="25"/>
        <v>0</v>
      </c>
      <c r="L86" s="76"/>
      <c r="M86" s="77"/>
      <c r="N86" s="80"/>
      <c r="O86" s="80"/>
      <c r="P86" s="77"/>
      <c r="Q86" s="80"/>
      <c r="R86" s="80"/>
      <c r="S86" s="81"/>
      <c r="T86" s="262"/>
      <c r="U86" s="80"/>
      <c r="V86" s="80"/>
      <c r="W86" s="81"/>
    </row>
    <row r="87" spans="1:23" ht="15.75" hidden="1" customHeight="1" thickBot="1" x14ac:dyDescent="0.3">
      <c r="B87" s="50"/>
      <c r="C87" s="2"/>
      <c r="D87" s="748" t="s">
        <v>370</v>
      </c>
      <c r="E87" s="748"/>
      <c r="F87" s="182">
        <f t="shared" ref="F87:F96" si="50">SUM(L87:W87)</f>
        <v>0</v>
      </c>
      <c r="G87" s="124"/>
      <c r="H87" s="142">
        <f t="shared" si="40"/>
        <v>0</v>
      </c>
      <c r="I87" s="182">
        <f t="shared" ref="I87:I96" si="51">SUM(O87:Z87)</f>
        <v>0</v>
      </c>
      <c r="J87" s="124"/>
      <c r="K87" s="142">
        <f t="shared" si="25"/>
        <v>0</v>
      </c>
      <c r="L87" s="76"/>
      <c r="M87" s="77"/>
      <c r="N87" s="80"/>
      <c r="O87" s="80"/>
      <c r="P87" s="77"/>
      <c r="Q87" s="80"/>
      <c r="R87" s="80"/>
      <c r="S87" s="81"/>
      <c r="T87" s="262"/>
      <c r="U87" s="80"/>
      <c r="V87" s="80"/>
      <c r="W87" s="81"/>
    </row>
    <row r="88" spans="1:23" ht="15.75" hidden="1" customHeight="1" thickBot="1" x14ac:dyDescent="0.3">
      <c r="B88" s="50"/>
      <c r="C88" s="2"/>
      <c r="D88" s="748" t="s">
        <v>505</v>
      </c>
      <c r="E88" s="748"/>
      <c r="F88" s="182">
        <f t="shared" si="50"/>
        <v>0</v>
      </c>
      <c r="G88" s="124"/>
      <c r="H88" s="142">
        <f t="shared" si="40"/>
        <v>0</v>
      </c>
      <c r="I88" s="182">
        <f t="shared" si="51"/>
        <v>0</v>
      </c>
      <c r="J88" s="124"/>
      <c r="K88" s="142">
        <f t="shared" si="25"/>
        <v>0</v>
      </c>
      <c r="L88" s="76"/>
      <c r="M88" s="77"/>
      <c r="N88" s="80"/>
      <c r="O88" s="80"/>
      <c r="P88" s="77"/>
      <c r="Q88" s="80"/>
      <c r="R88" s="80"/>
      <c r="S88" s="81"/>
      <c r="T88" s="262"/>
      <c r="U88" s="80"/>
      <c r="V88" s="80"/>
      <c r="W88" s="81"/>
    </row>
    <row r="89" spans="1:23" ht="15.75" hidden="1" customHeight="1" thickBot="1" x14ac:dyDescent="0.3">
      <c r="B89" s="50"/>
      <c r="C89" s="2"/>
      <c r="D89" s="748" t="s">
        <v>506</v>
      </c>
      <c r="E89" s="748"/>
      <c r="F89" s="182">
        <f t="shared" si="50"/>
        <v>0</v>
      </c>
      <c r="G89" s="124"/>
      <c r="H89" s="142">
        <f t="shared" si="40"/>
        <v>0</v>
      </c>
      <c r="I89" s="182">
        <f t="shared" si="51"/>
        <v>0</v>
      </c>
      <c r="J89" s="124"/>
      <c r="K89" s="142">
        <f t="shared" si="25"/>
        <v>0</v>
      </c>
      <c r="L89" s="76"/>
      <c r="M89" s="77"/>
      <c r="N89" s="80"/>
      <c r="O89" s="80"/>
      <c r="P89" s="77"/>
      <c r="Q89" s="80"/>
      <c r="R89" s="80"/>
      <c r="S89" s="81"/>
      <c r="T89" s="262"/>
      <c r="U89" s="80"/>
      <c r="V89" s="80"/>
      <c r="W89" s="81"/>
    </row>
    <row r="90" spans="1:23" ht="15.75" hidden="1" customHeight="1" thickBot="1" x14ac:dyDescent="0.3">
      <c r="B90" s="50"/>
      <c r="C90" s="2"/>
      <c r="D90" s="748" t="s">
        <v>507</v>
      </c>
      <c r="E90" s="748"/>
      <c r="F90" s="182">
        <f t="shared" si="50"/>
        <v>0</v>
      </c>
      <c r="G90" s="124"/>
      <c r="H90" s="142">
        <f t="shared" si="40"/>
        <v>0</v>
      </c>
      <c r="I90" s="182">
        <f t="shared" si="51"/>
        <v>0</v>
      </c>
      <c r="J90" s="124"/>
      <c r="K90" s="142">
        <f t="shared" si="25"/>
        <v>0</v>
      </c>
      <c r="L90" s="76"/>
      <c r="M90" s="77"/>
      <c r="N90" s="80"/>
      <c r="O90" s="80"/>
      <c r="P90" s="77"/>
      <c r="Q90" s="80"/>
      <c r="R90" s="80"/>
      <c r="S90" s="81"/>
      <c r="T90" s="262"/>
      <c r="U90" s="80"/>
      <c r="V90" s="80"/>
      <c r="W90" s="81"/>
    </row>
    <row r="91" spans="1:23" ht="15.75" hidden="1" customHeight="1" thickBot="1" x14ac:dyDescent="0.3">
      <c r="B91" s="50"/>
      <c r="C91" s="2"/>
      <c r="D91" s="748" t="s">
        <v>508</v>
      </c>
      <c r="E91" s="748"/>
      <c r="F91" s="182">
        <f t="shared" si="50"/>
        <v>0</v>
      </c>
      <c r="G91" s="124"/>
      <c r="H91" s="142">
        <f t="shared" si="40"/>
        <v>0</v>
      </c>
      <c r="I91" s="182">
        <f t="shared" si="51"/>
        <v>0</v>
      </c>
      <c r="J91" s="124"/>
      <c r="K91" s="142">
        <f t="shared" si="25"/>
        <v>0</v>
      </c>
      <c r="L91" s="76"/>
      <c r="M91" s="77"/>
      <c r="N91" s="80"/>
      <c r="O91" s="80"/>
      <c r="P91" s="77"/>
      <c r="Q91" s="80"/>
      <c r="R91" s="80"/>
      <c r="S91" s="81"/>
      <c r="T91" s="262"/>
      <c r="U91" s="80"/>
      <c r="V91" s="80"/>
      <c r="W91" s="81"/>
    </row>
    <row r="92" spans="1:23" ht="15.75" hidden="1" customHeight="1" thickBot="1" x14ac:dyDescent="0.3">
      <c r="B92" s="50"/>
      <c r="C92" s="2"/>
      <c r="D92" s="748" t="s">
        <v>509</v>
      </c>
      <c r="E92" s="748"/>
      <c r="F92" s="182">
        <f t="shared" si="50"/>
        <v>0</v>
      </c>
      <c r="G92" s="124"/>
      <c r="H92" s="142">
        <f t="shared" si="40"/>
        <v>0</v>
      </c>
      <c r="I92" s="182">
        <f t="shared" si="51"/>
        <v>0</v>
      </c>
      <c r="J92" s="124"/>
      <c r="K92" s="142">
        <f t="shared" si="25"/>
        <v>0</v>
      </c>
      <c r="L92" s="76"/>
      <c r="M92" s="77"/>
      <c r="N92" s="80"/>
      <c r="O92" s="80"/>
      <c r="P92" s="77"/>
      <c r="Q92" s="80"/>
      <c r="R92" s="80"/>
      <c r="S92" s="81"/>
      <c r="T92" s="262"/>
      <c r="U92" s="80"/>
      <c r="V92" s="80"/>
      <c r="W92" s="81"/>
    </row>
    <row r="93" spans="1:23" ht="25.5" hidden="1" customHeight="1" x14ac:dyDescent="0.25">
      <c r="B93" s="50"/>
      <c r="C93" s="2"/>
      <c r="D93" s="749" t="s">
        <v>510</v>
      </c>
      <c r="E93" s="749"/>
      <c r="F93" s="192">
        <f t="shared" si="50"/>
        <v>0</v>
      </c>
      <c r="G93" s="134"/>
      <c r="H93" s="142">
        <f t="shared" si="40"/>
        <v>0</v>
      </c>
      <c r="I93" s="192">
        <f t="shared" si="51"/>
        <v>0</v>
      </c>
      <c r="J93" s="134"/>
      <c r="K93" s="142">
        <f t="shared" si="25"/>
        <v>0</v>
      </c>
      <c r="L93" s="76"/>
      <c r="M93" s="77"/>
      <c r="N93" s="80"/>
      <c r="O93" s="80"/>
      <c r="P93" s="77"/>
      <c r="Q93" s="80"/>
      <c r="R93" s="80"/>
      <c r="S93" s="81"/>
      <c r="T93" s="262"/>
      <c r="U93" s="80"/>
      <c r="V93" s="80"/>
      <c r="W93" s="81"/>
    </row>
    <row r="94" spans="1:23" ht="15.75" hidden="1" customHeight="1" thickBot="1" x14ac:dyDescent="0.3">
      <c r="B94" s="50"/>
      <c r="C94" s="2"/>
      <c r="D94" s="748" t="s">
        <v>803</v>
      </c>
      <c r="E94" s="748"/>
      <c r="F94" s="182">
        <f t="shared" si="50"/>
        <v>0</v>
      </c>
      <c r="G94" s="124"/>
      <c r="H94" s="142">
        <f t="shared" si="40"/>
        <v>0</v>
      </c>
      <c r="I94" s="182">
        <f t="shared" si="51"/>
        <v>0</v>
      </c>
      <c r="J94" s="124"/>
      <c r="K94" s="142">
        <f t="shared" si="25"/>
        <v>0</v>
      </c>
      <c r="L94" s="76"/>
      <c r="M94" s="77"/>
      <c r="N94" s="80"/>
      <c r="O94" s="80"/>
      <c r="P94" s="77"/>
      <c r="Q94" s="80"/>
      <c r="R94" s="80"/>
      <c r="S94" s="81"/>
      <c r="T94" s="262"/>
      <c r="U94" s="80"/>
      <c r="V94" s="80"/>
      <c r="W94" s="81"/>
    </row>
    <row r="95" spans="1:23" ht="25.5" hidden="1" customHeight="1" x14ac:dyDescent="0.25">
      <c r="B95" s="50"/>
      <c r="C95" s="2"/>
      <c r="D95" s="749" t="s">
        <v>511</v>
      </c>
      <c r="E95" s="749"/>
      <c r="F95" s="192">
        <f t="shared" si="50"/>
        <v>0</v>
      </c>
      <c r="G95" s="134"/>
      <c r="H95" s="142">
        <f t="shared" si="40"/>
        <v>0</v>
      </c>
      <c r="I95" s="192">
        <f t="shared" si="51"/>
        <v>0</v>
      </c>
      <c r="J95" s="134"/>
      <c r="K95" s="142">
        <f t="shared" si="25"/>
        <v>0</v>
      </c>
      <c r="L95" s="76"/>
      <c r="M95" s="77"/>
      <c r="N95" s="80"/>
      <c r="O95" s="80"/>
      <c r="P95" s="77"/>
      <c r="Q95" s="80"/>
      <c r="R95" s="80"/>
      <c r="S95" s="81"/>
      <c r="T95" s="262"/>
      <c r="U95" s="80"/>
      <c r="V95" s="80"/>
      <c r="W95" s="81"/>
    </row>
    <row r="96" spans="1:23" ht="25.5" hidden="1" customHeight="1" x14ac:dyDescent="0.25">
      <c r="B96" s="50"/>
      <c r="C96" s="2"/>
      <c r="D96" s="749" t="s">
        <v>512</v>
      </c>
      <c r="E96" s="749"/>
      <c r="F96" s="192">
        <f t="shared" si="50"/>
        <v>0</v>
      </c>
      <c r="G96" s="134"/>
      <c r="H96" s="142">
        <f t="shared" si="40"/>
        <v>0</v>
      </c>
      <c r="I96" s="192">
        <f t="shared" si="51"/>
        <v>0</v>
      </c>
      <c r="J96" s="134"/>
      <c r="K96" s="142">
        <f t="shared" si="25"/>
        <v>0</v>
      </c>
      <c r="L96" s="76"/>
      <c r="M96" s="77"/>
      <c r="N96" s="80"/>
      <c r="O96" s="80"/>
      <c r="P96" s="77"/>
      <c r="Q96" s="80"/>
      <c r="R96" s="80"/>
      <c r="S96" s="81"/>
      <c r="T96" s="262"/>
      <c r="U96" s="80"/>
      <c r="V96" s="80"/>
      <c r="W96" s="81"/>
    </row>
    <row r="97" spans="1:23" s="39" customFormat="1" ht="15" hidden="1" customHeight="1" x14ac:dyDescent="0.25">
      <c r="A97" s="110" t="s">
        <v>230</v>
      </c>
      <c r="B97" s="93" t="s">
        <v>661</v>
      </c>
      <c r="C97" s="819" t="s">
        <v>804</v>
      </c>
      <c r="D97" s="820"/>
      <c r="E97" s="820"/>
      <c r="F97" s="191">
        <f>F98+F99+F100+F101+F102+F103+F104+F105+F106+F107</f>
        <v>0</v>
      </c>
      <c r="G97" s="133">
        <f t="shared" ref="G97" si="52">G98+G99+G100+G101+G102+G103+G104+G105+G106+G107</f>
        <v>0</v>
      </c>
      <c r="H97" s="145">
        <f t="shared" si="40"/>
        <v>0</v>
      </c>
      <c r="I97" s="191">
        <f>I98+I99+I100+I101+I102+I103+I104+I105+I106+I107</f>
        <v>0</v>
      </c>
      <c r="J97" s="133">
        <f t="shared" ref="J97" si="53">J98+J99+J100+J101+J102+J103+J104+J105+J106+J107</f>
        <v>0</v>
      </c>
      <c r="K97" s="145">
        <f t="shared" si="25"/>
        <v>0</v>
      </c>
      <c r="L97" s="76"/>
      <c r="M97" s="77"/>
      <c r="N97" s="80"/>
      <c r="O97" s="80"/>
      <c r="P97" s="77"/>
      <c r="Q97" s="80"/>
      <c r="R97" s="80"/>
      <c r="S97" s="81"/>
      <c r="T97" s="262"/>
      <c r="U97" s="80"/>
      <c r="V97" s="80"/>
      <c r="W97" s="81"/>
    </row>
    <row r="98" spans="1:23" ht="15.75" hidden="1" customHeight="1" thickBot="1" x14ac:dyDescent="0.3">
      <c r="B98" s="50"/>
      <c r="C98" s="2"/>
      <c r="D98" s="748" t="s">
        <v>369</v>
      </c>
      <c r="E98" s="748"/>
      <c r="F98" s="182">
        <f t="shared" ref="F98:F107" si="54">SUM(L98:W98)</f>
        <v>0</v>
      </c>
      <c r="G98" s="124"/>
      <c r="H98" s="142">
        <f t="shared" si="40"/>
        <v>0</v>
      </c>
      <c r="I98" s="182">
        <f t="shared" ref="I98:I107" si="55">SUM(O98:Z98)</f>
        <v>0</v>
      </c>
      <c r="J98" s="124"/>
      <c r="K98" s="142">
        <f t="shared" si="25"/>
        <v>0</v>
      </c>
      <c r="L98" s="76"/>
      <c r="M98" s="77"/>
      <c r="N98" s="80"/>
      <c r="O98" s="80"/>
      <c r="P98" s="77"/>
      <c r="Q98" s="80"/>
      <c r="R98" s="80"/>
      <c r="S98" s="81"/>
      <c r="T98" s="262"/>
      <c r="U98" s="80"/>
      <c r="V98" s="80"/>
      <c r="W98" s="81"/>
    </row>
    <row r="99" spans="1:23" ht="15.75" hidden="1" customHeight="1" thickBot="1" x14ac:dyDescent="0.3">
      <c r="B99" s="50"/>
      <c r="C99" s="2"/>
      <c r="D99" s="748" t="s">
        <v>513</v>
      </c>
      <c r="E99" s="748"/>
      <c r="F99" s="182">
        <f t="shared" si="54"/>
        <v>0</v>
      </c>
      <c r="G99" s="124"/>
      <c r="H99" s="142">
        <f t="shared" si="40"/>
        <v>0</v>
      </c>
      <c r="I99" s="182">
        <f t="shared" si="55"/>
        <v>0</v>
      </c>
      <c r="J99" s="124"/>
      <c r="K99" s="142">
        <f t="shared" si="25"/>
        <v>0</v>
      </c>
      <c r="L99" s="76"/>
      <c r="M99" s="77"/>
      <c r="N99" s="80"/>
      <c r="O99" s="80"/>
      <c r="P99" s="77"/>
      <c r="Q99" s="80"/>
      <c r="R99" s="80"/>
      <c r="S99" s="81"/>
      <c r="T99" s="262"/>
      <c r="U99" s="80"/>
      <c r="V99" s="80"/>
      <c r="W99" s="81"/>
    </row>
    <row r="100" spans="1:23" ht="15.75" hidden="1" customHeight="1" thickBot="1" x14ac:dyDescent="0.3">
      <c r="B100" s="50"/>
      <c r="C100" s="2"/>
      <c r="D100" s="748" t="s">
        <v>515</v>
      </c>
      <c r="E100" s="748"/>
      <c r="F100" s="182">
        <f t="shared" si="54"/>
        <v>0</v>
      </c>
      <c r="G100" s="124"/>
      <c r="H100" s="142">
        <f t="shared" si="40"/>
        <v>0</v>
      </c>
      <c r="I100" s="182">
        <f t="shared" si="55"/>
        <v>0</v>
      </c>
      <c r="J100" s="124"/>
      <c r="K100" s="142">
        <f t="shared" si="25"/>
        <v>0</v>
      </c>
      <c r="L100" s="76"/>
      <c r="M100" s="77"/>
      <c r="N100" s="80"/>
      <c r="O100" s="80"/>
      <c r="P100" s="77"/>
      <c r="Q100" s="80"/>
      <c r="R100" s="80"/>
      <c r="S100" s="81"/>
      <c r="T100" s="262"/>
      <c r="U100" s="80"/>
      <c r="V100" s="80"/>
      <c r="W100" s="81"/>
    </row>
    <row r="101" spans="1:23" ht="15.75" hidden="1" customHeight="1" thickBot="1" x14ac:dyDescent="0.3">
      <c r="B101" s="50"/>
      <c r="C101" s="2"/>
      <c r="D101" s="748" t="s">
        <v>806</v>
      </c>
      <c r="E101" s="748"/>
      <c r="F101" s="182">
        <f t="shared" si="54"/>
        <v>0</v>
      </c>
      <c r="G101" s="124"/>
      <c r="H101" s="142">
        <f t="shared" si="40"/>
        <v>0</v>
      </c>
      <c r="I101" s="182">
        <f t="shared" si="55"/>
        <v>0</v>
      </c>
      <c r="J101" s="124"/>
      <c r="K101" s="142">
        <f t="shared" si="25"/>
        <v>0</v>
      </c>
      <c r="L101" s="76"/>
      <c r="M101" s="77"/>
      <c r="N101" s="80"/>
      <c r="O101" s="80"/>
      <c r="P101" s="77"/>
      <c r="Q101" s="80"/>
      <c r="R101" s="80"/>
      <c r="S101" s="81"/>
      <c r="T101" s="262"/>
      <c r="U101" s="80"/>
      <c r="V101" s="80"/>
      <c r="W101" s="81"/>
    </row>
    <row r="102" spans="1:23" ht="15.75" hidden="1" customHeight="1" thickBot="1" x14ac:dyDescent="0.3">
      <c r="B102" s="50"/>
      <c r="C102" s="2"/>
      <c r="D102" s="748" t="s">
        <v>520</v>
      </c>
      <c r="E102" s="748"/>
      <c r="F102" s="182">
        <f t="shared" si="54"/>
        <v>0</v>
      </c>
      <c r="G102" s="124"/>
      <c r="H102" s="142">
        <f t="shared" si="40"/>
        <v>0</v>
      </c>
      <c r="I102" s="182">
        <f t="shared" si="55"/>
        <v>0</v>
      </c>
      <c r="J102" s="124"/>
      <c r="K102" s="142">
        <f t="shared" si="25"/>
        <v>0</v>
      </c>
      <c r="L102" s="76"/>
      <c r="M102" s="77"/>
      <c r="N102" s="80"/>
      <c r="O102" s="80"/>
      <c r="P102" s="77"/>
      <c r="Q102" s="80"/>
      <c r="R102" s="80"/>
      <c r="S102" s="81"/>
      <c r="T102" s="262"/>
      <c r="U102" s="80"/>
      <c r="V102" s="80"/>
      <c r="W102" s="81"/>
    </row>
    <row r="103" spans="1:23" ht="15.75" hidden="1" customHeight="1" thickBot="1" x14ac:dyDescent="0.3">
      <c r="B103" s="50"/>
      <c r="C103" s="2"/>
      <c r="D103" s="748" t="s">
        <v>518</v>
      </c>
      <c r="E103" s="748"/>
      <c r="F103" s="182">
        <f t="shared" si="54"/>
        <v>0</v>
      </c>
      <c r="G103" s="124"/>
      <c r="H103" s="142">
        <f t="shared" si="40"/>
        <v>0</v>
      </c>
      <c r="I103" s="182">
        <f t="shared" si="55"/>
        <v>0</v>
      </c>
      <c r="J103" s="124"/>
      <c r="K103" s="142">
        <f t="shared" si="25"/>
        <v>0</v>
      </c>
      <c r="L103" s="76"/>
      <c r="M103" s="77"/>
      <c r="N103" s="80"/>
      <c r="O103" s="80"/>
      <c r="P103" s="77"/>
      <c r="Q103" s="80"/>
      <c r="R103" s="80"/>
      <c r="S103" s="81"/>
      <c r="T103" s="262"/>
      <c r="U103" s="80"/>
      <c r="V103" s="80"/>
      <c r="W103" s="81"/>
    </row>
    <row r="104" spans="1:23" ht="25.5" hidden="1" customHeight="1" x14ac:dyDescent="0.25">
      <c r="B104" s="50"/>
      <c r="C104" s="2"/>
      <c r="D104" s="749" t="s">
        <v>522</v>
      </c>
      <c r="E104" s="749"/>
      <c r="F104" s="192">
        <f t="shared" si="54"/>
        <v>0</v>
      </c>
      <c r="G104" s="134"/>
      <c r="H104" s="142">
        <f t="shared" si="40"/>
        <v>0</v>
      </c>
      <c r="I104" s="192">
        <f t="shared" si="55"/>
        <v>0</v>
      </c>
      <c r="J104" s="134"/>
      <c r="K104" s="142">
        <f t="shared" si="25"/>
        <v>0</v>
      </c>
      <c r="L104" s="76"/>
      <c r="M104" s="77"/>
      <c r="N104" s="80"/>
      <c r="O104" s="80"/>
      <c r="P104" s="77"/>
      <c r="Q104" s="80"/>
      <c r="R104" s="80"/>
      <c r="S104" s="81"/>
      <c r="T104" s="262"/>
      <c r="U104" s="80"/>
      <c r="V104" s="80"/>
      <c r="W104" s="81"/>
    </row>
    <row r="105" spans="1:23" ht="15.75" hidden="1" customHeight="1" thickBot="1" x14ac:dyDescent="0.3">
      <c r="B105" s="50"/>
      <c r="C105" s="2"/>
      <c r="D105" s="748" t="s">
        <v>805</v>
      </c>
      <c r="E105" s="748"/>
      <c r="F105" s="182">
        <f t="shared" si="54"/>
        <v>0</v>
      </c>
      <c r="G105" s="124"/>
      <c r="H105" s="142">
        <f t="shared" si="40"/>
        <v>0</v>
      </c>
      <c r="I105" s="182">
        <f t="shared" si="55"/>
        <v>0</v>
      </c>
      <c r="J105" s="124"/>
      <c r="K105" s="142">
        <f t="shared" si="25"/>
        <v>0</v>
      </c>
      <c r="L105" s="76"/>
      <c r="M105" s="77"/>
      <c r="N105" s="80"/>
      <c r="O105" s="80"/>
      <c r="P105" s="77"/>
      <c r="Q105" s="80"/>
      <c r="R105" s="80"/>
      <c r="S105" s="81"/>
      <c r="T105" s="262"/>
      <c r="U105" s="80"/>
      <c r="V105" s="80"/>
      <c r="W105" s="81"/>
    </row>
    <row r="106" spans="1:23" ht="25.5" hidden="1" customHeight="1" x14ac:dyDescent="0.25">
      <c r="B106" s="50"/>
      <c r="C106" s="2"/>
      <c r="D106" s="749" t="s">
        <v>525</v>
      </c>
      <c r="E106" s="749"/>
      <c r="F106" s="192">
        <f t="shared" si="54"/>
        <v>0</v>
      </c>
      <c r="G106" s="134"/>
      <c r="H106" s="142">
        <f t="shared" si="40"/>
        <v>0</v>
      </c>
      <c r="I106" s="192">
        <f t="shared" si="55"/>
        <v>0</v>
      </c>
      <c r="J106" s="134"/>
      <c r="K106" s="142">
        <f t="shared" si="25"/>
        <v>0</v>
      </c>
      <c r="L106" s="76"/>
      <c r="M106" s="77"/>
      <c r="N106" s="80"/>
      <c r="O106" s="80"/>
      <c r="P106" s="77"/>
      <c r="Q106" s="80"/>
      <c r="R106" s="80"/>
      <c r="S106" s="81"/>
      <c r="T106" s="262"/>
      <c r="U106" s="80"/>
      <c r="V106" s="80"/>
      <c r="W106" s="81"/>
    </row>
    <row r="107" spans="1:23" ht="25.5" hidden="1" customHeight="1" x14ac:dyDescent="0.25">
      <c r="B107" s="50"/>
      <c r="C107" s="2"/>
      <c r="D107" s="749" t="s">
        <v>527</v>
      </c>
      <c r="E107" s="749"/>
      <c r="F107" s="192">
        <f t="shared" si="54"/>
        <v>0</v>
      </c>
      <c r="G107" s="134"/>
      <c r="H107" s="142">
        <f t="shared" si="40"/>
        <v>0</v>
      </c>
      <c r="I107" s="192">
        <f t="shared" si="55"/>
        <v>0</v>
      </c>
      <c r="J107" s="134"/>
      <c r="K107" s="142">
        <f t="shared" si="25"/>
        <v>0</v>
      </c>
      <c r="L107" s="76"/>
      <c r="M107" s="77"/>
      <c r="N107" s="80"/>
      <c r="O107" s="80"/>
      <c r="P107" s="77"/>
      <c r="Q107" s="80"/>
      <c r="R107" s="80"/>
      <c r="S107" s="81"/>
      <c r="T107" s="262"/>
      <c r="U107" s="80"/>
      <c r="V107" s="80"/>
      <c r="W107" s="81"/>
    </row>
    <row r="108" spans="1:23" s="39" customFormat="1" ht="15.75" hidden="1" customHeight="1" thickBot="1" x14ac:dyDescent="0.3">
      <c r="A108" s="110" t="s">
        <v>231</v>
      </c>
      <c r="B108" s="93" t="s">
        <v>662</v>
      </c>
      <c r="C108" s="775" t="s">
        <v>232</v>
      </c>
      <c r="D108" s="776"/>
      <c r="E108" s="776"/>
      <c r="F108" s="193">
        <f>F109+F110+F111+F112+F113+F114+F115+F116+F117+F118</f>
        <v>0</v>
      </c>
      <c r="G108" s="135">
        <f t="shared" ref="G108" si="56">G109+G110+G111+G112+G113+G114+G115+G116+G117+G118</f>
        <v>0</v>
      </c>
      <c r="H108" s="145">
        <f t="shared" si="40"/>
        <v>0</v>
      </c>
      <c r="I108" s="193">
        <f>I109+I110+I111+I112+I113+I114+I115+I116+I117+I118</f>
        <v>0</v>
      </c>
      <c r="J108" s="135">
        <f t="shared" ref="J108" si="57">J109+J110+J111+J112+J113+J114+J115+J116+J117+J118</f>
        <v>0</v>
      </c>
      <c r="K108" s="145">
        <f t="shared" si="25"/>
        <v>0</v>
      </c>
      <c r="L108" s="76"/>
      <c r="M108" s="77"/>
      <c r="N108" s="80"/>
      <c r="O108" s="80"/>
      <c r="P108" s="77"/>
      <c r="Q108" s="80"/>
      <c r="R108" s="80"/>
      <c r="S108" s="81"/>
      <c r="T108" s="262"/>
      <c r="U108" s="80"/>
      <c r="V108" s="80"/>
      <c r="W108" s="81"/>
    </row>
    <row r="109" spans="1:23" ht="15.75" hidden="1" customHeight="1" thickBot="1" x14ac:dyDescent="0.3">
      <c r="B109" s="50"/>
      <c r="C109" s="2"/>
      <c r="D109" s="748" t="s">
        <v>368</v>
      </c>
      <c r="E109" s="748"/>
      <c r="F109" s="182">
        <f t="shared" ref="F109:F118" si="58">SUM(L109:W109)</f>
        <v>0</v>
      </c>
      <c r="G109" s="124"/>
      <c r="H109" s="142">
        <f t="shared" si="40"/>
        <v>0</v>
      </c>
      <c r="I109" s="182">
        <f t="shared" ref="I109:I118" si="59">SUM(O109:Z109)</f>
        <v>0</v>
      </c>
      <c r="J109" s="124"/>
      <c r="K109" s="142">
        <f t="shared" si="25"/>
        <v>0</v>
      </c>
      <c r="L109" s="76"/>
      <c r="M109" s="77"/>
      <c r="N109" s="80"/>
      <c r="O109" s="80"/>
      <c r="P109" s="77"/>
      <c r="Q109" s="80"/>
      <c r="R109" s="80"/>
      <c r="S109" s="81"/>
      <c r="T109" s="262"/>
      <c r="U109" s="80"/>
      <c r="V109" s="80"/>
      <c r="W109" s="81"/>
    </row>
    <row r="110" spans="1:23" ht="15.75" hidden="1" customHeight="1" thickBot="1" x14ac:dyDescent="0.3">
      <c r="B110" s="50"/>
      <c r="C110" s="2"/>
      <c r="D110" s="748" t="s">
        <v>514</v>
      </c>
      <c r="E110" s="748"/>
      <c r="F110" s="182">
        <f t="shared" si="58"/>
        <v>0</v>
      </c>
      <c r="G110" s="124"/>
      <c r="H110" s="142">
        <f t="shared" si="40"/>
        <v>0</v>
      </c>
      <c r="I110" s="182">
        <f t="shared" si="59"/>
        <v>0</v>
      </c>
      <c r="J110" s="124"/>
      <c r="K110" s="142">
        <f t="shared" ref="K110:K135" si="60">SUM(I110:J110)</f>
        <v>0</v>
      </c>
      <c r="L110" s="76"/>
      <c r="M110" s="77"/>
      <c r="N110" s="80"/>
      <c r="O110" s="80"/>
      <c r="P110" s="77"/>
      <c r="Q110" s="80"/>
      <c r="R110" s="80"/>
      <c r="S110" s="81"/>
      <c r="T110" s="262"/>
      <c r="U110" s="80"/>
      <c r="V110" s="80"/>
      <c r="W110" s="81"/>
    </row>
    <row r="111" spans="1:23" ht="15.75" hidden="1" customHeight="1" thickBot="1" x14ac:dyDescent="0.3">
      <c r="B111" s="50"/>
      <c r="C111" s="2"/>
      <c r="D111" s="748" t="s">
        <v>516</v>
      </c>
      <c r="E111" s="748"/>
      <c r="F111" s="182">
        <f t="shared" si="58"/>
        <v>0</v>
      </c>
      <c r="G111" s="124"/>
      <c r="H111" s="142">
        <f t="shared" si="40"/>
        <v>0</v>
      </c>
      <c r="I111" s="182">
        <f t="shared" si="59"/>
        <v>0</v>
      </c>
      <c r="J111" s="124"/>
      <c r="K111" s="142">
        <f t="shared" si="60"/>
        <v>0</v>
      </c>
      <c r="L111" s="76"/>
      <c r="M111" s="77"/>
      <c r="N111" s="80"/>
      <c r="O111" s="80"/>
      <c r="P111" s="77"/>
      <c r="Q111" s="80"/>
      <c r="R111" s="80"/>
      <c r="S111" s="81"/>
      <c r="T111" s="262"/>
      <c r="U111" s="80"/>
      <c r="V111" s="80"/>
      <c r="W111" s="81"/>
    </row>
    <row r="112" spans="1:23" ht="15.75" hidden="1" customHeight="1" thickBot="1" x14ac:dyDescent="0.3">
      <c r="B112" s="50"/>
      <c r="C112" s="2"/>
      <c r="D112" s="748" t="s">
        <v>517</v>
      </c>
      <c r="E112" s="748"/>
      <c r="F112" s="182">
        <f t="shared" si="58"/>
        <v>0</v>
      </c>
      <c r="G112" s="124"/>
      <c r="H112" s="142">
        <f t="shared" si="40"/>
        <v>0</v>
      </c>
      <c r="I112" s="182">
        <f t="shared" si="59"/>
        <v>0</v>
      </c>
      <c r="J112" s="124"/>
      <c r="K112" s="142">
        <f t="shared" si="60"/>
        <v>0</v>
      </c>
      <c r="L112" s="76"/>
      <c r="M112" s="77"/>
      <c r="N112" s="80"/>
      <c r="O112" s="80"/>
      <c r="P112" s="77"/>
      <c r="Q112" s="80"/>
      <c r="R112" s="80"/>
      <c r="S112" s="81"/>
      <c r="T112" s="262"/>
      <c r="U112" s="80"/>
      <c r="V112" s="80"/>
      <c r="W112" s="81"/>
    </row>
    <row r="113" spans="1:23" ht="15.75" hidden="1" customHeight="1" thickBot="1" x14ac:dyDescent="0.3">
      <c r="B113" s="50"/>
      <c r="C113" s="2"/>
      <c r="D113" s="748" t="s">
        <v>521</v>
      </c>
      <c r="E113" s="748"/>
      <c r="F113" s="182">
        <f t="shared" si="58"/>
        <v>0</v>
      </c>
      <c r="G113" s="124"/>
      <c r="H113" s="142">
        <f t="shared" si="40"/>
        <v>0</v>
      </c>
      <c r="I113" s="182">
        <f t="shared" si="59"/>
        <v>0</v>
      </c>
      <c r="J113" s="124"/>
      <c r="K113" s="142">
        <f t="shared" si="60"/>
        <v>0</v>
      </c>
      <c r="L113" s="76"/>
      <c r="M113" s="77"/>
      <c r="N113" s="80"/>
      <c r="O113" s="80"/>
      <c r="P113" s="77"/>
      <c r="Q113" s="80"/>
      <c r="R113" s="80"/>
      <c r="S113" s="81"/>
      <c r="T113" s="262"/>
      <c r="U113" s="80"/>
      <c r="V113" s="80"/>
      <c r="W113" s="81"/>
    </row>
    <row r="114" spans="1:23" ht="15.75" hidden="1" customHeight="1" thickBot="1" x14ac:dyDescent="0.3">
      <c r="B114" s="50"/>
      <c r="C114" s="2"/>
      <c r="D114" s="748" t="s">
        <v>519</v>
      </c>
      <c r="E114" s="748"/>
      <c r="F114" s="182">
        <f t="shared" si="58"/>
        <v>0</v>
      </c>
      <c r="G114" s="124"/>
      <c r="H114" s="142">
        <f t="shared" si="40"/>
        <v>0</v>
      </c>
      <c r="I114" s="182">
        <f t="shared" si="59"/>
        <v>0</v>
      </c>
      <c r="J114" s="124"/>
      <c r="K114" s="142">
        <f t="shared" si="60"/>
        <v>0</v>
      </c>
      <c r="L114" s="76"/>
      <c r="M114" s="77"/>
      <c r="N114" s="80"/>
      <c r="O114" s="80"/>
      <c r="P114" s="77"/>
      <c r="Q114" s="80"/>
      <c r="R114" s="80"/>
      <c r="S114" s="81"/>
      <c r="T114" s="262"/>
      <c r="U114" s="80"/>
      <c r="V114" s="80"/>
      <c r="W114" s="81"/>
    </row>
    <row r="115" spans="1:23" ht="25.5" hidden="1" customHeight="1" x14ac:dyDescent="0.25">
      <c r="B115" s="50"/>
      <c r="C115" s="2"/>
      <c r="D115" s="749" t="s">
        <v>523</v>
      </c>
      <c r="E115" s="749"/>
      <c r="F115" s="192">
        <f t="shared" si="58"/>
        <v>0</v>
      </c>
      <c r="G115" s="134"/>
      <c r="H115" s="142">
        <f t="shared" si="40"/>
        <v>0</v>
      </c>
      <c r="I115" s="192">
        <f t="shared" si="59"/>
        <v>0</v>
      </c>
      <c r="J115" s="134"/>
      <c r="K115" s="142">
        <f t="shared" si="60"/>
        <v>0</v>
      </c>
      <c r="L115" s="76"/>
      <c r="M115" s="77"/>
      <c r="N115" s="80"/>
      <c r="O115" s="80"/>
      <c r="P115" s="77"/>
      <c r="Q115" s="80"/>
      <c r="R115" s="80"/>
      <c r="S115" s="81"/>
      <c r="T115" s="262"/>
      <c r="U115" s="80"/>
      <c r="V115" s="80"/>
      <c r="W115" s="81"/>
    </row>
    <row r="116" spans="1:23" ht="15.75" hidden="1" customHeight="1" thickBot="1" x14ac:dyDescent="0.3">
      <c r="B116" s="50"/>
      <c r="C116" s="2"/>
      <c r="D116" s="748" t="s">
        <v>524</v>
      </c>
      <c r="E116" s="748"/>
      <c r="F116" s="182">
        <f t="shared" si="58"/>
        <v>0</v>
      </c>
      <c r="G116" s="124"/>
      <c r="H116" s="142">
        <f t="shared" si="40"/>
        <v>0</v>
      </c>
      <c r="I116" s="182">
        <f t="shared" si="59"/>
        <v>0</v>
      </c>
      <c r="J116" s="124"/>
      <c r="K116" s="142">
        <f t="shared" si="60"/>
        <v>0</v>
      </c>
      <c r="L116" s="76"/>
      <c r="M116" s="77"/>
      <c r="N116" s="80"/>
      <c r="O116" s="80"/>
      <c r="P116" s="77"/>
      <c r="Q116" s="80"/>
      <c r="R116" s="80"/>
      <c r="S116" s="81"/>
      <c r="T116" s="262"/>
      <c r="U116" s="80"/>
      <c r="V116" s="80"/>
      <c r="W116" s="81"/>
    </row>
    <row r="117" spans="1:23" ht="25.5" hidden="1" customHeight="1" x14ac:dyDescent="0.25">
      <c r="B117" s="50"/>
      <c r="C117" s="2"/>
      <c r="D117" s="749" t="s">
        <v>526</v>
      </c>
      <c r="E117" s="749"/>
      <c r="F117" s="192">
        <f t="shared" si="58"/>
        <v>0</v>
      </c>
      <c r="G117" s="134"/>
      <c r="H117" s="142">
        <f t="shared" si="40"/>
        <v>0</v>
      </c>
      <c r="I117" s="192">
        <f t="shared" si="59"/>
        <v>0</v>
      </c>
      <c r="J117" s="134"/>
      <c r="K117" s="142">
        <f t="shared" si="60"/>
        <v>0</v>
      </c>
      <c r="L117" s="76"/>
      <c r="M117" s="77"/>
      <c r="N117" s="80"/>
      <c r="O117" s="80"/>
      <c r="P117" s="77"/>
      <c r="Q117" s="80"/>
      <c r="R117" s="80"/>
      <c r="S117" s="81"/>
      <c r="T117" s="262"/>
      <c r="U117" s="80"/>
      <c r="V117" s="80"/>
      <c r="W117" s="81"/>
    </row>
    <row r="118" spans="1:23" ht="25.5" hidden="1" customHeight="1" x14ac:dyDescent="0.25">
      <c r="B118" s="50"/>
      <c r="C118" s="2"/>
      <c r="D118" s="749" t="s">
        <v>528</v>
      </c>
      <c r="E118" s="749"/>
      <c r="F118" s="192">
        <f t="shared" si="58"/>
        <v>0</v>
      </c>
      <c r="G118" s="134"/>
      <c r="H118" s="142">
        <f t="shared" si="40"/>
        <v>0</v>
      </c>
      <c r="I118" s="192">
        <f t="shared" si="59"/>
        <v>0</v>
      </c>
      <c r="J118" s="134"/>
      <c r="K118" s="142">
        <f t="shared" si="60"/>
        <v>0</v>
      </c>
      <c r="L118" s="76"/>
      <c r="M118" s="77"/>
      <c r="N118" s="80"/>
      <c r="O118" s="80"/>
      <c r="P118" s="77"/>
      <c r="Q118" s="80"/>
      <c r="R118" s="80"/>
      <c r="S118" s="81"/>
      <c r="T118" s="262"/>
      <c r="U118" s="80"/>
      <c r="V118" s="80"/>
      <c r="W118" s="81"/>
    </row>
    <row r="119" spans="1:23" s="39" customFormat="1" ht="27.75" hidden="1" customHeight="1" x14ac:dyDescent="0.25">
      <c r="A119" s="110" t="s">
        <v>233</v>
      </c>
      <c r="B119" s="93" t="s">
        <v>663</v>
      </c>
      <c r="C119" s="819" t="s">
        <v>807</v>
      </c>
      <c r="D119" s="820"/>
      <c r="E119" s="820"/>
      <c r="F119" s="191">
        <f>F120+F121</f>
        <v>0</v>
      </c>
      <c r="G119" s="133">
        <f t="shared" ref="G119" si="61">G120+G121</f>
        <v>0</v>
      </c>
      <c r="H119" s="145">
        <f t="shared" si="40"/>
        <v>0</v>
      </c>
      <c r="I119" s="191">
        <f>I120+I121</f>
        <v>0</v>
      </c>
      <c r="J119" s="133">
        <f t="shared" ref="J119" si="62">J120+J121</f>
        <v>0</v>
      </c>
      <c r="K119" s="145">
        <f t="shared" si="60"/>
        <v>0</v>
      </c>
      <c r="L119" s="76"/>
      <c r="M119" s="77"/>
      <c r="N119" s="80"/>
      <c r="O119" s="80"/>
      <c r="P119" s="77"/>
      <c r="Q119" s="80"/>
      <c r="R119" s="80"/>
      <c r="S119" s="81"/>
      <c r="T119" s="262"/>
      <c r="U119" s="80"/>
      <c r="V119" s="80"/>
      <c r="W119" s="81"/>
    </row>
    <row r="120" spans="1:23" ht="15.75" hidden="1" customHeight="1" thickBot="1" x14ac:dyDescent="0.3">
      <c r="B120" s="50"/>
      <c r="C120" s="2"/>
      <c r="D120" s="748" t="s">
        <v>530</v>
      </c>
      <c r="E120" s="748"/>
      <c r="F120" s="182">
        <f>SUM(L120:W120)</f>
        <v>0</v>
      </c>
      <c r="G120" s="124"/>
      <c r="H120" s="142">
        <f t="shared" si="40"/>
        <v>0</v>
      </c>
      <c r="I120" s="182">
        <f>SUM(O120:Z120)</f>
        <v>0</v>
      </c>
      <c r="J120" s="124"/>
      <c r="K120" s="142">
        <f t="shared" si="60"/>
        <v>0</v>
      </c>
      <c r="L120" s="76"/>
      <c r="M120" s="77"/>
      <c r="N120" s="80"/>
      <c r="O120" s="80"/>
      <c r="P120" s="77"/>
      <c r="Q120" s="80"/>
      <c r="R120" s="80"/>
      <c r="S120" s="81"/>
      <c r="T120" s="262"/>
      <c r="U120" s="80"/>
      <c r="V120" s="80"/>
      <c r="W120" s="81"/>
    </row>
    <row r="121" spans="1:23" ht="25.5" hidden="1" customHeight="1" x14ac:dyDescent="0.25">
      <c r="B121" s="50"/>
      <c r="C121" s="2"/>
      <c r="D121" s="749" t="s">
        <v>529</v>
      </c>
      <c r="E121" s="749"/>
      <c r="F121" s="192">
        <f>SUM(L121:W121)</f>
        <v>0</v>
      </c>
      <c r="G121" s="134"/>
      <c r="H121" s="142">
        <f t="shared" si="40"/>
        <v>0</v>
      </c>
      <c r="I121" s="192">
        <f>SUM(O121:Z121)</f>
        <v>0</v>
      </c>
      <c r="J121" s="134"/>
      <c r="K121" s="142">
        <f t="shared" si="60"/>
        <v>0</v>
      </c>
      <c r="L121" s="76"/>
      <c r="M121" s="77"/>
      <c r="N121" s="80"/>
      <c r="O121" s="80"/>
      <c r="P121" s="77"/>
      <c r="Q121" s="80"/>
      <c r="R121" s="80"/>
      <c r="S121" s="81"/>
      <c r="T121" s="262"/>
      <c r="U121" s="80"/>
      <c r="V121" s="80"/>
      <c r="W121" s="81"/>
    </row>
    <row r="122" spans="1:23" s="39" customFormat="1" ht="15.75" hidden="1" customHeight="1" thickBot="1" x14ac:dyDescent="0.3">
      <c r="A122" s="110" t="s">
        <v>234</v>
      </c>
      <c r="B122" s="93" t="s">
        <v>665</v>
      </c>
      <c r="C122" s="819" t="s">
        <v>808</v>
      </c>
      <c r="D122" s="820"/>
      <c r="E122" s="820"/>
      <c r="F122" s="191">
        <f>F123+F124+F125+F126+F127+F128+F129+F130+F131+F132+F133</f>
        <v>0</v>
      </c>
      <c r="G122" s="133">
        <f t="shared" ref="G122" si="63">G123+G124+G125+G126+G127+G128+G129+G130+G131+G132+G133</f>
        <v>0</v>
      </c>
      <c r="H122" s="145">
        <f t="shared" si="40"/>
        <v>0</v>
      </c>
      <c r="I122" s="191">
        <f>I123+I124+I125+I126+I127+I128+I129+I130+I131+I132+I133</f>
        <v>0</v>
      </c>
      <c r="J122" s="133">
        <f t="shared" ref="J122" si="64">J123+J124+J125+J126+J127+J128+J129+J130+J131+J132+J133</f>
        <v>0</v>
      </c>
      <c r="K122" s="145">
        <f t="shared" si="60"/>
        <v>0</v>
      </c>
      <c r="L122" s="76"/>
      <c r="M122" s="77"/>
      <c r="N122" s="80"/>
      <c r="O122" s="80"/>
      <c r="P122" s="77"/>
      <c r="Q122" s="80"/>
      <c r="R122" s="80"/>
      <c r="S122" s="81"/>
      <c r="T122" s="262"/>
      <c r="U122" s="80"/>
      <c r="V122" s="80"/>
      <c r="W122" s="81"/>
    </row>
    <row r="123" spans="1:23" ht="15.75" hidden="1" customHeight="1" thickBot="1" x14ac:dyDescent="0.3">
      <c r="B123" s="50"/>
      <c r="C123" s="2"/>
      <c r="D123" s="748" t="s">
        <v>354</v>
      </c>
      <c r="E123" s="748"/>
      <c r="F123" s="182">
        <f t="shared" ref="F123:F136" si="65">SUM(L123:W123)</f>
        <v>0</v>
      </c>
      <c r="G123" s="124"/>
      <c r="H123" s="142">
        <f t="shared" si="40"/>
        <v>0</v>
      </c>
      <c r="I123" s="182">
        <f t="shared" ref="I123:I136" si="66">SUM(O123:Z123)</f>
        <v>0</v>
      </c>
      <c r="J123" s="124"/>
      <c r="K123" s="142">
        <f t="shared" si="60"/>
        <v>0</v>
      </c>
      <c r="L123" s="76"/>
      <c r="M123" s="77"/>
      <c r="N123" s="80"/>
      <c r="O123" s="80"/>
      <c r="P123" s="77"/>
      <c r="Q123" s="80"/>
      <c r="R123" s="80"/>
      <c r="S123" s="81"/>
      <c r="T123" s="262"/>
      <c r="U123" s="80"/>
      <c r="V123" s="80"/>
      <c r="W123" s="81"/>
    </row>
    <row r="124" spans="1:23" ht="15.75" hidden="1" customHeight="1" thickBot="1" x14ac:dyDescent="0.3">
      <c r="B124" s="50"/>
      <c r="C124" s="2"/>
      <c r="D124" s="748" t="s">
        <v>357</v>
      </c>
      <c r="E124" s="748"/>
      <c r="F124" s="182">
        <f t="shared" si="65"/>
        <v>0</v>
      </c>
      <c r="G124" s="124"/>
      <c r="H124" s="142">
        <f t="shared" si="40"/>
        <v>0</v>
      </c>
      <c r="I124" s="182">
        <f t="shared" si="66"/>
        <v>0</v>
      </c>
      <c r="J124" s="124"/>
      <c r="K124" s="142">
        <f t="shared" si="60"/>
        <v>0</v>
      </c>
      <c r="L124" s="76"/>
      <c r="M124" s="77"/>
      <c r="N124" s="80"/>
      <c r="O124" s="80"/>
      <c r="P124" s="77"/>
      <c r="Q124" s="80"/>
      <c r="R124" s="80"/>
      <c r="S124" s="81"/>
      <c r="T124" s="262"/>
      <c r="U124" s="80"/>
      <c r="V124" s="80"/>
      <c r="W124" s="81"/>
    </row>
    <row r="125" spans="1:23" ht="15.75" hidden="1" customHeight="1" thickBot="1" x14ac:dyDescent="0.3">
      <c r="B125" s="50"/>
      <c r="C125" s="2"/>
      <c r="D125" s="748" t="s">
        <v>358</v>
      </c>
      <c r="E125" s="748"/>
      <c r="F125" s="182">
        <f t="shared" si="65"/>
        <v>0</v>
      </c>
      <c r="G125" s="124"/>
      <c r="H125" s="142">
        <f t="shared" si="40"/>
        <v>0</v>
      </c>
      <c r="I125" s="182">
        <f t="shared" si="66"/>
        <v>0</v>
      </c>
      <c r="J125" s="124"/>
      <c r="K125" s="142">
        <f t="shared" si="60"/>
        <v>0</v>
      </c>
      <c r="L125" s="76"/>
      <c r="M125" s="77"/>
      <c r="N125" s="80"/>
      <c r="O125" s="80"/>
      <c r="P125" s="77"/>
      <c r="Q125" s="80"/>
      <c r="R125" s="80"/>
      <c r="S125" s="81"/>
      <c r="T125" s="262"/>
      <c r="U125" s="80"/>
      <c r="V125" s="80"/>
      <c r="W125" s="81"/>
    </row>
    <row r="126" spans="1:23" ht="15.75" hidden="1" customHeight="1" thickBot="1" x14ac:dyDescent="0.3">
      <c r="B126" s="50"/>
      <c r="C126" s="2"/>
      <c r="D126" s="748" t="s">
        <v>355</v>
      </c>
      <c r="E126" s="748"/>
      <c r="F126" s="182">
        <f t="shared" si="65"/>
        <v>0</v>
      </c>
      <c r="G126" s="124"/>
      <c r="H126" s="142">
        <f t="shared" si="40"/>
        <v>0</v>
      </c>
      <c r="I126" s="182">
        <f t="shared" si="66"/>
        <v>0</v>
      </c>
      <c r="J126" s="124"/>
      <c r="K126" s="142">
        <f t="shared" si="60"/>
        <v>0</v>
      </c>
      <c r="L126" s="76"/>
      <c r="M126" s="77"/>
      <c r="N126" s="80"/>
      <c r="O126" s="80"/>
      <c r="P126" s="77"/>
      <c r="Q126" s="80"/>
      <c r="R126" s="80"/>
      <c r="S126" s="81"/>
      <c r="T126" s="262"/>
      <c r="U126" s="80"/>
      <c r="V126" s="80"/>
      <c r="W126" s="81"/>
    </row>
    <row r="127" spans="1:23" ht="15.75" hidden="1" customHeight="1" thickBot="1" x14ac:dyDescent="0.3">
      <c r="B127" s="50"/>
      <c r="C127" s="2"/>
      <c r="D127" s="748" t="s">
        <v>809</v>
      </c>
      <c r="E127" s="748"/>
      <c r="F127" s="182">
        <f t="shared" si="65"/>
        <v>0</v>
      </c>
      <c r="G127" s="124"/>
      <c r="H127" s="142">
        <f t="shared" si="40"/>
        <v>0</v>
      </c>
      <c r="I127" s="182">
        <f t="shared" si="66"/>
        <v>0</v>
      </c>
      <c r="J127" s="124"/>
      <c r="K127" s="142">
        <f t="shared" si="60"/>
        <v>0</v>
      </c>
      <c r="L127" s="76"/>
      <c r="M127" s="77"/>
      <c r="N127" s="80"/>
      <c r="O127" s="80"/>
      <c r="P127" s="77"/>
      <c r="Q127" s="80"/>
      <c r="R127" s="80"/>
      <c r="S127" s="81"/>
      <c r="T127" s="262"/>
      <c r="U127" s="80"/>
      <c r="V127" s="80"/>
      <c r="W127" s="81"/>
    </row>
    <row r="128" spans="1:23" ht="25.5" hidden="1" customHeight="1" x14ac:dyDescent="0.25">
      <c r="B128" s="50"/>
      <c r="C128" s="2"/>
      <c r="D128" s="749" t="s">
        <v>531</v>
      </c>
      <c r="E128" s="749"/>
      <c r="F128" s="192">
        <f t="shared" si="65"/>
        <v>0</v>
      </c>
      <c r="G128" s="134"/>
      <c r="H128" s="142">
        <f t="shared" si="40"/>
        <v>0</v>
      </c>
      <c r="I128" s="192">
        <f t="shared" si="66"/>
        <v>0</v>
      </c>
      <c r="J128" s="134"/>
      <c r="K128" s="142">
        <f t="shared" si="60"/>
        <v>0</v>
      </c>
      <c r="L128" s="76"/>
      <c r="M128" s="77"/>
      <c r="N128" s="80"/>
      <c r="O128" s="80"/>
      <c r="P128" s="77"/>
      <c r="Q128" s="80"/>
      <c r="R128" s="80"/>
      <c r="S128" s="81"/>
      <c r="T128" s="262"/>
      <c r="U128" s="80"/>
      <c r="V128" s="80"/>
      <c r="W128" s="81"/>
    </row>
    <row r="129" spans="1:23" ht="25.5" hidden="1" customHeight="1" x14ac:dyDescent="0.25">
      <c r="B129" s="50"/>
      <c r="C129" s="2"/>
      <c r="D129" s="749" t="s">
        <v>532</v>
      </c>
      <c r="E129" s="749"/>
      <c r="F129" s="192">
        <f t="shared" si="65"/>
        <v>0</v>
      </c>
      <c r="G129" s="134"/>
      <c r="H129" s="142">
        <f t="shared" si="40"/>
        <v>0</v>
      </c>
      <c r="I129" s="192">
        <f t="shared" si="66"/>
        <v>0</v>
      </c>
      <c r="J129" s="134"/>
      <c r="K129" s="142">
        <f t="shared" si="60"/>
        <v>0</v>
      </c>
      <c r="L129" s="76"/>
      <c r="M129" s="77"/>
      <c r="N129" s="80"/>
      <c r="O129" s="80"/>
      <c r="P129" s="77"/>
      <c r="Q129" s="80"/>
      <c r="R129" s="80"/>
      <c r="S129" s="81"/>
      <c r="T129" s="262"/>
      <c r="U129" s="80"/>
      <c r="V129" s="80"/>
      <c r="W129" s="81"/>
    </row>
    <row r="130" spans="1:23" ht="15.75" hidden="1" customHeight="1" thickBot="1" x14ac:dyDescent="0.3">
      <c r="B130" s="50"/>
      <c r="C130" s="2"/>
      <c r="D130" s="748" t="s">
        <v>364</v>
      </c>
      <c r="E130" s="748"/>
      <c r="F130" s="182">
        <f t="shared" si="65"/>
        <v>0</v>
      </c>
      <c r="G130" s="124"/>
      <c r="H130" s="142">
        <f t="shared" si="40"/>
        <v>0</v>
      </c>
      <c r="I130" s="182">
        <f t="shared" si="66"/>
        <v>0</v>
      </c>
      <c r="J130" s="124"/>
      <c r="K130" s="142">
        <f t="shared" si="60"/>
        <v>0</v>
      </c>
      <c r="L130" s="76"/>
      <c r="M130" s="77"/>
      <c r="N130" s="80"/>
      <c r="O130" s="80"/>
      <c r="P130" s="77"/>
      <c r="Q130" s="80"/>
      <c r="R130" s="80"/>
      <c r="S130" s="81"/>
      <c r="T130" s="262"/>
      <c r="U130" s="80"/>
      <c r="V130" s="80"/>
      <c r="W130" s="81"/>
    </row>
    <row r="131" spans="1:23" ht="15.75" hidden="1" customHeight="1" thickBot="1" x14ac:dyDescent="0.3">
      <c r="B131" s="50"/>
      <c r="C131" s="2"/>
      <c r="D131" s="748" t="s">
        <v>356</v>
      </c>
      <c r="E131" s="748"/>
      <c r="F131" s="182">
        <f t="shared" si="65"/>
        <v>0</v>
      </c>
      <c r="G131" s="124"/>
      <c r="H131" s="142">
        <f t="shared" si="40"/>
        <v>0</v>
      </c>
      <c r="I131" s="182">
        <f t="shared" si="66"/>
        <v>0</v>
      </c>
      <c r="J131" s="124"/>
      <c r="K131" s="142">
        <f t="shared" si="60"/>
        <v>0</v>
      </c>
      <c r="L131" s="76"/>
      <c r="M131" s="77"/>
      <c r="N131" s="80"/>
      <c r="O131" s="80"/>
      <c r="P131" s="77"/>
      <c r="Q131" s="80"/>
      <c r="R131" s="80"/>
      <c r="S131" s="81"/>
      <c r="T131" s="262"/>
      <c r="U131" s="80"/>
      <c r="V131" s="80"/>
      <c r="W131" s="81"/>
    </row>
    <row r="132" spans="1:23" ht="25.5" hidden="1" customHeight="1" x14ac:dyDescent="0.25">
      <c r="B132" s="50"/>
      <c r="C132" s="2"/>
      <c r="D132" s="749" t="s">
        <v>533</v>
      </c>
      <c r="E132" s="749"/>
      <c r="F132" s="192">
        <f t="shared" si="65"/>
        <v>0</v>
      </c>
      <c r="G132" s="134"/>
      <c r="H132" s="142">
        <f t="shared" si="40"/>
        <v>0</v>
      </c>
      <c r="I132" s="192">
        <f t="shared" si="66"/>
        <v>0</v>
      </c>
      <c r="J132" s="134"/>
      <c r="K132" s="142">
        <f t="shared" si="60"/>
        <v>0</v>
      </c>
      <c r="L132" s="76"/>
      <c r="M132" s="77"/>
      <c r="N132" s="80"/>
      <c r="O132" s="80"/>
      <c r="P132" s="77"/>
      <c r="Q132" s="80"/>
      <c r="R132" s="80"/>
      <c r="S132" s="81"/>
      <c r="T132" s="262"/>
      <c r="U132" s="80"/>
      <c r="V132" s="80"/>
      <c r="W132" s="81"/>
    </row>
    <row r="133" spans="1:23" ht="15.75" hidden="1" customHeight="1" thickBot="1" x14ac:dyDescent="0.3">
      <c r="B133" s="50"/>
      <c r="C133" s="2"/>
      <c r="D133" s="748" t="s">
        <v>534</v>
      </c>
      <c r="E133" s="748"/>
      <c r="F133" s="182">
        <f t="shared" si="65"/>
        <v>0</v>
      </c>
      <c r="G133" s="124"/>
      <c r="H133" s="142">
        <f t="shared" si="40"/>
        <v>0</v>
      </c>
      <c r="I133" s="182">
        <f t="shared" si="66"/>
        <v>0</v>
      </c>
      <c r="J133" s="124"/>
      <c r="K133" s="142">
        <f t="shared" si="60"/>
        <v>0</v>
      </c>
      <c r="L133" s="76"/>
      <c r="M133" s="77"/>
      <c r="N133" s="80"/>
      <c r="O133" s="80"/>
      <c r="P133" s="77"/>
      <c r="Q133" s="80"/>
      <c r="R133" s="80"/>
      <c r="S133" s="81"/>
      <c r="T133" s="262"/>
      <c r="U133" s="80"/>
      <c r="V133" s="80"/>
      <c r="W133" s="81"/>
    </row>
    <row r="134" spans="1:23" s="39" customFormat="1" ht="15.75" hidden="1" customHeight="1" thickBot="1" x14ac:dyDescent="0.3">
      <c r="A134" s="110" t="s">
        <v>235</v>
      </c>
      <c r="B134" s="93" t="s">
        <v>664</v>
      </c>
      <c r="C134" s="775" t="s">
        <v>236</v>
      </c>
      <c r="D134" s="776"/>
      <c r="E134" s="776"/>
      <c r="F134" s="193">
        <f t="shared" si="65"/>
        <v>0</v>
      </c>
      <c r="G134" s="135"/>
      <c r="H134" s="145">
        <f t="shared" si="40"/>
        <v>0</v>
      </c>
      <c r="I134" s="193">
        <f t="shared" si="66"/>
        <v>0</v>
      </c>
      <c r="J134" s="135"/>
      <c r="K134" s="145">
        <f t="shared" si="60"/>
        <v>0</v>
      </c>
      <c r="L134" s="76"/>
      <c r="M134" s="77"/>
      <c r="N134" s="80"/>
      <c r="O134" s="80"/>
      <c r="P134" s="77"/>
      <c r="Q134" s="80"/>
      <c r="R134" s="80"/>
      <c r="S134" s="81"/>
      <c r="T134" s="262"/>
      <c r="U134" s="80"/>
      <c r="V134" s="80"/>
      <c r="W134" s="81"/>
    </row>
    <row r="135" spans="1:23" s="39" customFormat="1" ht="15.75" hidden="1" customHeight="1" thickBot="1" x14ac:dyDescent="0.3">
      <c r="A135" s="110" t="s">
        <v>237</v>
      </c>
      <c r="B135" s="93" t="s">
        <v>666</v>
      </c>
      <c r="C135" s="775" t="s">
        <v>238</v>
      </c>
      <c r="D135" s="776"/>
      <c r="E135" s="776"/>
      <c r="F135" s="193">
        <f t="shared" si="65"/>
        <v>0</v>
      </c>
      <c r="G135" s="135"/>
      <c r="H135" s="145">
        <f t="shared" si="40"/>
        <v>0</v>
      </c>
      <c r="I135" s="193">
        <f t="shared" si="66"/>
        <v>0</v>
      </c>
      <c r="J135" s="135"/>
      <c r="K135" s="145">
        <f t="shared" si="60"/>
        <v>0</v>
      </c>
      <c r="L135" s="76"/>
      <c r="M135" s="77"/>
      <c r="N135" s="80"/>
      <c r="O135" s="80"/>
      <c r="P135" s="77"/>
      <c r="Q135" s="80"/>
      <c r="R135" s="80"/>
      <c r="S135" s="81"/>
      <c r="T135" s="262"/>
      <c r="U135" s="80"/>
      <c r="V135" s="80"/>
      <c r="W135" s="81"/>
    </row>
    <row r="136" spans="1:23" s="39" customFormat="1" ht="15.75" hidden="1" customHeight="1" thickBot="1" x14ac:dyDescent="0.3">
      <c r="A136" s="110" t="s">
        <v>239</v>
      </c>
      <c r="B136" s="93" t="s">
        <v>667</v>
      </c>
      <c r="C136" s="775" t="s">
        <v>240</v>
      </c>
      <c r="D136" s="776"/>
      <c r="E136" s="776"/>
      <c r="F136" s="193">
        <f t="shared" si="65"/>
        <v>0</v>
      </c>
      <c r="G136" s="135"/>
      <c r="H136" s="145">
        <f t="shared" ref="H136:H199" si="67">SUM(F136:G136)</f>
        <v>0</v>
      </c>
      <c r="I136" s="193">
        <f t="shared" si="66"/>
        <v>0</v>
      </c>
      <c r="J136" s="135"/>
      <c r="K136" s="145">
        <f t="shared" ref="K136:K199" si="68">SUM(I136:J136)</f>
        <v>0</v>
      </c>
      <c r="L136" s="76"/>
      <c r="M136" s="77"/>
      <c r="N136" s="80"/>
      <c r="O136" s="80"/>
      <c r="P136" s="77"/>
      <c r="Q136" s="80"/>
      <c r="R136" s="80"/>
      <c r="S136" s="81"/>
      <c r="T136" s="262"/>
      <c r="U136" s="80"/>
      <c r="V136" s="80"/>
      <c r="W136" s="81"/>
    </row>
    <row r="137" spans="1:23" s="39" customFormat="1" ht="15.75" hidden="1" customHeight="1" thickBot="1" x14ac:dyDescent="0.3">
      <c r="A137" s="110" t="s">
        <v>241</v>
      </c>
      <c r="B137" s="93" t="s">
        <v>668</v>
      </c>
      <c r="C137" s="775" t="s">
        <v>242</v>
      </c>
      <c r="D137" s="776"/>
      <c r="E137" s="776"/>
      <c r="F137" s="193">
        <f>F138+F139+F140+F141+F142+F143+F144+F145+F146+F147</f>
        <v>0</v>
      </c>
      <c r="G137" s="135">
        <f t="shared" ref="G137" si="69">G138+G139+G140+G141+G142+G143+G144+G145+G146+G147</f>
        <v>0</v>
      </c>
      <c r="H137" s="145">
        <f t="shared" si="67"/>
        <v>0</v>
      </c>
      <c r="I137" s="193">
        <f>I138+I139+I140+I141+I142+I143+I144+I145+I146+I147</f>
        <v>0</v>
      </c>
      <c r="J137" s="135">
        <f t="shared" ref="J137" si="70">J138+J139+J140+J141+J142+J143+J144+J145+J146+J147</f>
        <v>0</v>
      </c>
      <c r="K137" s="145">
        <f t="shared" si="68"/>
        <v>0</v>
      </c>
      <c r="L137" s="76"/>
      <c r="M137" s="77"/>
      <c r="N137" s="80"/>
      <c r="O137" s="80"/>
      <c r="P137" s="77"/>
      <c r="Q137" s="80"/>
      <c r="R137" s="80"/>
      <c r="S137" s="81"/>
      <c r="T137" s="262"/>
      <c r="U137" s="80"/>
      <c r="V137" s="80"/>
      <c r="W137" s="81"/>
    </row>
    <row r="138" spans="1:23" ht="15.75" hidden="1" customHeight="1" thickBot="1" x14ac:dyDescent="0.3">
      <c r="B138" s="50"/>
      <c r="C138" s="2"/>
      <c r="D138" s="748" t="s">
        <v>359</v>
      </c>
      <c r="E138" s="748"/>
      <c r="F138" s="182">
        <f t="shared" ref="F138:F148" si="71">SUM(L138:W138)</f>
        <v>0</v>
      </c>
      <c r="G138" s="124"/>
      <c r="H138" s="142">
        <f t="shared" si="67"/>
        <v>0</v>
      </c>
      <c r="I138" s="182">
        <f t="shared" ref="I138:I148" si="72">SUM(O138:Z138)</f>
        <v>0</v>
      </c>
      <c r="J138" s="124"/>
      <c r="K138" s="142">
        <f t="shared" si="68"/>
        <v>0</v>
      </c>
      <c r="L138" s="76"/>
      <c r="M138" s="77"/>
      <c r="N138" s="80"/>
      <c r="O138" s="80"/>
      <c r="P138" s="77"/>
      <c r="Q138" s="80"/>
      <c r="R138" s="80"/>
      <c r="S138" s="81"/>
      <c r="T138" s="262"/>
      <c r="U138" s="80"/>
      <c r="V138" s="80"/>
      <c r="W138" s="81"/>
    </row>
    <row r="139" spans="1:23" ht="15.75" hidden="1" customHeight="1" thickBot="1" x14ac:dyDescent="0.3">
      <c r="B139" s="50"/>
      <c r="C139" s="2"/>
      <c r="D139" s="748" t="s">
        <v>360</v>
      </c>
      <c r="E139" s="748"/>
      <c r="F139" s="182">
        <f t="shared" si="71"/>
        <v>0</v>
      </c>
      <c r="G139" s="124"/>
      <c r="H139" s="142">
        <f t="shared" si="67"/>
        <v>0</v>
      </c>
      <c r="I139" s="182">
        <f t="shared" si="72"/>
        <v>0</v>
      </c>
      <c r="J139" s="124"/>
      <c r="K139" s="142">
        <f t="shared" si="68"/>
        <v>0</v>
      </c>
      <c r="L139" s="76"/>
      <c r="M139" s="77"/>
      <c r="N139" s="80"/>
      <c r="O139" s="80"/>
      <c r="P139" s="77"/>
      <c r="Q139" s="80"/>
      <c r="R139" s="80"/>
      <c r="S139" s="81"/>
      <c r="T139" s="262"/>
      <c r="U139" s="80"/>
      <c r="V139" s="80"/>
      <c r="W139" s="81"/>
    </row>
    <row r="140" spans="1:23" ht="15.75" hidden="1" customHeight="1" thickBot="1" x14ac:dyDescent="0.3">
      <c r="B140" s="50"/>
      <c r="C140" s="2"/>
      <c r="D140" s="748" t="s">
        <v>361</v>
      </c>
      <c r="E140" s="748"/>
      <c r="F140" s="182">
        <f t="shared" si="71"/>
        <v>0</v>
      </c>
      <c r="G140" s="124"/>
      <c r="H140" s="142">
        <f t="shared" si="67"/>
        <v>0</v>
      </c>
      <c r="I140" s="182">
        <f t="shared" si="72"/>
        <v>0</v>
      </c>
      <c r="J140" s="124"/>
      <c r="K140" s="142">
        <f t="shared" si="68"/>
        <v>0</v>
      </c>
      <c r="L140" s="76"/>
      <c r="M140" s="77"/>
      <c r="N140" s="80"/>
      <c r="O140" s="80"/>
      <c r="P140" s="77"/>
      <c r="Q140" s="80"/>
      <c r="R140" s="80"/>
      <c r="S140" s="81"/>
      <c r="T140" s="262"/>
      <c r="U140" s="80"/>
      <c r="V140" s="80"/>
      <c r="W140" s="81"/>
    </row>
    <row r="141" spans="1:23" ht="15.75" hidden="1" customHeight="1" thickBot="1" x14ac:dyDescent="0.3">
      <c r="B141" s="50"/>
      <c r="C141" s="2"/>
      <c r="D141" s="748" t="s">
        <v>362</v>
      </c>
      <c r="E141" s="748"/>
      <c r="F141" s="182">
        <f t="shared" si="71"/>
        <v>0</v>
      </c>
      <c r="G141" s="124"/>
      <c r="H141" s="142">
        <f t="shared" si="67"/>
        <v>0</v>
      </c>
      <c r="I141" s="182">
        <f t="shared" si="72"/>
        <v>0</v>
      </c>
      <c r="J141" s="124"/>
      <c r="K141" s="142">
        <f t="shared" si="68"/>
        <v>0</v>
      </c>
      <c r="L141" s="76"/>
      <c r="M141" s="77"/>
      <c r="N141" s="80"/>
      <c r="O141" s="80"/>
      <c r="P141" s="77"/>
      <c r="Q141" s="80"/>
      <c r="R141" s="80"/>
      <c r="S141" s="81"/>
      <c r="T141" s="262"/>
      <c r="U141" s="80"/>
      <c r="V141" s="80"/>
      <c r="W141" s="81"/>
    </row>
    <row r="142" spans="1:23" ht="15.75" hidden="1" customHeight="1" thickBot="1" x14ac:dyDescent="0.3">
      <c r="B142" s="50"/>
      <c r="C142" s="2"/>
      <c r="D142" s="748" t="s">
        <v>363</v>
      </c>
      <c r="E142" s="748"/>
      <c r="F142" s="182">
        <f t="shared" si="71"/>
        <v>0</v>
      </c>
      <c r="G142" s="124"/>
      <c r="H142" s="142">
        <f t="shared" si="67"/>
        <v>0</v>
      </c>
      <c r="I142" s="182">
        <f t="shared" si="72"/>
        <v>0</v>
      </c>
      <c r="J142" s="124"/>
      <c r="K142" s="142">
        <f t="shared" si="68"/>
        <v>0</v>
      </c>
      <c r="L142" s="76"/>
      <c r="M142" s="77"/>
      <c r="N142" s="80"/>
      <c r="O142" s="80"/>
      <c r="P142" s="77"/>
      <c r="Q142" s="80"/>
      <c r="R142" s="80"/>
      <c r="S142" s="81"/>
      <c r="T142" s="262"/>
      <c r="U142" s="80"/>
      <c r="V142" s="80"/>
      <c r="W142" s="81"/>
    </row>
    <row r="143" spans="1:23" ht="25.5" hidden="1" customHeight="1" x14ac:dyDescent="0.25">
      <c r="B143" s="50"/>
      <c r="C143" s="2"/>
      <c r="D143" s="749" t="s">
        <v>535</v>
      </c>
      <c r="E143" s="749"/>
      <c r="F143" s="192">
        <f t="shared" si="71"/>
        <v>0</v>
      </c>
      <c r="G143" s="134"/>
      <c r="H143" s="142">
        <f t="shared" si="67"/>
        <v>0</v>
      </c>
      <c r="I143" s="192">
        <f t="shared" si="72"/>
        <v>0</v>
      </c>
      <c r="J143" s="134"/>
      <c r="K143" s="142">
        <f t="shared" si="68"/>
        <v>0</v>
      </c>
      <c r="L143" s="76"/>
      <c r="M143" s="77"/>
      <c r="N143" s="80"/>
      <c r="O143" s="80"/>
      <c r="P143" s="77"/>
      <c r="Q143" s="80"/>
      <c r="R143" s="80"/>
      <c r="S143" s="81"/>
      <c r="T143" s="262"/>
      <c r="U143" s="80"/>
      <c r="V143" s="80"/>
      <c r="W143" s="81"/>
    </row>
    <row r="144" spans="1:23" ht="25.5" hidden="1" customHeight="1" x14ac:dyDescent="0.25">
      <c r="B144" s="50"/>
      <c r="C144" s="2"/>
      <c r="D144" s="749" t="s">
        <v>538</v>
      </c>
      <c r="E144" s="749"/>
      <c r="F144" s="192">
        <f t="shared" si="71"/>
        <v>0</v>
      </c>
      <c r="G144" s="134"/>
      <c r="H144" s="142">
        <f t="shared" si="67"/>
        <v>0</v>
      </c>
      <c r="I144" s="192">
        <f t="shared" si="72"/>
        <v>0</v>
      </c>
      <c r="J144" s="134"/>
      <c r="K144" s="142">
        <f t="shared" si="68"/>
        <v>0</v>
      </c>
      <c r="L144" s="76"/>
      <c r="M144" s="77"/>
      <c r="N144" s="80"/>
      <c r="O144" s="80"/>
      <c r="P144" s="77"/>
      <c r="Q144" s="80"/>
      <c r="R144" s="80"/>
      <c r="S144" s="81"/>
      <c r="T144" s="262"/>
      <c r="U144" s="80"/>
      <c r="V144" s="80"/>
      <c r="W144" s="81"/>
    </row>
    <row r="145" spans="1:23" ht="15.75" hidden="1" customHeight="1" thickBot="1" x14ac:dyDescent="0.3">
      <c r="B145" s="50"/>
      <c r="C145" s="2"/>
      <c r="D145" s="748" t="s">
        <v>365</v>
      </c>
      <c r="E145" s="748"/>
      <c r="F145" s="182">
        <f t="shared" si="71"/>
        <v>0</v>
      </c>
      <c r="G145" s="124"/>
      <c r="H145" s="142">
        <f t="shared" si="67"/>
        <v>0</v>
      </c>
      <c r="I145" s="182">
        <f t="shared" si="72"/>
        <v>0</v>
      </c>
      <c r="J145" s="124"/>
      <c r="K145" s="142">
        <f t="shared" si="68"/>
        <v>0</v>
      </c>
      <c r="L145" s="76"/>
      <c r="M145" s="77"/>
      <c r="N145" s="80"/>
      <c r="O145" s="80"/>
      <c r="P145" s="77"/>
      <c r="Q145" s="80"/>
      <c r="R145" s="80"/>
      <c r="S145" s="81"/>
      <c r="T145" s="262"/>
      <c r="U145" s="80"/>
      <c r="V145" s="80"/>
      <c r="W145" s="81"/>
    </row>
    <row r="146" spans="1:23" ht="25.5" hidden="1" customHeight="1" x14ac:dyDescent="0.25">
      <c r="B146" s="50"/>
      <c r="C146" s="2"/>
      <c r="D146" s="749" t="s">
        <v>541</v>
      </c>
      <c r="E146" s="749"/>
      <c r="F146" s="192">
        <f t="shared" si="71"/>
        <v>0</v>
      </c>
      <c r="G146" s="134"/>
      <c r="H146" s="142">
        <f t="shared" si="67"/>
        <v>0</v>
      </c>
      <c r="I146" s="192">
        <f t="shared" si="72"/>
        <v>0</v>
      </c>
      <c r="J146" s="134"/>
      <c r="K146" s="142">
        <f t="shared" si="68"/>
        <v>0</v>
      </c>
      <c r="L146" s="76"/>
      <c r="M146" s="77"/>
      <c r="N146" s="80"/>
      <c r="O146" s="80"/>
      <c r="P146" s="77"/>
      <c r="Q146" s="80"/>
      <c r="R146" s="80"/>
      <c r="S146" s="81"/>
      <c r="T146" s="262"/>
      <c r="U146" s="80"/>
      <c r="V146" s="80"/>
      <c r="W146" s="81"/>
    </row>
    <row r="147" spans="1:23" ht="15.75" hidden="1" customHeight="1" thickBot="1" x14ac:dyDescent="0.3">
      <c r="B147" s="50"/>
      <c r="C147" s="2"/>
      <c r="D147" s="748" t="s">
        <v>542</v>
      </c>
      <c r="E147" s="748"/>
      <c r="F147" s="182">
        <f t="shared" si="71"/>
        <v>0</v>
      </c>
      <c r="G147" s="124"/>
      <c r="H147" s="142">
        <f t="shared" si="67"/>
        <v>0</v>
      </c>
      <c r="I147" s="182">
        <f t="shared" si="72"/>
        <v>0</v>
      </c>
      <c r="J147" s="124"/>
      <c r="K147" s="142">
        <f t="shared" si="68"/>
        <v>0</v>
      </c>
      <c r="L147" s="76"/>
      <c r="M147" s="77"/>
      <c r="N147" s="80"/>
      <c r="O147" s="80"/>
      <c r="P147" s="77"/>
      <c r="Q147" s="80"/>
      <c r="R147" s="80"/>
      <c r="S147" s="81"/>
      <c r="T147" s="262"/>
      <c r="U147" s="80"/>
      <c r="V147" s="80"/>
      <c r="W147" s="81"/>
    </row>
    <row r="148" spans="1:23" s="39" customFormat="1" ht="15.75" hidden="1" customHeight="1" thickBot="1" x14ac:dyDescent="0.3">
      <c r="A148" s="110" t="s">
        <v>243</v>
      </c>
      <c r="B148" s="119" t="s">
        <v>669</v>
      </c>
      <c r="C148" s="817" t="s">
        <v>244</v>
      </c>
      <c r="D148" s="818"/>
      <c r="E148" s="818"/>
      <c r="F148" s="194">
        <f t="shared" si="71"/>
        <v>0</v>
      </c>
      <c r="G148" s="136"/>
      <c r="H148" s="145">
        <f t="shared" si="67"/>
        <v>0</v>
      </c>
      <c r="I148" s="194">
        <f t="shared" si="72"/>
        <v>0</v>
      </c>
      <c r="J148" s="136"/>
      <c r="K148" s="145">
        <f t="shared" si="68"/>
        <v>0</v>
      </c>
      <c r="L148" s="76"/>
      <c r="M148" s="77"/>
      <c r="N148" s="80"/>
      <c r="O148" s="80"/>
      <c r="P148" s="77"/>
      <c r="Q148" s="80"/>
      <c r="R148" s="80"/>
      <c r="S148" s="81"/>
      <c r="T148" s="262"/>
      <c r="U148" s="80"/>
      <c r="V148" s="80"/>
      <c r="W148" s="81"/>
    </row>
    <row r="149" spans="1:23" ht="15.75" thickBot="1" x14ac:dyDescent="0.3">
      <c r="B149" s="89" t="s">
        <v>245</v>
      </c>
      <c r="C149" s="771" t="s">
        <v>246</v>
      </c>
      <c r="D149" s="772"/>
      <c r="E149" s="772"/>
      <c r="F149" s="185">
        <f>F150+F151+F154+F155+F156+F157+F158</f>
        <v>0</v>
      </c>
      <c r="G149" s="127">
        <f t="shared" ref="G149" si="73">G150+G151+G154+G155+G156+G157+G158</f>
        <v>0</v>
      </c>
      <c r="H149" s="139">
        <f t="shared" si="67"/>
        <v>0</v>
      </c>
      <c r="I149" s="185">
        <f>I150+I151+I154+I155+I156+I157+I158</f>
        <v>0</v>
      </c>
      <c r="J149" s="127">
        <f t="shared" ref="J149" si="74">J150+J151+J154+J155+J156+J157+J158</f>
        <v>0</v>
      </c>
      <c r="K149" s="139">
        <f t="shared" si="68"/>
        <v>0</v>
      </c>
      <c r="L149" s="76"/>
      <c r="M149" s="77"/>
      <c r="N149" s="80"/>
      <c r="O149" s="80"/>
      <c r="P149" s="77"/>
      <c r="Q149" s="80"/>
      <c r="R149" s="80"/>
      <c r="S149" s="81"/>
      <c r="T149" s="262"/>
      <c r="U149" s="80"/>
      <c r="V149" s="80"/>
      <c r="W149" s="81"/>
    </row>
    <row r="150" spans="1:23" s="17" customFormat="1" ht="15.75" hidden="1" customHeight="1" thickBot="1" x14ac:dyDescent="0.3">
      <c r="A150" s="110" t="s">
        <v>247</v>
      </c>
      <c r="B150" s="100" t="s">
        <v>670</v>
      </c>
      <c r="C150" s="791" t="s">
        <v>248</v>
      </c>
      <c r="D150" s="792"/>
      <c r="E150" s="792"/>
      <c r="F150" s="181">
        <f>SUM(L150:W150)</f>
        <v>0</v>
      </c>
      <c r="G150" s="123"/>
      <c r="H150" s="141">
        <f t="shared" si="67"/>
        <v>0</v>
      </c>
      <c r="I150" s="181">
        <f>SUM(O150:Z150)</f>
        <v>0</v>
      </c>
      <c r="J150" s="123"/>
      <c r="K150" s="141">
        <f t="shared" si="68"/>
        <v>0</v>
      </c>
      <c r="L150" s="76"/>
      <c r="M150" s="77"/>
      <c r="N150" s="80"/>
      <c r="O150" s="80"/>
      <c r="P150" s="77"/>
      <c r="Q150" s="80"/>
      <c r="R150" s="80"/>
      <c r="S150" s="81"/>
      <c r="T150" s="262"/>
      <c r="U150" s="80"/>
      <c r="V150" s="80"/>
      <c r="W150" s="81"/>
    </row>
    <row r="151" spans="1:23" s="17" customFormat="1" ht="15.75" hidden="1" customHeight="1" thickBot="1" x14ac:dyDescent="0.3">
      <c r="A151" s="110" t="s">
        <v>249</v>
      </c>
      <c r="B151" s="82" t="s">
        <v>671</v>
      </c>
      <c r="C151" s="767" t="s">
        <v>250</v>
      </c>
      <c r="D151" s="768"/>
      <c r="E151" s="768"/>
      <c r="F151" s="183">
        <f>F152+F153</f>
        <v>0</v>
      </c>
      <c r="G151" s="125">
        <f t="shared" ref="G151" si="75">G152+G153</f>
        <v>0</v>
      </c>
      <c r="H151" s="141">
        <f t="shared" si="67"/>
        <v>0</v>
      </c>
      <c r="I151" s="183">
        <f>I152+I153</f>
        <v>0</v>
      </c>
      <c r="J151" s="125">
        <f t="shared" ref="J151" si="76">J152+J153</f>
        <v>0</v>
      </c>
      <c r="K151" s="141">
        <f t="shared" si="68"/>
        <v>0</v>
      </c>
      <c r="L151" s="76"/>
      <c r="M151" s="77"/>
      <c r="N151" s="80"/>
      <c r="O151" s="80"/>
      <c r="P151" s="77"/>
      <c r="Q151" s="80"/>
      <c r="R151" s="80"/>
      <c r="S151" s="81"/>
      <c r="T151" s="262"/>
      <c r="U151" s="80"/>
      <c r="V151" s="80"/>
      <c r="W151" s="81"/>
    </row>
    <row r="152" spans="1:23" ht="15.75" hidden="1" customHeight="1" thickBot="1" x14ac:dyDescent="0.3">
      <c r="B152" s="50"/>
      <c r="C152" s="2"/>
      <c r="D152" s="748" t="s">
        <v>250</v>
      </c>
      <c r="E152" s="748"/>
      <c r="F152" s="182">
        <f t="shared" ref="F152:F158" si="77">SUM(L152:W152)</f>
        <v>0</v>
      </c>
      <c r="G152" s="124"/>
      <c r="H152" s="142">
        <f t="shared" si="67"/>
        <v>0</v>
      </c>
      <c r="I152" s="182">
        <f t="shared" ref="I152:I158" si="78">SUM(O152:Z152)</f>
        <v>0</v>
      </c>
      <c r="J152" s="124"/>
      <c r="K152" s="142">
        <f t="shared" si="68"/>
        <v>0</v>
      </c>
      <c r="L152" s="76"/>
      <c r="M152" s="77"/>
      <c r="N152" s="80"/>
      <c r="O152" s="80"/>
      <c r="P152" s="77"/>
      <c r="Q152" s="80"/>
      <c r="R152" s="80"/>
      <c r="S152" s="81"/>
      <c r="T152" s="262"/>
      <c r="U152" s="80"/>
      <c r="V152" s="80"/>
      <c r="W152" s="81"/>
    </row>
    <row r="153" spans="1:23" ht="15.75" hidden="1" customHeight="1" thickBot="1" x14ac:dyDescent="0.3">
      <c r="B153" s="50"/>
      <c r="C153" s="2"/>
      <c r="D153" s="748" t="s">
        <v>349</v>
      </c>
      <c r="E153" s="748"/>
      <c r="F153" s="182">
        <f t="shared" si="77"/>
        <v>0</v>
      </c>
      <c r="G153" s="124"/>
      <c r="H153" s="142">
        <f t="shared" si="67"/>
        <v>0</v>
      </c>
      <c r="I153" s="182">
        <f t="shared" si="78"/>
        <v>0</v>
      </c>
      <c r="J153" s="124"/>
      <c r="K153" s="142">
        <f t="shared" si="68"/>
        <v>0</v>
      </c>
      <c r="L153" s="76"/>
      <c r="M153" s="77"/>
      <c r="N153" s="80"/>
      <c r="O153" s="80"/>
      <c r="P153" s="77"/>
      <c r="Q153" s="80"/>
      <c r="R153" s="80"/>
      <c r="S153" s="81"/>
      <c r="T153" s="262"/>
      <c r="U153" s="80"/>
      <c r="V153" s="80"/>
      <c r="W153" s="81"/>
    </row>
    <row r="154" spans="1:23" s="17" customFormat="1" ht="15.75" hidden="1" customHeight="1" thickBot="1" x14ac:dyDescent="0.3">
      <c r="A154" s="110" t="s">
        <v>251</v>
      </c>
      <c r="B154" s="82" t="s">
        <v>672</v>
      </c>
      <c r="C154" s="767" t="s">
        <v>252</v>
      </c>
      <c r="D154" s="768"/>
      <c r="E154" s="768"/>
      <c r="F154" s="183">
        <f t="shared" si="77"/>
        <v>0</v>
      </c>
      <c r="G154" s="125"/>
      <c r="H154" s="141">
        <f t="shared" si="67"/>
        <v>0</v>
      </c>
      <c r="I154" s="183">
        <f t="shared" si="78"/>
        <v>0</v>
      </c>
      <c r="J154" s="125"/>
      <c r="K154" s="141">
        <f t="shared" si="68"/>
        <v>0</v>
      </c>
      <c r="L154" s="76"/>
      <c r="M154" s="77"/>
      <c r="N154" s="80"/>
      <c r="O154" s="80"/>
      <c r="P154" s="77"/>
      <c r="Q154" s="80"/>
      <c r="R154" s="80"/>
      <c r="S154" s="81"/>
      <c r="T154" s="262"/>
      <c r="U154" s="80"/>
      <c r="V154" s="80"/>
      <c r="W154" s="81"/>
    </row>
    <row r="155" spans="1:23" s="17" customFormat="1" ht="15.75" hidden="1" customHeight="1" thickBot="1" x14ac:dyDescent="0.3">
      <c r="A155" s="110" t="s">
        <v>253</v>
      </c>
      <c r="B155" s="82" t="s">
        <v>673</v>
      </c>
      <c r="C155" s="767" t="s">
        <v>254</v>
      </c>
      <c r="D155" s="768"/>
      <c r="E155" s="768"/>
      <c r="F155" s="183">
        <f t="shared" si="77"/>
        <v>0</v>
      </c>
      <c r="G155" s="125"/>
      <c r="H155" s="141">
        <f t="shared" si="67"/>
        <v>0</v>
      </c>
      <c r="I155" s="183">
        <f t="shared" si="78"/>
        <v>0</v>
      </c>
      <c r="J155" s="125"/>
      <c r="K155" s="141">
        <f t="shared" si="68"/>
        <v>0</v>
      </c>
      <c r="L155" s="76"/>
      <c r="M155" s="77"/>
      <c r="N155" s="80"/>
      <c r="O155" s="80"/>
      <c r="P155" s="77"/>
      <c r="Q155" s="80"/>
      <c r="R155" s="80"/>
      <c r="S155" s="81"/>
      <c r="T155" s="262"/>
      <c r="U155" s="80"/>
      <c r="V155" s="80"/>
      <c r="W155" s="81"/>
    </row>
    <row r="156" spans="1:23" s="17" customFormat="1" ht="15.75" hidden="1" customHeight="1" thickBot="1" x14ac:dyDescent="0.3">
      <c r="A156" s="110" t="s">
        <v>255</v>
      </c>
      <c r="B156" s="82" t="s">
        <v>674</v>
      </c>
      <c r="C156" s="767" t="s">
        <v>256</v>
      </c>
      <c r="D156" s="768"/>
      <c r="E156" s="768"/>
      <c r="F156" s="183">
        <f t="shared" si="77"/>
        <v>0</v>
      </c>
      <c r="G156" s="125"/>
      <c r="H156" s="141">
        <f t="shared" si="67"/>
        <v>0</v>
      </c>
      <c r="I156" s="183">
        <f t="shared" si="78"/>
        <v>0</v>
      </c>
      <c r="J156" s="125"/>
      <c r="K156" s="141">
        <f t="shared" si="68"/>
        <v>0</v>
      </c>
      <c r="L156" s="76"/>
      <c r="M156" s="77"/>
      <c r="N156" s="80"/>
      <c r="O156" s="80"/>
      <c r="P156" s="77"/>
      <c r="Q156" s="80"/>
      <c r="R156" s="80"/>
      <c r="S156" s="81"/>
      <c r="T156" s="262"/>
      <c r="U156" s="80"/>
      <c r="V156" s="80"/>
      <c r="W156" s="81"/>
    </row>
    <row r="157" spans="1:23" s="17" customFormat="1" ht="15.75" hidden="1" customHeight="1" thickBot="1" x14ac:dyDescent="0.3">
      <c r="A157" s="110" t="s">
        <v>257</v>
      </c>
      <c r="B157" s="82" t="s">
        <v>675</v>
      </c>
      <c r="C157" s="767" t="s">
        <v>258</v>
      </c>
      <c r="D157" s="768"/>
      <c r="E157" s="768"/>
      <c r="F157" s="183">
        <f t="shared" si="77"/>
        <v>0</v>
      </c>
      <c r="G157" s="125"/>
      <c r="H157" s="141">
        <f t="shared" si="67"/>
        <v>0</v>
      </c>
      <c r="I157" s="183">
        <f t="shared" si="78"/>
        <v>0</v>
      </c>
      <c r="J157" s="125"/>
      <c r="K157" s="141">
        <f t="shared" si="68"/>
        <v>0</v>
      </c>
      <c r="L157" s="76"/>
      <c r="M157" s="77"/>
      <c r="N157" s="80"/>
      <c r="O157" s="80"/>
      <c r="P157" s="77"/>
      <c r="Q157" s="80"/>
      <c r="R157" s="80"/>
      <c r="S157" s="81"/>
      <c r="T157" s="262"/>
      <c r="U157" s="80"/>
      <c r="V157" s="80"/>
      <c r="W157" s="81"/>
    </row>
    <row r="158" spans="1:23" s="17" customFormat="1" ht="15.75" hidden="1" customHeight="1" thickBot="1" x14ac:dyDescent="0.3">
      <c r="A158" s="110" t="s">
        <v>259</v>
      </c>
      <c r="B158" s="109" t="s">
        <v>676</v>
      </c>
      <c r="C158" s="813" t="s">
        <v>260</v>
      </c>
      <c r="D158" s="814"/>
      <c r="E158" s="814"/>
      <c r="F158" s="195">
        <f t="shared" si="77"/>
        <v>0</v>
      </c>
      <c r="G158" s="137"/>
      <c r="H158" s="141">
        <f t="shared" si="67"/>
        <v>0</v>
      </c>
      <c r="I158" s="195">
        <f t="shared" si="78"/>
        <v>0</v>
      </c>
      <c r="J158" s="137"/>
      <c r="K158" s="141">
        <f t="shared" si="68"/>
        <v>0</v>
      </c>
      <c r="L158" s="76"/>
      <c r="M158" s="77"/>
      <c r="N158" s="80"/>
      <c r="O158" s="80"/>
      <c r="P158" s="77"/>
      <c r="Q158" s="80"/>
      <c r="R158" s="80"/>
      <c r="S158" s="81"/>
      <c r="T158" s="262"/>
      <c r="U158" s="80"/>
      <c r="V158" s="80"/>
      <c r="W158" s="81"/>
    </row>
    <row r="159" spans="1:23" ht="15.75" thickBot="1" x14ac:dyDescent="0.3">
      <c r="B159" s="89" t="s">
        <v>261</v>
      </c>
      <c r="C159" s="771" t="s">
        <v>262</v>
      </c>
      <c r="D159" s="772"/>
      <c r="E159" s="772"/>
      <c r="F159" s="185">
        <f>F160+F161+F162+F163</f>
        <v>0</v>
      </c>
      <c r="G159" s="127">
        <f t="shared" ref="G159" si="79">G160+G161+G162+G163</f>
        <v>0</v>
      </c>
      <c r="H159" s="139">
        <f t="shared" si="67"/>
        <v>0</v>
      </c>
      <c r="I159" s="185">
        <f>I160+I161+I162+I163</f>
        <v>0</v>
      </c>
      <c r="J159" s="127">
        <f t="shared" ref="J159" si="80">J160+J161+J162+J163</f>
        <v>0</v>
      </c>
      <c r="K159" s="139">
        <f t="shared" si="68"/>
        <v>0</v>
      </c>
      <c r="L159" s="76"/>
      <c r="M159" s="77"/>
      <c r="N159" s="80"/>
      <c r="O159" s="80"/>
      <c r="P159" s="77"/>
      <c r="Q159" s="80"/>
      <c r="R159" s="80"/>
      <c r="S159" s="81"/>
      <c r="T159" s="262"/>
      <c r="U159" s="80"/>
      <c r="V159" s="80"/>
      <c r="W159" s="81"/>
    </row>
    <row r="160" spans="1:23" s="17" customFormat="1" ht="15.75" hidden="1" customHeight="1" thickBot="1" x14ac:dyDescent="0.3">
      <c r="A160" s="110" t="s">
        <v>263</v>
      </c>
      <c r="B160" s="202" t="s">
        <v>677</v>
      </c>
      <c r="C160" s="815" t="s">
        <v>264</v>
      </c>
      <c r="D160" s="816"/>
      <c r="E160" s="816"/>
      <c r="F160" s="203">
        <f>SUM(L160:W160)</f>
        <v>0</v>
      </c>
      <c r="G160" s="204"/>
      <c r="H160" s="205">
        <f t="shared" si="67"/>
        <v>0</v>
      </c>
      <c r="I160" s="203">
        <f>SUM(O160:Z160)</f>
        <v>0</v>
      </c>
      <c r="J160" s="204"/>
      <c r="K160" s="205">
        <f t="shared" si="68"/>
        <v>0</v>
      </c>
      <c r="L160" s="76"/>
      <c r="M160" s="77"/>
      <c r="N160" s="80"/>
      <c r="O160" s="80"/>
      <c r="P160" s="77"/>
      <c r="Q160" s="80"/>
      <c r="R160" s="80"/>
      <c r="S160" s="81"/>
      <c r="T160" s="262"/>
      <c r="U160" s="80"/>
      <c r="V160" s="80"/>
      <c r="W160" s="81"/>
    </row>
    <row r="161" spans="1:23" s="17" customFormat="1" ht="15.75" hidden="1" customHeight="1" thickBot="1" x14ac:dyDescent="0.3">
      <c r="A161" s="110" t="s">
        <v>265</v>
      </c>
      <c r="B161" s="211" t="s">
        <v>678</v>
      </c>
      <c r="C161" s="809" t="s">
        <v>870</v>
      </c>
      <c r="D161" s="810"/>
      <c r="E161" s="810"/>
      <c r="F161" s="212">
        <f>SUM(L161:W161)</f>
        <v>0</v>
      </c>
      <c r="G161" s="213"/>
      <c r="H161" s="205">
        <f t="shared" si="67"/>
        <v>0</v>
      </c>
      <c r="I161" s="212">
        <f>SUM(O161:Z161)</f>
        <v>0</v>
      </c>
      <c r="J161" s="213"/>
      <c r="K161" s="205">
        <f t="shared" si="68"/>
        <v>0</v>
      </c>
      <c r="L161" s="76"/>
      <c r="M161" s="77"/>
      <c r="N161" s="80"/>
      <c r="O161" s="80"/>
      <c r="P161" s="77"/>
      <c r="Q161" s="80"/>
      <c r="R161" s="80"/>
      <c r="S161" s="81"/>
      <c r="T161" s="262"/>
      <c r="U161" s="80"/>
      <c r="V161" s="80"/>
      <c r="W161" s="81"/>
    </row>
    <row r="162" spans="1:23" s="17" customFormat="1" ht="15.75" hidden="1" customHeight="1" thickBot="1" x14ac:dyDescent="0.3">
      <c r="A162" s="110" t="s">
        <v>266</v>
      </c>
      <c r="B162" s="211" t="s">
        <v>679</v>
      </c>
      <c r="C162" s="809" t="s">
        <v>267</v>
      </c>
      <c r="D162" s="810"/>
      <c r="E162" s="810"/>
      <c r="F162" s="212">
        <f>SUM(L162:W162)</f>
        <v>0</v>
      </c>
      <c r="G162" s="213"/>
      <c r="H162" s="205">
        <f t="shared" si="67"/>
        <v>0</v>
      </c>
      <c r="I162" s="212">
        <f>SUM(O162:Z162)</f>
        <v>0</v>
      </c>
      <c r="J162" s="213"/>
      <c r="K162" s="205">
        <f t="shared" si="68"/>
        <v>0</v>
      </c>
      <c r="L162" s="76"/>
      <c r="M162" s="77"/>
      <c r="N162" s="80"/>
      <c r="O162" s="80"/>
      <c r="P162" s="77"/>
      <c r="Q162" s="80"/>
      <c r="R162" s="80"/>
      <c r="S162" s="81"/>
      <c r="T162" s="262"/>
      <c r="U162" s="80"/>
      <c r="V162" s="80"/>
      <c r="W162" s="81"/>
    </row>
    <row r="163" spans="1:23" s="17" customFormat="1" ht="15.75" hidden="1" customHeight="1" thickBot="1" x14ac:dyDescent="0.3">
      <c r="A163" s="110" t="s">
        <v>268</v>
      </c>
      <c r="B163" s="214" t="s">
        <v>680</v>
      </c>
      <c r="C163" s="811" t="s">
        <v>366</v>
      </c>
      <c r="D163" s="812"/>
      <c r="E163" s="812"/>
      <c r="F163" s="215">
        <f>SUM(L163:W163)</f>
        <v>0</v>
      </c>
      <c r="G163" s="216"/>
      <c r="H163" s="205">
        <f t="shared" si="67"/>
        <v>0</v>
      </c>
      <c r="I163" s="215">
        <f>SUM(O163:Z163)</f>
        <v>0</v>
      </c>
      <c r="J163" s="216"/>
      <c r="K163" s="205">
        <f t="shared" si="68"/>
        <v>0</v>
      </c>
      <c r="L163" s="76"/>
      <c r="M163" s="77"/>
      <c r="N163" s="80"/>
      <c r="O163" s="80"/>
      <c r="P163" s="77"/>
      <c r="Q163" s="80"/>
      <c r="R163" s="80"/>
      <c r="S163" s="81"/>
      <c r="T163" s="262"/>
      <c r="U163" s="80"/>
      <c r="V163" s="80"/>
      <c r="W163" s="81"/>
    </row>
    <row r="164" spans="1:23" ht="15.75" thickBot="1" x14ac:dyDescent="0.3">
      <c r="B164" s="89" t="s">
        <v>269</v>
      </c>
      <c r="C164" s="771" t="s">
        <v>270</v>
      </c>
      <c r="D164" s="772"/>
      <c r="E164" s="772"/>
      <c r="F164" s="185">
        <f>F165+F166+F177+F188+F199+F202+F214+F215+F216</f>
        <v>0</v>
      </c>
      <c r="G164" s="127">
        <f t="shared" ref="G164" si="81">G165+G166+G177+G188+G199+G202+G214+G215+G216</f>
        <v>0</v>
      </c>
      <c r="H164" s="139">
        <f t="shared" si="67"/>
        <v>0</v>
      </c>
      <c r="I164" s="185">
        <f>I165+I166+I177+I188+I199+I202+I214+I215+I216</f>
        <v>0</v>
      </c>
      <c r="J164" s="127">
        <f t="shared" ref="J164" si="82">J165+J166+J177+J188+J199+J202+J214+J215+J216</f>
        <v>0</v>
      </c>
      <c r="K164" s="139">
        <f t="shared" si="68"/>
        <v>0</v>
      </c>
      <c r="L164" s="76"/>
      <c r="M164" s="77"/>
      <c r="N164" s="80"/>
      <c r="O164" s="80"/>
      <c r="P164" s="77"/>
      <c r="Q164" s="80"/>
      <c r="R164" s="80"/>
      <c r="S164" s="81"/>
      <c r="T164" s="262"/>
      <c r="U164" s="80"/>
      <c r="V164" s="80"/>
      <c r="W164" s="81"/>
    </row>
    <row r="165" spans="1:23" s="17" customFormat="1" ht="25.5" hidden="1" customHeight="1" x14ac:dyDescent="0.25">
      <c r="A165" s="110" t="s">
        <v>271</v>
      </c>
      <c r="B165" s="82" t="s">
        <v>681</v>
      </c>
      <c r="C165" s="764" t="s">
        <v>367</v>
      </c>
      <c r="D165" s="765"/>
      <c r="E165" s="765"/>
      <c r="F165" s="196">
        <f>SUM(L165:W165)</f>
        <v>0</v>
      </c>
      <c r="G165" s="138"/>
      <c r="H165" s="141">
        <f t="shared" si="67"/>
        <v>0</v>
      </c>
      <c r="I165" s="196">
        <f>SUM(O165:Z165)</f>
        <v>0</v>
      </c>
      <c r="J165" s="138"/>
      <c r="K165" s="141">
        <f t="shared" si="68"/>
        <v>0</v>
      </c>
      <c r="L165" s="76"/>
      <c r="M165" s="77"/>
      <c r="N165" s="80"/>
      <c r="O165" s="80"/>
      <c r="P165" s="77"/>
      <c r="Q165" s="80"/>
      <c r="R165" s="80"/>
      <c r="S165" s="81"/>
      <c r="T165" s="262"/>
      <c r="U165" s="80"/>
      <c r="V165" s="80"/>
      <c r="W165" s="81"/>
    </row>
    <row r="166" spans="1:23" s="17" customFormat="1" ht="16.350000000000001" hidden="1" customHeight="1" x14ac:dyDescent="0.25">
      <c r="A166" s="110" t="s">
        <v>272</v>
      </c>
      <c r="B166" s="82" t="s">
        <v>682</v>
      </c>
      <c r="C166" s="802" t="s">
        <v>810</v>
      </c>
      <c r="D166" s="803"/>
      <c r="E166" s="803"/>
      <c r="F166" s="196">
        <f>F167+F168+F169+F170+F171+F172+F173+F174+F175+F176</f>
        <v>0</v>
      </c>
      <c r="G166" s="138">
        <f t="shared" ref="G166" si="83">G167+G168+G169+G170+G171+G172+G173+G174+G175+G176</f>
        <v>0</v>
      </c>
      <c r="H166" s="141">
        <f t="shared" si="67"/>
        <v>0</v>
      </c>
      <c r="I166" s="196">
        <f>I167+I168+I169+I170+I171+I172+I173+I174+I175+I176</f>
        <v>0</v>
      </c>
      <c r="J166" s="138">
        <f t="shared" ref="J166" si="84">J167+J168+J169+J170+J171+J172+J173+J174+J175+J176</f>
        <v>0</v>
      </c>
      <c r="K166" s="141">
        <f t="shared" si="68"/>
        <v>0</v>
      </c>
      <c r="L166" s="76"/>
      <c r="M166" s="77"/>
      <c r="N166" s="80"/>
      <c r="O166" s="80"/>
      <c r="P166" s="77"/>
      <c r="Q166" s="80"/>
      <c r="R166" s="80"/>
      <c r="S166" s="81"/>
      <c r="T166" s="262"/>
      <c r="U166" s="80"/>
      <c r="V166" s="80"/>
      <c r="W166" s="81"/>
    </row>
    <row r="167" spans="1:23" ht="15.75" hidden="1" customHeight="1" thickBot="1" x14ac:dyDescent="0.3">
      <c r="B167" s="50"/>
      <c r="C167" s="2"/>
      <c r="D167" s="748" t="s">
        <v>811</v>
      </c>
      <c r="E167" s="748"/>
      <c r="F167" s="182">
        <f t="shared" ref="F167:F176" si="85">SUM(L167:W167)</f>
        <v>0</v>
      </c>
      <c r="G167" s="124"/>
      <c r="H167" s="142">
        <f t="shared" si="67"/>
        <v>0</v>
      </c>
      <c r="I167" s="182">
        <f t="shared" ref="I167:I176" si="86">SUM(O167:Z167)</f>
        <v>0</v>
      </c>
      <c r="J167" s="124"/>
      <c r="K167" s="142">
        <f t="shared" si="68"/>
        <v>0</v>
      </c>
      <c r="L167" s="76"/>
      <c r="M167" s="77"/>
      <c r="N167" s="80"/>
      <c r="O167" s="80"/>
      <c r="P167" s="77"/>
      <c r="Q167" s="80"/>
      <c r="R167" s="80"/>
      <c r="S167" s="81"/>
      <c r="T167" s="262"/>
      <c r="U167" s="80"/>
      <c r="V167" s="80"/>
      <c r="W167" s="81"/>
    </row>
    <row r="168" spans="1:23" ht="15.75" hidden="1" customHeight="1" thickBot="1" x14ac:dyDescent="0.3">
      <c r="B168" s="50"/>
      <c r="C168" s="2"/>
      <c r="D168" s="748" t="s">
        <v>812</v>
      </c>
      <c r="E168" s="748"/>
      <c r="F168" s="182">
        <f t="shared" si="85"/>
        <v>0</v>
      </c>
      <c r="G168" s="124"/>
      <c r="H168" s="142">
        <f t="shared" si="67"/>
        <v>0</v>
      </c>
      <c r="I168" s="182">
        <f t="shared" si="86"/>
        <v>0</v>
      </c>
      <c r="J168" s="124"/>
      <c r="K168" s="142">
        <f t="shared" si="68"/>
        <v>0</v>
      </c>
      <c r="L168" s="76"/>
      <c r="M168" s="77"/>
      <c r="N168" s="80"/>
      <c r="O168" s="80"/>
      <c r="P168" s="77"/>
      <c r="Q168" s="80"/>
      <c r="R168" s="80"/>
      <c r="S168" s="81"/>
      <c r="T168" s="262"/>
      <c r="U168" s="80"/>
      <c r="V168" s="80"/>
      <c r="W168" s="81"/>
    </row>
    <row r="169" spans="1:23" ht="15.75" hidden="1" customHeight="1" thickBot="1" x14ac:dyDescent="0.3">
      <c r="B169" s="50"/>
      <c r="C169" s="2"/>
      <c r="D169" s="748" t="s">
        <v>544</v>
      </c>
      <c r="E169" s="748"/>
      <c r="F169" s="182">
        <f t="shared" si="85"/>
        <v>0</v>
      </c>
      <c r="G169" s="124"/>
      <c r="H169" s="142">
        <f t="shared" si="67"/>
        <v>0</v>
      </c>
      <c r="I169" s="182">
        <f t="shared" si="86"/>
        <v>0</v>
      </c>
      <c r="J169" s="124"/>
      <c r="K169" s="142">
        <f t="shared" si="68"/>
        <v>0</v>
      </c>
      <c r="L169" s="76"/>
      <c r="M169" s="77"/>
      <c r="N169" s="80"/>
      <c r="O169" s="80"/>
      <c r="P169" s="77"/>
      <c r="Q169" s="80"/>
      <c r="R169" s="80"/>
      <c r="S169" s="81"/>
      <c r="T169" s="262"/>
      <c r="U169" s="80"/>
      <c r="V169" s="80"/>
      <c r="W169" s="81"/>
    </row>
    <row r="170" spans="1:23" ht="25.5" hidden="1" customHeight="1" x14ac:dyDescent="0.25">
      <c r="B170" s="50"/>
      <c r="C170" s="2"/>
      <c r="D170" s="749" t="s">
        <v>547</v>
      </c>
      <c r="E170" s="749"/>
      <c r="F170" s="192">
        <f t="shared" si="85"/>
        <v>0</v>
      </c>
      <c r="G170" s="134"/>
      <c r="H170" s="142">
        <f t="shared" si="67"/>
        <v>0</v>
      </c>
      <c r="I170" s="192">
        <f t="shared" si="86"/>
        <v>0</v>
      </c>
      <c r="J170" s="134"/>
      <c r="K170" s="142">
        <f t="shared" si="68"/>
        <v>0</v>
      </c>
      <c r="L170" s="76"/>
      <c r="M170" s="77"/>
      <c r="N170" s="80"/>
      <c r="O170" s="80"/>
      <c r="P170" s="77"/>
      <c r="Q170" s="80"/>
      <c r="R170" s="80"/>
      <c r="S170" s="81"/>
      <c r="T170" s="262"/>
      <c r="U170" s="80"/>
      <c r="V170" s="80"/>
      <c r="W170" s="81"/>
    </row>
    <row r="171" spans="1:23" ht="15.75" hidden="1" customHeight="1" thickBot="1" x14ac:dyDescent="0.3">
      <c r="B171" s="50"/>
      <c r="C171" s="2"/>
      <c r="D171" s="748" t="s">
        <v>549</v>
      </c>
      <c r="E171" s="748"/>
      <c r="F171" s="182">
        <f t="shared" si="85"/>
        <v>0</v>
      </c>
      <c r="G171" s="124"/>
      <c r="H171" s="142">
        <f t="shared" si="67"/>
        <v>0</v>
      </c>
      <c r="I171" s="182">
        <f t="shared" si="86"/>
        <v>0</v>
      </c>
      <c r="J171" s="124"/>
      <c r="K171" s="142">
        <f t="shared" si="68"/>
        <v>0</v>
      </c>
      <c r="L171" s="76"/>
      <c r="M171" s="77"/>
      <c r="N171" s="80"/>
      <c r="O171" s="80"/>
      <c r="P171" s="77"/>
      <c r="Q171" s="80"/>
      <c r="R171" s="80"/>
      <c r="S171" s="81"/>
      <c r="T171" s="262"/>
      <c r="U171" s="80"/>
      <c r="V171" s="80"/>
      <c r="W171" s="81"/>
    </row>
    <row r="172" spans="1:23" ht="15.75" hidden="1" customHeight="1" thickBot="1" x14ac:dyDescent="0.3">
      <c r="B172" s="50"/>
      <c r="C172" s="2"/>
      <c r="D172" s="748" t="s">
        <v>550</v>
      </c>
      <c r="E172" s="748"/>
      <c r="F172" s="182">
        <f t="shared" si="85"/>
        <v>0</v>
      </c>
      <c r="G172" s="124"/>
      <c r="H172" s="142">
        <f t="shared" si="67"/>
        <v>0</v>
      </c>
      <c r="I172" s="182">
        <f t="shared" si="86"/>
        <v>0</v>
      </c>
      <c r="J172" s="124"/>
      <c r="K172" s="142">
        <f t="shared" si="68"/>
        <v>0</v>
      </c>
      <c r="L172" s="76"/>
      <c r="M172" s="77"/>
      <c r="N172" s="80"/>
      <c r="O172" s="80"/>
      <c r="P172" s="77"/>
      <c r="Q172" s="80"/>
      <c r="R172" s="80"/>
      <c r="S172" s="81"/>
      <c r="T172" s="262"/>
      <c r="U172" s="80"/>
      <c r="V172" s="80"/>
      <c r="W172" s="81"/>
    </row>
    <row r="173" spans="1:23" ht="25.5" hidden="1" customHeight="1" x14ac:dyDescent="0.25">
      <c r="B173" s="50"/>
      <c r="C173" s="2"/>
      <c r="D173" s="749" t="s">
        <v>554</v>
      </c>
      <c r="E173" s="749"/>
      <c r="F173" s="192">
        <f t="shared" si="85"/>
        <v>0</v>
      </c>
      <c r="G173" s="134"/>
      <c r="H173" s="142">
        <f t="shared" si="67"/>
        <v>0</v>
      </c>
      <c r="I173" s="192">
        <f t="shared" si="86"/>
        <v>0</v>
      </c>
      <c r="J173" s="134"/>
      <c r="K173" s="142">
        <f t="shared" si="68"/>
        <v>0</v>
      </c>
      <c r="L173" s="76"/>
      <c r="M173" s="77"/>
      <c r="N173" s="80"/>
      <c r="O173" s="80"/>
      <c r="P173" s="77"/>
      <c r="Q173" s="80"/>
      <c r="R173" s="80"/>
      <c r="S173" s="81"/>
      <c r="T173" s="262"/>
      <c r="U173" s="80"/>
      <c r="V173" s="80"/>
      <c r="W173" s="81"/>
    </row>
    <row r="174" spans="1:23" ht="25.5" hidden="1" customHeight="1" x14ac:dyDescent="0.25">
      <c r="B174" s="50"/>
      <c r="C174" s="2"/>
      <c r="D174" s="749" t="s">
        <v>557</v>
      </c>
      <c r="E174" s="749"/>
      <c r="F174" s="192">
        <f t="shared" si="85"/>
        <v>0</v>
      </c>
      <c r="G174" s="134"/>
      <c r="H174" s="142">
        <f t="shared" si="67"/>
        <v>0</v>
      </c>
      <c r="I174" s="192">
        <f t="shared" si="86"/>
        <v>0</v>
      </c>
      <c r="J174" s="134"/>
      <c r="K174" s="142">
        <f t="shared" si="68"/>
        <v>0</v>
      </c>
      <c r="L174" s="76"/>
      <c r="M174" s="77"/>
      <c r="N174" s="80"/>
      <c r="O174" s="80"/>
      <c r="P174" s="77"/>
      <c r="Q174" s="80"/>
      <c r="R174" s="80"/>
      <c r="S174" s="81"/>
      <c r="T174" s="262"/>
      <c r="U174" s="80"/>
      <c r="V174" s="80"/>
      <c r="W174" s="81"/>
    </row>
    <row r="175" spans="1:23" ht="25.5" hidden="1" customHeight="1" x14ac:dyDescent="0.25">
      <c r="B175" s="50"/>
      <c r="C175" s="2"/>
      <c r="D175" s="749" t="s">
        <v>559</v>
      </c>
      <c r="E175" s="749"/>
      <c r="F175" s="192">
        <f t="shared" si="85"/>
        <v>0</v>
      </c>
      <c r="G175" s="134"/>
      <c r="H175" s="142">
        <f t="shared" si="67"/>
        <v>0</v>
      </c>
      <c r="I175" s="192">
        <f t="shared" si="86"/>
        <v>0</v>
      </c>
      <c r="J175" s="134"/>
      <c r="K175" s="142">
        <f t="shared" si="68"/>
        <v>0</v>
      </c>
      <c r="L175" s="76"/>
      <c r="M175" s="77"/>
      <c r="N175" s="80"/>
      <c r="O175" s="80"/>
      <c r="P175" s="77"/>
      <c r="Q175" s="80"/>
      <c r="R175" s="80"/>
      <c r="S175" s="81"/>
      <c r="T175" s="262"/>
      <c r="U175" s="80"/>
      <c r="V175" s="80"/>
      <c r="W175" s="81"/>
    </row>
    <row r="176" spans="1:23" ht="25.5" hidden="1" customHeight="1" x14ac:dyDescent="0.25">
      <c r="B176" s="50"/>
      <c r="C176" s="2"/>
      <c r="D176" s="749" t="s">
        <v>562</v>
      </c>
      <c r="E176" s="749"/>
      <c r="F176" s="192">
        <f t="shared" si="85"/>
        <v>0</v>
      </c>
      <c r="G176" s="134"/>
      <c r="H176" s="142">
        <f t="shared" si="67"/>
        <v>0</v>
      </c>
      <c r="I176" s="192">
        <f t="shared" si="86"/>
        <v>0</v>
      </c>
      <c r="J176" s="134"/>
      <c r="K176" s="142">
        <f t="shared" si="68"/>
        <v>0</v>
      </c>
      <c r="L176" s="76"/>
      <c r="M176" s="77"/>
      <c r="N176" s="80"/>
      <c r="O176" s="80"/>
      <c r="P176" s="77"/>
      <c r="Q176" s="80"/>
      <c r="R176" s="80"/>
      <c r="S176" s="81"/>
      <c r="T176" s="262"/>
      <c r="U176" s="80"/>
      <c r="V176" s="80"/>
      <c r="W176" s="81"/>
    </row>
    <row r="177" spans="1:23" s="17" customFormat="1" ht="25.5" hidden="1" customHeight="1" x14ac:dyDescent="0.25">
      <c r="A177" s="113" t="s">
        <v>273</v>
      </c>
      <c r="B177" s="82" t="s">
        <v>683</v>
      </c>
      <c r="C177" s="802" t="s">
        <v>604</v>
      </c>
      <c r="D177" s="803"/>
      <c r="E177" s="803"/>
      <c r="F177" s="196">
        <f>F178+F179+F180+F181+F182+F183+F184+F185+F186+F187</f>
        <v>0</v>
      </c>
      <c r="G177" s="138">
        <f t="shared" ref="G177" si="87">G178+G179+G180+G181+G182+G183+G184+G185+G186+G187</f>
        <v>0</v>
      </c>
      <c r="H177" s="141">
        <f t="shared" si="67"/>
        <v>0</v>
      </c>
      <c r="I177" s="196">
        <f>I178+I179+I180+I181+I182+I183+I184+I185+I186+I187</f>
        <v>0</v>
      </c>
      <c r="J177" s="138">
        <f t="shared" ref="J177" si="88">J178+J179+J180+J181+J182+J183+J184+J185+J186+J187</f>
        <v>0</v>
      </c>
      <c r="K177" s="141">
        <f t="shared" si="68"/>
        <v>0</v>
      </c>
      <c r="L177" s="76"/>
      <c r="M177" s="77"/>
      <c r="N177" s="80"/>
      <c r="O177" s="80"/>
      <c r="P177" s="77"/>
      <c r="Q177" s="80"/>
      <c r="R177" s="80"/>
      <c r="S177" s="81"/>
      <c r="T177" s="262"/>
      <c r="U177" s="80"/>
      <c r="V177" s="80"/>
      <c r="W177" s="81"/>
    </row>
    <row r="178" spans="1:23" ht="15.75" hidden="1" customHeight="1" thickBot="1" x14ac:dyDescent="0.3">
      <c r="B178" s="50"/>
      <c r="C178" s="2"/>
      <c r="D178" s="748" t="s">
        <v>813</v>
      </c>
      <c r="E178" s="748"/>
      <c r="F178" s="182">
        <f t="shared" ref="F178:F187" si="89">SUM(L178:W178)</f>
        <v>0</v>
      </c>
      <c r="G178" s="124"/>
      <c r="H178" s="142">
        <f t="shared" si="67"/>
        <v>0</v>
      </c>
      <c r="I178" s="182">
        <f t="shared" ref="I178:I187" si="90">SUM(O178:Z178)</f>
        <v>0</v>
      </c>
      <c r="J178" s="124"/>
      <c r="K178" s="142">
        <f t="shared" si="68"/>
        <v>0</v>
      </c>
      <c r="L178" s="76"/>
      <c r="M178" s="77"/>
      <c r="N178" s="80"/>
      <c r="O178" s="80"/>
      <c r="P178" s="77"/>
      <c r="Q178" s="80"/>
      <c r="R178" s="80"/>
      <c r="S178" s="81"/>
      <c r="T178" s="262"/>
      <c r="U178" s="80"/>
      <c r="V178" s="80"/>
      <c r="W178" s="81"/>
    </row>
    <row r="179" spans="1:23" ht="15.75" hidden="1" customHeight="1" thickBot="1" x14ac:dyDescent="0.3">
      <c r="B179" s="50"/>
      <c r="C179" s="2"/>
      <c r="D179" s="748" t="s">
        <v>814</v>
      </c>
      <c r="E179" s="748"/>
      <c r="F179" s="182">
        <f t="shared" si="89"/>
        <v>0</v>
      </c>
      <c r="G179" s="124"/>
      <c r="H179" s="142">
        <f t="shared" si="67"/>
        <v>0</v>
      </c>
      <c r="I179" s="182">
        <f t="shared" si="90"/>
        <v>0</v>
      </c>
      <c r="J179" s="124"/>
      <c r="K179" s="142">
        <f t="shared" si="68"/>
        <v>0</v>
      </c>
      <c r="L179" s="76"/>
      <c r="M179" s="77"/>
      <c r="N179" s="80"/>
      <c r="O179" s="80"/>
      <c r="P179" s="77"/>
      <c r="Q179" s="80"/>
      <c r="R179" s="80"/>
      <c r="S179" s="81"/>
      <c r="T179" s="262"/>
      <c r="U179" s="80"/>
      <c r="V179" s="80"/>
      <c r="W179" s="81"/>
    </row>
    <row r="180" spans="1:23" ht="15.75" hidden="1" customHeight="1" thickBot="1" x14ac:dyDescent="0.3">
      <c r="B180" s="50"/>
      <c r="C180" s="2"/>
      <c r="D180" s="748" t="s">
        <v>545</v>
      </c>
      <c r="E180" s="748"/>
      <c r="F180" s="182">
        <f t="shared" si="89"/>
        <v>0</v>
      </c>
      <c r="G180" s="124"/>
      <c r="H180" s="142">
        <f t="shared" si="67"/>
        <v>0</v>
      </c>
      <c r="I180" s="182">
        <f t="shared" si="90"/>
        <v>0</v>
      </c>
      <c r="J180" s="124"/>
      <c r="K180" s="142">
        <f t="shared" si="68"/>
        <v>0</v>
      </c>
      <c r="L180" s="76"/>
      <c r="M180" s="77"/>
      <c r="N180" s="80"/>
      <c r="O180" s="80"/>
      <c r="P180" s="77"/>
      <c r="Q180" s="80"/>
      <c r="R180" s="80"/>
      <c r="S180" s="81"/>
      <c r="T180" s="262"/>
      <c r="U180" s="80"/>
      <c r="V180" s="80"/>
      <c r="W180" s="81"/>
    </row>
    <row r="181" spans="1:23" ht="25.5" hidden="1" customHeight="1" x14ac:dyDescent="0.25">
      <c r="B181" s="50"/>
      <c r="C181" s="2"/>
      <c r="D181" s="749" t="s">
        <v>548</v>
      </c>
      <c r="E181" s="749"/>
      <c r="F181" s="192">
        <f t="shared" si="89"/>
        <v>0</v>
      </c>
      <c r="G181" s="134"/>
      <c r="H181" s="142">
        <f t="shared" si="67"/>
        <v>0</v>
      </c>
      <c r="I181" s="192">
        <f t="shared" si="90"/>
        <v>0</v>
      </c>
      <c r="J181" s="134"/>
      <c r="K181" s="142">
        <f t="shared" si="68"/>
        <v>0</v>
      </c>
      <c r="L181" s="76"/>
      <c r="M181" s="77"/>
      <c r="N181" s="80"/>
      <c r="O181" s="80"/>
      <c r="P181" s="77"/>
      <c r="Q181" s="80"/>
      <c r="R181" s="80"/>
      <c r="S181" s="81"/>
      <c r="T181" s="262"/>
      <c r="U181" s="80"/>
      <c r="V181" s="80"/>
      <c r="W181" s="81"/>
    </row>
    <row r="182" spans="1:23" ht="15.75" hidden="1" customHeight="1" thickBot="1" x14ac:dyDescent="0.3">
      <c r="B182" s="50"/>
      <c r="C182" s="2"/>
      <c r="D182" s="748" t="s">
        <v>551</v>
      </c>
      <c r="E182" s="748"/>
      <c r="F182" s="182">
        <f t="shared" si="89"/>
        <v>0</v>
      </c>
      <c r="G182" s="124"/>
      <c r="H182" s="142">
        <f t="shared" si="67"/>
        <v>0</v>
      </c>
      <c r="I182" s="182">
        <f t="shared" si="90"/>
        <v>0</v>
      </c>
      <c r="J182" s="124"/>
      <c r="K182" s="142">
        <f t="shared" si="68"/>
        <v>0</v>
      </c>
      <c r="L182" s="76"/>
      <c r="M182" s="77"/>
      <c r="N182" s="80"/>
      <c r="O182" s="80"/>
      <c r="P182" s="77"/>
      <c r="Q182" s="80"/>
      <c r="R182" s="80"/>
      <c r="S182" s="81"/>
      <c r="T182" s="262"/>
      <c r="U182" s="80"/>
      <c r="V182" s="80"/>
      <c r="W182" s="81"/>
    </row>
    <row r="183" spans="1:23" ht="15.75" hidden="1" customHeight="1" thickBot="1" x14ac:dyDescent="0.3">
      <c r="B183" s="50"/>
      <c r="C183" s="2"/>
      <c r="D183" s="748" t="s">
        <v>815</v>
      </c>
      <c r="E183" s="748"/>
      <c r="F183" s="182">
        <f t="shared" si="89"/>
        <v>0</v>
      </c>
      <c r="G183" s="124"/>
      <c r="H183" s="142">
        <f t="shared" si="67"/>
        <v>0</v>
      </c>
      <c r="I183" s="182">
        <f t="shared" si="90"/>
        <v>0</v>
      </c>
      <c r="J183" s="124"/>
      <c r="K183" s="142">
        <f t="shared" si="68"/>
        <v>0</v>
      </c>
      <c r="L183" s="76"/>
      <c r="M183" s="77"/>
      <c r="N183" s="80"/>
      <c r="O183" s="80"/>
      <c r="P183" s="77"/>
      <c r="Q183" s="80"/>
      <c r="R183" s="80"/>
      <c r="S183" s="81"/>
      <c r="T183" s="262"/>
      <c r="U183" s="80"/>
      <c r="V183" s="80"/>
      <c r="W183" s="81"/>
    </row>
    <row r="184" spans="1:23" ht="25.5" hidden="1" customHeight="1" x14ac:dyDescent="0.25">
      <c r="B184" s="50"/>
      <c r="C184" s="2"/>
      <c r="D184" s="749" t="s">
        <v>555</v>
      </c>
      <c r="E184" s="749"/>
      <c r="F184" s="192">
        <f t="shared" si="89"/>
        <v>0</v>
      </c>
      <c r="G184" s="134"/>
      <c r="H184" s="142">
        <f t="shared" si="67"/>
        <v>0</v>
      </c>
      <c r="I184" s="192">
        <f t="shared" si="90"/>
        <v>0</v>
      </c>
      <c r="J184" s="134"/>
      <c r="K184" s="142">
        <f t="shared" si="68"/>
        <v>0</v>
      </c>
      <c r="L184" s="76"/>
      <c r="M184" s="77"/>
      <c r="N184" s="80"/>
      <c r="O184" s="80"/>
      <c r="P184" s="77"/>
      <c r="Q184" s="80"/>
      <c r="R184" s="80"/>
      <c r="S184" s="81"/>
      <c r="T184" s="262"/>
      <c r="U184" s="80"/>
      <c r="V184" s="80"/>
      <c r="W184" s="81"/>
    </row>
    <row r="185" spans="1:23" ht="25.5" hidden="1" customHeight="1" x14ac:dyDescent="0.25">
      <c r="B185" s="50"/>
      <c r="C185" s="2"/>
      <c r="D185" s="749" t="s">
        <v>558</v>
      </c>
      <c r="E185" s="749"/>
      <c r="F185" s="192">
        <f t="shared" si="89"/>
        <v>0</v>
      </c>
      <c r="G185" s="134"/>
      <c r="H185" s="142">
        <f t="shared" si="67"/>
        <v>0</v>
      </c>
      <c r="I185" s="192">
        <f t="shared" si="90"/>
        <v>0</v>
      </c>
      <c r="J185" s="134"/>
      <c r="K185" s="142">
        <f t="shared" si="68"/>
        <v>0</v>
      </c>
      <c r="L185" s="76"/>
      <c r="M185" s="77"/>
      <c r="N185" s="80"/>
      <c r="O185" s="80"/>
      <c r="P185" s="77"/>
      <c r="Q185" s="80"/>
      <c r="R185" s="80"/>
      <c r="S185" s="81"/>
      <c r="T185" s="262"/>
      <c r="U185" s="80"/>
      <c r="V185" s="80"/>
      <c r="W185" s="81"/>
    </row>
    <row r="186" spans="1:23" ht="25.5" hidden="1" customHeight="1" x14ac:dyDescent="0.25">
      <c r="B186" s="50"/>
      <c r="C186" s="2"/>
      <c r="D186" s="749" t="s">
        <v>560</v>
      </c>
      <c r="E186" s="749"/>
      <c r="F186" s="192">
        <f t="shared" si="89"/>
        <v>0</v>
      </c>
      <c r="G186" s="134"/>
      <c r="H186" s="142">
        <f t="shared" si="67"/>
        <v>0</v>
      </c>
      <c r="I186" s="192">
        <f t="shared" si="90"/>
        <v>0</v>
      </c>
      <c r="J186" s="134"/>
      <c r="K186" s="142">
        <f t="shared" si="68"/>
        <v>0</v>
      </c>
      <c r="L186" s="76"/>
      <c r="M186" s="77"/>
      <c r="N186" s="80"/>
      <c r="O186" s="80"/>
      <c r="P186" s="77"/>
      <c r="Q186" s="80"/>
      <c r="R186" s="80"/>
      <c r="S186" s="81"/>
      <c r="T186" s="262"/>
      <c r="U186" s="80"/>
      <c r="V186" s="80"/>
      <c r="W186" s="81"/>
    </row>
    <row r="187" spans="1:23" ht="25.5" hidden="1" customHeight="1" x14ac:dyDescent="0.25">
      <c r="B187" s="50"/>
      <c r="C187" s="2"/>
      <c r="D187" s="749" t="s">
        <v>563</v>
      </c>
      <c r="E187" s="749"/>
      <c r="F187" s="192">
        <f t="shared" si="89"/>
        <v>0</v>
      </c>
      <c r="G187" s="134"/>
      <c r="H187" s="142">
        <f t="shared" si="67"/>
        <v>0</v>
      </c>
      <c r="I187" s="192">
        <f t="shared" si="90"/>
        <v>0</v>
      </c>
      <c r="J187" s="134"/>
      <c r="K187" s="142">
        <f t="shared" si="68"/>
        <v>0</v>
      </c>
      <c r="L187" s="76"/>
      <c r="M187" s="77"/>
      <c r="N187" s="80"/>
      <c r="O187" s="80"/>
      <c r="P187" s="77"/>
      <c r="Q187" s="80"/>
      <c r="R187" s="80"/>
      <c r="S187" s="81"/>
      <c r="T187" s="262"/>
      <c r="U187" s="80"/>
      <c r="V187" s="80"/>
      <c r="W187" s="81"/>
    </row>
    <row r="188" spans="1:23" s="17" customFormat="1" ht="15.75" hidden="1" customHeight="1" thickBot="1" x14ac:dyDescent="0.3">
      <c r="A188" s="110" t="s">
        <v>274</v>
      </c>
      <c r="B188" s="82" t="s">
        <v>684</v>
      </c>
      <c r="C188" s="767" t="s">
        <v>275</v>
      </c>
      <c r="D188" s="768"/>
      <c r="E188" s="768"/>
      <c r="F188" s="183">
        <f>F189+F190+F191+F192+F193+F194+F195+F196+F197+F198</f>
        <v>0</v>
      </c>
      <c r="G188" s="125">
        <f t="shared" ref="G188" si="91">G189+G190+G191+G192+G193+G194+G195+G196+G197+G198</f>
        <v>0</v>
      </c>
      <c r="H188" s="141">
        <f t="shared" si="67"/>
        <v>0</v>
      </c>
      <c r="I188" s="183">
        <f>I189+I190+I191+I192+I193+I194+I195+I196+I197+I198</f>
        <v>0</v>
      </c>
      <c r="J188" s="125">
        <f t="shared" ref="J188" si="92">J189+J190+J191+J192+J193+J194+J195+J196+J197+J198</f>
        <v>0</v>
      </c>
      <c r="K188" s="141">
        <f t="shared" si="68"/>
        <v>0</v>
      </c>
      <c r="L188" s="76"/>
      <c r="M188" s="77"/>
      <c r="N188" s="80"/>
      <c r="O188" s="80"/>
      <c r="P188" s="77"/>
      <c r="Q188" s="80"/>
      <c r="R188" s="80"/>
      <c r="S188" s="81"/>
      <c r="T188" s="262"/>
      <c r="U188" s="80"/>
      <c r="V188" s="80"/>
      <c r="W188" s="81"/>
    </row>
    <row r="189" spans="1:23" ht="15.75" hidden="1" customHeight="1" thickBot="1" x14ac:dyDescent="0.3">
      <c r="B189" s="50"/>
      <c r="C189" s="2"/>
      <c r="D189" s="748" t="s">
        <v>371</v>
      </c>
      <c r="E189" s="748"/>
      <c r="F189" s="182">
        <f t="shared" ref="F189:F198" si="93">SUM(L189:W189)</f>
        <v>0</v>
      </c>
      <c r="G189" s="124"/>
      <c r="H189" s="142">
        <f t="shared" si="67"/>
        <v>0</v>
      </c>
      <c r="I189" s="182">
        <f t="shared" ref="I189:I198" si="94">SUM(O189:Z189)</f>
        <v>0</v>
      </c>
      <c r="J189" s="124"/>
      <c r="K189" s="142">
        <f t="shared" si="68"/>
        <v>0</v>
      </c>
      <c r="L189" s="76"/>
      <c r="M189" s="77"/>
      <c r="N189" s="80"/>
      <c r="O189" s="80"/>
      <c r="P189" s="77"/>
      <c r="Q189" s="80"/>
      <c r="R189" s="80"/>
      <c r="S189" s="81"/>
      <c r="T189" s="262"/>
      <c r="U189" s="80"/>
      <c r="V189" s="80"/>
      <c r="W189" s="81"/>
    </row>
    <row r="190" spans="1:23" ht="15.75" hidden="1" customHeight="1" thickBot="1" x14ac:dyDescent="0.3">
      <c r="B190" s="50"/>
      <c r="C190" s="2"/>
      <c r="D190" s="748" t="s">
        <v>543</v>
      </c>
      <c r="E190" s="748"/>
      <c r="F190" s="182">
        <f t="shared" si="93"/>
        <v>0</v>
      </c>
      <c r="G190" s="124"/>
      <c r="H190" s="142">
        <f t="shared" si="67"/>
        <v>0</v>
      </c>
      <c r="I190" s="182">
        <f t="shared" si="94"/>
        <v>0</v>
      </c>
      <c r="J190" s="124"/>
      <c r="K190" s="142">
        <f t="shared" si="68"/>
        <v>0</v>
      </c>
      <c r="L190" s="76"/>
      <c r="M190" s="77"/>
      <c r="N190" s="80"/>
      <c r="O190" s="80"/>
      <c r="P190" s="77"/>
      <c r="Q190" s="80"/>
      <c r="R190" s="80"/>
      <c r="S190" s="81"/>
      <c r="T190" s="262"/>
      <c r="U190" s="80"/>
      <c r="V190" s="80"/>
      <c r="W190" s="81"/>
    </row>
    <row r="191" spans="1:23" ht="15.75" hidden="1" customHeight="1" thickBot="1" x14ac:dyDescent="0.3">
      <c r="B191" s="50"/>
      <c r="C191" s="2"/>
      <c r="D191" s="748" t="s">
        <v>546</v>
      </c>
      <c r="E191" s="748"/>
      <c r="F191" s="182">
        <f t="shared" si="93"/>
        <v>0</v>
      </c>
      <c r="G191" s="124"/>
      <c r="H191" s="142">
        <f t="shared" si="67"/>
        <v>0</v>
      </c>
      <c r="I191" s="182">
        <f t="shared" si="94"/>
        <v>0</v>
      </c>
      <c r="J191" s="124"/>
      <c r="K191" s="142">
        <f t="shared" si="68"/>
        <v>0</v>
      </c>
      <c r="L191" s="76"/>
      <c r="M191" s="77"/>
      <c r="N191" s="80"/>
      <c r="O191" s="80"/>
      <c r="P191" s="77"/>
      <c r="Q191" s="80"/>
      <c r="R191" s="80"/>
      <c r="S191" s="81"/>
      <c r="T191" s="262"/>
      <c r="U191" s="80"/>
      <c r="V191" s="80"/>
      <c r="W191" s="81"/>
    </row>
    <row r="192" spans="1:23" ht="15.75" hidden="1" customHeight="1" thickBot="1" x14ac:dyDescent="0.3">
      <c r="B192" s="50"/>
      <c r="C192" s="2"/>
      <c r="D192" s="749" t="s">
        <v>816</v>
      </c>
      <c r="E192" s="749"/>
      <c r="F192" s="192">
        <f t="shared" si="93"/>
        <v>0</v>
      </c>
      <c r="G192" s="134"/>
      <c r="H192" s="142">
        <f t="shared" si="67"/>
        <v>0</v>
      </c>
      <c r="I192" s="192">
        <f t="shared" si="94"/>
        <v>0</v>
      </c>
      <c r="J192" s="134"/>
      <c r="K192" s="142">
        <f t="shared" si="68"/>
        <v>0</v>
      </c>
      <c r="L192" s="76"/>
      <c r="M192" s="77"/>
      <c r="N192" s="80"/>
      <c r="O192" s="80"/>
      <c r="P192" s="77"/>
      <c r="Q192" s="80"/>
      <c r="R192" s="80"/>
      <c r="S192" s="81"/>
      <c r="T192" s="262"/>
      <c r="U192" s="80"/>
      <c r="V192" s="80"/>
      <c r="W192" s="81"/>
    </row>
    <row r="193" spans="1:23" ht="15.75" hidden="1" customHeight="1" thickBot="1" x14ac:dyDescent="0.3">
      <c r="B193" s="50"/>
      <c r="C193" s="2"/>
      <c r="D193" s="748" t="s">
        <v>553</v>
      </c>
      <c r="E193" s="748"/>
      <c r="F193" s="182">
        <f t="shared" si="93"/>
        <v>0</v>
      </c>
      <c r="G193" s="124"/>
      <c r="H193" s="142">
        <f t="shared" si="67"/>
        <v>0</v>
      </c>
      <c r="I193" s="182">
        <f t="shared" si="94"/>
        <v>0</v>
      </c>
      <c r="J193" s="124"/>
      <c r="K193" s="142">
        <f t="shared" si="68"/>
        <v>0</v>
      </c>
      <c r="L193" s="76"/>
      <c r="M193" s="77"/>
      <c r="N193" s="80"/>
      <c r="O193" s="80"/>
      <c r="P193" s="77"/>
      <c r="Q193" s="80"/>
      <c r="R193" s="80"/>
      <c r="S193" s="81"/>
      <c r="T193" s="262"/>
      <c r="U193" s="80"/>
      <c r="V193" s="80"/>
      <c r="W193" s="81"/>
    </row>
    <row r="194" spans="1:23" ht="15.75" hidden="1" customHeight="1" thickBot="1" x14ac:dyDescent="0.3">
      <c r="B194" s="50"/>
      <c r="C194" s="2"/>
      <c r="D194" s="748" t="s">
        <v>552</v>
      </c>
      <c r="E194" s="748"/>
      <c r="F194" s="182">
        <f t="shared" si="93"/>
        <v>0</v>
      </c>
      <c r="G194" s="124"/>
      <c r="H194" s="142">
        <f t="shared" si="67"/>
        <v>0</v>
      </c>
      <c r="I194" s="182">
        <f t="shared" si="94"/>
        <v>0</v>
      </c>
      <c r="J194" s="124"/>
      <c r="K194" s="142">
        <f t="shared" si="68"/>
        <v>0</v>
      </c>
      <c r="L194" s="76"/>
      <c r="M194" s="77"/>
      <c r="N194" s="80"/>
      <c r="O194" s="80"/>
      <c r="P194" s="77"/>
      <c r="Q194" s="80"/>
      <c r="R194" s="80"/>
      <c r="S194" s="81"/>
      <c r="T194" s="262"/>
      <c r="U194" s="80"/>
      <c r="V194" s="80"/>
      <c r="W194" s="81"/>
    </row>
    <row r="195" spans="1:23" ht="25.5" hidden="1" customHeight="1" x14ac:dyDescent="0.25">
      <c r="B195" s="50"/>
      <c r="C195" s="2"/>
      <c r="D195" s="749" t="s">
        <v>556</v>
      </c>
      <c r="E195" s="749"/>
      <c r="F195" s="192">
        <f t="shared" si="93"/>
        <v>0</v>
      </c>
      <c r="G195" s="134"/>
      <c r="H195" s="142">
        <f t="shared" si="67"/>
        <v>0</v>
      </c>
      <c r="I195" s="192">
        <f t="shared" si="94"/>
        <v>0</v>
      </c>
      <c r="J195" s="134"/>
      <c r="K195" s="142">
        <f t="shared" si="68"/>
        <v>0</v>
      </c>
      <c r="L195" s="76"/>
      <c r="M195" s="77"/>
      <c r="N195" s="80"/>
      <c r="O195" s="80"/>
      <c r="P195" s="77"/>
      <c r="Q195" s="80"/>
      <c r="R195" s="80"/>
      <c r="S195" s="81"/>
      <c r="T195" s="262"/>
      <c r="U195" s="80"/>
      <c r="V195" s="80"/>
      <c r="W195" s="81"/>
    </row>
    <row r="196" spans="1:23" ht="15.75" hidden="1" customHeight="1" thickBot="1" x14ac:dyDescent="0.3">
      <c r="B196" s="50"/>
      <c r="C196" s="2"/>
      <c r="D196" s="748" t="s">
        <v>817</v>
      </c>
      <c r="E196" s="748"/>
      <c r="F196" s="182">
        <f t="shared" si="93"/>
        <v>0</v>
      </c>
      <c r="G196" s="124"/>
      <c r="H196" s="142">
        <f t="shared" si="67"/>
        <v>0</v>
      </c>
      <c r="I196" s="182">
        <f t="shared" si="94"/>
        <v>0</v>
      </c>
      <c r="J196" s="124"/>
      <c r="K196" s="142">
        <f t="shared" si="68"/>
        <v>0</v>
      </c>
      <c r="L196" s="76"/>
      <c r="M196" s="77"/>
      <c r="N196" s="80"/>
      <c r="O196" s="80"/>
      <c r="P196" s="77"/>
      <c r="Q196" s="80"/>
      <c r="R196" s="80"/>
      <c r="S196" s="81"/>
      <c r="T196" s="262"/>
      <c r="U196" s="80"/>
      <c r="V196" s="80"/>
      <c r="W196" s="81"/>
    </row>
    <row r="197" spans="1:23" ht="25.5" hidden="1" customHeight="1" x14ac:dyDescent="0.25">
      <c r="B197" s="50"/>
      <c r="C197" s="2"/>
      <c r="D197" s="749" t="s">
        <v>561</v>
      </c>
      <c r="E197" s="749"/>
      <c r="F197" s="192">
        <f t="shared" si="93"/>
        <v>0</v>
      </c>
      <c r="G197" s="134"/>
      <c r="H197" s="142">
        <f t="shared" si="67"/>
        <v>0</v>
      </c>
      <c r="I197" s="192">
        <f t="shared" si="94"/>
        <v>0</v>
      </c>
      <c r="J197" s="134"/>
      <c r="K197" s="142">
        <f t="shared" si="68"/>
        <v>0</v>
      </c>
      <c r="L197" s="76"/>
      <c r="M197" s="77"/>
      <c r="N197" s="80"/>
      <c r="O197" s="80"/>
      <c r="P197" s="77"/>
      <c r="Q197" s="80"/>
      <c r="R197" s="80"/>
      <c r="S197" s="81"/>
      <c r="T197" s="262"/>
      <c r="U197" s="80"/>
      <c r="V197" s="80"/>
      <c r="W197" s="81"/>
    </row>
    <row r="198" spans="1:23" ht="25.5" hidden="1" customHeight="1" x14ac:dyDescent="0.25">
      <c r="B198" s="50"/>
      <c r="C198" s="2"/>
      <c r="D198" s="749" t="s">
        <v>564</v>
      </c>
      <c r="E198" s="749"/>
      <c r="F198" s="192">
        <f t="shared" si="93"/>
        <v>0</v>
      </c>
      <c r="G198" s="134"/>
      <c r="H198" s="142">
        <f t="shared" si="67"/>
        <v>0</v>
      </c>
      <c r="I198" s="192">
        <f t="shared" si="94"/>
        <v>0</v>
      </c>
      <c r="J198" s="134"/>
      <c r="K198" s="142">
        <f t="shared" si="68"/>
        <v>0</v>
      </c>
      <c r="L198" s="76"/>
      <c r="M198" s="77"/>
      <c r="N198" s="80"/>
      <c r="O198" s="80"/>
      <c r="P198" s="77"/>
      <c r="Q198" s="80"/>
      <c r="R198" s="80"/>
      <c r="S198" s="81"/>
      <c r="T198" s="262"/>
      <c r="U198" s="80"/>
      <c r="V198" s="80"/>
      <c r="W198" s="81"/>
    </row>
    <row r="199" spans="1:23" s="17" customFormat="1" ht="25.5" hidden="1" customHeight="1" x14ac:dyDescent="0.25">
      <c r="A199" s="110" t="s">
        <v>276</v>
      </c>
      <c r="B199" s="82" t="s">
        <v>685</v>
      </c>
      <c r="C199" s="802" t="s">
        <v>605</v>
      </c>
      <c r="D199" s="803"/>
      <c r="E199" s="803"/>
      <c r="F199" s="196">
        <f>F200+F201</f>
        <v>0</v>
      </c>
      <c r="G199" s="138">
        <f t="shared" ref="G199" si="95">G200+G201</f>
        <v>0</v>
      </c>
      <c r="H199" s="141">
        <f t="shared" si="67"/>
        <v>0</v>
      </c>
      <c r="I199" s="196">
        <f>I200+I201</f>
        <v>0</v>
      </c>
      <c r="J199" s="138">
        <f t="shared" ref="J199" si="96">J200+J201</f>
        <v>0</v>
      </c>
      <c r="K199" s="141">
        <f t="shared" si="68"/>
        <v>0</v>
      </c>
      <c r="L199" s="76"/>
      <c r="M199" s="77"/>
      <c r="N199" s="80"/>
      <c r="O199" s="80"/>
      <c r="P199" s="77"/>
      <c r="Q199" s="80"/>
      <c r="R199" s="80"/>
      <c r="S199" s="81"/>
      <c r="T199" s="262"/>
      <c r="U199" s="80"/>
      <c r="V199" s="80"/>
      <c r="W199" s="81"/>
    </row>
    <row r="200" spans="1:23" ht="25.5" hidden="1" customHeight="1" x14ac:dyDescent="0.25">
      <c r="B200" s="50"/>
      <c r="C200" s="2"/>
      <c r="D200" s="749" t="s">
        <v>567</v>
      </c>
      <c r="E200" s="749"/>
      <c r="F200" s="192">
        <f>SUM(L200:W200)</f>
        <v>0</v>
      </c>
      <c r="G200" s="134"/>
      <c r="H200" s="142">
        <f t="shared" ref="H200:H257" si="97">SUM(F200:G200)</f>
        <v>0</v>
      </c>
      <c r="I200" s="192">
        <f>SUM(O200:Z200)</f>
        <v>0</v>
      </c>
      <c r="J200" s="134"/>
      <c r="K200" s="142">
        <f t="shared" ref="K200:K257" si="98">SUM(I200:J200)</f>
        <v>0</v>
      </c>
      <c r="L200" s="76"/>
      <c r="M200" s="77"/>
      <c r="N200" s="80"/>
      <c r="O200" s="80"/>
      <c r="P200" s="77"/>
      <c r="Q200" s="80"/>
      <c r="R200" s="80"/>
      <c r="S200" s="81"/>
      <c r="T200" s="262"/>
      <c r="U200" s="80"/>
      <c r="V200" s="80"/>
      <c r="W200" s="81"/>
    </row>
    <row r="201" spans="1:23" ht="25.5" hidden="1" customHeight="1" x14ac:dyDescent="0.25">
      <c r="B201" s="50"/>
      <c r="C201" s="2"/>
      <c r="D201" s="749" t="s">
        <v>568</v>
      </c>
      <c r="E201" s="749"/>
      <c r="F201" s="192">
        <f>SUM(L201:W201)</f>
        <v>0</v>
      </c>
      <c r="G201" s="134"/>
      <c r="H201" s="142">
        <f t="shared" si="97"/>
        <v>0</v>
      </c>
      <c r="I201" s="192">
        <f>SUM(O201:Z201)</f>
        <v>0</v>
      </c>
      <c r="J201" s="134"/>
      <c r="K201" s="142">
        <f t="shared" si="98"/>
        <v>0</v>
      </c>
      <c r="L201" s="76"/>
      <c r="M201" s="77"/>
      <c r="N201" s="80"/>
      <c r="O201" s="80"/>
      <c r="P201" s="77"/>
      <c r="Q201" s="80"/>
      <c r="R201" s="80"/>
      <c r="S201" s="81"/>
      <c r="T201" s="262"/>
      <c r="U201" s="80"/>
      <c r="V201" s="80"/>
      <c r="W201" s="81"/>
    </row>
    <row r="202" spans="1:23" s="17" customFormat="1" ht="15" hidden="1" customHeight="1" x14ac:dyDescent="0.25">
      <c r="A202" s="110" t="s">
        <v>277</v>
      </c>
      <c r="B202" s="82" t="s">
        <v>686</v>
      </c>
      <c r="C202" s="802" t="s">
        <v>818</v>
      </c>
      <c r="D202" s="803"/>
      <c r="E202" s="803"/>
      <c r="F202" s="196">
        <f>F203+F204+F205+F206+F207+F208+F209+F210+F211+F212+F213</f>
        <v>0</v>
      </c>
      <c r="G202" s="138">
        <f t="shared" ref="G202" si="99">G203+G204+G205+G206+G207+G208+G209+G210+G211+G212+G213</f>
        <v>0</v>
      </c>
      <c r="H202" s="141">
        <f t="shared" si="97"/>
        <v>0</v>
      </c>
      <c r="I202" s="196">
        <f>I203+I204+I205+I206+I207+I208+I209+I210+I211+I212+I213</f>
        <v>0</v>
      </c>
      <c r="J202" s="138">
        <f t="shared" ref="J202" si="100">J203+J204+J205+J206+J207+J208+J209+J210+J211+J212+J213</f>
        <v>0</v>
      </c>
      <c r="K202" s="141">
        <f t="shared" si="98"/>
        <v>0</v>
      </c>
      <c r="L202" s="76"/>
      <c r="M202" s="77"/>
      <c r="N202" s="80"/>
      <c r="O202" s="80"/>
      <c r="P202" s="77"/>
      <c r="Q202" s="80"/>
      <c r="R202" s="80"/>
      <c r="S202" s="81"/>
      <c r="T202" s="262"/>
      <c r="U202" s="80"/>
      <c r="V202" s="80"/>
      <c r="W202" s="81"/>
    </row>
    <row r="203" spans="1:23" ht="15.75" hidden="1" customHeight="1" thickBot="1" x14ac:dyDescent="0.3">
      <c r="B203" s="50"/>
      <c r="C203" s="2"/>
      <c r="D203" s="748" t="s">
        <v>372</v>
      </c>
      <c r="E203" s="748"/>
      <c r="F203" s="182">
        <f t="shared" ref="F203:F215" si="101">SUM(L203:W203)</f>
        <v>0</v>
      </c>
      <c r="G203" s="124"/>
      <c r="H203" s="142">
        <f t="shared" si="97"/>
        <v>0</v>
      </c>
      <c r="I203" s="182">
        <f t="shared" ref="I203:I215" si="102">SUM(O203:Z203)</f>
        <v>0</v>
      </c>
      <c r="J203" s="124"/>
      <c r="K203" s="142">
        <f t="shared" si="98"/>
        <v>0</v>
      </c>
      <c r="L203" s="76"/>
      <c r="M203" s="77"/>
      <c r="N203" s="80"/>
      <c r="O203" s="80"/>
      <c r="P203" s="77"/>
      <c r="Q203" s="80"/>
      <c r="R203" s="80"/>
      <c r="S203" s="81"/>
      <c r="T203" s="262"/>
      <c r="U203" s="80"/>
      <c r="V203" s="80"/>
      <c r="W203" s="81"/>
    </row>
    <row r="204" spans="1:23" ht="15.75" hidden="1" customHeight="1" thickBot="1" x14ac:dyDescent="0.3">
      <c r="B204" s="50"/>
      <c r="C204" s="2"/>
      <c r="D204" s="748" t="s">
        <v>819</v>
      </c>
      <c r="E204" s="748"/>
      <c r="F204" s="182">
        <f t="shared" si="101"/>
        <v>0</v>
      </c>
      <c r="G204" s="124"/>
      <c r="H204" s="142">
        <f t="shared" si="97"/>
        <v>0</v>
      </c>
      <c r="I204" s="182">
        <f t="shared" si="102"/>
        <v>0</v>
      </c>
      <c r="J204" s="124"/>
      <c r="K204" s="142">
        <f t="shared" si="98"/>
        <v>0</v>
      </c>
      <c r="L204" s="76"/>
      <c r="M204" s="77"/>
      <c r="N204" s="80"/>
      <c r="O204" s="80"/>
      <c r="P204" s="77"/>
      <c r="Q204" s="80"/>
      <c r="R204" s="80"/>
      <c r="S204" s="81"/>
      <c r="T204" s="262"/>
      <c r="U204" s="80"/>
      <c r="V204" s="80"/>
      <c r="W204" s="81"/>
    </row>
    <row r="205" spans="1:23" ht="15.75" hidden="1" customHeight="1" thickBot="1" x14ac:dyDescent="0.3">
      <c r="B205" s="50"/>
      <c r="C205" s="2"/>
      <c r="D205" s="748" t="s">
        <v>375</v>
      </c>
      <c r="E205" s="748"/>
      <c r="F205" s="182">
        <f t="shared" si="101"/>
        <v>0</v>
      </c>
      <c r="G205" s="124"/>
      <c r="H205" s="142">
        <f t="shared" si="97"/>
        <v>0</v>
      </c>
      <c r="I205" s="182">
        <f t="shared" si="102"/>
        <v>0</v>
      </c>
      <c r="J205" s="124"/>
      <c r="K205" s="142">
        <f t="shared" si="98"/>
        <v>0</v>
      </c>
      <c r="L205" s="76"/>
      <c r="M205" s="77"/>
      <c r="N205" s="80"/>
      <c r="O205" s="80"/>
      <c r="P205" s="77"/>
      <c r="Q205" s="80"/>
      <c r="R205" s="80"/>
      <c r="S205" s="81"/>
      <c r="T205" s="262"/>
      <c r="U205" s="80"/>
      <c r="V205" s="80"/>
      <c r="W205" s="81"/>
    </row>
    <row r="206" spans="1:23" ht="15.75" hidden="1" customHeight="1" thickBot="1" x14ac:dyDescent="0.3">
      <c r="B206" s="50"/>
      <c r="C206" s="2"/>
      <c r="D206" s="748" t="s">
        <v>373</v>
      </c>
      <c r="E206" s="748"/>
      <c r="F206" s="182">
        <f t="shared" si="101"/>
        <v>0</v>
      </c>
      <c r="G206" s="124"/>
      <c r="H206" s="142">
        <f t="shared" si="97"/>
        <v>0</v>
      </c>
      <c r="I206" s="182">
        <f t="shared" si="102"/>
        <v>0</v>
      </c>
      <c r="J206" s="124"/>
      <c r="K206" s="142">
        <f t="shared" si="98"/>
        <v>0</v>
      </c>
      <c r="L206" s="76"/>
      <c r="M206" s="77"/>
      <c r="N206" s="80"/>
      <c r="O206" s="80"/>
      <c r="P206" s="77"/>
      <c r="Q206" s="80"/>
      <c r="R206" s="80"/>
      <c r="S206" s="81"/>
      <c r="T206" s="262"/>
      <c r="U206" s="80"/>
      <c r="V206" s="80"/>
      <c r="W206" s="81"/>
    </row>
    <row r="207" spans="1:23" ht="15.75" hidden="1" customHeight="1" thickBot="1" x14ac:dyDescent="0.3">
      <c r="B207" s="50"/>
      <c r="C207" s="2"/>
      <c r="D207" s="748" t="s">
        <v>820</v>
      </c>
      <c r="E207" s="748"/>
      <c r="F207" s="182">
        <f t="shared" si="101"/>
        <v>0</v>
      </c>
      <c r="G207" s="124"/>
      <c r="H207" s="142">
        <f t="shared" si="97"/>
        <v>0</v>
      </c>
      <c r="I207" s="182">
        <f t="shared" si="102"/>
        <v>0</v>
      </c>
      <c r="J207" s="124"/>
      <c r="K207" s="142">
        <f t="shared" si="98"/>
        <v>0</v>
      </c>
      <c r="L207" s="76"/>
      <c r="M207" s="77"/>
      <c r="N207" s="80"/>
      <c r="O207" s="80"/>
      <c r="P207" s="77"/>
      <c r="Q207" s="80"/>
      <c r="R207" s="80"/>
      <c r="S207" s="81"/>
      <c r="T207" s="262"/>
      <c r="U207" s="80"/>
      <c r="V207" s="80"/>
      <c r="W207" s="81"/>
    </row>
    <row r="208" spans="1:23" ht="25.5" hidden="1" customHeight="1" x14ac:dyDescent="0.25">
      <c r="B208" s="50"/>
      <c r="C208" s="2"/>
      <c r="D208" s="749" t="s">
        <v>536</v>
      </c>
      <c r="E208" s="749"/>
      <c r="F208" s="192">
        <f t="shared" si="101"/>
        <v>0</v>
      </c>
      <c r="G208" s="134"/>
      <c r="H208" s="142">
        <f t="shared" si="97"/>
        <v>0</v>
      </c>
      <c r="I208" s="192">
        <f t="shared" si="102"/>
        <v>0</v>
      </c>
      <c r="J208" s="134"/>
      <c r="K208" s="142">
        <f t="shared" si="98"/>
        <v>0</v>
      </c>
      <c r="L208" s="76"/>
      <c r="M208" s="77"/>
      <c r="N208" s="80"/>
      <c r="O208" s="80"/>
      <c r="P208" s="77"/>
      <c r="Q208" s="80"/>
      <c r="R208" s="80"/>
      <c r="S208" s="81"/>
      <c r="T208" s="262"/>
      <c r="U208" s="80"/>
      <c r="V208" s="80"/>
      <c r="W208" s="81"/>
    </row>
    <row r="209" spans="1:23" ht="25.5" hidden="1" customHeight="1" x14ac:dyDescent="0.25">
      <c r="B209" s="50"/>
      <c r="C209" s="2"/>
      <c r="D209" s="749" t="s">
        <v>539</v>
      </c>
      <c r="E209" s="749"/>
      <c r="F209" s="192">
        <f t="shared" si="101"/>
        <v>0</v>
      </c>
      <c r="G209" s="134"/>
      <c r="H209" s="142">
        <f t="shared" si="97"/>
        <v>0</v>
      </c>
      <c r="I209" s="192">
        <f t="shared" si="102"/>
        <v>0</v>
      </c>
      <c r="J209" s="134"/>
      <c r="K209" s="142">
        <f t="shared" si="98"/>
        <v>0</v>
      </c>
      <c r="L209" s="76"/>
      <c r="M209" s="77"/>
      <c r="N209" s="80"/>
      <c r="O209" s="80"/>
      <c r="P209" s="77"/>
      <c r="Q209" s="80"/>
      <c r="R209" s="80"/>
      <c r="S209" s="81"/>
      <c r="T209" s="262"/>
      <c r="U209" s="80"/>
      <c r="V209" s="80"/>
      <c r="W209" s="81"/>
    </row>
    <row r="210" spans="1:23" ht="15.75" hidden="1" customHeight="1" thickBot="1" x14ac:dyDescent="0.3">
      <c r="B210" s="50"/>
      <c r="C210" s="2"/>
      <c r="D210" s="748" t="s">
        <v>821</v>
      </c>
      <c r="E210" s="748"/>
      <c r="F210" s="182">
        <f t="shared" si="101"/>
        <v>0</v>
      </c>
      <c r="G210" s="124"/>
      <c r="H210" s="142">
        <f t="shared" si="97"/>
        <v>0</v>
      </c>
      <c r="I210" s="182">
        <f t="shared" si="102"/>
        <v>0</v>
      </c>
      <c r="J210" s="124"/>
      <c r="K210" s="142">
        <f t="shared" si="98"/>
        <v>0</v>
      </c>
      <c r="L210" s="76"/>
      <c r="M210" s="77"/>
      <c r="N210" s="80"/>
      <c r="O210" s="80"/>
      <c r="P210" s="77"/>
      <c r="Q210" s="80"/>
      <c r="R210" s="80"/>
      <c r="S210" s="81"/>
      <c r="T210" s="262"/>
      <c r="U210" s="80"/>
      <c r="V210" s="80"/>
      <c r="W210" s="81"/>
    </row>
    <row r="211" spans="1:23" ht="15.75" hidden="1" customHeight="1" thickBot="1" x14ac:dyDescent="0.3">
      <c r="B211" s="50"/>
      <c r="C211" s="2"/>
      <c r="D211" s="748" t="s">
        <v>374</v>
      </c>
      <c r="E211" s="748"/>
      <c r="F211" s="182">
        <f t="shared" si="101"/>
        <v>0</v>
      </c>
      <c r="G211" s="124"/>
      <c r="H211" s="142">
        <f t="shared" si="97"/>
        <v>0</v>
      </c>
      <c r="I211" s="182">
        <f t="shared" si="102"/>
        <v>0</v>
      </c>
      <c r="J211" s="124"/>
      <c r="K211" s="142">
        <f t="shared" si="98"/>
        <v>0</v>
      </c>
      <c r="L211" s="76"/>
      <c r="M211" s="77"/>
      <c r="N211" s="80"/>
      <c r="O211" s="80"/>
      <c r="P211" s="77"/>
      <c r="Q211" s="80"/>
      <c r="R211" s="80"/>
      <c r="S211" s="81"/>
      <c r="T211" s="262"/>
      <c r="U211" s="80"/>
      <c r="V211" s="80"/>
      <c r="W211" s="81"/>
    </row>
    <row r="212" spans="1:23" ht="15.75" hidden="1" customHeight="1" thickBot="1" x14ac:dyDescent="0.3">
      <c r="B212" s="50"/>
      <c r="C212" s="2"/>
      <c r="D212" s="748" t="s">
        <v>822</v>
      </c>
      <c r="E212" s="748"/>
      <c r="F212" s="182">
        <f t="shared" si="101"/>
        <v>0</v>
      </c>
      <c r="G212" s="124"/>
      <c r="H212" s="142">
        <f t="shared" si="97"/>
        <v>0</v>
      </c>
      <c r="I212" s="182">
        <f t="shared" si="102"/>
        <v>0</v>
      </c>
      <c r="J212" s="124"/>
      <c r="K212" s="142">
        <f t="shared" si="98"/>
        <v>0</v>
      </c>
      <c r="L212" s="76"/>
      <c r="M212" s="77"/>
      <c r="N212" s="80"/>
      <c r="O212" s="80"/>
      <c r="P212" s="77"/>
      <c r="Q212" s="80"/>
      <c r="R212" s="80"/>
      <c r="S212" s="81"/>
      <c r="T212" s="262"/>
      <c r="U212" s="80"/>
      <c r="V212" s="80"/>
      <c r="W212" s="81"/>
    </row>
    <row r="213" spans="1:23" ht="15.75" hidden="1" customHeight="1" thickBot="1" x14ac:dyDescent="0.3">
      <c r="B213" s="50"/>
      <c r="C213" s="2"/>
      <c r="D213" s="748" t="s">
        <v>565</v>
      </c>
      <c r="E213" s="748"/>
      <c r="F213" s="182">
        <f t="shared" si="101"/>
        <v>0</v>
      </c>
      <c r="G213" s="124"/>
      <c r="H213" s="142">
        <f t="shared" si="97"/>
        <v>0</v>
      </c>
      <c r="I213" s="182">
        <f t="shared" si="102"/>
        <v>0</v>
      </c>
      <c r="J213" s="124"/>
      <c r="K213" s="142">
        <f t="shared" si="98"/>
        <v>0</v>
      </c>
      <c r="L213" s="76"/>
      <c r="M213" s="77"/>
      <c r="N213" s="80"/>
      <c r="O213" s="80"/>
      <c r="P213" s="77"/>
      <c r="Q213" s="80"/>
      <c r="R213" s="80"/>
      <c r="S213" s="81"/>
      <c r="T213" s="262"/>
      <c r="U213" s="80"/>
      <c r="V213" s="80"/>
      <c r="W213" s="81"/>
    </row>
    <row r="214" spans="1:23" s="17" customFormat="1" ht="15.75" hidden="1" customHeight="1" thickBot="1" x14ac:dyDescent="0.3">
      <c r="A214" s="110" t="s">
        <v>278</v>
      </c>
      <c r="B214" s="82" t="s">
        <v>687</v>
      </c>
      <c r="C214" s="767" t="s">
        <v>279</v>
      </c>
      <c r="D214" s="768"/>
      <c r="E214" s="768"/>
      <c r="F214" s="183">
        <f t="shared" si="101"/>
        <v>0</v>
      </c>
      <c r="G214" s="125"/>
      <c r="H214" s="141">
        <f t="shared" si="97"/>
        <v>0</v>
      </c>
      <c r="I214" s="183">
        <f t="shared" si="102"/>
        <v>0</v>
      </c>
      <c r="J214" s="125"/>
      <c r="K214" s="141">
        <f t="shared" si="98"/>
        <v>0</v>
      </c>
      <c r="L214" s="76"/>
      <c r="M214" s="77"/>
      <c r="N214" s="80"/>
      <c r="O214" s="80"/>
      <c r="P214" s="77"/>
      <c r="Q214" s="80"/>
      <c r="R214" s="80"/>
      <c r="S214" s="81"/>
      <c r="T214" s="262"/>
      <c r="U214" s="80"/>
      <c r="V214" s="80"/>
      <c r="W214" s="81"/>
    </row>
    <row r="215" spans="1:23" s="17" customFormat="1" ht="15.75" hidden="1" customHeight="1" thickBot="1" x14ac:dyDescent="0.3">
      <c r="A215" s="110" t="s">
        <v>280</v>
      </c>
      <c r="B215" s="82" t="s">
        <v>688</v>
      </c>
      <c r="C215" s="767" t="s">
        <v>281</v>
      </c>
      <c r="D215" s="768"/>
      <c r="E215" s="768"/>
      <c r="F215" s="183">
        <f t="shared" si="101"/>
        <v>0</v>
      </c>
      <c r="G215" s="125"/>
      <c r="H215" s="141">
        <f t="shared" si="97"/>
        <v>0</v>
      </c>
      <c r="I215" s="183">
        <f t="shared" si="102"/>
        <v>0</v>
      </c>
      <c r="J215" s="125"/>
      <c r="K215" s="141">
        <f t="shared" si="98"/>
        <v>0</v>
      </c>
      <c r="L215" s="76"/>
      <c r="M215" s="77"/>
      <c r="N215" s="80"/>
      <c r="O215" s="80"/>
      <c r="P215" s="77"/>
      <c r="Q215" s="80"/>
      <c r="R215" s="80"/>
      <c r="S215" s="81"/>
      <c r="T215" s="262"/>
      <c r="U215" s="80"/>
      <c r="V215" s="80"/>
      <c r="W215" s="81"/>
    </row>
    <row r="216" spans="1:23" s="17" customFormat="1" ht="15.75" hidden="1" customHeight="1" thickBot="1" x14ac:dyDescent="0.3">
      <c r="A216" s="110" t="s">
        <v>282</v>
      </c>
      <c r="B216" s="82" t="s">
        <v>689</v>
      </c>
      <c r="C216" s="767" t="s">
        <v>283</v>
      </c>
      <c r="D216" s="768"/>
      <c r="E216" s="768"/>
      <c r="F216" s="183">
        <f>F217+F218+F219+F220+F221+F222+F223+F224+F225+F226</f>
        <v>0</v>
      </c>
      <c r="G216" s="125">
        <f t="shared" ref="G216" si="103">G217+G218+G219+G220+G221+G222+G223+G224+G225+G226</f>
        <v>0</v>
      </c>
      <c r="H216" s="141">
        <f t="shared" si="97"/>
        <v>0</v>
      </c>
      <c r="I216" s="183">
        <f>I217+I218+I219+I220+I221+I222+I223+I224+I225+I226</f>
        <v>0</v>
      </c>
      <c r="J216" s="125">
        <f t="shared" ref="J216" si="104">J217+J218+J219+J220+J221+J222+J223+J224+J225+J226</f>
        <v>0</v>
      </c>
      <c r="K216" s="141">
        <f t="shared" si="98"/>
        <v>0</v>
      </c>
      <c r="L216" s="76"/>
      <c r="M216" s="77"/>
      <c r="N216" s="80"/>
      <c r="O216" s="80"/>
      <c r="P216" s="77"/>
      <c r="Q216" s="80"/>
      <c r="R216" s="80"/>
      <c r="S216" s="81"/>
      <c r="T216" s="262"/>
      <c r="U216" s="80"/>
      <c r="V216" s="80"/>
      <c r="W216" s="81"/>
    </row>
    <row r="217" spans="1:23" ht="15.75" hidden="1" customHeight="1" thickBot="1" x14ac:dyDescent="0.3">
      <c r="B217" s="50"/>
      <c r="C217" s="2"/>
      <c r="D217" s="748" t="s">
        <v>376</v>
      </c>
      <c r="E217" s="748"/>
      <c r="F217" s="182">
        <f t="shared" ref="F217:F226" si="105">SUM(L217:W217)</f>
        <v>0</v>
      </c>
      <c r="G217" s="124"/>
      <c r="H217" s="142">
        <f t="shared" si="97"/>
        <v>0</v>
      </c>
      <c r="I217" s="182">
        <f t="shared" ref="I217:I226" si="106">SUM(O217:Z217)</f>
        <v>0</v>
      </c>
      <c r="J217" s="124"/>
      <c r="K217" s="142">
        <f t="shared" si="98"/>
        <v>0</v>
      </c>
      <c r="L217" s="76"/>
      <c r="M217" s="77"/>
      <c r="N217" s="80"/>
      <c r="O217" s="80"/>
      <c r="P217" s="77"/>
      <c r="Q217" s="80"/>
      <c r="R217" s="80"/>
      <c r="S217" s="81"/>
      <c r="T217" s="262"/>
      <c r="U217" s="80"/>
      <c r="V217" s="80"/>
      <c r="W217" s="81"/>
    </row>
    <row r="218" spans="1:23" ht="15.75" hidden="1" customHeight="1" thickBot="1" x14ac:dyDescent="0.3">
      <c r="B218" s="50"/>
      <c r="C218" s="2"/>
      <c r="D218" s="748" t="s">
        <v>377</v>
      </c>
      <c r="E218" s="748"/>
      <c r="F218" s="182">
        <f t="shared" si="105"/>
        <v>0</v>
      </c>
      <c r="G218" s="124"/>
      <c r="H218" s="142">
        <f t="shared" si="97"/>
        <v>0</v>
      </c>
      <c r="I218" s="182">
        <f t="shared" si="106"/>
        <v>0</v>
      </c>
      <c r="J218" s="124"/>
      <c r="K218" s="142">
        <f t="shared" si="98"/>
        <v>0</v>
      </c>
      <c r="L218" s="76"/>
      <c r="M218" s="77"/>
      <c r="N218" s="80"/>
      <c r="O218" s="80"/>
      <c r="P218" s="77"/>
      <c r="Q218" s="80"/>
      <c r="R218" s="80"/>
      <c r="S218" s="81"/>
      <c r="T218" s="262"/>
      <c r="U218" s="80"/>
      <c r="V218" s="80"/>
      <c r="W218" s="81"/>
    </row>
    <row r="219" spans="1:23" ht="15.75" hidden="1" customHeight="1" thickBot="1" x14ac:dyDescent="0.3">
      <c r="B219" s="50"/>
      <c r="C219" s="2"/>
      <c r="D219" s="748" t="s">
        <v>378</v>
      </c>
      <c r="E219" s="748"/>
      <c r="F219" s="182">
        <f t="shared" si="105"/>
        <v>0</v>
      </c>
      <c r="G219" s="124"/>
      <c r="H219" s="142">
        <f t="shared" si="97"/>
        <v>0</v>
      </c>
      <c r="I219" s="182">
        <f t="shared" si="106"/>
        <v>0</v>
      </c>
      <c r="J219" s="124"/>
      <c r="K219" s="142">
        <f t="shared" si="98"/>
        <v>0</v>
      </c>
      <c r="L219" s="76"/>
      <c r="M219" s="77"/>
      <c r="N219" s="80"/>
      <c r="O219" s="80"/>
      <c r="P219" s="77"/>
      <c r="Q219" s="80"/>
      <c r="R219" s="80"/>
      <c r="S219" s="81"/>
      <c r="T219" s="262"/>
      <c r="U219" s="80"/>
      <c r="V219" s="80"/>
      <c r="W219" s="81"/>
    </row>
    <row r="220" spans="1:23" ht="15.75" hidden="1" customHeight="1" thickBot="1" x14ac:dyDescent="0.3">
      <c r="B220" s="50"/>
      <c r="C220" s="2"/>
      <c r="D220" s="748" t="s">
        <v>379</v>
      </c>
      <c r="E220" s="748"/>
      <c r="F220" s="182">
        <f t="shared" si="105"/>
        <v>0</v>
      </c>
      <c r="G220" s="124"/>
      <c r="H220" s="142">
        <f t="shared" si="97"/>
        <v>0</v>
      </c>
      <c r="I220" s="182">
        <f t="shared" si="106"/>
        <v>0</v>
      </c>
      <c r="J220" s="124"/>
      <c r="K220" s="142">
        <f t="shared" si="98"/>
        <v>0</v>
      </c>
      <c r="L220" s="76"/>
      <c r="M220" s="77"/>
      <c r="N220" s="80"/>
      <c r="O220" s="80"/>
      <c r="P220" s="77"/>
      <c r="Q220" s="80"/>
      <c r="R220" s="80"/>
      <c r="S220" s="81"/>
      <c r="T220" s="262"/>
      <c r="U220" s="80"/>
      <c r="V220" s="80"/>
      <c r="W220" s="81"/>
    </row>
    <row r="221" spans="1:23" ht="15.75" hidden="1" customHeight="1" thickBot="1" x14ac:dyDescent="0.3">
      <c r="B221" s="50"/>
      <c r="C221" s="2"/>
      <c r="D221" s="748" t="s">
        <v>380</v>
      </c>
      <c r="E221" s="748"/>
      <c r="F221" s="182">
        <f t="shared" si="105"/>
        <v>0</v>
      </c>
      <c r="G221" s="124"/>
      <c r="H221" s="142">
        <f t="shared" si="97"/>
        <v>0</v>
      </c>
      <c r="I221" s="182">
        <f t="shared" si="106"/>
        <v>0</v>
      </c>
      <c r="J221" s="124"/>
      <c r="K221" s="142">
        <f t="shared" si="98"/>
        <v>0</v>
      </c>
      <c r="L221" s="76"/>
      <c r="M221" s="77"/>
      <c r="N221" s="80"/>
      <c r="O221" s="80"/>
      <c r="P221" s="77"/>
      <c r="Q221" s="80"/>
      <c r="R221" s="80"/>
      <c r="S221" s="81"/>
      <c r="T221" s="262"/>
      <c r="U221" s="80"/>
      <c r="V221" s="80"/>
      <c r="W221" s="81"/>
    </row>
    <row r="222" spans="1:23" ht="25.5" hidden="1" customHeight="1" x14ac:dyDescent="0.25">
      <c r="B222" s="50"/>
      <c r="C222" s="2"/>
      <c r="D222" s="749" t="s">
        <v>537</v>
      </c>
      <c r="E222" s="749"/>
      <c r="F222" s="192">
        <f t="shared" si="105"/>
        <v>0</v>
      </c>
      <c r="G222" s="134"/>
      <c r="H222" s="142">
        <f t="shared" si="97"/>
        <v>0</v>
      </c>
      <c r="I222" s="192">
        <f t="shared" si="106"/>
        <v>0</v>
      </c>
      <c r="J222" s="134"/>
      <c r="K222" s="142">
        <f t="shared" si="98"/>
        <v>0</v>
      </c>
      <c r="L222" s="76"/>
      <c r="M222" s="77"/>
      <c r="N222" s="80"/>
      <c r="O222" s="80"/>
      <c r="P222" s="77"/>
      <c r="Q222" s="80"/>
      <c r="R222" s="80"/>
      <c r="S222" s="81"/>
      <c r="T222" s="262"/>
      <c r="U222" s="80"/>
      <c r="V222" s="80"/>
      <c r="W222" s="81"/>
    </row>
    <row r="223" spans="1:23" ht="25.5" hidden="1" customHeight="1" x14ac:dyDescent="0.25">
      <c r="B223" s="50"/>
      <c r="C223" s="2"/>
      <c r="D223" s="749" t="s">
        <v>540</v>
      </c>
      <c r="E223" s="749"/>
      <c r="F223" s="192">
        <f t="shared" si="105"/>
        <v>0</v>
      </c>
      <c r="G223" s="134"/>
      <c r="H223" s="142">
        <f t="shared" si="97"/>
        <v>0</v>
      </c>
      <c r="I223" s="192">
        <f t="shared" si="106"/>
        <v>0</v>
      </c>
      <c r="J223" s="134"/>
      <c r="K223" s="142">
        <f t="shared" si="98"/>
        <v>0</v>
      </c>
      <c r="L223" s="76"/>
      <c r="M223" s="77"/>
      <c r="N223" s="80"/>
      <c r="O223" s="80"/>
      <c r="P223" s="77"/>
      <c r="Q223" s="80"/>
      <c r="R223" s="80"/>
      <c r="S223" s="81"/>
      <c r="T223" s="262"/>
      <c r="U223" s="80"/>
      <c r="V223" s="80"/>
      <c r="W223" s="81"/>
    </row>
    <row r="224" spans="1:23" ht="15.75" hidden="1" customHeight="1" thickBot="1" x14ac:dyDescent="0.3">
      <c r="B224" s="50"/>
      <c r="C224" s="2"/>
      <c r="D224" s="748" t="s">
        <v>381</v>
      </c>
      <c r="E224" s="748"/>
      <c r="F224" s="182">
        <f t="shared" si="105"/>
        <v>0</v>
      </c>
      <c r="G224" s="124"/>
      <c r="H224" s="142">
        <f t="shared" si="97"/>
        <v>0</v>
      </c>
      <c r="I224" s="182">
        <f t="shared" si="106"/>
        <v>0</v>
      </c>
      <c r="J224" s="124"/>
      <c r="K224" s="142">
        <f t="shared" si="98"/>
        <v>0</v>
      </c>
      <c r="L224" s="76"/>
      <c r="M224" s="77"/>
      <c r="N224" s="80"/>
      <c r="O224" s="80"/>
      <c r="P224" s="77"/>
      <c r="Q224" s="80"/>
      <c r="R224" s="80"/>
      <c r="S224" s="81"/>
      <c r="T224" s="262"/>
      <c r="U224" s="80"/>
      <c r="V224" s="80"/>
      <c r="W224" s="81"/>
    </row>
    <row r="225" spans="1:23" ht="15.75" hidden="1" customHeight="1" thickBot="1" x14ac:dyDescent="0.3">
      <c r="B225" s="50"/>
      <c r="C225" s="2"/>
      <c r="D225" s="748" t="s">
        <v>382</v>
      </c>
      <c r="E225" s="748"/>
      <c r="F225" s="182">
        <f t="shared" si="105"/>
        <v>0</v>
      </c>
      <c r="G225" s="124"/>
      <c r="H225" s="142">
        <f t="shared" si="97"/>
        <v>0</v>
      </c>
      <c r="I225" s="182">
        <f t="shared" si="106"/>
        <v>0</v>
      </c>
      <c r="J225" s="124"/>
      <c r="K225" s="142">
        <f t="shared" si="98"/>
        <v>0</v>
      </c>
      <c r="L225" s="76"/>
      <c r="M225" s="77"/>
      <c r="N225" s="80"/>
      <c r="O225" s="80"/>
      <c r="P225" s="77"/>
      <c r="Q225" s="80"/>
      <c r="R225" s="80"/>
      <c r="S225" s="81"/>
      <c r="T225" s="262"/>
      <c r="U225" s="80"/>
      <c r="V225" s="80"/>
      <c r="W225" s="81"/>
    </row>
    <row r="226" spans="1:23" ht="15.75" hidden="1" customHeight="1" thickBot="1" x14ac:dyDescent="0.3">
      <c r="B226" s="51"/>
      <c r="C226" s="19"/>
      <c r="D226" s="770" t="s">
        <v>566</v>
      </c>
      <c r="E226" s="770"/>
      <c r="F226" s="184">
        <f t="shared" si="105"/>
        <v>0</v>
      </c>
      <c r="G226" s="126"/>
      <c r="H226" s="142">
        <f t="shared" si="97"/>
        <v>0</v>
      </c>
      <c r="I226" s="184">
        <f t="shared" si="106"/>
        <v>0</v>
      </c>
      <c r="J226" s="126"/>
      <c r="K226" s="142">
        <f t="shared" si="98"/>
        <v>0</v>
      </c>
      <c r="L226" s="76"/>
      <c r="M226" s="77"/>
      <c r="N226" s="80"/>
      <c r="O226" s="80"/>
      <c r="P226" s="77"/>
      <c r="Q226" s="80"/>
      <c r="R226" s="80"/>
      <c r="S226" s="81"/>
      <c r="T226" s="262"/>
      <c r="U226" s="80"/>
      <c r="V226" s="80"/>
      <c r="W226" s="81"/>
    </row>
    <row r="227" spans="1:23" ht="15.75" thickBot="1" x14ac:dyDescent="0.3">
      <c r="B227" s="89" t="s">
        <v>284</v>
      </c>
      <c r="C227" s="771" t="s">
        <v>285</v>
      </c>
      <c r="D227" s="772"/>
      <c r="E227" s="772"/>
      <c r="F227" s="185">
        <f>F228+F249+F255+F256</f>
        <v>0</v>
      </c>
      <c r="G227" s="127">
        <f t="shared" ref="G227" si="107">G228+G249+G255+G256</f>
        <v>0</v>
      </c>
      <c r="H227" s="139">
        <f t="shared" si="97"/>
        <v>0</v>
      </c>
      <c r="I227" s="185">
        <f>I228+I249+I255+I256</f>
        <v>0</v>
      </c>
      <c r="J227" s="127">
        <f t="shared" ref="J227" si="108">J228+J249+J255+J256</f>
        <v>0</v>
      </c>
      <c r="K227" s="139">
        <f t="shared" si="98"/>
        <v>0</v>
      </c>
      <c r="L227" s="76"/>
      <c r="M227" s="77"/>
      <c r="N227" s="80"/>
      <c r="O227" s="80"/>
      <c r="P227" s="77"/>
      <c r="Q227" s="80"/>
      <c r="R227" s="80"/>
      <c r="S227" s="81"/>
      <c r="T227" s="262"/>
      <c r="U227" s="80"/>
      <c r="V227" s="80"/>
      <c r="W227" s="81"/>
    </row>
    <row r="228" spans="1:23" ht="15.75" hidden="1" customHeight="1" thickBot="1" x14ac:dyDescent="0.3">
      <c r="B228" s="100" t="s">
        <v>690</v>
      </c>
      <c r="C228" s="791" t="s">
        <v>286</v>
      </c>
      <c r="D228" s="792"/>
      <c r="E228" s="792"/>
      <c r="F228" s="181">
        <f>F229+F233+F240+F241+F242+F243+F244+F245+F246</f>
        <v>0</v>
      </c>
      <c r="G228" s="123">
        <f t="shared" ref="G228" si="109">G229+G233+G240+G241+G242+G243+G244+G245+G246</f>
        <v>0</v>
      </c>
      <c r="H228" s="140">
        <f t="shared" si="97"/>
        <v>0</v>
      </c>
      <c r="I228" s="181">
        <f>I229+I233+I240+I241+I242+I243+I244+I245+I246</f>
        <v>0</v>
      </c>
      <c r="J228" s="123">
        <f t="shared" ref="J228" si="110">J229+J233+J240+J241+J242+J243+J244+J245+J246</f>
        <v>0</v>
      </c>
      <c r="K228" s="140">
        <f t="shared" si="98"/>
        <v>0</v>
      </c>
      <c r="L228" s="76"/>
      <c r="M228" s="77"/>
      <c r="N228" s="105"/>
      <c r="O228" s="80"/>
      <c r="P228" s="77"/>
      <c r="Q228" s="80"/>
      <c r="R228" s="80"/>
      <c r="S228" s="81"/>
      <c r="T228" s="262"/>
      <c r="U228" s="80"/>
      <c r="V228" s="80"/>
      <c r="W228" s="81"/>
    </row>
    <row r="229" spans="1:23" s="17" customFormat="1" ht="15.75" hidden="1" customHeight="1" thickBot="1" x14ac:dyDescent="0.3">
      <c r="A229" s="110"/>
      <c r="B229" s="49" t="s">
        <v>691</v>
      </c>
      <c r="C229" s="789" t="s">
        <v>287</v>
      </c>
      <c r="D229" s="790"/>
      <c r="E229" s="790"/>
      <c r="F229" s="189">
        <f>F230+F231+F232</f>
        <v>0</v>
      </c>
      <c r="G229" s="131">
        <f t="shared" ref="G229" si="111">G230+G231+G232</f>
        <v>0</v>
      </c>
      <c r="H229" s="143">
        <f t="shared" si="97"/>
        <v>0</v>
      </c>
      <c r="I229" s="189">
        <f>I230+I231+I232</f>
        <v>0</v>
      </c>
      <c r="J229" s="131">
        <f t="shared" ref="J229" si="112">J230+J231+J232</f>
        <v>0</v>
      </c>
      <c r="K229" s="143">
        <f t="shared" si="98"/>
        <v>0</v>
      </c>
      <c r="L229" s="76"/>
      <c r="M229" s="77"/>
      <c r="N229" s="73"/>
      <c r="O229" s="80"/>
      <c r="P229" s="77"/>
      <c r="Q229" s="80"/>
      <c r="R229" s="80"/>
      <c r="S229" s="81"/>
      <c r="T229" s="262"/>
      <c r="U229" s="80"/>
      <c r="V229" s="80"/>
      <c r="W229" s="81"/>
    </row>
    <row r="230" spans="1:23" s="166" customFormat="1" ht="15.75" hidden="1" customHeight="1" thickBot="1" x14ac:dyDescent="0.3">
      <c r="A230" s="110" t="s">
        <v>288</v>
      </c>
      <c r="B230" s="151" t="s">
        <v>692</v>
      </c>
      <c r="C230" s="179"/>
      <c r="D230" s="804" t="s">
        <v>704</v>
      </c>
      <c r="E230" s="804"/>
      <c r="F230" s="217">
        <f>SUM(L230:W230)</f>
        <v>0</v>
      </c>
      <c r="G230" s="218"/>
      <c r="H230" s="153">
        <f t="shared" si="97"/>
        <v>0</v>
      </c>
      <c r="I230" s="217">
        <f>SUM(O230:Z230)</f>
        <v>0</v>
      </c>
      <c r="J230" s="218"/>
      <c r="K230" s="153">
        <f t="shared" si="98"/>
        <v>0</v>
      </c>
      <c r="L230" s="76"/>
      <c r="M230" s="77"/>
      <c r="N230" s="156"/>
      <c r="O230" s="80"/>
      <c r="P230" s="77"/>
      <c r="Q230" s="80"/>
      <c r="R230" s="80"/>
      <c r="S230" s="81"/>
      <c r="T230" s="262"/>
      <c r="U230" s="80"/>
      <c r="V230" s="80"/>
      <c r="W230" s="81"/>
    </row>
    <row r="231" spans="1:23" s="166" customFormat="1" ht="15.75" hidden="1" customHeight="1" thickBot="1" x14ac:dyDescent="0.3">
      <c r="A231" s="110" t="s">
        <v>289</v>
      </c>
      <c r="B231" s="151" t="s">
        <v>693</v>
      </c>
      <c r="C231" s="160"/>
      <c r="D231" s="777" t="s">
        <v>705</v>
      </c>
      <c r="E231" s="777"/>
      <c r="F231" s="200">
        <f>SUM(L231:W231)</f>
        <v>0</v>
      </c>
      <c r="G231" s="152"/>
      <c r="H231" s="153">
        <f t="shared" si="97"/>
        <v>0</v>
      </c>
      <c r="I231" s="200">
        <f>SUM(O231:Z231)</f>
        <v>0</v>
      </c>
      <c r="J231" s="152"/>
      <c r="K231" s="153">
        <f t="shared" si="98"/>
        <v>0</v>
      </c>
      <c r="L231" s="76"/>
      <c r="M231" s="77"/>
      <c r="N231" s="156"/>
      <c r="O231" s="80"/>
      <c r="P231" s="77"/>
      <c r="Q231" s="80"/>
      <c r="R231" s="80"/>
      <c r="S231" s="81"/>
      <c r="T231" s="262"/>
      <c r="U231" s="80"/>
      <c r="V231" s="80"/>
      <c r="W231" s="81"/>
    </row>
    <row r="232" spans="1:23" s="166" customFormat="1" ht="15.75" hidden="1" customHeight="1" thickBot="1" x14ac:dyDescent="0.3">
      <c r="A232" s="110" t="s">
        <v>290</v>
      </c>
      <c r="B232" s="151" t="s">
        <v>694</v>
      </c>
      <c r="C232" s="160"/>
      <c r="D232" s="777" t="s">
        <v>706</v>
      </c>
      <c r="E232" s="777"/>
      <c r="F232" s="200">
        <f>SUM(L232:W232)</f>
        <v>0</v>
      </c>
      <c r="G232" s="152"/>
      <c r="H232" s="153">
        <f t="shared" si="97"/>
        <v>0</v>
      </c>
      <c r="I232" s="200">
        <f>SUM(O232:Z232)</f>
        <v>0</v>
      </c>
      <c r="J232" s="152"/>
      <c r="K232" s="153">
        <f t="shared" si="98"/>
        <v>0</v>
      </c>
      <c r="L232" s="76"/>
      <c r="M232" s="77"/>
      <c r="N232" s="156"/>
      <c r="O232" s="80"/>
      <c r="P232" s="77"/>
      <c r="Q232" s="80"/>
      <c r="R232" s="80"/>
      <c r="S232" s="81"/>
      <c r="T232" s="262"/>
      <c r="U232" s="80"/>
      <c r="V232" s="80"/>
      <c r="W232" s="81"/>
    </row>
    <row r="233" spans="1:23" s="17" customFormat="1" ht="15.75" hidden="1" customHeight="1" thickBot="1" x14ac:dyDescent="0.3">
      <c r="A233" s="110"/>
      <c r="B233" s="49" t="s">
        <v>695</v>
      </c>
      <c r="C233" s="789" t="s">
        <v>291</v>
      </c>
      <c r="D233" s="790"/>
      <c r="E233" s="790"/>
      <c r="F233" s="189">
        <f>F234+F235+F236+F237+F238+F239</f>
        <v>0</v>
      </c>
      <c r="G233" s="131">
        <f t="shared" ref="G233" si="113">G234+G235+G236+G237+G238+G239</f>
        <v>0</v>
      </c>
      <c r="H233" s="143">
        <f t="shared" si="97"/>
        <v>0</v>
      </c>
      <c r="I233" s="189">
        <f>I234+I235+I236+I237+I238+I239</f>
        <v>0</v>
      </c>
      <c r="J233" s="131">
        <f t="shared" ref="J233" si="114">J234+J235+J236+J237+J238+J239</f>
        <v>0</v>
      </c>
      <c r="K233" s="143">
        <f t="shared" si="98"/>
        <v>0</v>
      </c>
      <c r="L233" s="76"/>
      <c r="M233" s="77"/>
      <c r="N233" s="73"/>
      <c r="O233" s="80"/>
      <c r="P233" s="77"/>
      <c r="Q233" s="80"/>
      <c r="R233" s="80"/>
      <c r="S233" s="81"/>
      <c r="T233" s="262"/>
      <c r="U233" s="80"/>
      <c r="V233" s="80"/>
      <c r="W233" s="81"/>
    </row>
    <row r="234" spans="1:23" s="166" customFormat="1" ht="15.75" hidden="1" customHeight="1" thickBot="1" x14ac:dyDescent="0.3">
      <c r="A234" s="110" t="s">
        <v>292</v>
      </c>
      <c r="B234" s="151" t="s">
        <v>696</v>
      </c>
      <c r="C234" s="160"/>
      <c r="D234" s="777" t="s">
        <v>383</v>
      </c>
      <c r="E234" s="777"/>
      <c r="F234" s="200">
        <f t="shared" ref="F234:F245" si="115">SUM(L234:W234)</f>
        <v>0</v>
      </c>
      <c r="G234" s="152"/>
      <c r="H234" s="153">
        <f t="shared" si="97"/>
        <v>0</v>
      </c>
      <c r="I234" s="200">
        <f t="shared" ref="I234:I245" si="116">SUM(O234:Z234)</f>
        <v>0</v>
      </c>
      <c r="J234" s="152"/>
      <c r="K234" s="153">
        <f t="shared" si="98"/>
        <v>0</v>
      </c>
      <c r="L234" s="76"/>
      <c r="M234" s="77"/>
      <c r="N234" s="156"/>
      <c r="O234" s="80"/>
      <c r="P234" s="77"/>
      <c r="Q234" s="80"/>
      <c r="R234" s="80"/>
      <c r="S234" s="81"/>
      <c r="T234" s="262"/>
      <c r="U234" s="80"/>
      <c r="V234" s="80"/>
      <c r="W234" s="81"/>
    </row>
    <row r="235" spans="1:23" s="166" customFormat="1" ht="15.75" hidden="1" customHeight="1" thickBot="1" x14ac:dyDescent="0.3">
      <c r="A235" s="110" t="s">
        <v>293</v>
      </c>
      <c r="B235" s="151" t="s">
        <v>697</v>
      </c>
      <c r="C235" s="160"/>
      <c r="D235" s="777" t="s">
        <v>384</v>
      </c>
      <c r="E235" s="777"/>
      <c r="F235" s="200">
        <f t="shared" si="115"/>
        <v>0</v>
      </c>
      <c r="G235" s="152"/>
      <c r="H235" s="153">
        <f t="shared" si="97"/>
        <v>0</v>
      </c>
      <c r="I235" s="200">
        <f t="shared" si="116"/>
        <v>0</v>
      </c>
      <c r="J235" s="152"/>
      <c r="K235" s="153">
        <f t="shared" si="98"/>
        <v>0</v>
      </c>
      <c r="L235" s="76"/>
      <c r="M235" s="77"/>
      <c r="N235" s="156"/>
      <c r="O235" s="80"/>
      <c r="P235" s="77"/>
      <c r="Q235" s="80"/>
      <c r="R235" s="80"/>
      <c r="S235" s="81"/>
      <c r="T235" s="262"/>
      <c r="U235" s="80"/>
      <c r="V235" s="80"/>
      <c r="W235" s="81"/>
    </row>
    <row r="236" spans="1:23" s="166" customFormat="1" ht="15.75" hidden="1" customHeight="1" thickBot="1" x14ac:dyDescent="0.3">
      <c r="A236" s="110" t="s">
        <v>871</v>
      </c>
      <c r="B236" s="151" t="s">
        <v>872</v>
      </c>
      <c r="C236" s="160"/>
      <c r="D236" s="777" t="s">
        <v>873</v>
      </c>
      <c r="E236" s="777"/>
      <c r="F236" s="200">
        <f t="shared" si="115"/>
        <v>0</v>
      </c>
      <c r="G236" s="152"/>
      <c r="H236" s="153">
        <f t="shared" si="97"/>
        <v>0</v>
      </c>
      <c r="I236" s="200">
        <f t="shared" si="116"/>
        <v>0</v>
      </c>
      <c r="J236" s="152"/>
      <c r="K236" s="153">
        <f t="shared" si="98"/>
        <v>0</v>
      </c>
      <c r="L236" s="76"/>
      <c r="M236" s="77"/>
      <c r="N236" s="156"/>
      <c r="O236" s="80"/>
      <c r="P236" s="77"/>
      <c r="Q236" s="80"/>
      <c r="R236" s="80"/>
      <c r="S236" s="81"/>
      <c r="T236" s="262"/>
      <c r="U236" s="80"/>
      <c r="V236" s="80"/>
      <c r="W236" s="81"/>
    </row>
    <row r="237" spans="1:23" s="166" customFormat="1" ht="15.75" hidden="1" customHeight="1" thickBot="1" x14ac:dyDescent="0.3">
      <c r="A237" s="110" t="s">
        <v>294</v>
      </c>
      <c r="B237" s="151" t="s">
        <v>698</v>
      </c>
      <c r="C237" s="160"/>
      <c r="D237" s="777" t="s">
        <v>295</v>
      </c>
      <c r="E237" s="777"/>
      <c r="F237" s="200">
        <f t="shared" si="115"/>
        <v>0</v>
      </c>
      <c r="G237" s="152"/>
      <c r="H237" s="153">
        <f t="shared" si="97"/>
        <v>0</v>
      </c>
      <c r="I237" s="200">
        <f t="shared" si="116"/>
        <v>0</v>
      </c>
      <c r="J237" s="152"/>
      <c r="K237" s="153">
        <f t="shared" si="98"/>
        <v>0</v>
      </c>
      <c r="L237" s="76"/>
      <c r="M237" s="77"/>
      <c r="N237" s="156"/>
      <c r="O237" s="80"/>
      <c r="P237" s="77"/>
      <c r="Q237" s="80"/>
      <c r="R237" s="80"/>
      <c r="S237" s="81"/>
      <c r="T237" s="262"/>
      <c r="U237" s="80"/>
      <c r="V237" s="80"/>
      <c r="W237" s="81"/>
    </row>
    <row r="238" spans="1:23" s="166" customFormat="1" ht="15.75" hidden="1" customHeight="1" thickBot="1" x14ac:dyDescent="0.3">
      <c r="A238" s="110" t="s">
        <v>296</v>
      </c>
      <c r="B238" s="151" t="s">
        <v>699</v>
      </c>
      <c r="C238" s="160"/>
      <c r="D238" s="777" t="s">
        <v>297</v>
      </c>
      <c r="E238" s="777"/>
      <c r="F238" s="200">
        <f t="shared" si="115"/>
        <v>0</v>
      </c>
      <c r="G238" s="152"/>
      <c r="H238" s="153">
        <f t="shared" si="97"/>
        <v>0</v>
      </c>
      <c r="I238" s="200">
        <f t="shared" si="116"/>
        <v>0</v>
      </c>
      <c r="J238" s="152"/>
      <c r="K238" s="153">
        <f t="shared" si="98"/>
        <v>0</v>
      </c>
      <c r="L238" s="76"/>
      <c r="M238" s="77"/>
      <c r="N238" s="156"/>
      <c r="O238" s="80"/>
      <c r="P238" s="77"/>
      <c r="Q238" s="80"/>
      <c r="R238" s="80"/>
      <c r="S238" s="81"/>
      <c r="T238" s="262"/>
      <c r="U238" s="80"/>
      <c r="V238" s="80"/>
      <c r="W238" s="81"/>
    </row>
    <row r="239" spans="1:23" s="166" customFormat="1" ht="15.75" hidden="1" customHeight="1" thickBot="1" x14ac:dyDescent="0.3">
      <c r="A239" s="110" t="s">
        <v>874</v>
      </c>
      <c r="B239" s="151" t="s">
        <v>875</v>
      </c>
      <c r="C239" s="160"/>
      <c r="D239" s="777" t="s">
        <v>876</v>
      </c>
      <c r="E239" s="777"/>
      <c r="F239" s="200">
        <f t="shared" si="115"/>
        <v>0</v>
      </c>
      <c r="G239" s="152"/>
      <c r="H239" s="153">
        <f t="shared" si="97"/>
        <v>0</v>
      </c>
      <c r="I239" s="200">
        <f t="shared" si="116"/>
        <v>0</v>
      </c>
      <c r="J239" s="152"/>
      <c r="K239" s="153">
        <f t="shared" si="98"/>
        <v>0</v>
      </c>
      <c r="L239" s="76"/>
      <c r="M239" s="77"/>
      <c r="N239" s="156"/>
      <c r="O239" s="80"/>
      <c r="P239" s="77"/>
      <c r="Q239" s="80"/>
      <c r="R239" s="80"/>
      <c r="S239" s="81"/>
      <c r="T239" s="262"/>
      <c r="U239" s="80"/>
      <c r="V239" s="80"/>
      <c r="W239" s="81"/>
    </row>
    <row r="240" spans="1:23" s="39" customFormat="1" ht="15.75" hidden="1" customHeight="1" thickBot="1" x14ac:dyDescent="0.3">
      <c r="A240" s="110" t="s">
        <v>877</v>
      </c>
      <c r="B240" s="49" t="s">
        <v>878</v>
      </c>
      <c r="C240" s="789" t="s">
        <v>879</v>
      </c>
      <c r="D240" s="790"/>
      <c r="E240" s="790"/>
      <c r="F240" s="189">
        <f t="shared" si="115"/>
        <v>0</v>
      </c>
      <c r="G240" s="131"/>
      <c r="H240" s="143">
        <f t="shared" si="97"/>
        <v>0</v>
      </c>
      <c r="I240" s="189">
        <f t="shared" si="116"/>
        <v>0</v>
      </c>
      <c r="J240" s="131"/>
      <c r="K240" s="143">
        <f t="shared" si="98"/>
        <v>0</v>
      </c>
      <c r="L240" s="76"/>
      <c r="M240" s="77"/>
      <c r="N240" s="73"/>
      <c r="O240" s="80"/>
      <c r="P240" s="77"/>
      <c r="Q240" s="80"/>
      <c r="R240" s="80"/>
      <c r="S240" s="81"/>
      <c r="T240" s="262"/>
      <c r="U240" s="80"/>
      <c r="V240" s="80"/>
      <c r="W240" s="81"/>
    </row>
    <row r="241" spans="1:23" s="39" customFormat="1" ht="15.75" hidden="1" customHeight="1" thickBot="1" x14ac:dyDescent="0.3">
      <c r="A241" s="110" t="s">
        <v>298</v>
      </c>
      <c r="B241" s="49" t="s">
        <v>700</v>
      </c>
      <c r="C241" s="789" t="s">
        <v>299</v>
      </c>
      <c r="D241" s="790"/>
      <c r="E241" s="790"/>
      <c r="F241" s="189">
        <f t="shared" si="115"/>
        <v>0</v>
      </c>
      <c r="G241" s="131"/>
      <c r="H241" s="143">
        <f t="shared" si="97"/>
        <v>0</v>
      </c>
      <c r="I241" s="189">
        <f t="shared" si="116"/>
        <v>0</v>
      </c>
      <c r="J241" s="131"/>
      <c r="K241" s="143">
        <f t="shared" si="98"/>
        <v>0</v>
      </c>
      <c r="L241" s="76"/>
      <c r="M241" s="77"/>
      <c r="N241" s="73"/>
      <c r="O241" s="80"/>
      <c r="P241" s="77"/>
      <c r="Q241" s="80"/>
      <c r="R241" s="80"/>
      <c r="S241" s="81"/>
      <c r="T241" s="262"/>
      <c r="U241" s="80"/>
      <c r="V241" s="80"/>
      <c r="W241" s="81"/>
    </row>
    <row r="242" spans="1:23" s="39" customFormat="1" ht="15.75" hidden="1" customHeight="1" thickBot="1" x14ac:dyDescent="0.3">
      <c r="A242" s="110" t="s">
        <v>300</v>
      </c>
      <c r="B242" s="49" t="s">
        <v>701</v>
      </c>
      <c r="C242" s="789" t="s">
        <v>880</v>
      </c>
      <c r="D242" s="790"/>
      <c r="E242" s="790"/>
      <c r="F242" s="189">
        <f t="shared" si="115"/>
        <v>0</v>
      </c>
      <c r="G242" s="131"/>
      <c r="H242" s="143">
        <f t="shared" si="97"/>
        <v>0</v>
      </c>
      <c r="I242" s="189">
        <f t="shared" si="116"/>
        <v>0</v>
      </c>
      <c r="J242" s="131"/>
      <c r="K242" s="143">
        <f t="shared" si="98"/>
        <v>0</v>
      </c>
      <c r="L242" s="76"/>
      <c r="M242" s="77"/>
      <c r="N242" s="73"/>
      <c r="O242" s="80"/>
      <c r="P242" s="77"/>
      <c r="Q242" s="80"/>
      <c r="R242" s="80"/>
      <c r="S242" s="81"/>
      <c r="T242" s="262"/>
      <c r="U242" s="80"/>
      <c r="V242" s="80"/>
      <c r="W242" s="81"/>
    </row>
    <row r="243" spans="1:23" s="39" customFormat="1" ht="15.75" hidden="1" customHeight="1" thickBot="1" x14ac:dyDescent="0.3">
      <c r="A243" s="110" t="s">
        <v>301</v>
      </c>
      <c r="B243" s="49" t="s">
        <v>702</v>
      </c>
      <c r="C243" s="789" t="s">
        <v>881</v>
      </c>
      <c r="D243" s="790"/>
      <c r="E243" s="790"/>
      <c r="F243" s="189">
        <f t="shared" si="115"/>
        <v>0</v>
      </c>
      <c r="G243" s="131"/>
      <c r="H243" s="143">
        <f t="shared" si="97"/>
        <v>0</v>
      </c>
      <c r="I243" s="189">
        <f t="shared" si="116"/>
        <v>0</v>
      </c>
      <c r="J243" s="131"/>
      <c r="K243" s="143">
        <f t="shared" si="98"/>
        <v>0</v>
      </c>
      <c r="L243" s="76"/>
      <c r="M243" s="77"/>
      <c r="N243" s="73"/>
      <c r="O243" s="80"/>
      <c r="P243" s="77"/>
      <c r="Q243" s="80"/>
      <c r="R243" s="80"/>
      <c r="S243" s="81"/>
      <c r="T243" s="262"/>
      <c r="U243" s="80"/>
      <c r="V243" s="80"/>
      <c r="W243" s="81"/>
    </row>
    <row r="244" spans="1:23" s="39" customFormat="1" ht="15.75" hidden="1" customHeight="1" thickBot="1" x14ac:dyDescent="0.3">
      <c r="A244" s="110" t="s">
        <v>302</v>
      </c>
      <c r="B244" s="49" t="s">
        <v>703</v>
      </c>
      <c r="C244" s="789" t="s">
        <v>303</v>
      </c>
      <c r="D244" s="790"/>
      <c r="E244" s="790"/>
      <c r="F244" s="189">
        <f t="shared" si="115"/>
        <v>0</v>
      </c>
      <c r="G244" s="131"/>
      <c r="H244" s="143">
        <f t="shared" si="97"/>
        <v>0</v>
      </c>
      <c r="I244" s="189">
        <f t="shared" si="116"/>
        <v>0</v>
      </c>
      <c r="J244" s="131"/>
      <c r="K244" s="143">
        <f t="shared" si="98"/>
        <v>0</v>
      </c>
      <c r="L244" s="76"/>
      <c r="M244" s="77"/>
      <c r="N244" s="73"/>
      <c r="O244" s="80"/>
      <c r="P244" s="77"/>
      <c r="Q244" s="80"/>
      <c r="R244" s="80"/>
      <c r="S244" s="81"/>
      <c r="T244" s="262"/>
      <c r="U244" s="80"/>
      <c r="V244" s="80"/>
      <c r="W244" s="81"/>
    </row>
    <row r="245" spans="1:23" s="39" customFormat="1" ht="15.75" hidden="1" customHeight="1" thickBot="1" x14ac:dyDescent="0.3">
      <c r="A245" s="110" t="s">
        <v>882</v>
      </c>
      <c r="B245" s="49" t="s">
        <v>883</v>
      </c>
      <c r="C245" s="789" t="s">
        <v>885</v>
      </c>
      <c r="D245" s="790"/>
      <c r="E245" s="790"/>
      <c r="F245" s="189">
        <f t="shared" si="115"/>
        <v>0</v>
      </c>
      <c r="G245" s="131"/>
      <c r="H245" s="143">
        <f t="shared" si="97"/>
        <v>0</v>
      </c>
      <c r="I245" s="189">
        <f t="shared" si="116"/>
        <v>0</v>
      </c>
      <c r="J245" s="131"/>
      <c r="K245" s="143">
        <f t="shared" si="98"/>
        <v>0</v>
      </c>
      <c r="L245" s="76"/>
      <c r="M245" s="77"/>
      <c r="N245" s="73"/>
      <c r="O245" s="80"/>
      <c r="P245" s="77"/>
      <c r="Q245" s="80"/>
      <c r="R245" s="80"/>
      <c r="S245" s="81"/>
      <c r="T245" s="262"/>
      <c r="U245" s="80"/>
      <c r="V245" s="80"/>
      <c r="W245" s="81"/>
    </row>
    <row r="246" spans="1:23" s="39" customFormat="1" ht="15.75" hidden="1" customHeight="1" thickBot="1" x14ac:dyDescent="0.3">
      <c r="A246" s="110"/>
      <c r="B246" s="49" t="s">
        <v>884</v>
      </c>
      <c r="C246" s="789" t="s">
        <v>886</v>
      </c>
      <c r="D246" s="790"/>
      <c r="E246" s="790"/>
      <c r="F246" s="189">
        <f>F247+F248</f>
        <v>0</v>
      </c>
      <c r="G246" s="131">
        <f t="shared" ref="G246" si="117">G247+G248</f>
        <v>0</v>
      </c>
      <c r="H246" s="143">
        <f t="shared" si="97"/>
        <v>0</v>
      </c>
      <c r="I246" s="189">
        <f>I247+I248</f>
        <v>0</v>
      </c>
      <c r="J246" s="131">
        <f t="shared" ref="J246" si="118">J247+J248</f>
        <v>0</v>
      </c>
      <c r="K246" s="143">
        <f t="shared" si="98"/>
        <v>0</v>
      </c>
      <c r="L246" s="76"/>
      <c r="M246" s="77"/>
      <c r="N246" s="73"/>
      <c r="O246" s="80"/>
      <c r="P246" s="77"/>
      <c r="Q246" s="80"/>
      <c r="R246" s="80"/>
      <c r="S246" s="81"/>
      <c r="T246" s="262"/>
      <c r="U246" s="80"/>
      <c r="V246" s="80"/>
      <c r="W246" s="81"/>
    </row>
    <row r="247" spans="1:23" s="166" customFormat="1" ht="15.75" hidden="1" customHeight="1" thickBot="1" x14ac:dyDescent="0.3">
      <c r="A247" s="110" t="s">
        <v>888</v>
      </c>
      <c r="B247" s="151" t="s">
        <v>887</v>
      </c>
      <c r="C247" s="160"/>
      <c r="D247" s="777" t="s">
        <v>891</v>
      </c>
      <c r="E247" s="777"/>
      <c r="F247" s="200">
        <f>SUM(L247:W247)</f>
        <v>0</v>
      </c>
      <c r="G247" s="152"/>
      <c r="H247" s="153">
        <f t="shared" si="97"/>
        <v>0</v>
      </c>
      <c r="I247" s="200">
        <f>SUM(O247:Z247)</f>
        <v>0</v>
      </c>
      <c r="J247" s="152"/>
      <c r="K247" s="153">
        <f t="shared" si="98"/>
        <v>0</v>
      </c>
      <c r="L247" s="76"/>
      <c r="M247" s="77"/>
      <c r="N247" s="156"/>
      <c r="O247" s="80"/>
      <c r="P247" s="77"/>
      <c r="Q247" s="80"/>
      <c r="R247" s="80"/>
      <c r="S247" s="81"/>
      <c r="T247" s="262"/>
      <c r="U247" s="80"/>
      <c r="V247" s="80"/>
      <c r="W247" s="81"/>
    </row>
    <row r="248" spans="1:23" s="166" customFormat="1" ht="15.75" hidden="1" customHeight="1" thickBot="1" x14ac:dyDescent="0.3">
      <c r="A248" s="110" t="s">
        <v>889</v>
      </c>
      <c r="B248" s="151" t="s">
        <v>890</v>
      </c>
      <c r="C248" s="160"/>
      <c r="D248" s="777" t="s">
        <v>892</v>
      </c>
      <c r="E248" s="777"/>
      <c r="F248" s="200">
        <f>SUM(L248:W248)</f>
        <v>0</v>
      </c>
      <c r="G248" s="152"/>
      <c r="H248" s="153">
        <f t="shared" si="97"/>
        <v>0</v>
      </c>
      <c r="I248" s="200">
        <f>SUM(O248:Z248)</f>
        <v>0</v>
      </c>
      <c r="J248" s="152"/>
      <c r="K248" s="153">
        <f t="shared" si="98"/>
        <v>0</v>
      </c>
      <c r="L248" s="76"/>
      <c r="M248" s="77"/>
      <c r="N248" s="156"/>
      <c r="O248" s="80"/>
      <c r="P248" s="77"/>
      <c r="Q248" s="80"/>
      <c r="R248" s="80"/>
      <c r="S248" s="81"/>
      <c r="T248" s="262"/>
      <c r="U248" s="80"/>
      <c r="V248" s="80"/>
      <c r="W248" s="81"/>
    </row>
    <row r="249" spans="1:23" ht="15.75" hidden="1" customHeight="1" thickBot="1" x14ac:dyDescent="0.3">
      <c r="B249" s="82" t="s">
        <v>707</v>
      </c>
      <c r="C249" s="767" t="s">
        <v>304</v>
      </c>
      <c r="D249" s="768"/>
      <c r="E249" s="768"/>
      <c r="F249" s="183">
        <f>F250+F251+F252+F253+F254</f>
        <v>0</v>
      </c>
      <c r="G249" s="125">
        <f t="shared" ref="G249" si="119">G250+G251+G252+G253+G254</f>
        <v>0</v>
      </c>
      <c r="H249" s="141">
        <f t="shared" si="97"/>
        <v>0</v>
      </c>
      <c r="I249" s="183">
        <f>I250+I251+I252+I253+I254</f>
        <v>0</v>
      </c>
      <c r="J249" s="125">
        <f t="shared" ref="J249" si="120">J250+J251+J252+J253+J254</f>
        <v>0</v>
      </c>
      <c r="K249" s="141">
        <f t="shared" si="98"/>
        <v>0</v>
      </c>
      <c r="L249" s="76"/>
      <c r="M249" s="77"/>
      <c r="N249" s="87"/>
      <c r="O249" s="80"/>
      <c r="P249" s="77"/>
      <c r="Q249" s="80"/>
      <c r="R249" s="80"/>
      <c r="S249" s="81"/>
      <c r="T249" s="262"/>
      <c r="U249" s="80"/>
      <c r="V249" s="80"/>
      <c r="W249" s="81"/>
    </row>
    <row r="250" spans="1:23" s="39" customFormat="1" ht="15.75" hidden="1" customHeight="1" thickBot="1" x14ac:dyDescent="0.3">
      <c r="A250" s="110" t="s">
        <v>305</v>
      </c>
      <c r="B250" s="158" t="s">
        <v>708</v>
      </c>
      <c r="C250" s="805" t="s">
        <v>385</v>
      </c>
      <c r="D250" s="806"/>
      <c r="E250" s="806"/>
      <c r="F250" s="201">
        <f t="shared" ref="F250:F256" si="121">SUM(L250:W250)</f>
        <v>0</v>
      </c>
      <c r="G250" s="159"/>
      <c r="H250" s="168">
        <f t="shared" si="97"/>
        <v>0</v>
      </c>
      <c r="I250" s="201">
        <f t="shared" ref="I250:I256" si="122">SUM(O250:Z250)</f>
        <v>0</v>
      </c>
      <c r="J250" s="159"/>
      <c r="K250" s="168">
        <f t="shared" si="98"/>
        <v>0</v>
      </c>
      <c r="L250" s="76"/>
      <c r="M250" s="77"/>
      <c r="N250" s="173"/>
      <c r="O250" s="80"/>
      <c r="P250" s="77"/>
      <c r="Q250" s="80"/>
      <c r="R250" s="80"/>
      <c r="S250" s="81"/>
      <c r="T250" s="262"/>
      <c r="U250" s="80"/>
      <c r="V250" s="80"/>
      <c r="W250" s="81"/>
    </row>
    <row r="251" spans="1:23" s="39" customFormat="1" ht="15.75" hidden="1" customHeight="1" thickBot="1" x14ac:dyDescent="0.3">
      <c r="A251" s="110" t="s">
        <v>306</v>
      </c>
      <c r="B251" s="158" t="s">
        <v>709</v>
      </c>
      <c r="C251" s="805" t="s">
        <v>386</v>
      </c>
      <c r="D251" s="806"/>
      <c r="E251" s="806"/>
      <c r="F251" s="201">
        <f t="shared" si="121"/>
        <v>0</v>
      </c>
      <c r="G251" s="159"/>
      <c r="H251" s="168">
        <f t="shared" si="97"/>
        <v>0</v>
      </c>
      <c r="I251" s="201">
        <f t="shared" si="122"/>
        <v>0</v>
      </c>
      <c r="J251" s="159"/>
      <c r="K251" s="168">
        <f t="shared" si="98"/>
        <v>0</v>
      </c>
      <c r="L251" s="76"/>
      <c r="M251" s="77"/>
      <c r="N251" s="173"/>
      <c r="O251" s="80"/>
      <c r="P251" s="77"/>
      <c r="Q251" s="80"/>
      <c r="R251" s="80"/>
      <c r="S251" s="81"/>
      <c r="T251" s="262"/>
      <c r="U251" s="80"/>
      <c r="V251" s="80"/>
      <c r="W251" s="81"/>
    </row>
    <row r="252" spans="1:23" s="39" customFormat="1" ht="15.75" hidden="1" customHeight="1" thickBot="1" x14ac:dyDescent="0.3">
      <c r="A252" s="110" t="s">
        <v>307</v>
      </c>
      <c r="B252" s="158" t="s">
        <v>710</v>
      </c>
      <c r="C252" s="805" t="s">
        <v>308</v>
      </c>
      <c r="D252" s="806"/>
      <c r="E252" s="806"/>
      <c r="F252" s="201">
        <f t="shared" si="121"/>
        <v>0</v>
      </c>
      <c r="G252" s="159"/>
      <c r="H252" s="168">
        <f t="shared" si="97"/>
        <v>0</v>
      </c>
      <c r="I252" s="201">
        <f t="shared" si="122"/>
        <v>0</v>
      </c>
      <c r="J252" s="159"/>
      <c r="K252" s="168">
        <f t="shared" si="98"/>
        <v>0</v>
      </c>
      <c r="L252" s="76"/>
      <c r="M252" s="77"/>
      <c r="N252" s="173"/>
      <c r="O252" s="80"/>
      <c r="P252" s="77"/>
      <c r="Q252" s="80"/>
      <c r="R252" s="80"/>
      <c r="S252" s="81"/>
      <c r="T252" s="262"/>
      <c r="U252" s="80"/>
      <c r="V252" s="80"/>
      <c r="W252" s="81"/>
    </row>
    <row r="253" spans="1:23" s="39" customFormat="1" ht="15.75" hidden="1" customHeight="1" thickBot="1" x14ac:dyDescent="0.3">
      <c r="A253" s="110" t="s">
        <v>309</v>
      </c>
      <c r="B253" s="158" t="s">
        <v>711</v>
      </c>
      <c r="C253" s="805" t="s">
        <v>310</v>
      </c>
      <c r="D253" s="806"/>
      <c r="E253" s="806"/>
      <c r="F253" s="201">
        <f t="shared" si="121"/>
        <v>0</v>
      </c>
      <c r="G253" s="159"/>
      <c r="H253" s="168">
        <f t="shared" si="97"/>
        <v>0</v>
      </c>
      <c r="I253" s="201">
        <f t="shared" si="122"/>
        <v>0</v>
      </c>
      <c r="J253" s="159"/>
      <c r="K253" s="168">
        <f t="shared" si="98"/>
        <v>0</v>
      </c>
      <c r="L253" s="76"/>
      <c r="M253" s="77"/>
      <c r="N253" s="173"/>
      <c r="O253" s="80"/>
      <c r="P253" s="77"/>
      <c r="Q253" s="80"/>
      <c r="R253" s="80"/>
      <c r="S253" s="81"/>
      <c r="T253" s="262"/>
      <c r="U253" s="80"/>
      <c r="V253" s="80"/>
      <c r="W253" s="81"/>
    </row>
    <row r="254" spans="1:23" s="39" customFormat="1" ht="15.75" hidden="1" customHeight="1" thickBot="1" x14ac:dyDescent="0.3">
      <c r="A254" s="110" t="s">
        <v>311</v>
      </c>
      <c r="B254" s="158" t="s">
        <v>712</v>
      </c>
      <c r="C254" s="805" t="s">
        <v>387</v>
      </c>
      <c r="D254" s="806"/>
      <c r="E254" s="806"/>
      <c r="F254" s="201">
        <f t="shared" si="121"/>
        <v>0</v>
      </c>
      <c r="G254" s="159"/>
      <c r="H254" s="168">
        <f t="shared" si="97"/>
        <v>0</v>
      </c>
      <c r="I254" s="201">
        <f t="shared" si="122"/>
        <v>0</v>
      </c>
      <c r="J254" s="159"/>
      <c r="K254" s="168">
        <f t="shared" si="98"/>
        <v>0</v>
      </c>
      <c r="L254" s="76"/>
      <c r="M254" s="77"/>
      <c r="N254" s="173"/>
      <c r="O254" s="80"/>
      <c r="P254" s="77"/>
      <c r="Q254" s="80"/>
      <c r="R254" s="80"/>
      <c r="S254" s="81"/>
      <c r="T254" s="262"/>
      <c r="U254" s="80"/>
      <c r="V254" s="80"/>
      <c r="W254" s="81"/>
    </row>
    <row r="255" spans="1:23" ht="15.75" hidden="1" customHeight="1" thickBot="1" x14ac:dyDescent="0.3">
      <c r="A255" s="110" t="s">
        <v>313</v>
      </c>
      <c r="B255" s="82" t="s">
        <v>713</v>
      </c>
      <c r="C255" s="767" t="s">
        <v>312</v>
      </c>
      <c r="D255" s="768"/>
      <c r="E255" s="768"/>
      <c r="F255" s="183">
        <f t="shared" si="121"/>
        <v>0</v>
      </c>
      <c r="G255" s="125"/>
      <c r="H255" s="141">
        <f t="shared" si="97"/>
        <v>0</v>
      </c>
      <c r="I255" s="183">
        <f t="shared" si="122"/>
        <v>0</v>
      </c>
      <c r="J255" s="125"/>
      <c r="K255" s="141">
        <f t="shared" si="98"/>
        <v>0</v>
      </c>
      <c r="L255" s="76"/>
      <c r="M255" s="77"/>
      <c r="N255" s="87"/>
      <c r="O255" s="80"/>
      <c r="P255" s="77"/>
      <c r="Q255" s="80"/>
      <c r="R255" s="80"/>
      <c r="S255" s="81"/>
      <c r="T255" s="262"/>
      <c r="U255" s="80"/>
      <c r="V255" s="80"/>
      <c r="W255" s="81"/>
    </row>
    <row r="256" spans="1:23" ht="15.75" hidden="1" customHeight="1" thickBot="1" x14ac:dyDescent="0.3">
      <c r="A256" s="110" t="s">
        <v>893</v>
      </c>
      <c r="B256" s="82" t="s">
        <v>894</v>
      </c>
      <c r="C256" s="767" t="s">
        <v>895</v>
      </c>
      <c r="D256" s="768"/>
      <c r="E256" s="768"/>
      <c r="F256" s="183">
        <f t="shared" si="121"/>
        <v>0</v>
      </c>
      <c r="G256" s="125"/>
      <c r="H256" s="141">
        <f t="shared" si="97"/>
        <v>0</v>
      </c>
      <c r="I256" s="183">
        <f t="shared" si="122"/>
        <v>0</v>
      </c>
      <c r="J256" s="125"/>
      <c r="K256" s="141">
        <f t="shared" si="98"/>
        <v>0</v>
      </c>
      <c r="L256" s="76"/>
      <c r="M256" s="77"/>
      <c r="N256" s="87"/>
      <c r="O256" s="80"/>
      <c r="P256" s="77"/>
      <c r="Q256" s="80"/>
      <c r="R256" s="80"/>
      <c r="S256" s="81"/>
      <c r="T256" s="262"/>
      <c r="U256" s="80"/>
      <c r="V256" s="80"/>
      <c r="W256" s="81"/>
    </row>
    <row r="257" spans="1:24" ht="15.75" thickBot="1" x14ac:dyDescent="0.3">
      <c r="B257" s="807" t="s">
        <v>314</v>
      </c>
      <c r="C257" s="808"/>
      <c r="D257" s="808"/>
      <c r="E257" s="808"/>
      <c r="F257" s="180">
        <f>F5+F24+F32+F61+F77+F149+F159+F164+F227</f>
        <v>191500</v>
      </c>
      <c r="G257" s="122">
        <f>G5+G24+G32+G61+G77+G149+G159+G164+G227</f>
        <v>0</v>
      </c>
      <c r="H257" s="139">
        <f t="shared" si="97"/>
        <v>191500</v>
      </c>
      <c r="I257" s="180">
        <f>I5+I24+I32+I61+I77+I149+I159+I164+I227</f>
        <v>191500</v>
      </c>
      <c r="J257" s="122">
        <f>J5+J24+J32+J61+J77+J149+J159+J164+J227</f>
        <v>0</v>
      </c>
      <c r="K257" s="139">
        <f t="shared" si="98"/>
        <v>191500</v>
      </c>
      <c r="L257" s="76">
        <f t="shared" ref="L257:W257" si="123">SUM(L5+L258+L24+L32+L61+L77+L149+L159+L164+L227)</f>
        <v>2125</v>
      </c>
      <c r="M257" s="76">
        <f t="shared" si="123"/>
        <v>0</v>
      </c>
      <c r="N257" s="76">
        <f t="shared" si="123"/>
        <v>10236</v>
      </c>
      <c r="O257" s="76">
        <f t="shared" si="123"/>
        <v>11109</v>
      </c>
      <c r="P257" s="76">
        <f t="shared" si="123"/>
        <v>8643</v>
      </c>
      <c r="Q257" s="76">
        <f t="shared" si="123"/>
        <v>36192</v>
      </c>
      <c r="R257" s="76">
        <f t="shared" si="123"/>
        <v>6969</v>
      </c>
      <c r="S257" s="76">
        <f t="shared" si="123"/>
        <v>7155</v>
      </c>
      <c r="T257" s="76">
        <f t="shared" si="123"/>
        <v>26595</v>
      </c>
      <c r="U257" s="76">
        <f t="shared" si="123"/>
        <v>29286</v>
      </c>
      <c r="V257" s="76">
        <f t="shared" si="123"/>
        <v>26595</v>
      </c>
      <c r="W257" s="76">
        <f t="shared" si="123"/>
        <v>26595</v>
      </c>
      <c r="X257" s="651">
        <f>SUM(L257:W257)</f>
        <v>191500</v>
      </c>
    </row>
    <row r="258" spans="1:24" x14ac:dyDescent="0.25">
      <c r="B258" s="21"/>
      <c r="C258" s="22"/>
      <c r="D258" s="22"/>
      <c r="E258" s="23"/>
      <c r="F258" s="23"/>
      <c r="G258" s="23"/>
      <c r="H258" s="53"/>
      <c r="I258" s="23"/>
      <c r="J258" s="23"/>
      <c r="K258" s="53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</row>
    <row r="259" spans="1:24" x14ac:dyDescent="0.25">
      <c r="B259" s="24"/>
      <c r="C259" s="25"/>
      <c r="D259" s="25"/>
      <c r="E259" s="23"/>
      <c r="F259" s="23"/>
      <c r="G259" s="23"/>
      <c r="H259" s="53"/>
      <c r="I259" s="23"/>
      <c r="J259" s="23"/>
      <c r="K259" s="53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</row>
    <row r="260" spans="1:24" x14ac:dyDescent="0.25">
      <c r="B260" s="26"/>
      <c r="C260" s="23"/>
      <c r="D260" s="23"/>
      <c r="E260" s="27"/>
      <c r="F260" s="27"/>
      <c r="G260" s="27"/>
      <c r="H260" s="53"/>
      <c r="I260" s="27"/>
      <c r="J260" s="27"/>
      <c r="K260" s="53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</row>
    <row r="261" spans="1:24" x14ac:dyDescent="0.25">
      <c r="B261" s="26"/>
      <c r="C261" s="23"/>
      <c r="D261" s="23"/>
      <c r="E261" s="27"/>
      <c r="F261" s="27"/>
      <c r="G261" s="27"/>
      <c r="H261" s="53"/>
      <c r="I261" s="27"/>
      <c r="J261" s="27"/>
      <c r="K261" s="53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</row>
    <row r="262" spans="1:24" x14ac:dyDescent="0.25">
      <c r="B262" s="26"/>
      <c r="C262" s="23"/>
      <c r="D262" s="23"/>
      <c r="E262" s="27"/>
      <c r="F262" s="27"/>
      <c r="G262" s="27"/>
      <c r="H262" s="53"/>
      <c r="I262" s="27"/>
      <c r="J262" s="27"/>
      <c r="K262" s="53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</row>
    <row r="263" spans="1:24" x14ac:dyDescent="0.25">
      <c r="B263" s="26"/>
      <c r="C263" s="23"/>
      <c r="D263" s="23"/>
      <c r="E263" s="27"/>
      <c r="F263" s="27"/>
      <c r="G263" s="27"/>
      <c r="H263" s="53"/>
      <c r="I263" s="27"/>
      <c r="J263" s="27"/>
      <c r="K263" s="53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</row>
    <row r="264" spans="1:24" x14ac:dyDescent="0.25">
      <c r="B264" s="26"/>
      <c r="C264" s="23"/>
      <c r="D264" s="23"/>
      <c r="E264" s="27"/>
      <c r="F264" s="27"/>
      <c r="G264" s="27"/>
      <c r="H264" s="53"/>
      <c r="I264" s="27"/>
      <c r="J264" s="27"/>
      <c r="K264" s="53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</row>
    <row r="265" spans="1:24" x14ac:dyDescent="0.25">
      <c r="B265" s="26"/>
      <c r="C265" s="23"/>
      <c r="D265" s="23"/>
      <c r="E265" s="27"/>
      <c r="F265" s="27"/>
      <c r="G265" s="27"/>
      <c r="H265" s="53"/>
      <c r="I265" s="27"/>
      <c r="J265" s="27"/>
      <c r="K265" s="53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</row>
    <row r="266" spans="1:24" x14ac:dyDescent="0.25">
      <c r="B266" s="26"/>
      <c r="C266" s="27"/>
      <c r="D266" s="27"/>
      <c r="E266" s="23"/>
      <c r="F266" s="23"/>
      <c r="G266" s="23"/>
      <c r="H266" s="53"/>
      <c r="I266" s="23"/>
      <c r="J266" s="23"/>
      <c r="K266" s="53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</row>
    <row r="267" spans="1:24" x14ac:dyDescent="0.25">
      <c r="B267" s="26"/>
      <c r="C267" s="27"/>
      <c r="D267" s="27"/>
      <c r="E267" s="23"/>
      <c r="F267" s="23"/>
      <c r="G267" s="23"/>
      <c r="H267" s="53"/>
      <c r="I267" s="23"/>
      <c r="J267" s="23"/>
      <c r="K267" s="53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</row>
    <row r="268" spans="1:24" x14ac:dyDescent="0.25">
      <c r="B268" s="26"/>
      <c r="C268" s="27"/>
      <c r="D268" s="27"/>
      <c r="E268" s="23"/>
      <c r="F268" s="23"/>
      <c r="G268" s="23"/>
      <c r="H268" s="53"/>
      <c r="I268" s="23"/>
      <c r="J268" s="23"/>
      <c r="K268" s="53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</row>
    <row r="269" spans="1:24" x14ac:dyDescent="0.25">
      <c r="B269" s="26"/>
      <c r="C269" s="23"/>
      <c r="D269" s="23"/>
      <c r="E269" s="27"/>
      <c r="F269" s="27"/>
      <c r="G269" s="27"/>
      <c r="H269" s="53"/>
      <c r="I269" s="27"/>
      <c r="J269" s="27"/>
      <c r="K269" s="53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</row>
    <row r="270" spans="1:24" x14ac:dyDescent="0.25">
      <c r="B270" s="26"/>
      <c r="C270" s="23"/>
      <c r="D270" s="23"/>
      <c r="E270" s="27"/>
      <c r="F270" s="27"/>
      <c r="G270" s="27"/>
      <c r="H270" s="53"/>
      <c r="I270" s="27"/>
      <c r="J270" s="27"/>
      <c r="K270" s="53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</row>
    <row r="271" spans="1:24" x14ac:dyDescent="0.25">
      <c r="B271" s="26"/>
      <c r="C271" s="23"/>
      <c r="D271" s="23"/>
      <c r="E271" s="27"/>
      <c r="F271" s="27"/>
      <c r="G271" s="27"/>
      <c r="H271" s="53"/>
      <c r="I271" s="27"/>
      <c r="J271" s="27"/>
      <c r="K271" s="53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</row>
    <row r="272" spans="1:24" x14ac:dyDescent="0.25">
      <c r="A272" s="112"/>
      <c r="B272" s="26"/>
      <c r="C272" s="23"/>
      <c r="D272" s="23"/>
      <c r="E272" s="27"/>
      <c r="F272" s="27"/>
      <c r="G272" s="27"/>
      <c r="H272" s="53"/>
      <c r="I272" s="27"/>
      <c r="J272" s="27"/>
      <c r="K272" s="53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</row>
    <row r="273" spans="1:23" x14ac:dyDescent="0.25">
      <c r="A273" s="112"/>
      <c r="B273" s="26"/>
      <c r="C273" s="23"/>
      <c r="D273" s="23"/>
      <c r="E273" s="27"/>
      <c r="F273" s="27"/>
      <c r="G273" s="27"/>
      <c r="H273" s="53"/>
      <c r="I273" s="27"/>
      <c r="J273" s="27"/>
      <c r="K273" s="53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</row>
    <row r="274" spans="1:23" x14ac:dyDescent="0.25">
      <c r="A274" s="112"/>
      <c r="B274" s="26"/>
      <c r="C274" s="23"/>
      <c r="D274" s="23"/>
      <c r="E274" s="27"/>
      <c r="F274" s="27"/>
      <c r="G274" s="27"/>
      <c r="H274" s="53"/>
      <c r="I274" s="27"/>
      <c r="J274" s="27"/>
      <c r="K274" s="53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</row>
    <row r="275" spans="1:23" x14ac:dyDescent="0.25">
      <c r="A275" s="112"/>
      <c r="B275" s="26"/>
      <c r="C275" s="23"/>
      <c r="D275" s="23"/>
      <c r="E275" s="27"/>
      <c r="F275" s="27"/>
      <c r="G275" s="27"/>
      <c r="H275" s="53"/>
      <c r="I275" s="27"/>
      <c r="J275" s="27"/>
      <c r="K275" s="53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</row>
    <row r="276" spans="1:23" x14ac:dyDescent="0.25">
      <c r="A276" s="112"/>
      <c r="B276" s="26"/>
      <c r="C276" s="23"/>
      <c r="D276" s="23"/>
      <c r="E276" s="27"/>
      <c r="F276" s="27"/>
      <c r="G276" s="27"/>
      <c r="H276" s="53"/>
      <c r="I276" s="27"/>
      <c r="J276" s="27"/>
      <c r="K276" s="53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</row>
    <row r="277" spans="1:23" x14ac:dyDescent="0.25">
      <c r="A277" s="112"/>
      <c r="B277" s="26"/>
      <c r="C277" s="23"/>
      <c r="D277" s="23"/>
      <c r="E277" s="27"/>
      <c r="F277" s="27"/>
      <c r="G277" s="27"/>
      <c r="H277" s="53"/>
      <c r="I277" s="27"/>
      <c r="J277" s="27"/>
      <c r="K277" s="53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</row>
    <row r="278" spans="1:23" x14ac:dyDescent="0.25">
      <c r="A278" s="112"/>
      <c r="B278" s="26"/>
      <c r="C278" s="23"/>
      <c r="D278" s="23"/>
      <c r="E278" s="27"/>
      <c r="F278" s="27"/>
      <c r="G278" s="27"/>
      <c r="H278" s="53"/>
      <c r="I278" s="27"/>
      <c r="J278" s="27"/>
      <c r="K278" s="53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</row>
    <row r="279" spans="1:23" x14ac:dyDescent="0.25">
      <c r="A279" s="112"/>
      <c r="B279" s="26"/>
      <c r="C279" s="27"/>
      <c r="D279" s="27"/>
      <c r="E279" s="23"/>
      <c r="F279" s="23"/>
      <c r="G279" s="23"/>
      <c r="H279" s="53"/>
      <c r="I279" s="23"/>
      <c r="J279" s="23"/>
      <c r="K279" s="53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</row>
    <row r="280" spans="1:23" x14ac:dyDescent="0.25">
      <c r="A280" s="112"/>
      <c r="B280" s="26"/>
      <c r="C280" s="23"/>
      <c r="D280" s="23"/>
      <c r="E280" s="27"/>
      <c r="F280" s="27"/>
      <c r="G280" s="27"/>
      <c r="H280" s="53"/>
      <c r="I280" s="27"/>
      <c r="J280" s="27"/>
      <c r="K280" s="53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</row>
    <row r="281" spans="1:23" x14ac:dyDescent="0.25">
      <c r="A281" s="112"/>
      <c r="B281" s="26"/>
      <c r="C281" s="23"/>
      <c r="D281" s="23"/>
      <c r="E281" s="27"/>
      <c r="F281" s="27"/>
      <c r="G281" s="27"/>
      <c r="H281" s="53"/>
      <c r="I281" s="27"/>
      <c r="J281" s="27"/>
      <c r="K281" s="53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</row>
    <row r="282" spans="1:23" x14ac:dyDescent="0.25">
      <c r="A282" s="112"/>
      <c r="B282" s="26"/>
      <c r="C282" s="23"/>
      <c r="D282" s="23"/>
      <c r="E282" s="27"/>
      <c r="F282" s="27"/>
      <c r="G282" s="27"/>
      <c r="H282" s="53"/>
      <c r="I282" s="27"/>
      <c r="J282" s="27"/>
      <c r="K282" s="53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</row>
    <row r="283" spans="1:23" x14ac:dyDescent="0.25">
      <c r="A283" s="112"/>
      <c r="B283" s="26"/>
      <c r="C283" s="23"/>
      <c r="D283" s="23"/>
      <c r="E283" s="27"/>
      <c r="F283" s="27"/>
      <c r="G283" s="27"/>
      <c r="H283" s="53"/>
      <c r="I283" s="27"/>
      <c r="J283" s="27"/>
      <c r="K283" s="53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</row>
    <row r="284" spans="1:23" x14ac:dyDescent="0.25">
      <c r="A284" s="112"/>
      <c r="B284" s="26"/>
      <c r="C284" s="23"/>
      <c r="D284" s="23"/>
      <c r="E284" s="27"/>
      <c r="F284" s="27"/>
      <c r="G284" s="27"/>
      <c r="H284" s="53"/>
      <c r="I284" s="27"/>
      <c r="J284" s="27"/>
      <c r="K284" s="53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</row>
    <row r="285" spans="1:23" x14ac:dyDescent="0.25">
      <c r="A285" s="112"/>
      <c r="B285" s="26"/>
      <c r="C285" s="23"/>
      <c r="D285" s="23"/>
      <c r="E285" s="27"/>
      <c r="F285" s="27"/>
      <c r="G285" s="27"/>
      <c r="H285" s="53"/>
      <c r="I285" s="27"/>
      <c r="J285" s="27"/>
      <c r="K285" s="53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</row>
    <row r="286" spans="1:23" x14ac:dyDescent="0.25">
      <c r="A286" s="112"/>
      <c r="B286" s="26"/>
      <c r="C286" s="23"/>
      <c r="D286" s="23"/>
      <c r="E286" s="27"/>
      <c r="F286" s="27"/>
      <c r="G286" s="27"/>
      <c r="H286" s="53"/>
      <c r="I286" s="27"/>
      <c r="J286" s="27"/>
      <c r="K286" s="53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</row>
    <row r="287" spans="1:23" x14ac:dyDescent="0.25">
      <c r="A287" s="112"/>
      <c r="B287" s="26"/>
      <c r="C287" s="23"/>
      <c r="D287" s="23"/>
      <c r="E287" s="27"/>
      <c r="F287" s="27"/>
      <c r="G287" s="27"/>
      <c r="H287" s="53"/>
      <c r="I287" s="27"/>
      <c r="J287" s="27"/>
      <c r="K287" s="53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</row>
    <row r="288" spans="1:23" x14ac:dyDescent="0.25">
      <c r="A288" s="112"/>
      <c r="B288" s="26"/>
      <c r="C288" s="23"/>
      <c r="D288" s="23"/>
      <c r="E288" s="27"/>
      <c r="F288" s="27"/>
      <c r="G288" s="27"/>
      <c r="H288" s="53"/>
      <c r="I288" s="27"/>
      <c r="J288" s="27"/>
      <c r="K288" s="53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</row>
    <row r="289" spans="1:23" x14ac:dyDescent="0.25">
      <c r="A289" s="112"/>
      <c r="B289" s="26"/>
      <c r="C289" s="23"/>
      <c r="D289" s="23"/>
      <c r="E289" s="27"/>
      <c r="F289" s="27"/>
      <c r="G289" s="27"/>
      <c r="H289" s="53"/>
      <c r="I289" s="27"/>
      <c r="J289" s="27"/>
      <c r="K289" s="53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</row>
    <row r="290" spans="1:23" x14ac:dyDescent="0.25">
      <c r="A290" s="112"/>
      <c r="B290" s="26"/>
      <c r="C290" s="27"/>
      <c r="D290" s="27"/>
      <c r="E290" s="23"/>
      <c r="F290" s="23"/>
      <c r="G290" s="23"/>
      <c r="H290" s="53"/>
      <c r="I290" s="23"/>
      <c r="J290" s="23"/>
      <c r="K290" s="53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</row>
    <row r="291" spans="1:23" x14ac:dyDescent="0.25">
      <c r="A291" s="112"/>
      <c r="B291" s="26"/>
      <c r="C291" s="23"/>
      <c r="D291" s="23"/>
      <c r="E291" s="27"/>
      <c r="F291" s="27"/>
      <c r="G291" s="27"/>
      <c r="H291" s="53"/>
      <c r="I291" s="27"/>
      <c r="J291" s="27"/>
      <c r="K291" s="53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</row>
    <row r="292" spans="1:23" x14ac:dyDescent="0.25">
      <c r="A292" s="112"/>
      <c r="B292" s="26"/>
      <c r="C292" s="23"/>
      <c r="D292" s="23"/>
      <c r="E292" s="27"/>
      <c r="F292" s="27"/>
      <c r="G292" s="27"/>
      <c r="H292" s="53"/>
      <c r="I292" s="27"/>
      <c r="J292" s="27"/>
      <c r="K292" s="53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</row>
    <row r="293" spans="1:23" x14ac:dyDescent="0.25">
      <c r="A293" s="112"/>
      <c r="B293" s="26"/>
      <c r="C293" s="23"/>
      <c r="D293" s="23"/>
      <c r="E293" s="27"/>
      <c r="F293" s="27"/>
      <c r="G293" s="27"/>
      <c r="H293" s="53"/>
      <c r="I293" s="27"/>
      <c r="J293" s="27"/>
      <c r="K293" s="53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</row>
    <row r="294" spans="1:23" x14ac:dyDescent="0.25">
      <c r="A294" s="112"/>
      <c r="B294" s="26"/>
      <c r="C294" s="23"/>
      <c r="D294" s="23"/>
      <c r="E294" s="27"/>
      <c r="F294" s="27"/>
      <c r="G294" s="27"/>
      <c r="H294" s="53"/>
      <c r="I294" s="27"/>
      <c r="J294" s="27"/>
      <c r="K294" s="53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</row>
    <row r="295" spans="1:23" x14ac:dyDescent="0.25">
      <c r="A295" s="112"/>
      <c r="B295" s="26"/>
      <c r="C295" s="23"/>
      <c r="D295" s="23"/>
      <c r="E295" s="27"/>
      <c r="F295" s="27"/>
      <c r="G295" s="27"/>
      <c r="H295" s="53"/>
      <c r="I295" s="27"/>
      <c r="J295" s="27"/>
      <c r="K295" s="53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</row>
    <row r="296" spans="1:23" x14ac:dyDescent="0.25">
      <c r="A296" s="112"/>
      <c r="B296" s="26"/>
      <c r="C296" s="23"/>
      <c r="D296" s="23"/>
      <c r="E296" s="27"/>
      <c r="F296" s="27"/>
      <c r="G296" s="27"/>
      <c r="H296" s="53"/>
      <c r="I296" s="27"/>
      <c r="J296" s="27"/>
      <c r="K296" s="53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</row>
    <row r="297" spans="1:23" x14ac:dyDescent="0.25">
      <c r="A297" s="112"/>
      <c r="B297" s="26"/>
      <c r="C297" s="23"/>
      <c r="D297" s="23"/>
      <c r="E297" s="27"/>
      <c r="F297" s="27"/>
      <c r="G297" s="27"/>
      <c r="H297" s="53"/>
      <c r="I297" s="27"/>
      <c r="J297" s="27"/>
      <c r="K297" s="53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</row>
    <row r="298" spans="1:23" x14ac:dyDescent="0.25">
      <c r="A298" s="112"/>
      <c r="B298" s="26"/>
      <c r="C298" s="23"/>
      <c r="D298" s="23"/>
      <c r="E298" s="27"/>
      <c r="F298" s="27"/>
      <c r="G298" s="27"/>
      <c r="H298" s="53"/>
      <c r="I298" s="27"/>
      <c r="J298" s="27"/>
      <c r="K298" s="53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</row>
    <row r="299" spans="1:23" x14ac:dyDescent="0.25">
      <c r="A299" s="112"/>
      <c r="B299" s="26"/>
      <c r="C299" s="23"/>
      <c r="D299" s="23"/>
      <c r="E299" s="27"/>
      <c r="F299" s="27"/>
      <c r="G299" s="27"/>
      <c r="H299" s="53"/>
      <c r="I299" s="27"/>
      <c r="J299" s="27"/>
      <c r="K299" s="53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</row>
    <row r="300" spans="1:23" x14ac:dyDescent="0.25">
      <c r="A300" s="112"/>
      <c r="B300" s="26"/>
      <c r="C300" s="23"/>
      <c r="D300" s="23"/>
      <c r="E300" s="27"/>
      <c r="F300" s="27"/>
      <c r="G300" s="27"/>
      <c r="H300" s="53"/>
      <c r="I300" s="27"/>
      <c r="J300" s="27"/>
      <c r="K300" s="53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</row>
    <row r="301" spans="1:23" x14ac:dyDescent="0.25">
      <c r="A301" s="112"/>
      <c r="B301" s="28"/>
      <c r="C301" s="22"/>
      <c r="D301" s="22"/>
      <c r="E301" s="23"/>
      <c r="F301" s="23"/>
      <c r="G301" s="23"/>
      <c r="H301" s="53"/>
      <c r="I301" s="23"/>
      <c r="J301" s="23"/>
      <c r="K301" s="53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</row>
    <row r="302" spans="1:23" x14ac:dyDescent="0.25">
      <c r="A302" s="112"/>
      <c r="B302" s="26"/>
      <c r="C302" s="27"/>
      <c r="D302" s="27"/>
      <c r="E302" s="23"/>
      <c r="F302" s="23"/>
      <c r="G302" s="23"/>
      <c r="H302" s="53"/>
      <c r="I302" s="23"/>
      <c r="J302" s="23"/>
      <c r="K302" s="53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</row>
    <row r="303" spans="1:23" x14ac:dyDescent="0.25">
      <c r="A303" s="112"/>
      <c r="B303" s="26"/>
      <c r="C303" s="27"/>
      <c r="D303" s="27"/>
      <c r="E303" s="23"/>
      <c r="F303" s="23"/>
      <c r="G303" s="23"/>
      <c r="H303" s="53"/>
      <c r="I303" s="23"/>
      <c r="J303" s="23"/>
      <c r="K303" s="53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</row>
    <row r="304" spans="1:23" x14ac:dyDescent="0.25">
      <c r="A304" s="112"/>
      <c r="B304" s="26"/>
      <c r="C304" s="27"/>
      <c r="D304" s="27"/>
      <c r="E304" s="23"/>
      <c r="F304" s="23"/>
      <c r="G304" s="23"/>
      <c r="H304" s="53"/>
      <c r="I304" s="23"/>
      <c r="J304" s="23"/>
      <c r="K304" s="53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</row>
    <row r="305" spans="1:23" x14ac:dyDescent="0.25">
      <c r="A305" s="112"/>
      <c r="B305" s="26"/>
      <c r="C305" s="23"/>
      <c r="D305" s="23"/>
      <c r="E305" s="27"/>
      <c r="F305" s="27"/>
      <c r="G305" s="27"/>
      <c r="H305" s="53"/>
      <c r="I305" s="27"/>
      <c r="J305" s="27"/>
      <c r="K305" s="53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</row>
    <row r="306" spans="1:23" x14ac:dyDescent="0.25">
      <c r="A306" s="112"/>
      <c r="B306" s="26"/>
      <c r="C306" s="23"/>
      <c r="D306" s="23"/>
      <c r="E306" s="27"/>
      <c r="F306" s="27"/>
      <c r="G306" s="27"/>
      <c r="H306" s="53"/>
      <c r="I306" s="27"/>
      <c r="J306" s="27"/>
      <c r="K306" s="53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</row>
    <row r="307" spans="1:23" x14ac:dyDescent="0.25">
      <c r="A307" s="112"/>
      <c r="B307" s="26"/>
      <c r="C307" s="23"/>
      <c r="D307" s="23"/>
      <c r="E307" s="27"/>
      <c r="F307" s="27"/>
      <c r="G307" s="27"/>
      <c r="H307" s="53"/>
      <c r="I307" s="27"/>
      <c r="J307" s="27"/>
      <c r="K307" s="53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</row>
    <row r="308" spans="1:23" x14ac:dyDescent="0.25">
      <c r="A308" s="112"/>
      <c r="B308" s="26"/>
      <c r="C308" s="23"/>
      <c r="D308" s="23"/>
      <c r="E308" s="27"/>
      <c r="F308" s="27"/>
      <c r="G308" s="27"/>
      <c r="H308" s="53"/>
      <c r="I308" s="27"/>
      <c r="J308" s="27"/>
      <c r="K308" s="53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</row>
    <row r="309" spans="1:23" x14ac:dyDescent="0.25">
      <c r="A309" s="112"/>
      <c r="B309" s="26"/>
      <c r="C309" s="23"/>
      <c r="D309" s="23"/>
      <c r="E309" s="27"/>
      <c r="F309" s="27"/>
      <c r="G309" s="27"/>
      <c r="H309" s="53"/>
      <c r="I309" s="27"/>
      <c r="J309" s="27"/>
      <c r="K309" s="53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</row>
    <row r="310" spans="1:23" x14ac:dyDescent="0.25">
      <c r="A310" s="112"/>
      <c r="B310" s="26"/>
      <c r="C310" s="23"/>
      <c r="D310" s="23"/>
      <c r="E310" s="27"/>
      <c r="F310" s="27"/>
      <c r="G310" s="27"/>
      <c r="H310" s="53"/>
      <c r="I310" s="27"/>
      <c r="J310" s="27"/>
      <c r="K310" s="53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</row>
    <row r="311" spans="1:23" x14ac:dyDescent="0.25">
      <c r="A311" s="112"/>
      <c r="B311" s="26"/>
      <c r="C311" s="23"/>
      <c r="D311" s="23"/>
      <c r="E311" s="27"/>
      <c r="F311" s="27"/>
      <c r="G311" s="27"/>
      <c r="H311" s="53"/>
      <c r="I311" s="27"/>
      <c r="J311" s="27"/>
      <c r="K311" s="53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</row>
    <row r="312" spans="1:23" x14ac:dyDescent="0.25">
      <c r="A312" s="112"/>
      <c r="B312" s="26"/>
      <c r="C312" s="23"/>
      <c r="D312" s="23"/>
      <c r="E312" s="27"/>
      <c r="F312" s="27"/>
      <c r="G312" s="27"/>
      <c r="H312" s="53"/>
      <c r="I312" s="27"/>
      <c r="J312" s="27"/>
      <c r="K312" s="53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</row>
    <row r="313" spans="1:23" x14ac:dyDescent="0.25">
      <c r="A313" s="112"/>
      <c r="B313" s="26"/>
      <c r="C313" s="23"/>
      <c r="D313" s="23"/>
      <c r="E313" s="27"/>
      <c r="F313" s="27"/>
      <c r="G313" s="27"/>
      <c r="H313" s="53"/>
      <c r="I313" s="27"/>
      <c r="J313" s="27"/>
      <c r="K313" s="53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</row>
    <row r="314" spans="1:23" x14ac:dyDescent="0.25">
      <c r="A314" s="112"/>
      <c r="B314" s="26"/>
      <c r="C314" s="23"/>
      <c r="D314" s="23"/>
      <c r="E314" s="27"/>
      <c r="F314" s="27"/>
      <c r="G314" s="27"/>
      <c r="H314" s="53"/>
      <c r="I314" s="27"/>
      <c r="J314" s="27"/>
      <c r="K314" s="53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</row>
    <row r="315" spans="1:23" x14ac:dyDescent="0.25">
      <c r="A315" s="112"/>
      <c r="B315" s="26"/>
      <c r="C315" s="27"/>
      <c r="D315" s="27"/>
      <c r="E315" s="23"/>
      <c r="F315" s="23"/>
      <c r="G315" s="23"/>
      <c r="H315" s="53"/>
      <c r="I315" s="23"/>
      <c r="J315" s="23"/>
      <c r="K315" s="53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</row>
    <row r="316" spans="1:23" x14ac:dyDescent="0.25">
      <c r="A316" s="112"/>
      <c r="B316" s="26"/>
      <c r="C316" s="23"/>
      <c r="D316" s="23"/>
      <c r="E316" s="27"/>
      <c r="F316" s="27"/>
      <c r="G316" s="27"/>
      <c r="H316" s="53"/>
      <c r="I316" s="27"/>
      <c r="J316" s="27"/>
      <c r="K316" s="53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</row>
    <row r="317" spans="1:23" x14ac:dyDescent="0.25">
      <c r="A317" s="112"/>
      <c r="B317" s="26"/>
      <c r="C317" s="23"/>
      <c r="D317" s="23"/>
      <c r="E317" s="27"/>
      <c r="F317" s="27"/>
      <c r="G317" s="27"/>
      <c r="H317" s="53"/>
      <c r="I317" s="27"/>
      <c r="J317" s="27"/>
      <c r="K317" s="53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</row>
    <row r="318" spans="1:23" x14ac:dyDescent="0.25">
      <c r="A318" s="112"/>
      <c r="B318" s="26"/>
      <c r="C318" s="23"/>
      <c r="D318" s="23"/>
      <c r="E318" s="27"/>
      <c r="F318" s="27"/>
      <c r="G318" s="27"/>
      <c r="H318" s="53"/>
      <c r="I318" s="27"/>
      <c r="J318" s="27"/>
      <c r="K318" s="53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</row>
    <row r="319" spans="1:23" x14ac:dyDescent="0.25">
      <c r="A319" s="112"/>
      <c r="B319" s="26"/>
      <c r="C319" s="23"/>
      <c r="D319" s="23"/>
      <c r="E319" s="27"/>
      <c r="F319" s="27"/>
      <c r="G319" s="27"/>
      <c r="I319" s="27"/>
      <c r="J319" s="27"/>
    </row>
    <row r="320" spans="1:23" x14ac:dyDescent="0.25">
      <c r="B320" s="26"/>
      <c r="C320" s="23"/>
      <c r="D320" s="23"/>
      <c r="E320" s="27"/>
      <c r="F320" s="27"/>
      <c r="G320" s="27"/>
      <c r="H320" s="17"/>
      <c r="I320" s="27"/>
      <c r="J320" s="27"/>
      <c r="K320" s="17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</row>
    <row r="321" spans="1:11" s="12" customFormat="1" x14ac:dyDescent="0.25">
      <c r="A321" s="113"/>
      <c r="B321" s="26"/>
      <c r="C321" s="23"/>
      <c r="D321" s="23"/>
      <c r="E321" s="27"/>
      <c r="F321" s="27"/>
      <c r="G321" s="27"/>
      <c r="H321" s="47"/>
      <c r="I321" s="27"/>
      <c r="J321" s="27"/>
      <c r="K321" s="47"/>
    </row>
    <row r="322" spans="1:11" s="12" customFormat="1" x14ac:dyDescent="0.25">
      <c r="A322" s="113"/>
      <c r="B322" s="26"/>
      <c r="C322" s="23"/>
      <c r="D322" s="23"/>
      <c r="E322" s="27"/>
      <c r="F322" s="27"/>
      <c r="G322" s="27"/>
      <c r="H322" s="47"/>
      <c r="I322" s="27"/>
      <c r="J322" s="27"/>
      <c r="K322" s="47"/>
    </row>
    <row r="323" spans="1:11" s="12" customFormat="1" x14ac:dyDescent="0.25">
      <c r="A323" s="113"/>
      <c r="B323" s="26"/>
      <c r="C323" s="23"/>
      <c r="D323" s="23"/>
      <c r="E323" s="27"/>
      <c r="F323" s="27"/>
      <c r="G323" s="27"/>
      <c r="H323" s="47"/>
      <c r="I323" s="27"/>
      <c r="J323" s="27"/>
      <c r="K323" s="47"/>
    </row>
    <row r="324" spans="1:11" s="12" customFormat="1" x14ac:dyDescent="0.25">
      <c r="A324" s="113"/>
      <c r="B324" s="26"/>
      <c r="C324" s="23"/>
      <c r="D324" s="23"/>
      <c r="E324" s="27"/>
      <c r="F324" s="27"/>
      <c r="G324" s="27"/>
      <c r="H324" s="47"/>
      <c r="I324" s="27"/>
      <c r="J324" s="27"/>
      <c r="K324" s="47"/>
    </row>
    <row r="325" spans="1:11" s="12" customFormat="1" x14ac:dyDescent="0.25">
      <c r="A325" s="113"/>
      <c r="B325" s="26"/>
      <c r="C325" s="23"/>
      <c r="D325" s="23"/>
      <c r="E325" s="27"/>
      <c r="F325" s="27"/>
      <c r="G325" s="27"/>
      <c r="H325" s="47"/>
      <c r="I325" s="27"/>
      <c r="J325" s="27"/>
      <c r="K325" s="47"/>
    </row>
    <row r="326" spans="1:11" s="12" customFormat="1" x14ac:dyDescent="0.25">
      <c r="A326" s="113"/>
      <c r="B326" s="26"/>
      <c r="C326" s="27"/>
      <c r="D326" s="27"/>
      <c r="E326" s="23"/>
      <c r="F326" s="23"/>
      <c r="G326" s="23"/>
      <c r="H326" s="47"/>
      <c r="I326" s="23"/>
      <c r="J326" s="23"/>
      <c r="K326" s="47"/>
    </row>
    <row r="327" spans="1:11" s="12" customFormat="1" x14ac:dyDescent="0.25">
      <c r="A327" s="113"/>
      <c r="B327" s="26"/>
      <c r="C327" s="23"/>
      <c r="D327" s="23"/>
      <c r="E327" s="27"/>
      <c r="F327" s="27"/>
      <c r="G327" s="27"/>
      <c r="H327" s="47"/>
      <c r="I327" s="27"/>
      <c r="J327" s="27"/>
      <c r="K327" s="47"/>
    </row>
    <row r="328" spans="1:11" s="12" customFormat="1" x14ac:dyDescent="0.25">
      <c r="A328" s="113"/>
      <c r="B328" s="26"/>
      <c r="C328" s="23"/>
      <c r="D328" s="23"/>
      <c r="E328" s="27"/>
      <c r="F328" s="27"/>
      <c r="G328" s="27"/>
      <c r="H328" s="47"/>
      <c r="I328" s="27"/>
      <c r="J328" s="27"/>
      <c r="K328" s="47"/>
    </row>
    <row r="329" spans="1:11" s="12" customFormat="1" x14ac:dyDescent="0.25">
      <c r="A329" s="113"/>
      <c r="B329" s="26"/>
      <c r="C329" s="23"/>
      <c r="D329" s="23"/>
      <c r="E329" s="27"/>
      <c r="F329" s="27"/>
      <c r="G329" s="27"/>
      <c r="H329" s="47"/>
      <c r="I329" s="27"/>
      <c r="J329" s="27"/>
      <c r="K329" s="47"/>
    </row>
    <row r="330" spans="1:11" s="12" customFormat="1" x14ac:dyDescent="0.25">
      <c r="A330" s="113"/>
      <c r="B330" s="26"/>
      <c r="C330" s="23"/>
      <c r="D330" s="23"/>
      <c r="E330" s="27"/>
      <c r="F330" s="27"/>
      <c r="G330" s="27"/>
      <c r="H330" s="47"/>
      <c r="I330" s="27"/>
      <c r="J330" s="27"/>
      <c r="K330" s="47"/>
    </row>
    <row r="331" spans="1:11" s="12" customFormat="1" x14ac:dyDescent="0.25">
      <c r="A331" s="113"/>
      <c r="B331" s="26"/>
      <c r="C331" s="23"/>
      <c r="D331" s="23"/>
      <c r="E331" s="27"/>
      <c r="F331" s="27"/>
      <c r="G331" s="27"/>
      <c r="H331" s="47"/>
      <c r="I331" s="27"/>
      <c r="J331" s="27"/>
      <c r="K331" s="47"/>
    </row>
    <row r="332" spans="1:11" s="12" customFormat="1" x14ac:dyDescent="0.25">
      <c r="A332" s="113"/>
      <c r="B332" s="26"/>
      <c r="C332" s="23"/>
      <c r="D332" s="23"/>
      <c r="E332" s="27"/>
      <c r="F332" s="27"/>
      <c r="G332" s="27"/>
      <c r="H332" s="47"/>
      <c r="I332" s="27"/>
      <c r="J332" s="27"/>
      <c r="K332" s="47"/>
    </row>
    <row r="333" spans="1:11" s="12" customFormat="1" x14ac:dyDescent="0.25">
      <c r="A333" s="113"/>
      <c r="B333" s="26"/>
      <c r="C333" s="23"/>
      <c r="D333" s="23"/>
      <c r="E333" s="27"/>
      <c r="F333" s="27"/>
      <c r="G333" s="27"/>
      <c r="H333" s="47"/>
      <c r="I333" s="27"/>
      <c r="J333" s="27"/>
      <c r="K333" s="47"/>
    </row>
    <row r="334" spans="1:11" s="12" customFormat="1" x14ac:dyDescent="0.25">
      <c r="A334" s="113"/>
      <c r="B334" s="26"/>
      <c r="C334" s="23"/>
      <c r="D334" s="23"/>
      <c r="E334" s="27"/>
      <c r="F334" s="27"/>
      <c r="G334" s="27"/>
      <c r="H334" s="47"/>
      <c r="I334" s="27"/>
      <c r="J334" s="27"/>
      <c r="K334" s="47"/>
    </row>
    <row r="335" spans="1:11" s="12" customFormat="1" x14ac:dyDescent="0.25">
      <c r="A335" s="113"/>
      <c r="B335" s="26"/>
      <c r="C335" s="23"/>
      <c r="D335" s="23"/>
      <c r="E335" s="27"/>
      <c r="F335" s="27"/>
      <c r="G335" s="27"/>
      <c r="H335" s="47"/>
      <c r="I335" s="27"/>
      <c r="J335" s="27"/>
      <c r="K335" s="47"/>
    </row>
    <row r="336" spans="1:11" s="12" customFormat="1" x14ac:dyDescent="0.25">
      <c r="A336" s="113"/>
      <c r="B336" s="26"/>
      <c r="C336" s="23"/>
      <c r="D336" s="23"/>
      <c r="E336" s="27"/>
      <c r="F336" s="27"/>
      <c r="G336" s="27"/>
      <c r="H336" s="47"/>
      <c r="I336" s="27"/>
      <c r="J336" s="27"/>
      <c r="K336" s="47"/>
    </row>
    <row r="337" spans="1:23" x14ac:dyDescent="0.25">
      <c r="B337" s="28"/>
      <c r="C337" s="22"/>
      <c r="D337" s="22"/>
      <c r="E337" s="27"/>
      <c r="F337" s="27"/>
      <c r="G337" s="27"/>
      <c r="I337" s="27"/>
      <c r="J337" s="27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</row>
    <row r="338" spans="1:23" x14ac:dyDescent="0.25">
      <c r="B338" s="29"/>
      <c r="C338" s="25"/>
      <c r="D338" s="25"/>
      <c r="E338" s="23"/>
      <c r="F338" s="23"/>
      <c r="G338" s="23"/>
      <c r="I338" s="23"/>
      <c r="J338" s="23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</row>
    <row r="339" spans="1:23" x14ac:dyDescent="0.25">
      <c r="B339" s="26"/>
      <c r="C339" s="23"/>
      <c r="D339" s="23"/>
      <c r="E339" s="27"/>
      <c r="F339" s="27"/>
      <c r="G339" s="27"/>
      <c r="I339" s="27"/>
      <c r="J339" s="27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</row>
    <row r="340" spans="1:23" x14ac:dyDescent="0.25">
      <c r="B340" s="26"/>
      <c r="C340" s="27"/>
      <c r="D340" s="27"/>
      <c r="E340" s="23"/>
      <c r="F340" s="23"/>
      <c r="G340" s="23"/>
      <c r="I340" s="23"/>
      <c r="J340" s="23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</row>
    <row r="341" spans="1:23" x14ac:dyDescent="0.25">
      <c r="B341" s="26"/>
      <c r="C341" s="23"/>
      <c r="D341" s="23"/>
      <c r="E341" s="27"/>
      <c r="F341" s="27"/>
      <c r="G341" s="27"/>
      <c r="I341" s="27"/>
      <c r="J341" s="27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</row>
    <row r="342" spans="1:23" x14ac:dyDescent="0.25">
      <c r="B342" s="26"/>
      <c r="C342" s="23"/>
      <c r="D342" s="23"/>
      <c r="E342" s="27"/>
      <c r="F342" s="27"/>
      <c r="G342" s="27"/>
      <c r="I342" s="27"/>
      <c r="J342" s="27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</row>
    <row r="343" spans="1:23" x14ac:dyDescent="0.25">
      <c r="B343" s="26"/>
      <c r="C343" s="23"/>
      <c r="D343" s="23"/>
      <c r="E343" s="27"/>
      <c r="F343" s="27"/>
      <c r="G343" s="27"/>
      <c r="I343" s="27"/>
      <c r="J343" s="27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</row>
    <row r="344" spans="1:23" x14ac:dyDescent="0.25">
      <c r="B344" s="26"/>
      <c r="C344" s="23"/>
      <c r="D344" s="23"/>
      <c r="E344" s="27"/>
      <c r="F344" s="27"/>
      <c r="G344" s="27"/>
      <c r="I344" s="27"/>
      <c r="J344" s="27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</row>
    <row r="345" spans="1:23" x14ac:dyDescent="0.25">
      <c r="B345" s="26"/>
      <c r="C345" s="27"/>
      <c r="D345" s="27"/>
      <c r="E345" s="23"/>
      <c r="F345" s="23"/>
      <c r="G345" s="23"/>
      <c r="H345" s="53"/>
      <c r="I345" s="23"/>
      <c r="J345" s="23"/>
      <c r="K345" s="53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</row>
    <row r="346" spans="1:23" x14ac:dyDescent="0.25">
      <c r="B346" s="26"/>
      <c r="C346" s="23"/>
      <c r="D346" s="23"/>
      <c r="E346" s="27"/>
      <c r="F346" s="27"/>
      <c r="G346" s="27"/>
      <c r="H346" s="53"/>
      <c r="I346" s="27"/>
      <c r="J346" s="27"/>
      <c r="K346" s="53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</row>
    <row r="347" spans="1:23" x14ac:dyDescent="0.25">
      <c r="B347" s="26"/>
      <c r="C347" s="23"/>
      <c r="D347" s="23"/>
      <c r="E347" s="27"/>
      <c r="F347" s="27"/>
      <c r="G347" s="27"/>
      <c r="H347" s="53"/>
      <c r="I347" s="27"/>
      <c r="J347" s="27"/>
      <c r="K347" s="53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</row>
    <row r="348" spans="1:23" x14ac:dyDescent="0.25">
      <c r="B348" s="26"/>
      <c r="C348" s="27"/>
      <c r="D348" s="27"/>
      <c r="E348" s="23"/>
      <c r="F348" s="23"/>
      <c r="G348" s="23"/>
      <c r="H348" s="53"/>
      <c r="I348" s="23"/>
      <c r="J348" s="23"/>
      <c r="K348" s="53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</row>
    <row r="349" spans="1:23" x14ac:dyDescent="0.25">
      <c r="B349" s="26"/>
      <c r="C349" s="27"/>
      <c r="D349" s="27"/>
      <c r="E349" s="23"/>
      <c r="F349" s="23"/>
      <c r="G349" s="23"/>
      <c r="H349" s="53"/>
      <c r="I349" s="23"/>
      <c r="J349" s="23"/>
      <c r="K349" s="53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</row>
    <row r="350" spans="1:23" x14ac:dyDescent="0.25">
      <c r="B350" s="26"/>
      <c r="C350" s="23"/>
      <c r="D350" s="23"/>
      <c r="E350" s="27"/>
      <c r="F350" s="27"/>
      <c r="G350" s="27"/>
      <c r="H350" s="53"/>
      <c r="I350" s="27"/>
      <c r="J350" s="27"/>
      <c r="K350" s="53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</row>
    <row r="351" spans="1:23" x14ac:dyDescent="0.25">
      <c r="B351" s="26"/>
      <c r="C351" s="23"/>
      <c r="D351" s="23"/>
      <c r="E351" s="27"/>
      <c r="F351" s="27"/>
      <c r="G351" s="27"/>
      <c r="H351" s="53"/>
      <c r="I351" s="27"/>
      <c r="J351" s="27"/>
      <c r="K351" s="53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</row>
    <row r="352" spans="1:23" x14ac:dyDescent="0.25">
      <c r="A352" s="112"/>
      <c r="B352" s="26"/>
      <c r="C352" s="23"/>
      <c r="D352" s="23"/>
      <c r="E352" s="27"/>
      <c r="F352" s="27"/>
      <c r="G352" s="27"/>
      <c r="H352" s="53"/>
      <c r="I352" s="27"/>
      <c r="J352" s="27"/>
      <c r="K352" s="53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</row>
    <row r="353" spans="1:23" x14ac:dyDescent="0.25">
      <c r="A353" s="112"/>
      <c r="B353" s="26"/>
      <c r="C353" s="27"/>
      <c r="D353" s="27"/>
      <c r="E353" s="23"/>
      <c r="F353" s="23"/>
      <c r="G353" s="23"/>
      <c r="H353" s="53"/>
      <c r="I353" s="23"/>
      <c r="J353" s="23"/>
      <c r="K353" s="53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</row>
    <row r="354" spans="1:23" x14ac:dyDescent="0.25">
      <c r="A354" s="112"/>
      <c r="B354" s="26"/>
      <c r="C354" s="23"/>
      <c r="D354" s="23"/>
      <c r="E354" s="27"/>
      <c r="F354" s="27"/>
      <c r="G354" s="27"/>
      <c r="H354" s="53"/>
      <c r="I354" s="27"/>
      <c r="J354" s="27"/>
      <c r="K354" s="53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</row>
    <row r="355" spans="1:23" x14ac:dyDescent="0.25">
      <c r="A355" s="112"/>
      <c r="B355" s="26"/>
      <c r="C355" s="23"/>
      <c r="D355" s="23"/>
      <c r="E355" s="27"/>
      <c r="F355" s="27"/>
      <c r="G355" s="27"/>
      <c r="H355" s="53"/>
      <c r="I355" s="27"/>
      <c r="J355" s="27"/>
      <c r="K355" s="53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</row>
    <row r="356" spans="1:23" x14ac:dyDescent="0.25">
      <c r="A356" s="112"/>
      <c r="B356" s="26"/>
      <c r="C356" s="23"/>
      <c r="D356" s="23"/>
      <c r="E356" s="27"/>
      <c r="F356" s="27"/>
      <c r="G356" s="27"/>
      <c r="H356" s="53"/>
      <c r="I356" s="27"/>
      <c r="J356" s="27"/>
      <c r="K356" s="53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</row>
    <row r="357" spans="1:23" x14ac:dyDescent="0.25">
      <c r="A357" s="112"/>
      <c r="B357" s="26"/>
      <c r="C357" s="23"/>
      <c r="D357" s="23"/>
      <c r="E357" s="27"/>
      <c r="F357" s="27"/>
      <c r="G357" s="27"/>
      <c r="H357" s="53"/>
      <c r="I357" s="27"/>
      <c r="J357" s="27"/>
      <c r="K357" s="53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</row>
    <row r="358" spans="1:23" x14ac:dyDescent="0.25">
      <c r="A358" s="112"/>
      <c r="B358" s="26"/>
      <c r="C358" s="23"/>
      <c r="D358" s="23"/>
      <c r="E358" s="27"/>
      <c r="F358" s="27"/>
      <c r="G358" s="27"/>
      <c r="H358" s="53"/>
      <c r="I358" s="27"/>
      <c r="J358" s="27"/>
      <c r="K358" s="53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</row>
    <row r="359" spans="1:23" x14ac:dyDescent="0.25">
      <c r="A359" s="112"/>
      <c r="B359" s="26"/>
      <c r="C359" s="23"/>
      <c r="D359" s="23"/>
      <c r="E359" s="27"/>
      <c r="F359" s="27"/>
      <c r="G359" s="27"/>
      <c r="H359" s="53"/>
      <c r="I359" s="27"/>
      <c r="J359" s="27"/>
      <c r="K359" s="53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</row>
    <row r="360" spans="1:23" x14ac:dyDescent="0.25">
      <c r="A360" s="112"/>
      <c r="B360" s="26"/>
      <c r="C360" s="23"/>
      <c r="D360" s="23"/>
      <c r="E360" s="27"/>
      <c r="F360" s="27"/>
      <c r="G360" s="27"/>
      <c r="H360" s="53"/>
      <c r="I360" s="27"/>
      <c r="J360" s="27"/>
      <c r="K360" s="53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</row>
    <row r="361" spans="1:23" x14ac:dyDescent="0.25">
      <c r="A361" s="112"/>
      <c r="B361" s="26"/>
      <c r="C361" s="23"/>
      <c r="D361" s="23"/>
      <c r="E361" s="27"/>
      <c r="F361" s="27"/>
      <c r="G361" s="27"/>
      <c r="H361" s="53"/>
      <c r="I361" s="27"/>
      <c r="J361" s="27"/>
      <c r="K361" s="53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</row>
    <row r="362" spans="1:23" x14ac:dyDescent="0.25">
      <c r="A362" s="112"/>
      <c r="B362" s="26"/>
      <c r="C362" s="23"/>
      <c r="D362" s="23"/>
      <c r="E362" s="27"/>
      <c r="F362" s="27"/>
      <c r="G362" s="27"/>
      <c r="H362" s="53"/>
      <c r="I362" s="27"/>
      <c r="J362" s="27"/>
      <c r="K362" s="53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</row>
    <row r="363" spans="1:23" x14ac:dyDescent="0.25">
      <c r="A363" s="112"/>
      <c r="B363" s="26"/>
      <c r="C363" s="23"/>
      <c r="D363" s="23"/>
      <c r="E363" s="27"/>
      <c r="F363" s="27"/>
      <c r="G363" s="27"/>
      <c r="H363" s="53"/>
      <c r="I363" s="27"/>
      <c r="J363" s="27"/>
      <c r="K363" s="53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</row>
    <row r="364" spans="1:23" x14ac:dyDescent="0.25">
      <c r="A364" s="112"/>
      <c r="B364" s="28"/>
      <c r="C364" s="22"/>
      <c r="D364" s="22"/>
      <c r="E364" s="23"/>
      <c r="F364" s="23"/>
      <c r="G364" s="23"/>
      <c r="H364" s="53"/>
      <c r="I364" s="23"/>
      <c r="J364" s="23"/>
      <c r="K364" s="53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</row>
    <row r="365" spans="1:23" x14ac:dyDescent="0.25">
      <c r="A365" s="112"/>
      <c r="B365" s="26"/>
      <c r="C365" s="27"/>
      <c r="D365" s="27"/>
      <c r="E365" s="23"/>
      <c r="F365" s="23"/>
      <c r="G365" s="23"/>
      <c r="H365" s="53"/>
      <c r="I365" s="23"/>
      <c r="J365" s="23"/>
      <c r="K365" s="53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</row>
    <row r="366" spans="1:23" x14ac:dyDescent="0.25">
      <c r="A366" s="112"/>
      <c r="B366" s="26"/>
      <c r="C366" s="27"/>
      <c r="D366" s="27"/>
      <c r="E366" s="23"/>
      <c r="F366" s="23"/>
      <c r="G366" s="23"/>
      <c r="H366" s="53"/>
      <c r="I366" s="23"/>
      <c r="J366" s="23"/>
      <c r="K366" s="53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</row>
    <row r="367" spans="1:23" x14ac:dyDescent="0.25">
      <c r="A367" s="112"/>
      <c r="B367" s="26"/>
      <c r="C367" s="23"/>
      <c r="D367" s="23"/>
      <c r="E367" s="27"/>
      <c r="F367" s="27"/>
      <c r="G367" s="27"/>
      <c r="H367" s="53"/>
      <c r="I367" s="27"/>
      <c r="J367" s="27"/>
      <c r="K367" s="53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</row>
    <row r="368" spans="1:23" x14ac:dyDescent="0.25">
      <c r="A368" s="112"/>
      <c r="B368" s="26"/>
      <c r="C368" s="23"/>
      <c r="D368" s="23"/>
      <c r="E368" s="27"/>
      <c r="F368" s="27"/>
      <c r="G368" s="27"/>
      <c r="H368" s="53"/>
      <c r="I368" s="27"/>
      <c r="J368" s="27"/>
      <c r="K368" s="53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</row>
    <row r="369" spans="1:23" x14ac:dyDescent="0.25">
      <c r="A369" s="112"/>
      <c r="B369" s="26"/>
      <c r="C369" s="23"/>
      <c r="D369" s="23"/>
      <c r="E369" s="27"/>
      <c r="F369" s="27"/>
      <c r="G369" s="27"/>
      <c r="H369" s="53"/>
      <c r="I369" s="27"/>
      <c r="J369" s="27"/>
      <c r="K369" s="53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</row>
    <row r="370" spans="1:23" x14ac:dyDescent="0.25">
      <c r="A370" s="112"/>
      <c r="B370" s="26"/>
      <c r="C370" s="27"/>
      <c r="D370" s="27"/>
      <c r="E370" s="23"/>
      <c r="F370" s="23"/>
      <c r="G370" s="23"/>
      <c r="H370" s="53"/>
      <c r="I370" s="23"/>
      <c r="J370" s="23"/>
      <c r="K370" s="53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</row>
    <row r="371" spans="1:23" x14ac:dyDescent="0.25">
      <c r="A371" s="112"/>
      <c r="B371" s="26"/>
      <c r="C371" s="23"/>
      <c r="D371" s="23"/>
      <c r="E371" s="27"/>
      <c r="F371" s="27"/>
      <c r="G371" s="27"/>
      <c r="H371" s="53"/>
      <c r="I371" s="27"/>
      <c r="J371" s="27"/>
      <c r="K371" s="53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</row>
    <row r="372" spans="1:23" x14ac:dyDescent="0.25">
      <c r="A372" s="112"/>
      <c r="B372" s="26"/>
      <c r="C372" s="23"/>
      <c r="D372" s="23"/>
      <c r="E372" s="27"/>
      <c r="F372" s="27"/>
      <c r="G372" s="27"/>
      <c r="H372" s="53"/>
      <c r="I372" s="27"/>
      <c r="J372" s="27"/>
      <c r="K372" s="53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</row>
    <row r="373" spans="1:23" x14ac:dyDescent="0.25">
      <c r="A373" s="112"/>
      <c r="B373" s="26"/>
      <c r="C373" s="27"/>
      <c r="D373" s="27"/>
      <c r="E373" s="23"/>
      <c r="F373" s="23"/>
      <c r="G373" s="23"/>
      <c r="H373" s="53"/>
      <c r="I373" s="23"/>
      <c r="J373" s="23"/>
      <c r="K373" s="53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</row>
    <row r="374" spans="1:23" x14ac:dyDescent="0.25">
      <c r="A374" s="112"/>
      <c r="B374" s="26"/>
      <c r="C374" s="23"/>
      <c r="D374" s="23"/>
      <c r="E374" s="27"/>
      <c r="F374" s="27"/>
      <c r="G374" s="27"/>
      <c r="H374" s="53"/>
      <c r="I374" s="27"/>
      <c r="J374" s="27"/>
      <c r="K374" s="53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</row>
    <row r="375" spans="1:23" x14ac:dyDescent="0.25">
      <c r="A375" s="112"/>
      <c r="B375" s="26"/>
      <c r="C375" s="23"/>
      <c r="D375" s="23"/>
      <c r="E375" s="27"/>
      <c r="F375" s="27"/>
      <c r="G375" s="27"/>
      <c r="H375" s="53"/>
      <c r="I375" s="27"/>
      <c r="J375" s="27"/>
      <c r="K375" s="53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</row>
    <row r="376" spans="1:23" x14ac:dyDescent="0.25">
      <c r="A376" s="112"/>
      <c r="B376" s="26"/>
      <c r="C376" s="23"/>
      <c r="D376" s="23"/>
      <c r="E376" s="27"/>
      <c r="F376" s="27"/>
      <c r="G376" s="27"/>
      <c r="H376" s="53"/>
      <c r="I376" s="27"/>
      <c r="J376" s="27"/>
      <c r="K376" s="53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</row>
    <row r="377" spans="1:23" x14ac:dyDescent="0.25">
      <c r="A377" s="112"/>
      <c r="B377" s="26"/>
      <c r="C377" s="23"/>
      <c r="D377" s="23"/>
      <c r="E377" s="27"/>
      <c r="F377" s="27"/>
      <c r="G377" s="27"/>
      <c r="H377" s="53"/>
      <c r="I377" s="27"/>
      <c r="J377" s="27"/>
      <c r="K377" s="53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</row>
    <row r="378" spans="1:23" x14ac:dyDescent="0.25">
      <c r="A378" s="112"/>
      <c r="B378" s="26"/>
      <c r="C378" s="23"/>
      <c r="D378" s="23"/>
      <c r="E378" s="27"/>
      <c r="F378" s="27"/>
      <c r="G378" s="27"/>
      <c r="H378" s="53"/>
      <c r="I378" s="27"/>
      <c r="J378" s="27"/>
      <c r="K378" s="53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</row>
    <row r="379" spans="1:23" x14ac:dyDescent="0.25">
      <c r="A379" s="112"/>
      <c r="B379" s="26"/>
      <c r="C379" s="23"/>
      <c r="D379" s="23"/>
      <c r="E379" s="27"/>
      <c r="F379" s="27"/>
      <c r="G379" s="27"/>
      <c r="H379" s="53"/>
      <c r="I379" s="27"/>
      <c r="J379" s="27"/>
      <c r="K379" s="53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</row>
    <row r="380" spans="1:23" x14ac:dyDescent="0.25">
      <c r="A380" s="112"/>
      <c r="B380" s="26"/>
      <c r="C380" s="23"/>
      <c r="D380" s="23"/>
      <c r="E380" s="27"/>
      <c r="F380" s="27"/>
      <c r="G380" s="27"/>
      <c r="H380" s="53"/>
      <c r="I380" s="27"/>
      <c r="J380" s="27"/>
      <c r="K380" s="53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</row>
    <row r="381" spans="1:23" x14ac:dyDescent="0.25">
      <c r="A381" s="112"/>
      <c r="B381" s="26"/>
      <c r="C381" s="27"/>
      <c r="D381" s="27"/>
      <c r="E381" s="23"/>
      <c r="F381" s="23"/>
      <c r="G381" s="23"/>
      <c r="H381" s="53"/>
      <c r="I381" s="23"/>
      <c r="J381" s="23"/>
      <c r="K381" s="53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</row>
    <row r="382" spans="1:23" x14ac:dyDescent="0.25">
      <c r="A382" s="112"/>
      <c r="B382" s="26"/>
      <c r="C382" s="27"/>
      <c r="D382" s="27"/>
      <c r="E382" s="23"/>
      <c r="F382" s="23"/>
      <c r="G382" s="23"/>
      <c r="H382" s="53"/>
      <c r="I382" s="23"/>
      <c r="J382" s="23"/>
      <c r="K382" s="53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</row>
    <row r="383" spans="1:23" x14ac:dyDescent="0.25">
      <c r="A383" s="112"/>
      <c r="B383" s="26"/>
      <c r="C383" s="27"/>
      <c r="D383" s="27"/>
      <c r="E383" s="23"/>
      <c r="F383" s="23"/>
      <c r="G383" s="23"/>
      <c r="H383" s="53"/>
      <c r="I383" s="23"/>
      <c r="J383" s="23"/>
      <c r="K383" s="53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</row>
    <row r="384" spans="1:23" x14ac:dyDescent="0.25">
      <c r="A384" s="112"/>
      <c r="B384" s="26"/>
      <c r="C384" s="27"/>
      <c r="D384" s="27"/>
      <c r="E384" s="23"/>
      <c r="F384" s="23"/>
      <c r="G384" s="23"/>
      <c r="H384" s="53"/>
      <c r="I384" s="23"/>
      <c r="J384" s="23"/>
      <c r="K384" s="53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</row>
    <row r="385" spans="1:23" x14ac:dyDescent="0.25">
      <c r="A385" s="112"/>
      <c r="B385" s="26"/>
      <c r="C385" s="23"/>
      <c r="D385" s="23"/>
      <c r="E385" s="27"/>
      <c r="F385" s="27"/>
      <c r="G385" s="27"/>
      <c r="H385" s="53"/>
      <c r="I385" s="27"/>
      <c r="J385" s="27"/>
      <c r="K385" s="53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</row>
    <row r="386" spans="1:23" x14ac:dyDescent="0.25">
      <c r="A386" s="112"/>
      <c r="B386" s="26"/>
      <c r="C386" s="23"/>
      <c r="D386" s="23"/>
      <c r="E386" s="27"/>
      <c r="F386" s="27"/>
      <c r="G386" s="27"/>
      <c r="H386" s="53"/>
      <c r="I386" s="27"/>
      <c r="J386" s="27"/>
      <c r="K386" s="53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</row>
    <row r="387" spans="1:23" x14ac:dyDescent="0.25">
      <c r="A387" s="112"/>
      <c r="B387" s="26"/>
      <c r="C387" s="23"/>
      <c r="D387" s="23"/>
      <c r="E387" s="27"/>
      <c r="F387" s="27"/>
      <c r="G387" s="27"/>
      <c r="H387" s="53"/>
      <c r="I387" s="27"/>
      <c r="J387" s="27"/>
      <c r="K387" s="53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</row>
    <row r="388" spans="1:23" x14ac:dyDescent="0.25">
      <c r="A388" s="112"/>
      <c r="B388" s="26"/>
      <c r="C388" s="23"/>
      <c r="D388" s="23"/>
      <c r="E388" s="27"/>
      <c r="F388" s="27"/>
      <c r="G388" s="27"/>
      <c r="H388" s="53"/>
      <c r="I388" s="27"/>
      <c r="J388" s="27"/>
      <c r="K388" s="53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</row>
    <row r="389" spans="1:23" x14ac:dyDescent="0.25">
      <c r="A389" s="112"/>
      <c r="B389" s="26"/>
      <c r="C389" s="27"/>
      <c r="D389" s="27"/>
      <c r="E389" s="23"/>
      <c r="F389" s="23"/>
      <c r="G389" s="23"/>
      <c r="H389" s="53"/>
      <c r="I389" s="23"/>
      <c r="J389" s="23"/>
      <c r="K389" s="53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</row>
    <row r="390" spans="1:23" x14ac:dyDescent="0.25">
      <c r="A390" s="112"/>
      <c r="B390" s="26"/>
      <c r="C390" s="23"/>
      <c r="D390" s="23"/>
      <c r="E390" s="27"/>
      <c r="F390" s="27"/>
      <c r="G390" s="27"/>
      <c r="H390" s="53"/>
      <c r="I390" s="27"/>
      <c r="J390" s="27"/>
      <c r="K390" s="53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</row>
    <row r="391" spans="1:23" x14ac:dyDescent="0.25">
      <c r="A391" s="112"/>
      <c r="B391" s="26"/>
      <c r="C391" s="23"/>
      <c r="D391" s="23"/>
      <c r="E391" s="27"/>
      <c r="F391" s="27"/>
      <c r="G391" s="27"/>
      <c r="H391" s="53"/>
      <c r="I391" s="27"/>
      <c r="J391" s="27"/>
      <c r="K391" s="53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</row>
    <row r="392" spans="1:23" x14ac:dyDescent="0.25">
      <c r="A392" s="112"/>
      <c r="B392" s="26"/>
      <c r="C392" s="23"/>
      <c r="D392" s="23"/>
      <c r="E392" s="27"/>
      <c r="F392" s="27"/>
      <c r="G392" s="27"/>
      <c r="H392" s="53"/>
      <c r="I392" s="27"/>
      <c r="J392" s="27"/>
      <c r="K392" s="53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</row>
    <row r="393" spans="1:23" x14ac:dyDescent="0.25">
      <c r="A393" s="112"/>
      <c r="B393" s="26"/>
      <c r="C393" s="23"/>
      <c r="D393" s="23"/>
      <c r="E393" s="27"/>
      <c r="F393" s="27"/>
      <c r="G393" s="27"/>
      <c r="H393" s="53"/>
      <c r="I393" s="27"/>
      <c r="J393" s="27"/>
      <c r="K393" s="53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</row>
    <row r="394" spans="1:23" x14ac:dyDescent="0.25">
      <c r="A394" s="112"/>
      <c r="B394" s="26"/>
      <c r="C394" s="23"/>
      <c r="D394" s="23"/>
      <c r="E394" s="27"/>
      <c r="F394" s="27"/>
      <c r="G394" s="27"/>
      <c r="H394" s="53"/>
      <c r="I394" s="27"/>
      <c r="J394" s="27"/>
      <c r="K394" s="53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</row>
    <row r="395" spans="1:23" x14ac:dyDescent="0.25">
      <c r="A395" s="112"/>
      <c r="B395" s="26"/>
      <c r="C395" s="27"/>
      <c r="D395" s="27"/>
      <c r="E395" s="23"/>
      <c r="F395" s="23"/>
      <c r="G395" s="23"/>
      <c r="H395" s="53"/>
      <c r="I395" s="23"/>
      <c r="J395" s="23"/>
      <c r="K395" s="53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</row>
    <row r="396" spans="1:23" x14ac:dyDescent="0.25">
      <c r="A396" s="112"/>
      <c r="B396" s="26"/>
      <c r="C396" s="27"/>
      <c r="D396" s="27"/>
      <c r="E396" s="23"/>
      <c r="F396" s="23"/>
      <c r="G396" s="23"/>
      <c r="H396" s="53"/>
      <c r="I396" s="23"/>
      <c r="J396" s="23"/>
      <c r="K396" s="53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</row>
    <row r="397" spans="1:23" x14ac:dyDescent="0.25">
      <c r="A397" s="112"/>
      <c r="B397" s="26"/>
      <c r="C397" s="23"/>
      <c r="D397" s="23"/>
      <c r="E397" s="27"/>
      <c r="F397" s="27"/>
      <c r="G397" s="27"/>
      <c r="H397" s="53"/>
      <c r="I397" s="27"/>
      <c r="J397" s="27"/>
      <c r="K397" s="53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</row>
    <row r="398" spans="1:23" x14ac:dyDescent="0.25">
      <c r="A398" s="112"/>
      <c r="B398" s="26"/>
      <c r="C398" s="23"/>
      <c r="D398" s="23"/>
      <c r="E398" s="27"/>
      <c r="F398" s="27"/>
      <c r="G398" s="27"/>
      <c r="H398" s="53"/>
      <c r="I398" s="27"/>
      <c r="J398" s="27"/>
      <c r="K398" s="53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</row>
    <row r="399" spans="1:23" x14ac:dyDescent="0.25">
      <c r="A399" s="112"/>
      <c r="B399" s="26"/>
      <c r="C399" s="23"/>
      <c r="D399" s="23"/>
      <c r="E399" s="27"/>
      <c r="F399" s="27"/>
      <c r="G399" s="27"/>
      <c r="H399" s="53"/>
      <c r="I399" s="27"/>
      <c r="J399" s="27"/>
      <c r="K399" s="53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</row>
    <row r="400" spans="1:23" x14ac:dyDescent="0.25">
      <c r="A400" s="112"/>
      <c r="B400" s="28"/>
      <c r="C400" s="22"/>
      <c r="D400" s="22"/>
      <c r="E400" s="23"/>
      <c r="F400" s="23"/>
      <c r="G400" s="23"/>
      <c r="H400" s="53"/>
      <c r="I400" s="23"/>
      <c r="J400" s="23"/>
      <c r="K400" s="53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</row>
    <row r="401" spans="1:23" x14ac:dyDescent="0.25">
      <c r="A401" s="112"/>
      <c r="B401" s="26"/>
      <c r="C401" s="27"/>
      <c r="D401" s="27"/>
      <c r="E401" s="23"/>
      <c r="F401" s="23"/>
      <c r="G401" s="23"/>
      <c r="H401" s="53"/>
      <c r="I401" s="23"/>
      <c r="J401" s="23"/>
      <c r="K401" s="53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</row>
    <row r="402" spans="1:23" x14ac:dyDescent="0.25">
      <c r="A402" s="112"/>
      <c r="B402" s="26"/>
      <c r="C402" s="27"/>
      <c r="D402" s="27"/>
      <c r="E402" s="23"/>
      <c r="F402" s="23"/>
      <c r="G402" s="23"/>
      <c r="H402" s="53"/>
      <c r="I402" s="23"/>
      <c r="J402" s="23"/>
      <c r="K402" s="53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</row>
    <row r="403" spans="1:23" x14ac:dyDescent="0.25">
      <c r="A403" s="112"/>
      <c r="B403" s="26"/>
      <c r="C403" s="23"/>
      <c r="D403" s="23"/>
      <c r="E403" s="27"/>
      <c r="F403" s="27"/>
      <c r="G403" s="27"/>
      <c r="H403" s="53"/>
      <c r="I403" s="27"/>
      <c r="J403" s="27"/>
      <c r="K403" s="53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</row>
    <row r="404" spans="1:23" x14ac:dyDescent="0.25">
      <c r="A404" s="112"/>
      <c r="B404" s="26"/>
      <c r="C404" s="23"/>
      <c r="D404" s="23"/>
      <c r="E404" s="27"/>
      <c r="F404" s="27"/>
      <c r="G404" s="27"/>
      <c r="H404" s="53"/>
      <c r="I404" s="27"/>
      <c r="J404" s="27"/>
      <c r="K404" s="53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</row>
    <row r="405" spans="1:23" x14ac:dyDescent="0.25">
      <c r="A405" s="112"/>
      <c r="B405" s="26"/>
      <c r="C405" s="27"/>
      <c r="D405" s="27"/>
      <c r="E405" s="23"/>
      <c r="F405" s="23"/>
      <c r="G405" s="23"/>
      <c r="H405" s="53"/>
      <c r="I405" s="23"/>
      <c r="J405" s="23"/>
      <c r="K405" s="53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</row>
    <row r="406" spans="1:23" x14ac:dyDescent="0.25">
      <c r="A406" s="112"/>
      <c r="B406" s="26"/>
      <c r="C406" s="27"/>
      <c r="D406" s="27"/>
      <c r="E406" s="23"/>
      <c r="F406" s="23"/>
      <c r="G406" s="23"/>
      <c r="H406" s="53"/>
      <c r="I406" s="23"/>
      <c r="J406" s="23"/>
      <c r="K406" s="53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</row>
    <row r="407" spans="1:23" x14ac:dyDescent="0.25">
      <c r="A407" s="112"/>
      <c r="B407" s="26"/>
      <c r="C407" s="23"/>
      <c r="D407" s="23"/>
      <c r="E407" s="27"/>
      <c r="F407" s="27"/>
      <c r="G407" s="27"/>
      <c r="H407" s="53"/>
      <c r="I407" s="27"/>
      <c r="J407" s="27"/>
      <c r="K407" s="53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</row>
    <row r="408" spans="1:23" x14ac:dyDescent="0.25">
      <c r="A408" s="112"/>
      <c r="B408" s="26"/>
      <c r="C408" s="23"/>
      <c r="D408" s="23"/>
      <c r="E408" s="27"/>
      <c r="F408" s="27"/>
      <c r="G408" s="27"/>
      <c r="H408" s="53"/>
      <c r="I408" s="27"/>
      <c r="J408" s="27"/>
      <c r="K408" s="53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</row>
    <row r="409" spans="1:23" x14ac:dyDescent="0.25">
      <c r="A409" s="112"/>
      <c r="B409" s="26"/>
      <c r="C409" s="27"/>
      <c r="D409" s="27"/>
      <c r="E409" s="23"/>
      <c r="F409" s="23"/>
      <c r="G409" s="23"/>
      <c r="H409" s="53"/>
      <c r="I409" s="23"/>
      <c r="J409" s="23"/>
      <c r="K409" s="53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</row>
    <row r="410" spans="1:23" x14ac:dyDescent="0.25">
      <c r="A410" s="112"/>
      <c r="B410" s="28"/>
      <c r="C410" s="22"/>
      <c r="D410" s="22"/>
      <c r="E410" s="23"/>
      <c r="F410" s="23"/>
      <c r="G410" s="23"/>
      <c r="H410" s="53"/>
      <c r="I410" s="23"/>
      <c r="J410" s="23"/>
      <c r="K410" s="53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</row>
    <row r="411" spans="1:23" x14ac:dyDescent="0.25">
      <c r="A411" s="112"/>
      <c r="B411" s="26"/>
      <c r="C411" s="27"/>
      <c r="D411" s="27"/>
      <c r="E411" s="23"/>
      <c r="F411" s="23"/>
      <c r="G411" s="23"/>
      <c r="H411" s="53"/>
      <c r="I411" s="23"/>
      <c r="J411" s="23"/>
      <c r="K411" s="53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</row>
    <row r="412" spans="1:23" x14ac:dyDescent="0.25">
      <c r="A412" s="112"/>
      <c r="B412" s="26"/>
      <c r="C412" s="27"/>
      <c r="D412" s="27"/>
      <c r="E412" s="23"/>
      <c r="F412" s="23"/>
      <c r="G412" s="23"/>
      <c r="H412" s="53"/>
      <c r="I412" s="23"/>
      <c r="J412" s="23"/>
      <c r="K412" s="53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</row>
    <row r="413" spans="1:23" x14ac:dyDescent="0.25">
      <c r="A413" s="112"/>
      <c r="B413" s="26"/>
      <c r="C413" s="27"/>
      <c r="D413" s="27"/>
      <c r="E413" s="23"/>
      <c r="F413" s="23"/>
      <c r="G413" s="23"/>
      <c r="H413" s="53"/>
      <c r="I413" s="23"/>
      <c r="J413" s="23"/>
      <c r="K413" s="53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</row>
    <row r="414" spans="1:23" x14ac:dyDescent="0.25">
      <c r="A414" s="112"/>
      <c r="B414" s="26"/>
      <c r="C414" s="27"/>
      <c r="D414" s="27"/>
      <c r="E414" s="23"/>
      <c r="F414" s="23"/>
      <c r="G414" s="23"/>
      <c r="H414" s="53"/>
      <c r="I414" s="23"/>
      <c r="J414" s="23"/>
      <c r="K414" s="53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</row>
    <row r="415" spans="1:23" x14ac:dyDescent="0.25">
      <c r="A415" s="112"/>
      <c r="B415" s="26"/>
      <c r="C415" s="23"/>
      <c r="D415" s="23"/>
      <c r="E415" s="27"/>
      <c r="F415" s="27"/>
      <c r="G415" s="27"/>
      <c r="H415" s="53"/>
      <c r="I415" s="27"/>
      <c r="J415" s="27"/>
      <c r="K415" s="53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</row>
    <row r="416" spans="1:23" x14ac:dyDescent="0.25">
      <c r="A416" s="112"/>
      <c r="B416" s="26"/>
      <c r="C416" s="23"/>
      <c r="D416" s="23"/>
      <c r="E416" s="27"/>
      <c r="F416" s="27"/>
      <c r="G416" s="27"/>
      <c r="H416" s="53"/>
      <c r="I416" s="27"/>
      <c r="J416" s="27"/>
      <c r="K416" s="53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</row>
    <row r="417" spans="1:23" x14ac:dyDescent="0.25">
      <c r="A417" s="112"/>
      <c r="B417" s="26"/>
      <c r="C417" s="23"/>
      <c r="D417" s="23"/>
      <c r="E417" s="27"/>
      <c r="F417" s="27"/>
      <c r="G417" s="27"/>
      <c r="H417" s="53"/>
      <c r="I417" s="27"/>
      <c r="J417" s="27"/>
      <c r="K417" s="53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</row>
    <row r="418" spans="1:23" x14ac:dyDescent="0.25">
      <c r="A418" s="112"/>
      <c r="B418" s="26"/>
      <c r="C418" s="23"/>
      <c r="D418" s="23"/>
      <c r="E418" s="27"/>
      <c r="F418" s="27"/>
      <c r="G418" s="27"/>
      <c r="H418" s="53"/>
      <c r="I418" s="27"/>
      <c r="J418" s="27"/>
      <c r="K418" s="53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</row>
    <row r="419" spans="1:23" x14ac:dyDescent="0.25">
      <c r="A419" s="112"/>
      <c r="B419" s="26"/>
      <c r="C419" s="23"/>
      <c r="D419" s="23"/>
      <c r="E419" s="27"/>
      <c r="F419" s="27"/>
      <c r="G419" s="27"/>
      <c r="H419" s="53"/>
      <c r="I419" s="27"/>
      <c r="J419" s="27"/>
      <c r="K419" s="53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</row>
    <row r="420" spans="1:23" x14ac:dyDescent="0.25">
      <c r="A420" s="112"/>
      <c r="B420" s="26"/>
      <c r="C420" s="23"/>
      <c r="D420" s="23"/>
      <c r="E420" s="27"/>
      <c r="F420" s="27"/>
      <c r="G420" s="27"/>
      <c r="H420" s="53"/>
      <c r="I420" s="27"/>
      <c r="J420" s="27"/>
      <c r="K420" s="53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</row>
    <row r="421" spans="1:23" x14ac:dyDescent="0.25">
      <c r="A421" s="112"/>
      <c r="B421" s="26"/>
      <c r="C421" s="23"/>
      <c r="D421" s="23"/>
      <c r="E421" s="27"/>
      <c r="F421" s="27"/>
      <c r="G421" s="27"/>
      <c r="H421" s="53"/>
      <c r="I421" s="27"/>
      <c r="J421" s="27"/>
      <c r="K421" s="53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</row>
    <row r="422" spans="1:23" x14ac:dyDescent="0.25">
      <c r="A422" s="112"/>
      <c r="B422" s="26"/>
      <c r="C422" s="23"/>
      <c r="D422" s="23"/>
      <c r="E422" s="27"/>
      <c r="F422" s="27"/>
      <c r="G422" s="27"/>
      <c r="H422" s="53"/>
      <c r="I422" s="27"/>
      <c r="J422" s="27"/>
      <c r="K422" s="53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</row>
    <row r="423" spans="1:23" x14ac:dyDescent="0.25">
      <c r="A423" s="112"/>
      <c r="B423" s="26"/>
      <c r="C423" s="23"/>
      <c r="D423" s="23"/>
      <c r="E423" s="27"/>
      <c r="F423" s="27"/>
      <c r="G423" s="27"/>
      <c r="H423" s="53"/>
      <c r="I423" s="27"/>
      <c r="J423" s="27"/>
      <c r="K423" s="53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</row>
    <row r="424" spans="1:23" x14ac:dyDescent="0.25">
      <c r="A424" s="112"/>
      <c r="B424" s="26"/>
      <c r="C424" s="27"/>
      <c r="D424" s="27"/>
      <c r="E424" s="23"/>
      <c r="F424" s="23"/>
      <c r="G424" s="23"/>
      <c r="H424" s="53"/>
      <c r="I424" s="23"/>
      <c r="J424" s="23"/>
      <c r="K424" s="53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</row>
    <row r="425" spans="1:23" x14ac:dyDescent="0.25">
      <c r="A425" s="112"/>
      <c r="B425" s="26"/>
      <c r="C425" s="23"/>
      <c r="D425" s="23"/>
      <c r="E425" s="27"/>
      <c r="F425" s="27"/>
      <c r="G425" s="27"/>
      <c r="H425" s="53"/>
      <c r="I425" s="27"/>
      <c r="J425" s="27"/>
      <c r="K425" s="53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</row>
    <row r="426" spans="1:23" x14ac:dyDescent="0.25">
      <c r="A426" s="112"/>
      <c r="B426" s="26"/>
      <c r="C426" s="23"/>
      <c r="D426" s="23"/>
      <c r="E426" s="27"/>
      <c r="F426" s="27"/>
      <c r="G426" s="27"/>
      <c r="H426" s="53"/>
      <c r="I426" s="27"/>
      <c r="J426" s="27"/>
      <c r="K426" s="53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</row>
    <row r="427" spans="1:23" x14ac:dyDescent="0.25">
      <c r="A427" s="112"/>
      <c r="B427" s="26"/>
      <c r="C427" s="23"/>
      <c r="D427" s="23"/>
      <c r="E427" s="27"/>
      <c r="F427" s="27"/>
      <c r="G427" s="27"/>
      <c r="H427" s="53"/>
      <c r="I427" s="27"/>
      <c r="J427" s="27"/>
      <c r="K427" s="53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</row>
    <row r="428" spans="1:23" x14ac:dyDescent="0.25">
      <c r="A428" s="112"/>
      <c r="B428" s="26"/>
      <c r="C428" s="23"/>
      <c r="D428" s="23"/>
      <c r="E428" s="27"/>
      <c r="F428" s="27"/>
      <c r="G428" s="27"/>
      <c r="H428" s="53"/>
      <c r="I428" s="27"/>
      <c r="J428" s="27"/>
      <c r="K428" s="53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</row>
    <row r="429" spans="1:23" x14ac:dyDescent="0.25">
      <c r="A429" s="112"/>
      <c r="B429" s="26"/>
      <c r="C429" s="23"/>
      <c r="D429" s="23"/>
      <c r="E429" s="27"/>
      <c r="F429" s="27"/>
      <c r="G429" s="27"/>
      <c r="H429" s="53"/>
      <c r="I429" s="27"/>
      <c r="J429" s="27"/>
      <c r="K429" s="53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</row>
    <row r="430" spans="1:23" x14ac:dyDescent="0.25">
      <c r="A430" s="112"/>
      <c r="B430" s="26"/>
      <c r="C430" s="23"/>
      <c r="D430" s="23"/>
      <c r="E430" s="27"/>
      <c r="F430" s="27"/>
      <c r="G430" s="27"/>
      <c r="H430" s="53"/>
      <c r="I430" s="27"/>
      <c r="J430" s="27"/>
      <c r="K430" s="53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</row>
    <row r="431" spans="1:23" x14ac:dyDescent="0.25">
      <c r="A431" s="112"/>
      <c r="B431" s="26"/>
      <c r="C431" s="23"/>
      <c r="D431" s="23"/>
      <c r="E431" s="27"/>
      <c r="F431" s="27"/>
      <c r="G431" s="27"/>
      <c r="H431" s="53"/>
      <c r="I431" s="27"/>
      <c r="J431" s="27"/>
      <c r="K431" s="53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</row>
    <row r="432" spans="1:23" x14ac:dyDescent="0.25">
      <c r="A432" s="112"/>
      <c r="B432" s="26"/>
      <c r="C432" s="23"/>
      <c r="D432" s="23"/>
      <c r="E432" s="27"/>
      <c r="F432" s="27"/>
      <c r="G432" s="27"/>
      <c r="H432" s="53"/>
      <c r="I432" s="27"/>
      <c r="J432" s="27"/>
      <c r="K432" s="53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</row>
    <row r="433" spans="1:23" x14ac:dyDescent="0.25">
      <c r="A433" s="112"/>
      <c r="B433" s="26"/>
      <c r="C433" s="23"/>
      <c r="D433" s="23"/>
      <c r="E433" s="27"/>
      <c r="F433" s="27"/>
      <c r="G433" s="27"/>
      <c r="H433" s="53"/>
      <c r="I433" s="27"/>
      <c r="J433" s="27"/>
      <c r="K433" s="53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</row>
    <row r="434" spans="1:23" x14ac:dyDescent="0.25">
      <c r="A434" s="112"/>
      <c r="B434" s="26"/>
      <c r="C434" s="23"/>
      <c r="D434" s="23"/>
      <c r="E434" s="27"/>
      <c r="F434" s="27"/>
      <c r="G434" s="27"/>
      <c r="H434" s="53"/>
      <c r="I434" s="27"/>
      <c r="J434" s="27"/>
      <c r="K434" s="53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</row>
    <row r="435" spans="1:23" x14ac:dyDescent="0.25">
      <c r="A435" s="112"/>
      <c r="B435" s="26"/>
      <c r="C435" s="23"/>
      <c r="D435" s="23"/>
      <c r="E435" s="27"/>
      <c r="F435" s="27"/>
      <c r="G435" s="27"/>
      <c r="H435" s="53"/>
      <c r="I435" s="27"/>
      <c r="J435" s="27"/>
      <c r="K435" s="53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</row>
    <row r="436" spans="1:23" x14ac:dyDescent="0.25">
      <c r="A436" s="112"/>
      <c r="B436" s="28"/>
      <c r="C436" s="22"/>
      <c r="D436" s="22"/>
      <c r="E436" s="23"/>
      <c r="F436" s="23"/>
      <c r="G436" s="23"/>
      <c r="H436" s="53"/>
      <c r="I436" s="23"/>
      <c r="J436" s="23"/>
      <c r="K436" s="53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</row>
    <row r="437" spans="1:23" x14ac:dyDescent="0.25">
      <c r="A437" s="112"/>
      <c r="B437" s="26"/>
      <c r="C437" s="27"/>
      <c r="D437" s="27"/>
      <c r="E437" s="23"/>
      <c r="F437" s="23"/>
      <c r="G437" s="23"/>
      <c r="H437" s="53"/>
      <c r="I437" s="23"/>
      <c r="J437" s="23"/>
      <c r="K437" s="53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</row>
    <row r="438" spans="1:23" x14ac:dyDescent="0.25">
      <c r="A438" s="112"/>
      <c r="B438" s="26"/>
      <c r="C438" s="27"/>
      <c r="D438" s="27"/>
      <c r="E438" s="23"/>
      <c r="F438" s="23"/>
      <c r="G438" s="23"/>
      <c r="H438" s="53"/>
      <c r="I438" s="23"/>
      <c r="J438" s="23"/>
      <c r="K438" s="53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</row>
    <row r="439" spans="1:23" x14ac:dyDescent="0.25">
      <c r="A439" s="112"/>
      <c r="B439" s="26"/>
      <c r="C439" s="27"/>
      <c r="D439" s="27"/>
      <c r="E439" s="23"/>
      <c r="F439" s="23"/>
      <c r="G439" s="23"/>
      <c r="H439" s="53"/>
      <c r="I439" s="23"/>
      <c r="J439" s="23"/>
      <c r="K439" s="53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</row>
    <row r="440" spans="1:23" x14ac:dyDescent="0.25">
      <c r="A440" s="112"/>
      <c r="B440" s="26"/>
      <c r="C440" s="27"/>
      <c r="D440" s="27"/>
      <c r="E440" s="23"/>
      <c r="F440" s="23"/>
      <c r="G440" s="23"/>
      <c r="H440" s="53"/>
      <c r="I440" s="23"/>
      <c r="J440" s="23"/>
      <c r="K440" s="53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</row>
    <row r="441" spans="1:23" x14ac:dyDescent="0.25">
      <c r="A441" s="112"/>
      <c r="B441" s="26"/>
      <c r="C441" s="23"/>
      <c r="D441" s="23"/>
      <c r="E441" s="27"/>
      <c r="F441" s="27"/>
      <c r="G441" s="27"/>
      <c r="H441" s="53"/>
      <c r="I441" s="27"/>
      <c r="J441" s="27"/>
      <c r="K441" s="53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</row>
    <row r="442" spans="1:23" x14ac:dyDescent="0.25">
      <c r="A442" s="112"/>
      <c r="B442" s="26"/>
      <c r="C442" s="23"/>
      <c r="D442" s="23"/>
      <c r="E442" s="27"/>
      <c r="F442" s="27"/>
      <c r="G442" s="27"/>
      <c r="H442" s="53"/>
      <c r="I442" s="27"/>
      <c r="J442" s="27"/>
      <c r="K442" s="53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</row>
    <row r="443" spans="1:23" x14ac:dyDescent="0.25">
      <c r="A443" s="112"/>
      <c r="B443" s="26"/>
      <c r="C443" s="23"/>
      <c r="D443" s="23"/>
      <c r="E443" s="27"/>
      <c r="F443" s="27"/>
      <c r="G443" s="27"/>
      <c r="H443" s="53"/>
      <c r="I443" s="27"/>
      <c r="J443" s="27"/>
      <c r="K443" s="53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</row>
    <row r="444" spans="1:23" x14ac:dyDescent="0.25">
      <c r="A444" s="112"/>
      <c r="B444" s="26"/>
      <c r="C444" s="23"/>
      <c r="D444" s="23"/>
      <c r="E444" s="27"/>
      <c r="F444" s="27"/>
      <c r="G444" s="27"/>
      <c r="H444" s="53"/>
      <c r="I444" s="27"/>
      <c r="J444" s="27"/>
      <c r="K444" s="53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</row>
    <row r="445" spans="1:23" x14ac:dyDescent="0.25">
      <c r="A445" s="112"/>
      <c r="B445" s="26"/>
      <c r="C445" s="23"/>
      <c r="D445" s="23"/>
      <c r="E445" s="27"/>
      <c r="F445" s="27"/>
      <c r="G445" s="27"/>
      <c r="H445" s="53"/>
      <c r="I445" s="27"/>
      <c r="J445" s="27"/>
      <c r="K445" s="53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</row>
    <row r="446" spans="1:23" x14ac:dyDescent="0.25">
      <c r="A446" s="112"/>
      <c r="B446" s="26"/>
      <c r="C446" s="23"/>
      <c r="D446" s="23"/>
      <c r="E446" s="27"/>
      <c r="F446" s="27"/>
      <c r="G446" s="27"/>
      <c r="H446" s="53"/>
      <c r="I446" s="27"/>
      <c r="J446" s="27"/>
      <c r="K446" s="53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</row>
    <row r="447" spans="1:23" x14ac:dyDescent="0.25">
      <c r="A447" s="112"/>
      <c r="B447" s="26"/>
      <c r="C447" s="23"/>
      <c r="D447" s="23"/>
      <c r="E447" s="27"/>
      <c r="F447" s="27"/>
      <c r="G447" s="27"/>
      <c r="H447" s="53"/>
      <c r="I447" s="27"/>
      <c r="J447" s="27"/>
      <c r="K447" s="53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</row>
    <row r="448" spans="1:23" x14ac:dyDescent="0.25">
      <c r="A448" s="112"/>
      <c r="B448" s="26"/>
      <c r="C448" s="23"/>
      <c r="D448" s="23"/>
      <c r="E448" s="27"/>
      <c r="F448" s="27"/>
      <c r="G448" s="27"/>
      <c r="H448" s="53"/>
      <c r="I448" s="27"/>
      <c r="J448" s="27"/>
      <c r="K448" s="53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</row>
    <row r="449" spans="1:23" x14ac:dyDescent="0.25">
      <c r="A449" s="112"/>
      <c r="B449" s="26"/>
      <c r="C449" s="23"/>
      <c r="D449" s="23"/>
      <c r="E449" s="27"/>
      <c r="F449" s="27"/>
      <c r="G449" s="27"/>
      <c r="H449" s="53"/>
      <c r="I449" s="27"/>
      <c r="J449" s="27"/>
      <c r="K449" s="53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</row>
    <row r="450" spans="1:23" x14ac:dyDescent="0.25">
      <c r="A450" s="112"/>
      <c r="B450" s="26"/>
      <c r="C450" s="27"/>
      <c r="D450" s="27"/>
      <c r="E450" s="23"/>
      <c r="F450" s="23"/>
      <c r="G450" s="23"/>
      <c r="H450" s="53"/>
      <c r="I450" s="23"/>
      <c r="J450" s="23"/>
      <c r="K450" s="53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</row>
    <row r="451" spans="1:23" x14ac:dyDescent="0.25">
      <c r="A451" s="112"/>
      <c r="B451" s="26"/>
      <c r="C451" s="23"/>
      <c r="D451" s="23"/>
      <c r="E451" s="27"/>
      <c r="F451" s="27"/>
      <c r="G451" s="27"/>
      <c r="H451" s="53"/>
      <c r="I451" s="27"/>
      <c r="J451" s="27"/>
      <c r="K451" s="53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</row>
    <row r="452" spans="1:23" x14ac:dyDescent="0.25">
      <c r="A452" s="112"/>
      <c r="B452" s="26"/>
      <c r="C452" s="23"/>
      <c r="D452" s="23"/>
      <c r="E452" s="27"/>
      <c r="F452" s="27"/>
      <c r="G452" s="27"/>
      <c r="H452" s="53"/>
      <c r="I452" s="27"/>
      <c r="J452" s="27"/>
      <c r="K452" s="53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</row>
    <row r="453" spans="1:23" x14ac:dyDescent="0.25">
      <c r="A453" s="112"/>
      <c r="B453" s="26"/>
      <c r="C453" s="23"/>
      <c r="D453" s="23"/>
      <c r="E453" s="27"/>
      <c r="F453" s="27"/>
      <c r="G453" s="27"/>
      <c r="H453" s="53"/>
      <c r="I453" s="27"/>
      <c r="J453" s="27"/>
      <c r="K453" s="53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</row>
    <row r="454" spans="1:23" x14ac:dyDescent="0.25">
      <c r="A454" s="112"/>
      <c r="B454" s="26"/>
      <c r="C454" s="23"/>
      <c r="D454" s="23"/>
      <c r="E454" s="27"/>
      <c r="F454" s="27"/>
      <c r="G454" s="27"/>
      <c r="H454" s="53"/>
      <c r="I454" s="27"/>
      <c r="J454" s="27"/>
      <c r="K454" s="53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</row>
    <row r="455" spans="1:23" x14ac:dyDescent="0.25">
      <c r="A455" s="112"/>
      <c r="B455" s="26"/>
      <c r="C455" s="23"/>
      <c r="D455" s="23"/>
      <c r="E455" s="27"/>
      <c r="F455" s="27"/>
      <c r="G455" s="27"/>
      <c r="H455" s="53"/>
      <c r="I455" s="27"/>
      <c r="J455" s="27"/>
      <c r="K455" s="53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</row>
    <row r="456" spans="1:23" x14ac:dyDescent="0.25">
      <c r="A456" s="112"/>
      <c r="B456" s="26"/>
      <c r="C456" s="23"/>
      <c r="D456" s="23"/>
      <c r="E456" s="27"/>
      <c r="F456" s="27"/>
      <c r="G456" s="27"/>
      <c r="H456" s="53"/>
      <c r="I456" s="27"/>
      <c r="J456" s="27"/>
      <c r="K456" s="53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</row>
    <row r="457" spans="1:23" x14ac:dyDescent="0.25">
      <c r="A457" s="112"/>
      <c r="B457" s="26"/>
      <c r="C457" s="23"/>
      <c r="D457" s="23"/>
      <c r="E457" s="27"/>
      <c r="F457" s="27"/>
      <c r="G457" s="27"/>
      <c r="H457" s="53"/>
      <c r="I457" s="27"/>
      <c r="J457" s="27"/>
      <c r="K457" s="53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</row>
    <row r="458" spans="1:23" x14ac:dyDescent="0.25">
      <c r="A458" s="112"/>
      <c r="B458" s="26"/>
      <c r="C458" s="23"/>
      <c r="D458" s="23"/>
      <c r="E458" s="27"/>
      <c r="F458" s="27"/>
      <c r="G458" s="27"/>
      <c r="H458" s="53"/>
      <c r="I458" s="27"/>
      <c r="J458" s="27"/>
      <c r="K458" s="53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</row>
    <row r="459" spans="1:23" x14ac:dyDescent="0.25">
      <c r="A459" s="112"/>
      <c r="B459" s="26"/>
      <c r="C459" s="23"/>
      <c r="D459" s="23"/>
      <c r="E459" s="27"/>
      <c r="F459" s="27"/>
      <c r="G459" s="27"/>
      <c r="H459" s="53"/>
      <c r="I459" s="27"/>
      <c r="J459" s="27"/>
      <c r="K459" s="53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</row>
    <row r="460" spans="1:23" x14ac:dyDescent="0.25">
      <c r="A460" s="112"/>
      <c r="B460" s="26"/>
      <c r="C460" s="23"/>
      <c r="D460" s="23"/>
      <c r="E460" s="27"/>
      <c r="F460" s="27"/>
      <c r="G460" s="27"/>
      <c r="H460" s="53"/>
      <c r="I460" s="27"/>
      <c r="J460" s="27"/>
      <c r="K460" s="53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</row>
    <row r="461" spans="1:23" x14ac:dyDescent="0.25">
      <c r="A461" s="112"/>
      <c r="B461" s="26"/>
      <c r="C461" s="23"/>
      <c r="D461" s="23"/>
      <c r="E461" s="27"/>
      <c r="F461" s="27"/>
      <c r="G461" s="27"/>
      <c r="H461" s="53"/>
      <c r="I461" s="27"/>
      <c r="J461" s="27"/>
      <c r="K461" s="53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</row>
    <row r="462" spans="1:23" x14ac:dyDescent="0.25">
      <c r="A462" s="112"/>
      <c r="B462" s="28"/>
      <c r="C462" s="22"/>
      <c r="D462" s="22"/>
      <c r="E462" s="23"/>
      <c r="F462" s="23"/>
      <c r="G462" s="23"/>
      <c r="H462" s="53"/>
      <c r="I462" s="23"/>
      <c r="J462" s="23"/>
      <c r="K462" s="53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</row>
    <row r="463" spans="1:23" x14ac:dyDescent="0.25">
      <c r="A463" s="112"/>
      <c r="B463" s="31"/>
      <c r="C463" s="32"/>
      <c r="D463" s="32"/>
      <c r="E463" s="23"/>
      <c r="F463" s="23"/>
      <c r="G463" s="23"/>
      <c r="H463" s="53"/>
      <c r="I463" s="23"/>
      <c r="J463" s="23"/>
      <c r="K463" s="53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</row>
    <row r="464" spans="1:23" x14ac:dyDescent="0.25">
      <c r="A464" s="112"/>
      <c r="B464" s="33"/>
      <c r="C464" s="34"/>
      <c r="D464" s="34"/>
      <c r="E464" s="35"/>
      <c r="F464" s="35"/>
      <c r="G464" s="35"/>
      <c r="H464" s="53"/>
      <c r="I464" s="35"/>
      <c r="J464" s="35"/>
      <c r="K464" s="53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</row>
    <row r="465" spans="1:23" x14ac:dyDescent="0.25">
      <c r="A465" s="112"/>
      <c r="B465" s="18"/>
      <c r="C465" s="36"/>
      <c r="D465" s="36"/>
      <c r="E465" s="23"/>
      <c r="F465" s="23"/>
      <c r="G465" s="23"/>
      <c r="H465" s="53"/>
      <c r="I465" s="23"/>
      <c r="J465" s="23"/>
      <c r="K465" s="53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</row>
    <row r="466" spans="1:23" x14ac:dyDescent="0.25">
      <c r="A466" s="112"/>
      <c r="B466" s="18"/>
      <c r="C466" s="36"/>
      <c r="D466" s="36"/>
      <c r="E466" s="23"/>
      <c r="F466" s="23"/>
      <c r="G466" s="23"/>
      <c r="H466" s="53"/>
      <c r="I466" s="23"/>
      <c r="J466" s="23"/>
      <c r="K466" s="53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</row>
    <row r="467" spans="1:23" x14ac:dyDescent="0.25">
      <c r="A467" s="112"/>
      <c r="B467" s="18"/>
      <c r="C467" s="36"/>
      <c r="D467" s="36"/>
      <c r="E467" s="23"/>
      <c r="F467" s="23"/>
      <c r="G467" s="23"/>
      <c r="H467" s="53"/>
      <c r="I467" s="23"/>
      <c r="J467" s="23"/>
      <c r="K467" s="53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</row>
    <row r="468" spans="1:23" x14ac:dyDescent="0.25">
      <c r="A468" s="112"/>
      <c r="B468" s="33"/>
      <c r="C468" s="34"/>
      <c r="D468" s="34"/>
      <c r="E468" s="35"/>
      <c r="F468" s="35"/>
      <c r="G468" s="35"/>
      <c r="H468" s="53"/>
      <c r="I468" s="35"/>
      <c r="J468" s="35"/>
      <c r="K468" s="53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</row>
    <row r="469" spans="1:23" x14ac:dyDescent="0.25">
      <c r="A469" s="112"/>
      <c r="B469" s="18"/>
      <c r="C469" s="36"/>
      <c r="D469" s="36"/>
      <c r="E469" s="23"/>
      <c r="F469" s="23"/>
      <c r="G469" s="23"/>
      <c r="H469" s="53"/>
      <c r="I469" s="23"/>
      <c r="J469" s="23"/>
      <c r="K469" s="53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</row>
    <row r="470" spans="1:23" x14ac:dyDescent="0.25">
      <c r="A470" s="112"/>
      <c r="B470" s="18"/>
      <c r="C470" s="23"/>
      <c r="D470" s="23"/>
      <c r="E470" s="36"/>
      <c r="F470" s="36"/>
      <c r="G470" s="36"/>
      <c r="I470" s="36"/>
      <c r="J470" s="36"/>
    </row>
    <row r="471" spans="1:23" x14ac:dyDescent="0.25">
      <c r="A471" s="112"/>
      <c r="B471" s="18"/>
      <c r="C471" s="23"/>
      <c r="D471" s="23"/>
      <c r="E471" s="36"/>
      <c r="F471" s="36"/>
      <c r="G471" s="36"/>
      <c r="I471" s="36"/>
      <c r="J471" s="36"/>
    </row>
    <row r="472" spans="1:23" x14ac:dyDescent="0.25">
      <c r="A472" s="112"/>
      <c r="B472" s="18"/>
      <c r="C472" s="23"/>
      <c r="D472" s="23"/>
      <c r="E472" s="36"/>
      <c r="F472" s="36"/>
      <c r="G472" s="36"/>
      <c r="I472" s="36"/>
      <c r="J472" s="36"/>
    </row>
    <row r="473" spans="1:23" x14ac:dyDescent="0.25">
      <c r="A473" s="112"/>
      <c r="B473" s="18"/>
      <c r="C473" s="23"/>
      <c r="D473" s="23"/>
      <c r="E473" s="36"/>
      <c r="F473" s="36"/>
      <c r="G473" s="36"/>
      <c r="I473" s="36"/>
      <c r="J473" s="36"/>
    </row>
    <row r="474" spans="1:23" x14ac:dyDescent="0.25">
      <c r="A474" s="112"/>
      <c r="B474" s="18"/>
      <c r="C474" s="23"/>
      <c r="D474" s="23"/>
      <c r="E474" s="36"/>
      <c r="F474" s="36"/>
      <c r="G474" s="36"/>
      <c r="I474" s="36"/>
      <c r="J474" s="36"/>
    </row>
    <row r="475" spans="1:23" x14ac:dyDescent="0.25">
      <c r="A475" s="112"/>
      <c r="B475" s="18"/>
      <c r="C475" s="23"/>
      <c r="D475" s="23"/>
      <c r="E475" s="36"/>
      <c r="F475" s="36"/>
      <c r="G475" s="36"/>
      <c r="I475" s="36"/>
      <c r="J475" s="36"/>
    </row>
    <row r="476" spans="1:23" x14ac:dyDescent="0.25">
      <c r="A476" s="112"/>
      <c r="B476" s="33"/>
      <c r="C476" s="34"/>
      <c r="D476" s="34"/>
      <c r="E476" s="35"/>
      <c r="F476" s="35"/>
      <c r="G476" s="35"/>
      <c r="I476" s="35"/>
      <c r="J476" s="35"/>
    </row>
    <row r="477" spans="1:23" x14ac:dyDescent="0.25">
      <c r="A477" s="112"/>
      <c r="B477" s="18"/>
      <c r="C477" s="36"/>
      <c r="D477" s="36"/>
      <c r="E477" s="23"/>
      <c r="F477" s="23"/>
      <c r="G477" s="23"/>
      <c r="I477" s="23"/>
      <c r="J477" s="23"/>
    </row>
    <row r="478" spans="1:23" x14ac:dyDescent="0.25">
      <c r="A478" s="112"/>
      <c r="B478" s="18"/>
      <c r="C478" s="36"/>
      <c r="D478" s="36"/>
      <c r="E478" s="23"/>
      <c r="F478" s="23"/>
      <c r="G478" s="23"/>
      <c r="I478" s="23"/>
      <c r="J478" s="23"/>
    </row>
    <row r="479" spans="1:23" x14ac:dyDescent="0.25">
      <c r="A479" s="112"/>
      <c r="B479" s="18"/>
      <c r="C479" s="36"/>
      <c r="D479" s="36"/>
      <c r="E479" s="23"/>
      <c r="F479" s="23"/>
      <c r="G479" s="23"/>
      <c r="I479" s="23"/>
      <c r="J479" s="23"/>
    </row>
    <row r="480" spans="1:23" x14ac:dyDescent="0.25">
      <c r="B480" s="18"/>
      <c r="C480" s="36"/>
      <c r="D480" s="36"/>
      <c r="E480" s="23"/>
      <c r="F480" s="23"/>
      <c r="G480" s="23"/>
      <c r="H480" s="17"/>
      <c r="I480" s="23"/>
      <c r="J480" s="23"/>
      <c r="K480" s="17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</row>
    <row r="481" spans="1:23" s="12" customFormat="1" x14ac:dyDescent="0.25">
      <c r="A481" s="113"/>
      <c r="B481" s="18"/>
      <c r="C481" s="36"/>
      <c r="D481" s="36"/>
      <c r="E481" s="23"/>
      <c r="F481" s="23"/>
      <c r="G481" s="23"/>
      <c r="H481" s="47"/>
      <c r="I481" s="23"/>
      <c r="J481" s="23"/>
      <c r="K481" s="47"/>
    </row>
    <row r="482" spans="1:23" s="12" customFormat="1" x14ac:dyDescent="0.25">
      <c r="A482" s="113"/>
      <c r="B482" s="31"/>
      <c r="C482" s="32"/>
      <c r="D482" s="32"/>
      <c r="E482" s="23"/>
      <c r="F482" s="23"/>
      <c r="G482" s="23"/>
      <c r="H482" s="47"/>
      <c r="I482" s="23"/>
      <c r="J482" s="23"/>
      <c r="K482" s="47"/>
    </row>
    <row r="483" spans="1:23" s="12" customFormat="1" x14ac:dyDescent="0.25">
      <c r="A483" s="113"/>
      <c r="B483" s="18"/>
      <c r="C483" s="36"/>
      <c r="D483" s="36"/>
      <c r="E483" s="23"/>
      <c r="F483" s="23"/>
      <c r="G483" s="23"/>
      <c r="H483" s="47"/>
      <c r="I483" s="23"/>
      <c r="J483" s="23"/>
      <c r="K483" s="47"/>
    </row>
    <row r="484" spans="1:23" s="12" customFormat="1" x14ac:dyDescent="0.25">
      <c r="A484" s="113"/>
      <c r="B484" s="18"/>
      <c r="C484" s="36"/>
      <c r="D484" s="36"/>
      <c r="E484" s="23"/>
      <c r="F484" s="23"/>
      <c r="G484" s="23"/>
      <c r="H484" s="47"/>
      <c r="I484" s="23"/>
      <c r="J484" s="23"/>
      <c r="K484" s="47"/>
    </row>
    <row r="485" spans="1:23" s="12" customFormat="1" x14ac:dyDescent="0.25">
      <c r="A485" s="113"/>
      <c r="B485" s="18"/>
      <c r="C485" s="36"/>
      <c r="D485" s="36"/>
      <c r="E485" s="23"/>
      <c r="F485" s="23"/>
      <c r="G485" s="23"/>
      <c r="H485" s="47"/>
      <c r="I485" s="23"/>
      <c r="J485" s="23"/>
      <c r="K485" s="47"/>
    </row>
    <row r="486" spans="1:23" s="12" customFormat="1" x14ac:dyDescent="0.25">
      <c r="A486" s="113"/>
      <c r="B486" s="18"/>
      <c r="C486" s="36"/>
      <c r="D486" s="36"/>
      <c r="E486" s="23"/>
      <c r="F486" s="23"/>
      <c r="G486" s="23"/>
      <c r="H486" s="47"/>
      <c r="I486" s="23"/>
      <c r="J486" s="23"/>
      <c r="K486" s="47"/>
    </row>
    <row r="487" spans="1:23" s="12" customFormat="1" x14ac:dyDescent="0.25">
      <c r="A487" s="113"/>
      <c r="B487" s="18"/>
      <c r="C487" s="36"/>
      <c r="D487" s="36"/>
      <c r="E487" s="23"/>
      <c r="F487" s="23"/>
      <c r="G487" s="23"/>
      <c r="H487" s="47"/>
      <c r="I487" s="23"/>
      <c r="J487" s="23"/>
      <c r="K487" s="47"/>
    </row>
    <row r="488" spans="1:23" s="12" customFormat="1" x14ac:dyDescent="0.25">
      <c r="A488" s="113"/>
      <c r="B488" s="18"/>
      <c r="C488" s="36"/>
      <c r="D488" s="36"/>
      <c r="E488" s="23"/>
      <c r="F488" s="23"/>
      <c r="G488" s="23"/>
      <c r="H488" s="47"/>
      <c r="I488" s="23"/>
      <c r="J488" s="23"/>
      <c r="K488" s="47"/>
    </row>
    <row r="489" spans="1:23" x14ac:dyDescent="0.25">
      <c r="A489" s="112"/>
      <c r="B489" s="16"/>
      <c r="C489" s="16"/>
      <c r="D489" s="16"/>
      <c r="E489" s="16"/>
      <c r="F489" s="16"/>
      <c r="G489" s="16"/>
      <c r="H489" s="17"/>
      <c r="I489" s="16"/>
      <c r="J489" s="16"/>
      <c r="K489" s="17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</row>
    <row r="490" spans="1:23" x14ac:dyDescent="0.25">
      <c r="A490" s="112"/>
      <c r="B490" s="16"/>
      <c r="C490" s="16"/>
      <c r="D490" s="16"/>
      <c r="E490" s="16"/>
      <c r="F490" s="16"/>
      <c r="G490" s="16"/>
      <c r="H490" s="17"/>
      <c r="I490" s="16"/>
      <c r="J490" s="16"/>
      <c r="K490" s="17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</row>
    <row r="491" spans="1:23" x14ac:dyDescent="0.25">
      <c r="A491" s="112"/>
      <c r="B491" s="16"/>
      <c r="C491" s="16"/>
      <c r="D491" s="16"/>
      <c r="E491" s="16"/>
      <c r="F491" s="16"/>
      <c r="G491" s="16"/>
      <c r="H491" s="17"/>
      <c r="I491" s="16"/>
      <c r="J491" s="16"/>
      <c r="K491" s="17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</row>
    <row r="492" spans="1:23" x14ac:dyDescent="0.25">
      <c r="A492" s="112"/>
      <c r="B492" s="16"/>
      <c r="C492" s="16"/>
      <c r="D492" s="16"/>
      <c r="E492" s="16"/>
      <c r="F492" s="16"/>
      <c r="G492" s="16"/>
      <c r="H492" s="17"/>
      <c r="I492" s="16"/>
      <c r="J492" s="16"/>
      <c r="K492" s="17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</row>
    <row r="493" spans="1:23" x14ac:dyDescent="0.25">
      <c r="A493" s="112"/>
      <c r="B493" s="16"/>
      <c r="C493" s="16"/>
      <c r="D493" s="16"/>
      <c r="E493" s="16"/>
      <c r="F493" s="16"/>
      <c r="G493" s="16"/>
      <c r="H493" s="17"/>
      <c r="I493" s="16"/>
      <c r="J493" s="16"/>
      <c r="K493" s="17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</row>
    <row r="494" spans="1:23" x14ac:dyDescent="0.25">
      <c r="A494" s="112"/>
      <c r="B494" s="16"/>
      <c r="C494" s="16"/>
      <c r="D494" s="16"/>
      <c r="E494" s="16"/>
      <c r="F494" s="16"/>
      <c r="G494" s="16"/>
      <c r="H494" s="17"/>
      <c r="I494" s="16"/>
      <c r="J494" s="16"/>
      <c r="K494" s="17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</row>
    <row r="495" spans="1:23" x14ac:dyDescent="0.25">
      <c r="A495" s="112"/>
      <c r="B495" s="16"/>
      <c r="C495" s="16"/>
      <c r="D495" s="16"/>
      <c r="E495" s="16"/>
      <c r="F495" s="16"/>
      <c r="G495" s="16"/>
      <c r="H495" s="17"/>
      <c r="I495" s="16"/>
      <c r="J495" s="16"/>
      <c r="K495" s="17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</row>
    <row r="496" spans="1:23" x14ac:dyDescent="0.25">
      <c r="A496" s="112"/>
      <c r="B496" s="16"/>
      <c r="C496" s="16"/>
      <c r="D496" s="16"/>
      <c r="E496" s="16"/>
      <c r="F496" s="16"/>
      <c r="G496" s="16"/>
      <c r="H496" s="17"/>
      <c r="I496" s="16"/>
      <c r="J496" s="16"/>
      <c r="K496" s="17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</row>
    <row r="497" spans="1:23" x14ac:dyDescent="0.25">
      <c r="A497" s="112"/>
      <c r="B497" s="16"/>
      <c r="C497" s="16"/>
      <c r="D497" s="16"/>
      <c r="E497" s="16"/>
      <c r="F497" s="16"/>
      <c r="G497" s="16"/>
      <c r="H497" s="17"/>
      <c r="I497" s="16"/>
      <c r="J497" s="16"/>
      <c r="K497" s="17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</row>
    <row r="498" spans="1:23" x14ac:dyDescent="0.25">
      <c r="A498" s="112"/>
      <c r="B498" s="16"/>
      <c r="C498" s="16"/>
      <c r="D498" s="16"/>
      <c r="E498" s="16"/>
      <c r="F498" s="16"/>
      <c r="G498" s="16"/>
      <c r="H498" s="17"/>
      <c r="I498" s="16"/>
      <c r="J498" s="16"/>
      <c r="K498" s="17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</row>
    <row r="499" spans="1:23" x14ac:dyDescent="0.25">
      <c r="A499" s="112"/>
      <c r="B499" s="16"/>
      <c r="C499" s="16"/>
      <c r="D499" s="16"/>
      <c r="E499" s="16"/>
      <c r="F499" s="16"/>
      <c r="G499" s="16"/>
      <c r="H499" s="17"/>
      <c r="I499" s="16"/>
      <c r="J499" s="16"/>
      <c r="K499" s="17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</row>
    <row r="500" spans="1:23" x14ac:dyDescent="0.25">
      <c r="A500" s="112"/>
      <c r="B500" s="16"/>
      <c r="C500" s="16"/>
      <c r="D500" s="16"/>
      <c r="E500" s="16"/>
      <c r="F500" s="16"/>
      <c r="G500" s="16"/>
      <c r="H500" s="17"/>
      <c r="I500" s="16"/>
      <c r="J500" s="16"/>
      <c r="K500" s="17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</row>
    <row r="501" spans="1:23" x14ac:dyDescent="0.25">
      <c r="A501" s="112"/>
      <c r="B501" s="16"/>
      <c r="C501" s="16"/>
      <c r="D501" s="16"/>
      <c r="E501" s="16"/>
      <c r="F501" s="16"/>
      <c r="G501" s="16"/>
      <c r="H501" s="17"/>
      <c r="I501" s="16"/>
      <c r="J501" s="16"/>
      <c r="K501" s="17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</row>
    <row r="502" spans="1:23" x14ac:dyDescent="0.25">
      <c r="A502" s="112"/>
      <c r="B502" s="16"/>
      <c r="C502" s="16"/>
      <c r="D502" s="16"/>
      <c r="E502" s="16"/>
      <c r="F502" s="16"/>
      <c r="G502" s="16"/>
      <c r="H502" s="17"/>
      <c r="I502" s="16"/>
      <c r="J502" s="16"/>
      <c r="K502" s="17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</row>
    <row r="503" spans="1:23" x14ac:dyDescent="0.25">
      <c r="A503" s="112"/>
      <c r="B503" s="16"/>
      <c r="C503" s="16"/>
      <c r="D503" s="16"/>
      <c r="E503" s="16"/>
      <c r="F503" s="16"/>
      <c r="G503" s="16"/>
      <c r="H503" s="17"/>
      <c r="I503" s="16"/>
      <c r="J503" s="16"/>
      <c r="K503" s="17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</row>
    <row r="504" spans="1:23" x14ac:dyDescent="0.25">
      <c r="A504" s="112"/>
      <c r="B504" s="16"/>
      <c r="C504" s="16"/>
      <c r="D504" s="16"/>
      <c r="E504" s="16"/>
      <c r="F504" s="16"/>
      <c r="G504" s="16"/>
      <c r="H504" s="17"/>
      <c r="I504" s="16"/>
      <c r="J504" s="16"/>
      <c r="K504" s="17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</row>
    <row r="505" spans="1:23" x14ac:dyDescent="0.25">
      <c r="A505" s="112"/>
      <c r="B505" s="16"/>
      <c r="C505" s="16"/>
      <c r="D505" s="16"/>
      <c r="E505" s="16"/>
      <c r="F505" s="16"/>
      <c r="G505" s="16"/>
      <c r="H505" s="17"/>
      <c r="I505" s="16"/>
      <c r="J505" s="16"/>
      <c r="K505" s="17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</row>
    <row r="506" spans="1:23" x14ac:dyDescent="0.25">
      <c r="A506" s="112"/>
      <c r="B506" s="16"/>
      <c r="C506" s="16"/>
      <c r="D506" s="16"/>
      <c r="E506" s="16"/>
      <c r="F506" s="16"/>
      <c r="G506" s="16"/>
      <c r="H506" s="17"/>
      <c r="I506" s="16"/>
      <c r="J506" s="16"/>
      <c r="K506" s="17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</row>
    <row r="507" spans="1:23" x14ac:dyDescent="0.25">
      <c r="A507" s="112"/>
      <c r="B507" s="16"/>
      <c r="C507" s="16"/>
      <c r="D507" s="16"/>
      <c r="E507" s="16"/>
      <c r="F507" s="16"/>
      <c r="G507" s="16"/>
      <c r="H507" s="17"/>
      <c r="I507" s="16"/>
      <c r="J507" s="16"/>
      <c r="K507" s="17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</row>
    <row r="508" spans="1:23" x14ac:dyDescent="0.25">
      <c r="A508" s="112"/>
      <c r="B508" s="16"/>
      <c r="C508" s="16"/>
      <c r="D508" s="16"/>
      <c r="E508" s="16"/>
      <c r="F508" s="16"/>
      <c r="G508" s="16"/>
      <c r="H508" s="17"/>
      <c r="I508" s="16"/>
      <c r="J508" s="16"/>
      <c r="K508" s="17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</row>
    <row r="509" spans="1:23" x14ac:dyDescent="0.25">
      <c r="A509" s="112"/>
      <c r="B509" s="16"/>
      <c r="C509" s="16"/>
      <c r="D509" s="16"/>
      <c r="E509" s="16"/>
      <c r="F509" s="16"/>
      <c r="G509" s="16"/>
      <c r="H509" s="17"/>
      <c r="I509" s="16"/>
      <c r="J509" s="16"/>
      <c r="K509" s="17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</row>
    <row r="510" spans="1:23" x14ac:dyDescent="0.25">
      <c r="A510" s="112"/>
      <c r="B510" s="16"/>
      <c r="C510" s="16"/>
      <c r="D510" s="16"/>
      <c r="E510" s="16"/>
      <c r="F510" s="16"/>
      <c r="G510" s="16"/>
      <c r="H510" s="17"/>
      <c r="I510" s="16"/>
      <c r="J510" s="16"/>
      <c r="K510" s="17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</row>
    <row r="511" spans="1:23" x14ac:dyDescent="0.25">
      <c r="A511" s="112"/>
      <c r="B511" s="16"/>
      <c r="C511" s="16"/>
      <c r="D511" s="16"/>
      <c r="E511" s="16"/>
      <c r="F511" s="16"/>
      <c r="G511" s="16"/>
      <c r="H511" s="17"/>
      <c r="I511" s="16"/>
      <c r="J511" s="16"/>
      <c r="K511" s="17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</row>
    <row r="512" spans="1:23" x14ac:dyDescent="0.25">
      <c r="A512" s="112"/>
      <c r="B512" s="16"/>
      <c r="C512" s="16"/>
      <c r="D512" s="16"/>
      <c r="E512" s="16"/>
      <c r="F512" s="16"/>
      <c r="G512" s="16"/>
      <c r="H512" s="17"/>
      <c r="I512" s="16"/>
      <c r="J512" s="16"/>
      <c r="K512" s="17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</row>
    <row r="513" spans="1:23" x14ac:dyDescent="0.25">
      <c r="A513" s="112"/>
      <c r="B513" s="16"/>
      <c r="C513" s="16"/>
      <c r="D513" s="16"/>
      <c r="E513" s="16"/>
      <c r="F513" s="16"/>
      <c r="G513" s="16"/>
      <c r="H513" s="17"/>
      <c r="I513" s="16"/>
      <c r="J513" s="16"/>
      <c r="K513" s="17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</row>
    <row r="514" spans="1:23" x14ac:dyDescent="0.25">
      <c r="A514" s="112"/>
      <c r="B514" s="16"/>
      <c r="C514" s="16"/>
      <c r="D514" s="16"/>
      <c r="E514" s="16"/>
      <c r="F514" s="16"/>
      <c r="G514" s="16"/>
      <c r="H514" s="17"/>
      <c r="I514" s="16"/>
      <c r="J514" s="16"/>
      <c r="K514" s="17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</row>
    <row r="515" spans="1:23" x14ac:dyDescent="0.25">
      <c r="A515" s="112"/>
      <c r="B515" s="16"/>
      <c r="C515" s="16"/>
      <c r="D515" s="16"/>
      <c r="E515" s="16"/>
      <c r="F515" s="16"/>
      <c r="G515" s="16"/>
      <c r="H515" s="17"/>
      <c r="I515" s="16"/>
      <c r="J515" s="16"/>
      <c r="K515" s="17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</row>
    <row r="516" spans="1:23" x14ac:dyDescent="0.25">
      <c r="A516" s="112"/>
      <c r="B516" s="16"/>
      <c r="C516" s="16"/>
      <c r="D516" s="16"/>
      <c r="E516" s="16"/>
      <c r="F516" s="16"/>
      <c r="G516" s="16"/>
      <c r="H516" s="17"/>
      <c r="I516" s="16"/>
      <c r="J516" s="16"/>
      <c r="K516" s="17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</row>
    <row r="517" spans="1:23" x14ac:dyDescent="0.25">
      <c r="A517" s="112"/>
      <c r="B517" s="16"/>
      <c r="C517" s="16"/>
      <c r="D517" s="16"/>
      <c r="E517" s="16"/>
      <c r="F517" s="16"/>
      <c r="G517" s="16"/>
      <c r="H517" s="17"/>
      <c r="I517" s="16"/>
      <c r="J517" s="16"/>
      <c r="K517" s="17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</row>
    <row r="518" spans="1:23" x14ac:dyDescent="0.25">
      <c r="A518" s="112"/>
      <c r="B518" s="16"/>
      <c r="C518" s="16"/>
      <c r="D518" s="16"/>
      <c r="E518" s="16"/>
      <c r="F518" s="16"/>
      <c r="G518" s="16"/>
      <c r="H518" s="17"/>
      <c r="I518" s="16"/>
      <c r="J518" s="16"/>
      <c r="K518" s="17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</row>
    <row r="519" spans="1:23" x14ac:dyDescent="0.25">
      <c r="A519" s="112"/>
      <c r="B519" s="16"/>
      <c r="C519" s="16"/>
      <c r="D519" s="16"/>
      <c r="E519" s="16"/>
      <c r="F519" s="16"/>
      <c r="G519" s="16"/>
      <c r="H519" s="17"/>
      <c r="I519" s="16"/>
      <c r="J519" s="16"/>
      <c r="K519" s="17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</row>
    <row r="520" spans="1:23" x14ac:dyDescent="0.25">
      <c r="A520" s="112"/>
      <c r="B520" s="16"/>
      <c r="C520" s="16"/>
      <c r="D520" s="16"/>
      <c r="E520" s="16"/>
      <c r="F520" s="16"/>
      <c r="G520" s="16"/>
      <c r="H520" s="17"/>
      <c r="I520" s="16"/>
      <c r="J520" s="16"/>
      <c r="K520" s="17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</row>
    <row r="521" spans="1:23" x14ac:dyDescent="0.25">
      <c r="A521" s="112"/>
      <c r="B521" s="16"/>
      <c r="C521" s="16"/>
      <c r="D521" s="16"/>
      <c r="E521" s="16"/>
      <c r="F521" s="16"/>
      <c r="G521" s="16"/>
      <c r="H521" s="17"/>
      <c r="I521" s="16"/>
      <c r="J521" s="16"/>
      <c r="K521" s="17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</row>
    <row r="522" spans="1:23" x14ac:dyDescent="0.25">
      <c r="A522" s="112"/>
      <c r="B522" s="16"/>
      <c r="C522" s="16"/>
      <c r="D522" s="16"/>
      <c r="E522" s="16"/>
      <c r="F522" s="16"/>
      <c r="G522" s="16"/>
      <c r="H522" s="17"/>
      <c r="I522" s="16"/>
      <c r="J522" s="16"/>
      <c r="K522" s="17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</row>
    <row r="523" spans="1:23" x14ac:dyDescent="0.25">
      <c r="A523" s="112"/>
      <c r="B523" s="16"/>
      <c r="C523" s="16"/>
      <c r="D523" s="16"/>
      <c r="E523" s="16"/>
      <c r="F523" s="16"/>
      <c r="G523" s="16"/>
      <c r="H523" s="17"/>
      <c r="I523" s="16"/>
      <c r="J523" s="16"/>
      <c r="K523" s="17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</row>
    <row r="524" spans="1:23" x14ac:dyDescent="0.25">
      <c r="A524" s="112"/>
      <c r="B524" s="16"/>
      <c r="C524" s="16"/>
      <c r="D524" s="16"/>
      <c r="E524" s="16"/>
      <c r="F524" s="16"/>
      <c r="G524" s="16"/>
      <c r="H524" s="17"/>
      <c r="I524" s="16"/>
      <c r="J524" s="16"/>
      <c r="K524" s="17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</row>
    <row r="525" spans="1:23" x14ac:dyDescent="0.25">
      <c r="A525" s="112"/>
      <c r="B525" s="16"/>
      <c r="C525" s="16"/>
      <c r="D525" s="16"/>
      <c r="E525" s="16"/>
      <c r="F525" s="16"/>
      <c r="G525" s="16"/>
      <c r="H525" s="17"/>
      <c r="I525" s="16"/>
      <c r="J525" s="16"/>
      <c r="K525" s="17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</row>
    <row r="526" spans="1:23" x14ac:dyDescent="0.25">
      <c r="A526" s="112"/>
      <c r="B526" s="16"/>
      <c r="C526" s="16"/>
      <c r="D526" s="16"/>
      <c r="E526" s="16"/>
      <c r="F526" s="16"/>
      <c r="G526" s="16"/>
      <c r="H526" s="17"/>
      <c r="I526" s="16"/>
      <c r="J526" s="16"/>
      <c r="K526" s="17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</row>
    <row r="527" spans="1:23" x14ac:dyDescent="0.25">
      <c r="A527" s="112"/>
      <c r="B527" s="16"/>
      <c r="C527" s="16"/>
      <c r="D527" s="16"/>
      <c r="E527" s="16"/>
      <c r="F527" s="16"/>
      <c r="G527" s="16"/>
      <c r="H527" s="17"/>
      <c r="I527" s="16"/>
      <c r="J527" s="16"/>
      <c r="K527" s="17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</row>
    <row r="528" spans="1:23" x14ac:dyDescent="0.25">
      <c r="A528" s="112"/>
      <c r="B528" s="16"/>
      <c r="C528" s="16"/>
      <c r="D528" s="16"/>
      <c r="E528" s="16"/>
      <c r="F528" s="16"/>
      <c r="G528" s="16"/>
      <c r="H528" s="17"/>
      <c r="I528" s="16"/>
      <c r="J528" s="16"/>
      <c r="K528" s="17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</row>
    <row r="529" spans="1:23" x14ac:dyDescent="0.25">
      <c r="A529" s="112"/>
      <c r="B529" s="16"/>
      <c r="C529" s="16"/>
      <c r="D529" s="16"/>
      <c r="E529" s="16"/>
      <c r="F529" s="16"/>
      <c r="G529" s="16"/>
      <c r="H529" s="17"/>
      <c r="I529" s="16"/>
      <c r="J529" s="16"/>
      <c r="K529" s="17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</row>
    <row r="530" spans="1:23" x14ac:dyDescent="0.25">
      <c r="A530" s="112"/>
      <c r="B530" s="16"/>
      <c r="C530" s="16"/>
      <c r="D530" s="16"/>
      <c r="E530" s="16"/>
      <c r="F530" s="16"/>
      <c r="G530" s="16"/>
      <c r="H530" s="17"/>
      <c r="I530" s="16"/>
      <c r="J530" s="16"/>
      <c r="K530" s="17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</row>
    <row r="531" spans="1:23" x14ac:dyDescent="0.25">
      <c r="A531" s="112"/>
      <c r="B531" s="16"/>
      <c r="C531" s="16"/>
      <c r="D531" s="16"/>
      <c r="E531" s="16"/>
      <c r="F531" s="16"/>
      <c r="G531" s="16"/>
      <c r="H531" s="17"/>
      <c r="I531" s="16"/>
      <c r="J531" s="16"/>
      <c r="K531" s="17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</row>
    <row r="532" spans="1:23" x14ac:dyDescent="0.25">
      <c r="A532" s="112"/>
      <c r="B532" s="16"/>
      <c r="C532" s="16"/>
      <c r="D532" s="16"/>
      <c r="E532" s="16"/>
      <c r="F532" s="16"/>
      <c r="G532" s="16"/>
      <c r="H532" s="17"/>
      <c r="I532" s="16"/>
      <c r="J532" s="16"/>
      <c r="K532" s="17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</row>
    <row r="533" spans="1:23" x14ac:dyDescent="0.25">
      <c r="A533" s="112"/>
      <c r="B533" s="16"/>
      <c r="C533" s="16"/>
      <c r="D533" s="16"/>
      <c r="E533" s="16"/>
      <c r="F533" s="16"/>
      <c r="G533" s="16"/>
      <c r="H533" s="17"/>
      <c r="I533" s="16"/>
      <c r="J533" s="16"/>
      <c r="K533" s="17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</row>
    <row r="534" spans="1:23" x14ac:dyDescent="0.25">
      <c r="A534" s="112"/>
      <c r="B534" s="16"/>
      <c r="C534" s="16"/>
      <c r="D534" s="16"/>
      <c r="E534" s="16"/>
      <c r="F534" s="16"/>
      <c r="G534" s="16"/>
      <c r="H534" s="17"/>
      <c r="I534" s="16"/>
      <c r="J534" s="16"/>
      <c r="K534" s="17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</row>
    <row r="535" spans="1:23" x14ac:dyDescent="0.25">
      <c r="A535" s="112"/>
      <c r="B535" s="16"/>
      <c r="C535" s="16"/>
      <c r="D535" s="16"/>
      <c r="E535" s="16"/>
      <c r="F535" s="16"/>
      <c r="G535" s="16"/>
      <c r="H535" s="17"/>
      <c r="I535" s="16"/>
      <c r="J535" s="16"/>
      <c r="K535" s="17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</row>
    <row r="536" spans="1:23" x14ac:dyDescent="0.25">
      <c r="A536" s="112"/>
      <c r="B536" s="16"/>
      <c r="C536" s="16"/>
      <c r="D536" s="16"/>
      <c r="E536" s="16"/>
      <c r="F536" s="16"/>
      <c r="G536" s="16"/>
      <c r="H536" s="17"/>
      <c r="I536" s="16"/>
      <c r="J536" s="16"/>
      <c r="K536" s="17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</row>
    <row r="537" spans="1:23" x14ac:dyDescent="0.25">
      <c r="A537" s="112"/>
      <c r="B537" s="16"/>
      <c r="C537" s="16"/>
      <c r="D537" s="16"/>
      <c r="E537" s="16"/>
      <c r="F537" s="16"/>
      <c r="G537" s="16"/>
      <c r="H537" s="17"/>
      <c r="I537" s="16"/>
      <c r="J537" s="16"/>
      <c r="K537" s="17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</row>
    <row r="538" spans="1:23" x14ac:dyDescent="0.25">
      <c r="A538" s="112"/>
      <c r="B538" s="16"/>
      <c r="C538" s="16"/>
      <c r="D538" s="16"/>
      <c r="E538" s="16"/>
      <c r="F538" s="16"/>
      <c r="G538" s="16"/>
      <c r="H538" s="17"/>
      <c r="I538" s="16"/>
      <c r="J538" s="16"/>
      <c r="K538" s="17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</row>
    <row r="539" spans="1:23" x14ac:dyDescent="0.25">
      <c r="A539" s="112"/>
      <c r="B539" s="16"/>
      <c r="C539" s="16"/>
      <c r="D539" s="16"/>
      <c r="E539" s="16"/>
      <c r="F539" s="16"/>
      <c r="G539" s="16"/>
      <c r="H539" s="17"/>
      <c r="I539" s="16"/>
      <c r="J539" s="16"/>
      <c r="K539" s="17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</row>
    <row r="540" spans="1:23" x14ac:dyDescent="0.25">
      <c r="A540" s="112"/>
      <c r="B540" s="16"/>
      <c r="C540" s="16"/>
      <c r="D540" s="16"/>
      <c r="E540" s="16"/>
      <c r="F540" s="16"/>
      <c r="G540" s="16"/>
      <c r="H540" s="17"/>
      <c r="I540" s="16"/>
      <c r="J540" s="16"/>
      <c r="K540" s="17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</row>
    <row r="541" spans="1:23" x14ac:dyDescent="0.25">
      <c r="A541" s="112"/>
      <c r="B541" s="16"/>
      <c r="C541" s="16"/>
      <c r="D541" s="16"/>
      <c r="E541" s="16"/>
      <c r="F541" s="16"/>
      <c r="G541" s="16"/>
      <c r="H541" s="17"/>
      <c r="I541" s="16"/>
      <c r="J541" s="16"/>
      <c r="K541" s="17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</row>
    <row r="542" spans="1:23" x14ac:dyDescent="0.25">
      <c r="A542" s="112"/>
      <c r="B542" s="16"/>
      <c r="C542" s="16"/>
      <c r="D542" s="16"/>
      <c r="E542" s="16"/>
      <c r="F542" s="16"/>
      <c r="G542" s="16"/>
      <c r="H542" s="17"/>
      <c r="I542" s="16"/>
      <c r="J542" s="16"/>
      <c r="K542" s="17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</row>
    <row r="543" spans="1:23" x14ac:dyDescent="0.25">
      <c r="A543" s="112"/>
      <c r="B543" s="16"/>
      <c r="C543" s="16"/>
      <c r="D543" s="16"/>
      <c r="E543" s="16"/>
      <c r="F543" s="16"/>
      <c r="G543" s="16"/>
      <c r="H543" s="17"/>
      <c r="I543" s="16"/>
      <c r="J543" s="16"/>
      <c r="K543" s="17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</row>
    <row r="544" spans="1:23" x14ac:dyDescent="0.25">
      <c r="A544" s="112"/>
      <c r="B544" s="16"/>
      <c r="C544" s="16"/>
      <c r="D544" s="16"/>
      <c r="E544" s="16"/>
      <c r="F544" s="16"/>
      <c r="G544" s="16"/>
      <c r="H544" s="17"/>
      <c r="I544" s="16"/>
      <c r="J544" s="16"/>
      <c r="K544" s="17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</row>
    <row r="545" spans="1:23" x14ac:dyDescent="0.25">
      <c r="A545" s="112"/>
      <c r="B545" s="16"/>
      <c r="C545" s="16"/>
      <c r="D545" s="16"/>
      <c r="E545" s="16"/>
      <c r="F545" s="16"/>
      <c r="G545" s="16"/>
      <c r="H545" s="17"/>
      <c r="I545" s="16"/>
      <c r="J545" s="16"/>
      <c r="K545" s="17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</row>
    <row r="546" spans="1:23" x14ac:dyDescent="0.25">
      <c r="A546" s="112"/>
      <c r="B546" s="16"/>
      <c r="C546" s="16"/>
      <c r="D546" s="16"/>
      <c r="E546" s="16"/>
      <c r="F546" s="16"/>
      <c r="G546" s="16"/>
      <c r="H546" s="17"/>
      <c r="I546" s="16"/>
      <c r="J546" s="16"/>
      <c r="K546" s="17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</row>
    <row r="547" spans="1:23" x14ac:dyDescent="0.25">
      <c r="A547" s="112"/>
      <c r="B547" s="16"/>
      <c r="C547" s="16"/>
      <c r="D547" s="16"/>
      <c r="E547" s="16"/>
      <c r="F547" s="16"/>
      <c r="G547" s="16"/>
      <c r="H547" s="17"/>
      <c r="I547" s="16"/>
      <c r="J547" s="16"/>
      <c r="K547" s="17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</row>
    <row r="548" spans="1:23" x14ac:dyDescent="0.25">
      <c r="A548" s="112"/>
      <c r="B548" s="16"/>
      <c r="C548" s="16"/>
      <c r="D548" s="16"/>
      <c r="E548" s="16"/>
      <c r="F548" s="16"/>
      <c r="G548" s="16"/>
      <c r="H548" s="17"/>
      <c r="I548" s="16"/>
      <c r="J548" s="16"/>
      <c r="K548" s="17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</row>
    <row r="549" spans="1:23" x14ac:dyDescent="0.25">
      <c r="A549" s="112"/>
      <c r="B549" s="16"/>
      <c r="C549" s="16"/>
      <c r="D549" s="16"/>
      <c r="E549" s="16"/>
      <c r="F549" s="16"/>
      <c r="G549" s="16"/>
      <c r="H549" s="17"/>
      <c r="I549" s="16"/>
      <c r="J549" s="16"/>
      <c r="K549" s="17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</row>
    <row r="550" spans="1:23" x14ac:dyDescent="0.25">
      <c r="A550" s="112"/>
      <c r="B550" s="16"/>
      <c r="C550" s="16"/>
      <c r="D550" s="16"/>
      <c r="E550" s="16"/>
      <c r="F550" s="16"/>
      <c r="G550" s="16"/>
      <c r="H550" s="17"/>
      <c r="I550" s="16"/>
      <c r="J550" s="16"/>
      <c r="K550" s="17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</row>
    <row r="551" spans="1:23" x14ac:dyDescent="0.25">
      <c r="A551" s="112"/>
      <c r="B551" s="16"/>
      <c r="C551" s="16"/>
      <c r="D551" s="16"/>
      <c r="E551" s="16"/>
      <c r="F551" s="16"/>
      <c r="G551" s="16"/>
      <c r="H551" s="17"/>
      <c r="I551" s="16"/>
      <c r="J551" s="16"/>
      <c r="K551" s="17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</row>
    <row r="552" spans="1:23" x14ac:dyDescent="0.25">
      <c r="A552" s="112"/>
      <c r="B552" s="16"/>
      <c r="C552" s="16"/>
      <c r="D552" s="16"/>
      <c r="E552" s="16"/>
      <c r="F552" s="16"/>
      <c r="G552" s="16"/>
      <c r="H552" s="17"/>
      <c r="I552" s="16"/>
      <c r="J552" s="16"/>
      <c r="K552" s="17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</row>
    <row r="553" spans="1:23" x14ac:dyDescent="0.25">
      <c r="A553" s="112"/>
      <c r="B553" s="16"/>
      <c r="C553" s="16"/>
      <c r="D553" s="16"/>
      <c r="E553" s="16"/>
      <c r="F553" s="16"/>
      <c r="G553" s="16"/>
      <c r="H553" s="17"/>
      <c r="I553" s="16"/>
      <c r="J553" s="16"/>
      <c r="K553" s="17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</row>
    <row r="554" spans="1:23" x14ac:dyDescent="0.25">
      <c r="A554" s="112"/>
      <c r="B554" s="16"/>
      <c r="C554" s="16"/>
      <c r="D554" s="16"/>
      <c r="E554" s="16"/>
      <c r="F554" s="16"/>
      <c r="G554" s="16"/>
      <c r="H554" s="17"/>
      <c r="I554" s="16"/>
      <c r="J554" s="16"/>
      <c r="K554" s="17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</row>
    <row r="555" spans="1:23" x14ac:dyDescent="0.25">
      <c r="A555" s="112"/>
      <c r="B555" s="16"/>
      <c r="C555" s="16"/>
      <c r="D555" s="16"/>
      <c r="E555" s="16"/>
      <c r="F555" s="16"/>
      <c r="G555" s="16"/>
      <c r="H555" s="17"/>
      <c r="I555" s="16"/>
      <c r="J555" s="16"/>
      <c r="K555" s="17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</row>
    <row r="556" spans="1:23" x14ac:dyDescent="0.25">
      <c r="A556" s="112"/>
      <c r="B556" s="16"/>
      <c r="C556" s="16"/>
      <c r="D556" s="16"/>
      <c r="E556" s="16"/>
      <c r="F556" s="16"/>
      <c r="G556" s="16"/>
      <c r="H556" s="17"/>
      <c r="I556" s="16"/>
      <c r="J556" s="16"/>
      <c r="K556" s="17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</row>
    <row r="557" spans="1:23" x14ac:dyDescent="0.25">
      <c r="A557" s="112"/>
      <c r="B557" s="16"/>
      <c r="C557" s="16"/>
      <c r="D557" s="16"/>
      <c r="E557" s="16"/>
      <c r="F557" s="16"/>
      <c r="G557" s="16"/>
      <c r="H557" s="17"/>
      <c r="I557" s="16"/>
      <c r="J557" s="16"/>
      <c r="K557" s="17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</row>
    <row r="558" spans="1:23" x14ac:dyDescent="0.25">
      <c r="A558" s="112"/>
      <c r="B558" s="16"/>
      <c r="C558" s="16"/>
      <c r="D558" s="16"/>
      <c r="E558" s="16"/>
      <c r="F558" s="16"/>
      <c r="G558" s="16"/>
      <c r="H558" s="17"/>
      <c r="I558" s="16"/>
      <c r="J558" s="16"/>
      <c r="K558" s="17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</row>
    <row r="559" spans="1:23" x14ac:dyDescent="0.25">
      <c r="A559" s="112"/>
      <c r="B559" s="16"/>
      <c r="C559" s="16"/>
      <c r="D559" s="16"/>
      <c r="E559" s="16"/>
      <c r="F559" s="16"/>
      <c r="G559" s="16"/>
      <c r="H559" s="17"/>
      <c r="I559" s="16"/>
      <c r="J559" s="16"/>
      <c r="K559" s="17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</row>
    <row r="560" spans="1:23" x14ac:dyDescent="0.25">
      <c r="A560" s="112"/>
      <c r="B560" s="16"/>
      <c r="C560" s="16"/>
      <c r="D560" s="16"/>
      <c r="E560" s="16"/>
      <c r="F560" s="16"/>
      <c r="G560" s="16"/>
      <c r="H560" s="17"/>
      <c r="I560" s="16"/>
      <c r="J560" s="16"/>
      <c r="K560" s="17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</row>
    <row r="561" spans="1:23" x14ac:dyDescent="0.25">
      <c r="A561" s="112"/>
      <c r="B561" s="16"/>
      <c r="C561" s="16"/>
      <c r="D561" s="16"/>
      <c r="E561" s="16"/>
      <c r="F561" s="16"/>
      <c r="G561" s="16"/>
      <c r="H561" s="17"/>
      <c r="I561" s="16"/>
      <c r="J561" s="16"/>
      <c r="K561" s="17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</row>
    <row r="562" spans="1:23" x14ac:dyDescent="0.25">
      <c r="A562" s="112"/>
      <c r="B562" s="16"/>
      <c r="C562" s="16"/>
      <c r="D562" s="16"/>
      <c r="E562" s="16"/>
      <c r="F562" s="16"/>
      <c r="G562" s="16"/>
      <c r="H562" s="17"/>
      <c r="I562" s="16"/>
      <c r="J562" s="16"/>
      <c r="K562" s="17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</row>
    <row r="563" spans="1:23" x14ac:dyDescent="0.25">
      <c r="A563" s="112"/>
      <c r="B563" s="16"/>
      <c r="C563" s="16"/>
      <c r="D563" s="16"/>
      <c r="E563" s="16"/>
      <c r="F563" s="16"/>
      <c r="G563" s="16"/>
      <c r="H563" s="17"/>
      <c r="I563" s="16"/>
      <c r="J563" s="16"/>
      <c r="K563" s="17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</row>
    <row r="564" spans="1:23" x14ac:dyDescent="0.25">
      <c r="A564" s="112"/>
      <c r="B564" s="16"/>
      <c r="C564" s="16"/>
      <c r="D564" s="16"/>
      <c r="E564" s="16"/>
      <c r="F564" s="16"/>
      <c r="G564" s="16"/>
      <c r="H564" s="17"/>
      <c r="I564" s="16"/>
      <c r="J564" s="16"/>
      <c r="K564" s="17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</row>
    <row r="565" spans="1:23" x14ac:dyDescent="0.25">
      <c r="A565" s="112"/>
      <c r="B565" s="16"/>
      <c r="C565" s="16"/>
      <c r="D565" s="16"/>
      <c r="E565" s="16"/>
      <c r="F565" s="16"/>
      <c r="G565" s="16"/>
      <c r="H565" s="17"/>
      <c r="I565" s="16"/>
      <c r="J565" s="16"/>
      <c r="K565" s="17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</row>
    <row r="566" spans="1:23" x14ac:dyDescent="0.25">
      <c r="A566" s="112"/>
      <c r="B566" s="16"/>
      <c r="C566" s="16"/>
      <c r="D566" s="16"/>
      <c r="E566" s="16"/>
      <c r="F566" s="16"/>
      <c r="G566" s="16"/>
      <c r="H566" s="17"/>
      <c r="I566" s="16"/>
      <c r="J566" s="16"/>
      <c r="K566" s="17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</row>
    <row r="567" spans="1:23" x14ac:dyDescent="0.25">
      <c r="A567" s="112"/>
      <c r="B567" s="16"/>
      <c r="C567" s="16"/>
      <c r="D567" s="16"/>
      <c r="E567" s="16"/>
      <c r="F567" s="16"/>
      <c r="G567" s="16"/>
      <c r="H567" s="17"/>
      <c r="I567" s="16"/>
      <c r="J567" s="16"/>
      <c r="K567" s="17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</row>
    <row r="568" spans="1:23" x14ac:dyDescent="0.25">
      <c r="A568" s="112"/>
      <c r="B568" s="16"/>
      <c r="C568" s="16"/>
      <c r="D568" s="16"/>
      <c r="E568" s="16"/>
      <c r="F568" s="16"/>
      <c r="G568" s="16"/>
      <c r="H568" s="17"/>
      <c r="I568" s="16"/>
      <c r="J568" s="16"/>
      <c r="K568" s="17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</row>
    <row r="569" spans="1:23" x14ac:dyDescent="0.25">
      <c r="A569" s="112"/>
      <c r="B569" s="16"/>
      <c r="C569" s="16"/>
      <c r="D569" s="16"/>
      <c r="E569" s="16"/>
      <c r="F569" s="16"/>
      <c r="G569" s="16"/>
      <c r="H569" s="17"/>
      <c r="I569" s="16"/>
      <c r="J569" s="16"/>
      <c r="K569" s="17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</row>
    <row r="570" spans="1:23" x14ac:dyDescent="0.25">
      <c r="A570" s="112"/>
      <c r="B570" s="16"/>
      <c r="C570" s="16"/>
      <c r="D570" s="16"/>
      <c r="E570" s="16"/>
      <c r="F570" s="16"/>
      <c r="G570" s="16"/>
      <c r="H570" s="17"/>
      <c r="I570" s="16"/>
      <c r="J570" s="16"/>
      <c r="K570" s="17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</row>
    <row r="571" spans="1:23" x14ac:dyDescent="0.25">
      <c r="A571" s="112"/>
      <c r="B571" s="16"/>
      <c r="C571" s="16"/>
      <c r="D571" s="16"/>
      <c r="E571" s="16"/>
      <c r="F571" s="16"/>
      <c r="G571" s="16"/>
      <c r="H571" s="17"/>
      <c r="I571" s="16"/>
      <c r="J571" s="16"/>
      <c r="K571" s="17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</row>
    <row r="572" spans="1:23" x14ac:dyDescent="0.25">
      <c r="A572" s="112"/>
      <c r="B572" s="16"/>
      <c r="C572" s="16"/>
      <c r="D572" s="16"/>
      <c r="E572" s="16"/>
      <c r="F572" s="16"/>
      <c r="G572" s="16"/>
      <c r="H572" s="17"/>
      <c r="I572" s="16"/>
      <c r="J572" s="16"/>
      <c r="K572" s="17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</row>
    <row r="573" spans="1:23" x14ac:dyDescent="0.25">
      <c r="A573" s="112"/>
      <c r="B573" s="16"/>
      <c r="C573" s="16"/>
      <c r="D573" s="16"/>
      <c r="E573" s="16"/>
      <c r="F573" s="16"/>
      <c r="G573" s="16"/>
      <c r="H573" s="17"/>
      <c r="I573" s="16"/>
      <c r="J573" s="16"/>
      <c r="K573" s="17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</row>
    <row r="574" spans="1:23" x14ac:dyDescent="0.25">
      <c r="A574" s="112"/>
      <c r="B574" s="16"/>
      <c r="C574" s="16"/>
      <c r="D574" s="16"/>
      <c r="E574" s="16"/>
      <c r="F574" s="16"/>
      <c r="G574" s="16"/>
      <c r="H574" s="17"/>
      <c r="I574" s="16"/>
      <c r="J574" s="16"/>
      <c r="K574" s="17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</row>
    <row r="575" spans="1:23" x14ac:dyDescent="0.25">
      <c r="A575" s="112"/>
      <c r="B575" s="16"/>
      <c r="C575" s="16"/>
      <c r="D575" s="16"/>
      <c r="E575" s="16"/>
      <c r="F575" s="16"/>
      <c r="G575" s="16"/>
      <c r="H575" s="17"/>
      <c r="I575" s="16"/>
      <c r="J575" s="16"/>
      <c r="K575" s="17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</row>
    <row r="576" spans="1:23" x14ac:dyDescent="0.25">
      <c r="A576" s="112"/>
      <c r="B576" s="16"/>
      <c r="C576" s="16"/>
      <c r="D576" s="16"/>
      <c r="E576" s="16"/>
      <c r="F576" s="16"/>
      <c r="G576" s="16"/>
      <c r="H576" s="17"/>
      <c r="I576" s="16"/>
      <c r="J576" s="16"/>
      <c r="K576" s="17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</row>
    <row r="577" spans="1:23" x14ac:dyDescent="0.25">
      <c r="A577" s="112"/>
      <c r="B577" s="16"/>
      <c r="C577" s="16"/>
      <c r="D577" s="16"/>
      <c r="E577" s="16"/>
      <c r="F577" s="16"/>
      <c r="G577" s="16"/>
      <c r="H577" s="17"/>
      <c r="I577" s="16"/>
      <c r="J577" s="16"/>
      <c r="K577" s="17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</row>
    <row r="578" spans="1:23" x14ac:dyDescent="0.25">
      <c r="A578" s="112"/>
      <c r="B578" s="16"/>
      <c r="C578" s="16"/>
      <c r="D578" s="16"/>
      <c r="E578" s="16"/>
      <c r="F578" s="16"/>
      <c r="G578" s="16"/>
      <c r="H578" s="17"/>
      <c r="I578" s="16"/>
      <c r="J578" s="16"/>
      <c r="K578" s="17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</row>
    <row r="579" spans="1:23" x14ac:dyDescent="0.25">
      <c r="A579" s="112"/>
      <c r="B579" s="16"/>
      <c r="C579" s="16"/>
      <c r="D579" s="16"/>
      <c r="E579" s="16"/>
      <c r="F579" s="16"/>
      <c r="G579" s="16"/>
      <c r="H579" s="17"/>
      <c r="I579" s="16"/>
      <c r="J579" s="16"/>
      <c r="K579" s="17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</row>
    <row r="580" spans="1:23" x14ac:dyDescent="0.25">
      <c r="A580" s="112"/>
      <c r="B580" s="16"/>
      <c r="C580" s="16"/>
      <c r="D580" s="16"/>
      <c r="E580" s="16"/>
      <c r="F580" s="16"/>
      <c r="G580" s="16"/>
      <c r="H580" s="17"/>
      <c r="I580" s="16"/>
      <c r="J580" s="16"/>
      <c r="K580" s="17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</row>
    <row r="581" spans="1:23" x14ac:dyDescent="0.25">
      <c r="A581" s="112"/>
      <c r="B581" s="16"/>
      <c r="C581" s="16"/>
      <c r="D581" s="16"/>
      <c r="E581" s="16"/>
      <c r="F581" s="16"/>
      <c r="G581" s="16"/>
      <c r="H581" s="17"/>
      <c r="I581" s="16"/>
      <c r="J581" s="16"/>
      <c r="K581" s="17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</row>
    <row r="582" spans="1:23" x14ac:dyDescent="0.25">
      <c r="A582" s="112"/>
      <c r="B582" s="16"/>
      <c r="C582" s="16"/>
      <c r="D582" s="16"/>
      <c r="E582" s="16"/>
      <c r="F582" s="16"/>
      <c r="G582" s="16"/>
      <c r="H582" s="17"/>
      <c r="I582" s="16"/>
      <c r="J582" s="16"/>
      <c r="K582" s="17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</row>
    <row r="583" spans="1:23" x14ac:dyDescent="0.25">
      <c r="A583" s="112"/>
      <c r="B583" s="16"/>
      <c r="C583" s="16"/>
      <c r="D583" s="16"/>
      <c r="E583" s="16"/>
      <c r="F583" s="16"/>
      <c r="G583" s="16"/>
      <c r="H583" s="17"/>
      <c r="I583" s="16"/>
      <c r="J583" s="16"/>
      <c r="K583" s="17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</row>
    <row r="584" spans="1:23" x14ac:dyDescent="0.25">
      <c r="A584" s="112"/>
      <c r="B584" s="16"/>
      <c r="C584" s="16"/>
      <c r="D584" s="16"/>
      <c r="E584" s="16"/>
      <c r="F584" s="16"/>
      <c r="G584" s="16"/>
      <c r="H584" s="17"/>
      <c r="I584" s="16"/>
      <c r="J584" s="16"/>
      <c r="K584" s="17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</row>
    <row r="585" spans="1:23" x14ac:dyDescent="0.25">
      <c r="A585" s="112"/>
      <c r="B585" s="16"/>
      <c r="C585" s="16"/>
      <c r="D585" s="16"/>
      <c r="E585" s="16"/>
      <c r="F585" s="16"/>
      <c r="G585" s="16"/>
      <c r="H585" s="17"/>
      <c r="I585" s="16"/>
      <c r="J585" s="16"/>
      <c r="K585" s="17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</row>
    <row r="586" spans="1:23" x14ac:dyDescent="0.25">
      <c r="A586" s="112"/>
      <c r="B586" s="16"/>
      <c r="C586" s="16"/>
      <c r="D586" s="16"/>
      <c r="E586" s="16"/>
      <c r="F586" s="16"/>
      <c r="G586" s="16"/>
      <c r="H586" s="17"/>
      <c r="I586" s="16"/>
      <c r="J586" s="16"/>
      <c r="K586" s="17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</row>
    <row r="587" spans="1:23" x14ac:dyDescent="0.25">
      <c r="A587" s="112"/>
      <c r="B587" s="16"/>
      <c r="C587" s="16"/>
      <c r="D587" s="16"/>
      <c r="E587" s="16"/>
      <c r="F587" s="16"/>
      <c r="G587" s="16"/>
      <c r="H587" s="17"/>
      <c r="I587" s="16"/>
      <c r="J587" s="16"/>
      <c r="K587" s="17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</row>
    <row r="588" spans="1:23" x14ac:dyDescent="0.25">
      <c r="A588" s="112"/>
      <c r="B588" s="16"/>
      <c r="C588" s="16"/>
      <c r="D588" s="16"/>
      <c r="E588" s="16"/>
      <c r="F588" s="16"/>
      <c r="G588" s="16"/>
      <c r="H588" s="17"/>
      <c r="I588" s="16"/>
      <c r="J588" s="16"/>
      <c r="K588" s="17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</row>
    <row r="589" spans="1:23" x14ac:dyDescent="0.25">
      <c r="A589" s="112"/>
      <c r="B589" s="16"/>
      <c r="C589" s="16"/>
      <c r="D589" s="16"/>
      <c r="E589" s="16"/>
      <c r="F589" s="16"/>
      <c r="G589" s="16"/>
      <c r="H589" s="17"/>
      <c r="I589" s="16"/>
      <c r="J589" s="16"/>
      <c r="K589" s="17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</row>
    <row r="590" spans="1:23" x14ac:dyDescent="0.25">
      <c r="A590" s="112"/>
      <c r="B590" s="16"/>
      <c r="C590" s="16"/>
      <c r="D590" s="16"/>
      <c r="E590" s="16"/>
      <c r="F590" s="16"/>
      <c r="G590" s="16"/>
      <c r="H590" s="17"/>
      <c r="I590" s="16"/>
      <c r="J590" s="16"/>
      <c r="K590" s="17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</row>
    <row r="591" spans="1:23" x14ac:dyDescent="0.25">
      <c r="A591" s="112"/>
      <c r="B591" s="16"/>
      <c r="C591" s="16"/>
      <c r="D591" s="16"/>
      <c r="E591" s="16"/>
      <c r="F591" s="16"/>
      <c r="G591" s="16"/>
      <c r="H591" s="17"/>
      <c r="I591" s="16"/>
      <c r="J591" s="16"/>
      <c r="K591" s="17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</row>
    <row r="592" spans="1:23" x14ac:dyDescent="0.25">
      <c r="A592" s="112"/>
      <c r="B592" s="16"/>
      <c r="C592" s="16"/>
      <c r="D592" s="16"/>
      <c r="E592" s="16"/>
      <c r="F592" s="16"/>
      <c r="G592" s="16"/>
      <c r="H592" s="17"/>
      <c r="I592" s="16"/>
      <c r="J592" s="16"/>
      <c r="K592" s="17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</row>
    <row r="593" spans="1:23" x14ac:dyDescent="0.25">
      <c r="A593" s="112"/>
      <c r="B593" s="16"/>
      <c r="C593" s="16"/>
      <c r="D593" s="16"/>
      <c r="E593" s="16"/>
      <c r="F593" s="16"/>
      <c r="G593" s="16"/>
      <c r="H593" s="17"/>
      <c r="I593" s="16"/>
      <c r="J593" s="16"/>
      <c r="K593" s="17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</row>
    <row r="594" spans="1:23" x14ac:dyDescent="0.25">
      <c r="A594" s="112"/>
      <c r="B594" s="16"/>
      <c r="C594" s="16"/>
      <c r="D594" s="16"/>
      <c r="E594" s="16"/>
      <c r="F594" s="16"/>
      <c r="G594" s="16"/>
      <c r="H594" s="17"/>
      <c r="I594" s="16"/>
      <c r="J594" s="16"/>
      <c r="K594" s="17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</row>
    <row r="595" spans="1:23" x14ac:dyDescent="0.25">
      <c r="A595" s="112"/>
      <c r="B595" s="16"/>
      <c r="C595" s="16"/>
      <c r="D595" s="16"/>
      <c r="E595" s="16"/>
      <c r="F595" s="16"/>
      <c r="G595" s="16"/>
      <c r="H595" s="17"/>
      <c r="I595" s="16"/>
      <c r="J595" s="16"/>
      <c r="K595" s="17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</row>
    <row r="596" spans="1:23" x14ac:dyDescent="0.25">
      <c r="A596" s="112"/>
      <c r="B596" s="16"/>
      <c r="C596" s="16"/>
      <c r="D596" s="16"/>
      <c r="E596" s="16"/>
      <c r="F596" s="16"/>
      <c r="G596" s="16"/>
      <c r="H596" s="17"/>
      <c r="I596" s="16"/>
      <c r="J596" s="16"/>
      <c r="K596" s="17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</row>
    <row r="597" spans="1:23" x14ac:dyDescent="0.25">
      <c r="A597" s="112"/>
      <c r="B597" s="16"/>
      <c r="C597" s="16"/>
      <c r="D597" s="16"/>
      <c r="E597" s="16"/>
      <c r="F597" s="16"/>
      <c r="G597" s="16"/>
      <c r="H597" s="17"/>
      <c r="I597" s="16"/>
      <c r="J597" s="16"/>
      <c r="K597" s="17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</row>
    <row r="598" spans="1:23" x14ac:dyDescent="0.25">
      <c r="A598" s="112"/>
      <c r="B598" s="16"/>
      <c r="C598" s="16"/>
      <c r="D598" s="16"/>
      <c r="E598" s="16"/>
      <c r="F598" s="16"/>
      <c r="G598" s="16"/>
      <c r="H598" s="17"/>
      <c r="I598" s="16"/>
      <c r="J598" s="16"/>
      <c r="K598" s="17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</row>
    <row r="599" spans="1:23" x14ac:dyDescent="0.25">
      <c r="A599" s="112"/>
      <c r="B599" s="16"/>
      <c r="C599" s="16"/>
      <c r="D599" s="16"/>
      <c r="E599" s="16"/>
      <c r="F599" s="16"/>
      <c r="G599" s="16"/>
      <c r="H599" s="17"/>
      <c r="I599" s="16"/>
      <c r="J599" s="16"/>
      <c r="K599" s="17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</row>
    <row r="600" spans="1:23" x14ac:dyDescent="0.25">
      <c r="A600" s="112"/>
      <c r="B600" s="16"/>
      <c r="C600" s="16"/>
      <c r="D600" s="16"/>
      <c r="E600" s="16"/>
      <c r="F600" s="16"/>
      <c r="G600" s="16"/>
      <c r="H600" s="17"/>
      <c r="I600" s="16"/>
      <c r="J600" s="16"/>
      <c r="K600" s="17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</row>
    <row r="601" spans="1:23" x14ac:dyDescent="0.25">
      <c r="A601" s="112"/>
      <c r="B601" s="16"/>
      <c r="C601" s="16"/>
      <c r="D601" s="16"/>
      <c r="E601" s="16"/>
      <c r="F601" s="16"/>
      <c r="G601" s="16"/>
      <c r="H601" s="17"/>
      <c r="I601" s="16"/>
      <c r="J601" s="16"/>
      <c r="K601" s="17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</row>
    <row r="602" spans="1:23" x14ac:dyDescent="0.25">
      <c r="A602" s="112"/>
      <c r="B602" s="16"/>
      <c r="C602" s="16"/>
      <c r="D602" s="16"/>
      <c r="E602" s="16"/>
      <c r="F602" s="16"/>
      <c r="G602" s="16"/>
      <c r="H602" s="17"/>
      <c r="I602" s="16"/>
      <c r="J602" s="16"/>
      <c r="K602" s="17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</row>
    <row r="603" spans="1:23" x14ac:dyDescent="0.25">
      <c r="A603" s="112"/>
      <c r="B603" s="16"/>
      <c r="C603" s="16"/>
      <c r="D603" s="16"/>
      <c r="E603" s="16"/>
      <c r="F603" s="16"/>
      <c r="G603" s="16"/>
      <c r="H603" s="17"/>
      <c r="I603" s="16"/>
      <c r="J603" s="16"/>
      <c r="K603" s="17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</row>
    <row r="604" spans="1:23" x14ac:dyDescent="0.25">
      <c r="A604" s="112"/>
      <c r="B604" s="16"/>
      <c r="C604" s="16"/>
      <c r="D604" s="16"/>
      <c r="E604" s="16"/>
      <c r="F604" s="16"/>
      <c r="G604" s="16"/>
      <c r="H604" s="17"/>
      <c r="I604" s="16"/>
      <c r="J604" s="16"/>
      <c r="K604" s="17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</row>
    <row r="605" spans="1:23" x14ac:dyDescent="0.25">
      <c r="A605" s="112"/>
      <c r="B605" s="16"/>
      <c r="C605" s="16"/>
      <c r="D605" s="16"/>
      <c r="E605" s="16"/>
      <c r="F605" s="16"/>
      <c r="G605" s="16"/>
      <c r="H605" s="17"/>
      <c r="I605" s="16"/>
      <c r="J605" s="16"/>
      <c r="K605" s="17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</row>
    <row r="606" spans="1:23" x14ac:dyDescent="0.25">
      <c r="A606" s="112"/>
      <c r="B606" s="16"/>
      <c r="C606" s="16"/>
      <c r="D606" s="16"/>
      <c r="E606" s="16"/>
      <c r="F606" s="16"/>
      <c r="G606" s="16"/>
      <c r="H606" s="17"/>
      <c r="I606" s="16"/>
      <c r="J606" s="16"/>
      <c r="K606" s="17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</row>
    <row r="607" spans="1:23" x14ac:dyDescent="0.25">
      <c r="A607" s="112"/>
      <c r="B607" s="16"/>
      <c r="C607" s="16"/>
      <c r="D607" s="16"/>
      <c r="E607" s="16"/>
      <c r="F607" s="16"/>
      <c r="G607" s="16"/>
      <c r="H607" s="17"/>
      <c r="I607" s="16"/>
      <c r="J607" s="16"/>
      <c r="K607" s="17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</row>
    <row r="608" spans="1:23" x14ac:dyDescent="0.25">
      <c r="A608" s="112"/>
      <c r="B608" s="16"/>
      <c r="C608" s="16"/>
      <c r="D608" s="16"/>
      <c r="E608" s="16"/>
      <c r="F608" s="16"/>
      <c r="G608" s="16"/>
      <c r="H608" s="17"/>
      <c r="I608" s="16"/>
      <c r="J608" s="16"/>
      <c r="K608" s="17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</row>
    <row r="609" spans="1:23" x14ac:dyDescent="0.25">
      <c r="A609" s="112"/>
      <c r="B609" s="16"/>
      <c r="C609" s="16"/>
      <c r="D609" s="16"/>
      <c r="E609" s="16"/>
      <c r="F609" s="16"/>
      <c r="G609" s="16"/>
      <c r="H609" s="17"/>
      <c r="I609" s="16"/>
      <c r="J609" s="16"/>
      <c r="K609" s="17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</row>
    <row r="610" spans="1:23" x14ac:dyDescent="0.25">
      <c r="A610" s="112"/>
      <c r="B610" s="16"/>
      <c r="C610" s="16"/>
      <c r="D610" s="16"/>
      <c r="E610" s="16"/>
      <c r="F610" s="16"/>
      <c r="G610" s="16"/>
      <c r="H610" s="17"/>
      <c r="I610" s="16"/>
      <c r="J610" s="16"/>
      <c r="K610" s="17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</row>
    <row r="611" spans="1:23" x14ac:dyDescent="0.25">
      <c r="A611" s="112"/>
      <c r="B611" s="16"/>
      <c r="C611" s="16"/>
      <c r="D611" s="16"/>
      <c r="E611" s="16"/>
      <c r="F611" s="16"/>
      <c r="G611" s="16"/>
      <c r="H611" s="17"/>
      <c r="I611" s="16"/>
      <c r="J611" s="16"/>
      <c r="K611" s="17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</row>
    <row r="612" spans="1:23" x14ac:dyDescent="0.25">
      <c r="A612" s="112"/>
      <c r="B612" s="16"/>
      <c r="C612" s="16"/>
      <c r="D612" s="16"/>
      <c r="E612" s="16"/>
      <c r="F612" s="16"/>
      <c r="G612" s="16"/>
      <c r="H612" s="17"/>
      <c r="I612" s="16"/>
      <c r="J612" s="16"/>
      <c r="K612" s="17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</row>
    <row r="613" spans="1:23" x14ac:dyDescent="0.25">
      <c r="A613" s="112"/>
      <c r="B613" s="16"/>
      <c r="C613" s="16"/>
      <c r="D613" s="16"/>
      <c r="E613" s="16"/>
      <c r="F613" s="16"/>
      <c r="G613" s="16"/>
      <c r="H613" s="17"/>
      <c r="I613" s="16"/>
      <c r="J613" s="16"/>
      <c r="K613" s="17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</row>
    <row r="614" spans="1:23" x14ac:dyDescent="0.25">
      <c r="A614" s="112"/>
      <c r="B614" s="16"/>
      <c r="C614" s="16"/>
      <c r="D614" s="16"/>
      <c r="E614" s="16"/>
      <c r="F614" s="16"/>
      <c r="G614" s="16"/>
      <c r="H614" s="17"/>
      <c r="I614" s="16"/>
      <c r="J614" s="16"/>
      <c r="K614" s="17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</row>
    <row r="615" spans="1:23" x14ac:dyDescent="0.25">
      <c r="A615" s="112"/>
      <c r="B615" s="16"/>
      <c r="C615" s="16"/>
      <c r="D615" s="16"/>
      <c r="E615" s="16"/>
      <c r="F615" s="16"/>
      <c r="G615" s="16"/>
      <c r="H615" s="17"/>
      <c r="I615" s="16"/>
      <c r="J615" s="16"/>
      <c r="K615" s="17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</row>
    <row r="616" spans="1:23" x14ac:dyDescent="0.25">
      <c r="A616" s="112"/>
      <c r="B616" s="16"/>
      <c r="C616" s="16"/>
      <c r="D616" s="16"/>
      <c r="E616" s="16"/>
      <c r="F616" s="16"/>
      <c r="G616" s="16"/>
      <c r="H616" s="17"/>
      <c r="I616" s="16"/>
      <c r="J616" s="16"/>
      <c r="K616" s="17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</row>
    <row r="617" spans="1:23" x14ac:dyDescent="0.25">
      <c r="A617" s="112"/>
      <c r="B617" s="16"/>
      <c r="C617" s="16"/>
      <c r="D617" s="16"/>
      <c r="E617" s="16"/>
      <c r="F617" s="16"/>
      <c r="G617" s="16"/>
      <c r="H617" s="17"/>
      <c r="I617" s="16"/>
      <c r="J617" s="16"/>
      <c r="K617" s="17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</row>
    <row r="618" spans="1:23" x14ac:dyDescent="0.25">
      <c r="A618" s="112"/>
      <c r="B618" s="16"/>
      <c r="C618" s="16"/>
      <c r="D618" s="16"/>
      <c r="E618" s="16"/>
      <c r="F618" s="16"/>
      <c r="G618" s="16"/>
      <c r="H618" s="17"/>
      <c r="I618" s="16"/>
      <c r="J618" s="16"/>
      <c r="K618" s="17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</row>
    <row r="619" spans="1:23" x14ac:dyDescent="0.25">
      <c r="A619" s="112"/>
      <c r="B619" s="16"/>
      <c r="C619" s="16"/>
      <c r="D619" s="16"/>
      <c r="E619" s="16"/>
      <c r="F619" s="16"/>
      <c r="G619" s="16"/>
      <c r="H619" s="17"/>
      <c r="I619" s="16"/>
      <c r="J619" s="16"/>
      <c r="K619" s="17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</row>
    <row r="620" spans="1:23" x14ac:dyDescent="0.25">
      <c r="A620" s="112"/>
      <c r="B620" s="16"/>
      <c r="C620" s="16"/>
      <c r="D620" s="16"/>
      <c r="E620" s="16"/>
      <c r="F620" s="16"/>
      <c r="G620" s="16"/>
      <c r="H620" s="17"/>
      <c r="I620" s="16"/>
      <c r="J620" s="16"/>
      <c r="K620" s="17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</row>
    <row r="621" spans="1:23" x14ac:dyDescent="0.25">
      <c r="A621" s="112"/>
      <c r="B621" s="16"/>
      <c r="C621" s="16"/>
      <c r="D621" s="16"/>
      <c r="E621" s="16"/>
      <c r="F621" s="16"/>
      <c r="G621" s="16"/>
      <c r="H621" s="17"/>
      <c r="I621" s="16"/>
      <c r="J621" s="16"/>
      <c r="K621" s="17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</row>
    <row r="622" spans="1:23" x14ac:dyDescent="0.25">
      <c r="A622" s="112"/>
      <c r="B622" s="16"/>
      <c r="C622" s="16"/>
      <c r="D622" s="16"/>
      <c r="E622" s="16"/>
      <c r="F622" s="16"/>
      <c r="G622" s="16"/>
      <c r="H622" s="17"/>
      <c r="I622" s="16"/>
      <c r="J622" s="16"/>
      <c r="K622" s="17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</row>
    <row r="623" spans="1:23" x14ac:dyDescent="0.25">
      <c r="A623" s="112"/>
      <c r="B623" s="16"/>
      <c r="C623" s="16"/>
      <c r="D623" s="16"/>
      <c r="E623" s="16"/>
      <c r="F623" s="16"/>
      <c r="G623" s="16"/>
      <c r="H623" s="17"/>
      <c r="I623" s="16"/>
      <c r="J623" s="16"/>
      <c r="K623" s="17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</row>
    <row r="624" spans="1:23" x14ac:dyDescent="0.25">
      <c r="A624" s="112"/>
      <c r="B624" s="16"/>
      <c r="C624" s="16"/>
      <c r="D624" s="16"/>
      <c r="E624" s="16"/>
      <c r="F624" s="16"/>
      <c r="G624" s="16"/>
      <c r="H624" s="17"/>
      <c r="I624" s="16"/>
      <c r="J624" s="16"/>
      <c r="K624" s="17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</row>
    <row r="625" spans="1:23" x14ac:dyDescent="0.25">
      <c r="A625" s="112"/>
      <c r="B625" s="16"/>
      <c r="C625" s="16"/>
      <c r="D625" s="16"/>
      <c r="E625" s="16"/>
      <c r="F625" s="16"/>
      <c r="G625" s="16"/>
      <c r="H625" s="17"/>
      <c r="I625" s="16"/>
      <c r="J625" s="16"/>
      <c r="K625" s="17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</row>
    <row r="626" spans="1:23" x14ac:dyDescent="0.25">
      <c r="A626" s="112"/>
      <c r="B626" s="16"/>
      <c r="C626" s="16"/>
      <c r="D626" s="16"/>
      <c r="E626" s="16"/>
      <c r="F626" s="16"/>
      <c r="G626" s="16"/>
      <c r="H626" s="17"/>
      <c r="I626" s="16"/>
      <c r="J626" s="16"/>
      <c r="K626" s="17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</row>
    <row r="627" spans="1:23" x14ac:dyDescent="0.25">
      <c r="A627" s="112"/>
      <c r="B627" s="16"/>
      <c r="C627" s="16"/>
      <c r="D627" s="16"/>
      <c r="E627" s="16"/>
      <c r="F627" s="16"/>
      <c r="G627" s="16"/>
      <c r="H627" s="17"/>
      <c r="I627" s="16"/>
      <c r="J627" s="16"/>
      <c r="K627" s="17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</row>
    <row r="628" spans="1:23" x14ac:dyDescent="0.25">
      <c r="A628" s="112"/>
      <c r="B628" s="16"/>
      <c r="C628" s="16"/>
      <c r="D628" s="16"/>
      <c r="E628" s="16"/>
      <c r="F628" s="16"/>
      <c r="G628" s="16"/>
      <c r="H628" s="17"/>
      <c r="I628" s="16"/>
      <c r="J628" s="16"/>
      <c r="K628" s="17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</row>
    <row r="629" spans="1:23" x14ac:dyDescent="0.25">
      <c r="A629" s="112"/>
      <c r="B629" s="16"/>
      <c r="C629" s="16"/>
      <c r="D629" s="16"/>
      <c r="E629" s="16"/>
      <c r="F629" s="16"/>
      <c r="G629" s="16"/>
      <c r="H629" s="17"/>
      <c r="I629" s="16"/>
      <c r="J629" s="16"/>
      <c r="K629" s="17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</row>
    <row r="630" spans="1:23" x14ac:dyDescent="0.25">
      <c r="A630" s="112"/>
      <c r="B630" s="16"/>
      <c r="C630" s="16"/>
      <c r="D630" s="16"/>
      <c r="E630" s="16"/>
      <c r="F630" s="16"/>
      <c r="G630" s="16"/>
      <c r="H630" s="17"/>
      <c r="I630" s="16"/>
      <c r="J630" s="16"/>
      <c r="K630" s="17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</row>
    <row r="631" spans="1:23" x14ac:dyDescent="0.25">
      <c r="A631" s="112"/>
      <c r="B631" s="16"/>
      <c r="C631" s="16"/>
      <c r="D631" s="16"/>
      <c r="E631" s="16"/>
      <c r="F631" s="16"/>
      <c r="G631" s="16"/>
      <c r="H631" s="17"/>
      <c r="I631" s="16"/>
      <c r="J631" s="16"/>
      <c r="K631" s="17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</row>
    <row r="632" spans="1:23" x14ac:dyDescent="0.25">
      <c r="A632" s="112"/>
      <c r="B632" s="16"/>
      <c r="C632" s="16"/>
      <c r="D632" s="16"/>
      <c r="E632" s="16"/>
      <c r="F632" s="16"/>
      <c r="G632" s="16"/>
      <c r="H632" s="17"/>
      <c r="I632" s="16"/>
      <c r="J632" s="16"/>
      <c r="K632" s="17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</row>
    <row r="633" spans="1:23" x14ac:dyDescent="0.25">
      <c r="A633" s="112"/>
      <c r="B633" s="16"/>
      <c r="C633" s="16"/>
      <c r="D633" s="16"/>
      <c r="E633" s="16"/>
      <c r="F633" s="16"/>
      <c r="G633" s="16"/>
      <c r="H633" s="17"/>
      <c r="I633" s="16"/>
      <c r="J633" s="16"/>
      <c r="K633" s="17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</row>
    <row r="634" spans="1:23" x14ac:dyDescent="0.25">
      <c r="A634" s="112"/>
      <c r="B634" s="16"/>
      <c r="C634" s="16"/>
      <c r="D634" s="16"/>
      <c r="E634" s="16"/>
      <c r="F634" s="16"/>
      <c r="G634" s="16"/>
      <c r="H634" s="17"/>
      <c r="I634" s="16"/>
      <c r="J634" s="16"/>
      <c r="K634" s="17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</row>
    <row r="635" spans="1:23" x14ac:dyDescent="0.25">
      <c r="A635" s="112"/>
      <c r="B635" s="16"/>
      <c r="C635" s="16"/>
      <c r="D635" s="16"/>
      <c r="E635" s="16"/>
      <c r="F635" s="16"/>
      <c r="G635" s="16"/>
      <c r="H635" s="17"/>
      <c r="I635" s="16"/>
      <c r="J635" s="16"/>
      <c r="K635" s="17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</row>
    <row r="636" spans="1:23" x14ac:dyDescent="0.25">
      <c r="A636" s="112"/>
      <c r="B636" s="16"/>
      <c r="C636" s="16"/>
      <c r="D636" s="16"/>
      <c r="E636" s="16"/>
      <c r="F636" s="16"/>
      <c r="G636" s="16"/>
      <c r="H636" s="17"/>
      <c r="I636" s="16"/>
      <c r="J636" s="16"/>
      <c r="K636" s="17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</row>
    <row r="637" spans="1:23" x14ac:dyDescent="0.25">
      <c r="A637" s="112"/>
      <c r="B637" s="16"/>
      <c r="C637" s="16"/>
      <c r="D637" s="16"/>
      <c r="E637" s="16"/>
      <c r="F637" s="16"/>
      <c r="G637" s="16"/>
      <c r="H637" s="17"/>
      <c r="I637" s="16"/>
      <c r="J637" s="16"/>
      <c r="K637" s="17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</row>
    <row r="638" spans="1:23" x14ac:dyDescent="0.25">
      <c r="A638" s="112"/>
      <c r="B638" s="16"/>
      <c r="C638" s="16"/>
      <c r="D638" s="16"/>
      <c r="E638" s="16"/>
      <c r="F638" s="16"/>
      <c r="G638" s="16"/>
      <c r="H638" s="17"/>
      <c r="I638" s="16"/>
      <c r="J638" s="16"/>
      <c r="K638" s="17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</row>
    <row r="639" spans="1:23" x14ac:dyDescent="0.25">
      <c r="A639" s="112"/>
      <c r="B639" s="16"/>
      <c r="C639" s="16"/>
      <c r="D639" s="16"/>
      <c r="E639" s="16"/>
      <c r="F639" s="16"/>
      <c r="G639" s="16"/>
      <c r="H639" s="17"/>
      <c r="I639" s="16"/>
      <c r="J639" s="16"/>
      <c r="K639" s="17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</row>
    <row r="640" spans="1:23" x14ac:dyDescent="0.25">
      <c r="A640" s="112"/>
      <c r="B640" s="16"/>
      <c r="C640" s="16"/>
      <c r="D640" s="16"/>
      <c r="E640" s="16"/>
      <c r="F640" s="16"/>
      <c r="G640" s="16"/>
      <c r="H640" s="17"/>
      <c r="I640" s="16"/>
      <c r="J640" s="16"/>
      <c r="K640" s="17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</row>
    <row r="641" spans="1:23" x14ac:dyDescent="0.25">
      <c r="A641" s="112"/>
      <c r="B641" s="16"/>
      <c r="C641" s="16"/>
      <c r="D641" s="16"/>
      <c r="E641" s="16"/>
      <c r="F641" s="16"/>
      <c r="G641" s="16"/>
      <c r="H641" s="17"/>
      <c r="I641" s="16"/>
      <c r="J641" s="16"/>
      <c r="K641" s="17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</row>
    <row r="642" spans="1:23" x14ac:dyDescent="0.25">
      <c r="A642" s="112"/>
      <c r="B642" s="16"/>
      <c r="C642" s="16"/>
      <c r="D642" s="16"/>
      <c r="E642" s="16"/>
      <c r="F642" s="16"/>
      <c r="G642" s="16"/>
      <c r="H642" s="17"/>
      <c r="I642" s="16"/>
      <c r="J642" s="16"/>
      <c r="K642" s="17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</row>
    <row r="643" spans="1:23" x14ac:dyDescent="0.25">
      <c r="A643" s="112"/>
      <c r="B643" s="16"/>
      <c r="C643" s="16"/>
      <c r="D643" s="16"/>
      <c r="E643" s="16"/>
      <c r="F643" s="16"/>
      <c r="G643" s="16"/>
      <c r="H643" s="17"/>
      <c r="I643" s="16"/>
      <c r="J643" s="16"/>
      <c r="K643" s="17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</row>
    <row r="644" spans="1:23" x14ac:dyDescent="0.25">
      <c r="A644" s="112"/>
      <c r="B644" s="16"/>
      <c r="C644" s="16"/>
      <c r="D644" s="16"/>
      <c r="E644" s="16"/>
      <c r="F644" s="16"/>
      <c r="G644" s="16"/>
      <c r="H644" s="17"/>
      <c r="I644" s="16"/>
      <c r="J644" s="16"/>
      <c r="K644" s="17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</row>
    <row r="645" spans="1:23" x14ac:dyDescent="0.25">
      <c r="A645" s="112"/>
      <c r="B645" s="16"/>
      <c r="C645" s="16"/>
      <c r="D645" s="16"/>
      <c r="E645" s="16"/>
      <c r="F645" s="16"/>
      <c r="G645" s="16"/>
      <c r="H645" s="17"/>
      <c r="I645" s="16"/>
      <c r="J645" s="16"/>
      <c r="K645" s="17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</row>
    <row r="646" spans="1:23" x14ac:dyDescent="0.25">
      <c r="A646" s="112"/>
      <c r="B646" s="16"/>
      <c r="C646" s="16"/>
      <c r="D646" s="16"/>
      <c r="E646" s="16"/>
      <c r="F646" s="16"/>
      <c r="G646" s="16"/>
      <c r="H646" s="17"/>
      <c r="I646" s="16"/>
      <c r="J646" s="16"/>
      <c r="K646" s="17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</row>
    <row r="647" spans="1:23" x14ac:dyDescent="0.25">
      <c r="A647" s="112"/>
      <c r="B647" s="16"/>
      <c r="C647" s="16"/>
      <c r="D647" s="16"/>
      <c r="E647" s="16"/>
      <c r="F647" s="16"/>
      <c r="G647" s="16"/>
      <c r="H647" s="17"/>
      <c r="I647" s="16"/>
      <c r="J647" s="16"/>
      <c r="K647" s="17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</row>
    <row r="648" spans="1:23" x14ac:dyDescent="0.25">
      <c r="A648" s="112"/>
      <c r="B648" s="16"/>
      <c r="C648" s="16"/>
      <c r="D648" s="16"/>
      <c r="E648" s="16"/>
      <c r="F648" s="16"/>
      <c r="G648" s="16"/>
      <c r="H648" s="17"/>
      <c r="I648" s="16"/>
      <c r="J648" s="16"/>
      <c r="K648" s="17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</row>
    <row r="649" spans="1:23" x14ac:dyDescent="0.25">
      <c r="A649" s="112"/>
      <c r="B649" s="16"/>
      <c r="C649" s="16"/>
      <c r="D649" s="16"/>
      <c r="E649" s="16"/>
      <c r="F649" s="16"/>
      <c r="G649" s="16"/>
      <c r="H649" s="17"/>
      <c r="I649" s="16"/>
      <c r="J649" s="16"/>
      <c r="K649" s="17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</row>
    <row r="650" spans="1:23" x14ac:dyDescent="0.25">
      <c r="A650" s="112"/>
      <c r="B650" s="16"/>
      <c r="C650" s="16"/>
      <c r="D650" s="16"/>
      <c r="E650" s="16"/>
      <c r="F650" s="16"/>
      <c r="G650" s="16"/>
      <c r="H650" s="17"/>
      <c r="I650" s="16"/>
      <c r="J650" s="16"/>
      <c r="K650" s="17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</row>
    <row r="651" spans="1:23" x14ac:dyDescent="0.25">
      <c r="A651" s="112"/>
      <c r="B651" s="16"/>
      <c r="C651" s="16"/>
      <c r="D651" s="16"/>
      <c r="E651" s="16"/>
      <c r="F651" s="16"/>
      <c r="G651" s="16"/>
      <c r="H651" s="17"/>
      <c r="I651" s="16"/>
      <c r="J651" s="16"/>
      <c r="K651" s="17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</row>
    <row r="652" spans="1:23" x14ac:dyDescent="0.25">
      <c r="A652" s="112"/>
      <c r="B652" s="16"/>
      <c r="C652" s="16"/>
      <c r="D652" s="16"/>
      <c r="E652" s="16"/>
      <c r="F652" s="16"/>
      <c r="G652" s="16"/>
      <c r="H652" s="17"/>
      <c r="I652" s="16"/>
      <c r="J652" s="16"/>
      <c r="K652" s="17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</row>
    <row r="653" spans="1:23" x14ac:dyDescent="0.25">
      <c r="A653" s="112"/>
      <c r="B653" s="16"/>
      <c r="C653" s="16"/>
      <c r="D653" s="16"/>
      <c r="E653" s="16"/>
      <c r="F653" s="16"/>
      <c r="G653" s="16"/>
      <c r="H653" s="17"/>
      <c r="I653" s="16"/>
      <c r="J653" s="16"/>
      <c r="K653" s="17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</row>
    <row r="654" spans="1:23" x14ac:dyDescent="0.25">
      <c r="A654" s="112"/>
      <c r="B654" s="16"/>
      <c r="C654" s="16"/>
      <c r="D654" s="16"/>
      <c r="E654" s="16"/>
      <c r="F654" s="16"/>
      <c r="G654" s="16"/>
      <c r="H654" s="17"/>
      <c r="I654" s="16"/>
      <c r="J654" s="16"/>
      <c r="K654" s="17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</row>
    <row r="655" spans="1:23" x14ac:dyDescent="0.25">
      <c r="A655" s="112"/>
      <c r="B655" s="16"/>
      <c r="C655" s="16"/>
      <c r="D655" s="16"/>
      <c r="E655" s="16"/>
      <c r="F655" s="16"/>
      <c r="G655" s="16"/>
      <c r="H655" s="17"/>
      <c r="I655" s="16"/>
      <c r="J655" s="16"/>
      <c r="K655" s="17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</row>
    <row r="656" spans="1:23" x14ac:dyDescent="0.25">
      <c r="A656" s="112"/>
      <c r="B656" s="16"/>
      <c r="C656" s="16"/>
      <c r="D656" s="16"/>
      <c r="E656" s="16"/>
      <c r="F656" s="16"/>
      <c r="G656" s="16"/>
      <c r="H656" s="17"/>
      <c r="I656" s="16"/>
      <c r="J656" s="16"/>
      <c r="K656" s="17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</row>
    <row r="657" spans="1:23" x14ac:dyDescent="0.25">
      <c r="A657" s="112"/>
      <c r="B657" s="16"/>
      <c r="C657" s="16"/>
      <c r="D657" s="16"/>
      <c r="E657" s="16"/>
      <c r="F657" s="16"/>
      <c r="G657" s="16"/>
      <c r="H657" s="17"/>
      <c r="I657" s="16"/>
      <c r="J657" s="16"/>
      <c r="K657" s="17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</row>
    <row r="658" spans="1:23" x14ac:dyDescent="0.25">
      <c r="A658" s="112"/>
      <c r="B658" s="16"/>
      <c r="C658" s="16"/>
      <c r="D658" s="16"/>
      <c r="E658" s="16"/>
      <c r="F658" s="16"/>
      <c r="G658" s="16"/>
      <c r="H658" s="17"/>
      <c r="I658" s="16"/>
      <c r="J658" s="16"/>
      <c r="K658" s="17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</row>
    <row r="659" spans="1:23" x14ac:dyDescent="0.25">
      <c r="A659" s="112"/>
      <c r="B659" s="16"/>
      <c r="C659" s="16"/>
      <c r="D659" s="16"/>
      <c r="E659" s="16"/>
      <c r="F659" s="16"/>
      <c r="G659" s="16"/>
      <c r="H659" s="17"/>
      <c r="I659" s="16"/>
      <c r="J659" s="16"/>
      <c r="K659" s="17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</row>
    <row r="660" spans="1:23" x14ac:dyDescent="0.25">
      <c r="A660" s="112"/>
      <c r="B660" s="16"/>
      <c r="C660" s="16"/>
      <c r="D660" s="16"/>
      <c r="E660" s="16"/>
      <c r="F660" s="16"/>
      <c r="G660" s="16"/>
      <c r="H660" s="17"/>
      <c r="I660" s="16"/>
      <c r="J660" s="16"/>
      <c r="K660" s="17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</row>
    <row r="661" spans="1:23" x14ac:dyDescent="0.25">
      <c r="A661" s="112"/>
      <c r="B661" s="16"/>
      <c r="C661" s="16"/>
      <c r="D661" s="16"/>
      <c r="E661" s="16"/>
      <c r="F661" s="16"/>
      <c r="G661" s="16"/>
      <c r="H661" s="17"/>
      <c r="I661" s="16"/>
      <c r="J661" s="16"/>
      <c r="K661" s="17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</row>
    <row r="662" spans="1:23" x14ac:dyDescent="0.25">
      <c r="A662" s="112"/>
      <c r="B662" s="16"/>
      <c r="C662" s="16"/>
      <c r="D662" s="16"/>
      <c r="E662" s="16"/>
      <c r="F662" s="16"/>
      <c r="G662" s="16"/>
      <c r="H662" s="17"/>
      <c r="I662" s="16"/>
      <c r="J662" s="16"/>
      <c r="K662" s="17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</row>
    <row r="663" spans="1:23" x14ac:dyDescent="0.25">
      <c r="A663" s="112"/>
      <c r="B663" s="16"/>
      <c r="C663" s="16"/>
      <c r="D663" s="16"/>
      <c r="E663" s="16"/>
      <c r="F663" s="16"/>
      <c r="G663" s="16"/>
      <c r="H663" s="17"/>
      <c r="I663" s="16"/>
      <c r="J663" s="16"/>
      <c r="K663" s="17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</row>
    <row r="664" spans="1:23" x14ac:dyDescent="0.25">
      <c r="A664" s="112"/>
      <c r="B664" s="16"/>
      <c r="C664" s="16"/>
      <c r="D664" s="16"/>
      <c r="E664" s="16"/>
      <c r="F664" s="16"/>
      <c r="G664" s="16"/>
      <c r="H664" s="17"/>
      <c r="I664" s="16"/>
      <c r="J664" s="16"/>
      <c r="K664" s="17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</row>
    <row r="665" spans="1:23" x14ac:dyDescent="0.25">
      <c r="A665" s="112"/>
      <c r="B665" s="16"/>
      <c r="C665" s="16"/>
      <c r="D665" s="16"/>
      <c r="E665" s="16"/>
      <c r="F665" s="16"/>
      <c r="G665" s="16"/>
      <c r="H665" s="17"/>
      <c r="I665" s="16"/>
      <c r="J665" s="16"/>
      <c r="K665" s="17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</row>
    <row r="666" spans="1:23" x14ac:dyDescent="0.25">
      <c r="A666" s="112"/>
      <c r="B666" s="16"/>
      <c r="C666" s="16"/>
      <c r="D666" s="16"/>
      <c r="E666" s="16"/>
      <c r="F666" s="16"/>
      <c r="G666" s="16"/>
      <c r="H666" s="17"/>
      <c r="I666" s="16"/>
      <c r="J666" s="16"/>
      <c r="K666" s="17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</row>
    <row r="667" spans="1:23" x14ac:dyDescent="0.25">
      <c r="A667" s="112"/>
      <c r="B667" s="16"/>
      <c r="C667" s="16"/>
      <c r="D667" s="16"/>
      <c r="E667" s="16"/>
      <c r="F667" s="16"/>
      <c r="G667" s="16"/>
      <c r="H667" s="17"/>
      <c r="I667" s="16"/>
      <c r="J667" s="16"/>
      <c r="K667" s="17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</row>
    <row r="668" spans="1:23" x14ac:dyDescent="0.25">
      <c r="A668" s="112"/>
      <c r="B668" s="16"/>
      <c r="C668" s="16"/>
      <c r="D668" s="16"/>
      <c r="E668" s="16"/>
      <c r="F668" s="16"/>
      <c r="G668" s="16"/>
      <c r="H668" s="17"/>
      <c r="I668" s="16"/>
      <c r="J668" s="16"/>
      <c r="K668" s="17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</row>
    <row r="669" spans="1:23" x14ac:dyDescent="0.25">
      <c r="A669" s="112"/>
      <c r="B669" s="16"/>
      <c r="C669" s="16"/>
      <c r="D669" s="16"/>
      <c r="E669" s="16"/>
      <c r="F669" s="16"/>
      <c r="G669" s="16"/>
      <c r="H669" s="17"/>
      <c r="I669" s="16"/>
      <c r="J669" s="16"/>
      <c r="K669" s="17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</row>
    <row r="670" spans="1:23" x14ac:dyDescent="0.25">
      <c r="A670" s="112"/>
      <c r="B670" s="16"/>
      <c r="C670" s="16"/>
      <c r="D670" s="16"/>
      <c r="E670" s="16"/>
      <c r="F670" s="16"/>
      <c r="G670" s="16"/>
      <c r="H670" s="17"/>
      <c r="I670" s="16"/>
      <c r="J670" s="16"/>
      <c r="K670" s="17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</row>
    <row r="671" spans="1:23" x14ac:dyDescent="0.25">
      <c r="A671" s="112"/>
      <c r="B671" s="16"/>
      <c r="C671" s="16"/>
      <c r="D671" s="16"/>
      <c r="E671" s="16"/>
      <c r="F671" s="16"/>
      <c r="G671" s="16"/>
      <c r="H671" s="17"/>
      <c r="I671" s="16"/>
      <c r="J671" s="16"/>
      <c r="K671" s="17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</row>
    <row r="672" spans="1:23" x14ac:dyDescent="0.25">
      <c r="A672" s="112"/>
      <c r="B672" s="16"/>
      <c r="C672" s="16"/>
      <c r="D672" s="16"/>
      <c r="E672" s="16"/>
      <c r="F672" s="16"/>
      <c r="G672" s="16"/>
      <c r="H672" s="17"/>
      <c r="I672" s="16"/>
      <c r="J672" s="16"/>
      <c r="K672" s="17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</row>
    <row r="673" spans="1:23" x14ac:dyDescent="0.25">
      <c r="A673" s="112"/>
      <c r="B673" s="16"/>
      <c r="C673" s="16"/>
      <c r="D673" s="16"/>
      <c r="E673" s="16"/>
      <c r="F673" s="16"/>
      <c r="G673" s="16"/>
      <c r="H673" s="17"/>
      <c r="I673" s="16"/>
      <c r="J673" s="16"/>
      <c r="K673" s="17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</row>
    <row r="674" spans="1:23" x14ac:dyDescent="0.25">
      <c r="A674" s="112"/>
      <c r="B674" s="16"/>
      <c r="C674" s="16"/>
      <c r="D674" s="16"/>
      <c r="E674" s="16"/>
      <c r="F674" s="16"/>
      <c r="G674" s="16"/>
      <c r="H674" s="17"/>
      <c r="I674" s="16"/>
      <c r="J674" s="16"/>
      <c r="K674" s="17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</row>
    <row r="675" spans="1:23" x14ac:dyDescent="0.25">
      <c r="A675" s="112"/>
      <c r="B675" s="16"/>
      <c r="C675" s="16"/>
      <c r="D675" s="16"/>
      <c r="E675" s="16"/>
      <c r="F675" s="16"/>
      <c r="G675" s="16"/>
      <c r="H675" s="17"/>
      <c r="I675" s="16"/>
      <c r="J675" s="16"/>
      <c r="K675" s="17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</row>
    <row r="676" spans="1:23" x14ac:dyDescent="0.25">
      <c r="A676" s="112"/>
      <c r="B676" s="16"/>
      <c r="C676" s="16"/>
      <c r="D676" s="16"/>
      <c r="E676" s="16"/>
      <c r="F676" s="16"/>
      <c r="G676" s="16"/>
      <c r="H676" s="17"/>
      <c r="I676" s="16"/>
      <c r="J676" s="16"/>
      <c r="K676" s="17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</row>
    <row r="677" spans="1:23" x14ac:dyDescent="0.25">
      <c r="A677" s="112"/>
      <c r="B677" s="16"/>
      <c r="C677" s="16"/>
      <c r="D677" s="16"/>
      <c r="E677" s="16"/>
      <c r="F677" s="16"/>
      <c r="G677" s="16"/>
      <c r="H677" s="17"/>
      <c r="I677" s="16"/>
      <c r="J677" s="16"/>
      <c r="K677" s="17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</row>
    <row r="678" spans="1:23" x14ac:dyDescent="0.25">
      <c r="A678" s="112"/>
      <c r="B678" s="16"/>
      <c r="C678" s="16"/>
      <c r="D678" s="16"/>
      <c r="E678" s="16"/>
      <c r="F678" s="16"/>
      <c r="G678" s="16"/>
      <c r="H678" s="17"/>
      <c r="I678" s="16"/>
      <c r="J678" s="16"/>
      <c r="K678" s="17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</row>
    <row r="679" spans="1:23" x14ac:dyDescent="0.25">
      <c r="A679" s="112"/>
      <c r="B679" s="16"/>
      <c r="C679" s="16"/>
      <c r="D679" s="16"/>
      <c r="E679" s="16"/>
      <c r="F679" s="16"/>
      <c r="G679" s="16"/>
      <c r="H679" s="17"/>
      <c r="I679" s="16"/>
      <c r="J679" s="16"/>
      <c r="K679" s="17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</row>
    <row r="680" spans="1:23" x14ac:dyDescent="0.25">
      <c r="A680" s="112"/>
      <c r="B680" s="16"/>
      <c r="C680" s="16"/>
      <c r="D680" s="16"/>
      <c r="E680" s="16"/>
      <c r="F680" s="16"/>
      <c r="G680" s="16"/>
      <c r="H680" s="17"/>
      <c r="I680" s="16"/>
      <c r="J680" s="16"/>
      <c r="K680" s="17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</row>
    <row r="681" spans="1:23" x14ac:dyDescent="0.25">
      <c r="A681" s="112"/>
      <c r="B681" s="16"/>
      <c r="C681" s="16"/>
      <c r="D681" s="16"/>
      <c r="E681" s="16"/>
      <c r="F681" s="16"/>
      <c r="G681" s="16"/>
      <c r="H681" s="17"/>
      <c r="I681" s="16"/>
      <c r="J681" s="16"/>
      <c r="K681" s="17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</row>
    <row r="682" spans="1:23" x14ac:dyDescent="0.25">
      <c r="A682" s="112"/>
      <c r="B682" s="16"/>
      <c r="C682" s="16"/>
      <c r="D682" s="16"/>
      <c r="E682" s="16"/>
      <c r="F682" s="16"/>
      <c r="G682" s="16"/>
      <c r="H682" s="17"/>
      <c r="I682" s="16"/>
      <c r="J682" s="16"/>
      <c r="K682" s="17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</row>
    <row r="683" spans="1:23" x14ac:dyDescent="0.25">
      <c r="A683" s="112"/>
      <c r="B683" s="16"/>
      <c r="C683" s="16"/>
      <c r="D683" s="16"/>
      <c r="E683" s="16"/>
      <c r="F683" s="16"/>
      <c r="G683" s="16"/>
      <c r="H683" s="17"/>
      <c r="I683" s="16"/>
      <c r="J683" s="16"/>
      <c r="K683" s="17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</row>
    <row r="684" spans="1:23" x14ac:dyDescent="0.25">
      <c r="A684" s="112"/>
      <c r="B684" s="16"/>
      <c r="C684" s="16"/>
      <c r="D684" s="16"/>
      <c r="E684" s="16"/>
      <c r="F684" s="16"/>
      <c r="G684" s="16"/>
      <c r="H684" s="17"/>
      <c r="I684" s="16"/>
      <c r="J684" s="16"/>
      <c r="K684" s="17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</row>
    <row r="685" spans="1:23" x14ac:dyDescent="0.25">
      <c r="A685" s="112"/>
      <c r="B685" s="16"/>
      <c r="C685" s="16"/>
      <c r="D685" s="16"/>
      <c r="E685" s="16"/>
      <c r="F685" s="16"/>
      <c r="G685" s="16"/>
      <c r="H685" s="17"/>
      <c r="I685" s="16"/>
      <c r="J685" s="16"/>
      <c r="K685" s="17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</row>
    <row r="686" spans="1:23" x14ac:dyDescent="0.25">
      <c r="A686" s="112"/>
      <c r="B686" s="16"/>
      <c r="C686" s="16"/>
      <c r="D686" s="16"/>
      <c r="E686" s="16"/>
      <c r="F686" s="16"/>
      <c r="G686" s="16"/>
      <c r="H686" s="17"/>
      <c r="I686" s="16"/>
      <c r="J686" s="16"/>
      <c r="K686" s="17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</row>
    <row r="687" spans="1:23" x14ac:dyDescent="0.25">
      <c r="A687" s="112"/>
      <c r="B687" s="16"/>
      <c r="C687" s="16"/>
      <c r="D687" s="16"/>
      <c r="E687" s="16"/>
      <c r="F687" s="16"/>
      <c r="G687" s="16"/>
      <c r="H687" s="17"/>
      <c r="I687" s="16"/>
      <c r="J687" s="16"/>
      <c r="K687" s="17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</row>
    <row r="688" spans="1:23" x14ac:dyDescent="0.25">
      <c r="A688" s="112"/>
      <c r="B688" s="16"/>
      <c r="C688" s="16"/>
      <c r="D688" s="16"/>
      <c r="E688" s="16"/>
      <c r="F688" s="16"/>
      <c r="G688" s="16"/>
      <c r="H688" s="17"/>
      <c r="I688" s="16"/>
      <c r="J688" s="16"/>
      <c r="K688" s="17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</row>
    <row r="689" spans="1:23" x14ac:dyDescent="0.25">
      <c r="A689" s="112"/>
      <c r="B689" s="16"/>
      <c r="C689" s="16"/>
      <c r="D689" s="16"/>
      <c r="E689" s="16"/>
      <c r="F689" s="16"/>
      <c r="G689" s="16"/>
      <c r="H689" s="17"/>
      <c r="I689" s="16"/>
      <c r="J689" s="16"/>
      <c r="K689" s="17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</row>
    <row r="690" spans="1:23" x14ac:dyDescent="0.25">
      <c r="A690" s="112"/>
      <c r="B690" s="16"/>
      <c r="C690" s="16"/>
      <c r="D690" s="16"/>
      <c r="E690" s="16"/>
      <c r="F690" s="16"/>
      <c r="G690" s="16"/>
      <c r="H690" s="17"/>
      <c r="I690" s="16"/>
      <c r="J690" s="16"/>
      <c r="K690" s="17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</row>
    <row r="691" spans="1:23" x14ac:dyDescent="0.25">
      <c r="A691" s="112"/>
      <c r="B691" s="16"/>
      <c r="C691" s="16"/>
      <c r="D691" s="16"/>
      <c r="E691" s="16"/>
      <c r="F691" s="16"/>
      <c r="G691" s="16"/>
      <c r="H691" s="17"/>
      <c r="I691" s="16"/>
      <c r="J691" s="16"/>
      <c r="K691" s="17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</row>
    <row r="692" spans="1:23" x14ac:dyDescent="0.25">
      <c r="A692" s="112"/>
      <c r="B692" s="16"/>
      <c r="C692" s="16"/>
      <c r="D692" s="16"/>
      <c r="E692" s="16"/>
      <c r="F692" s="16"/>
      <c r="G692" s="16"/>
      <c r="H692" s="17"/>
      <c r="I692" s="16"/>
      <c r="J692" s="16"/>
      <c r="K692" s="17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</row>
    <row r="693" spans="1:23" x14ac:dyDescent="0.25">
      <c r="A693" s="112"/>
      <c r="B693" s="16"/>
      <c r="C693" s="16"/>
      <c r="D693" s="16"/>
      <c r="E693" s="16"/>
      <c r="F693" s="16"/>
      <c r="G693" s="16"/>
      <c r="H693" s="17"/>
      <c r="I693" s="16"/>
      <c r="J693" s="16"/>
      <c r="K693" s="17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</row>
    <row r="694" spans="1:23" x14ac:dyDescent="0.25">
      <c r="A694" s="112"/>
      <c r="B694" s="16"/>
      <c r="C694" s="16"/>
      <c r="D694" s="16"/>
      <c r="E694" s="16"/>
      <c r="F694" s="16"/>
      <c r="G694" s="16"/>
      <c r="H694" s="17"/>
      <c r="I694" s="16"/>
      <c r="J694" s="16"/>
      <c r="K694" s="17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</row>
    <row r="695" spans="1:23" x14ac:dyDescent="0.25">
      <c r="A695" s="112"/>
      <c r="B695" s="16"/>
      <c r="C695" s="16"/>
      <c r="D695" s="16"/>
      <c r="E695" s="16"/>
      <c r="F695" s="16"/>
      <c r="G695" s="16"/>
      <c r="H695" s="17"/>
      <c r="I695" s="16"/>
      <c r="J695" s="16"/>
      <c r="K695" s="17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</row>
    <row r="696" spans="1:23" x14ac:dyDescent="0.25">
      <c r="A696" s="112"/>
      <c r="B696" s="16"/>
      <c r="C696" s="16"/>
      <c r="D696" s="16"/>
      <c r="E696" s="16"/>
      <c r="F696" s="16"/>
      <c r="G696" s="16"/>
      <c r="H696" s="17"/>
      <c r="I696" s="16"/>
      <c r="J696" s="16"/>
      <c r="K696" s="17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</row>
    <row r="697" spans="1:23" x14ac:dyDescent="0.25">
      <c r="A697" s="112"/>
      <c r="B697" s="16"/>
      <c r="C697" s="16"/>
      <c r="D697" s="16"/>
      <c r="E697" s="16"/>
      <c r="F697" s="16"/>
      <c r="G697" s="16"/>
      <c r="H697" s="17"/>
      <c r="I697" s="16"/>
      <c r="J697" s="16"/>
      <c r="K697" s="17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</row>
    <row r="698" spans="1:23" x14ac:dyDescent="0.25">
      <c r="A698" s="112"/>
      <c r="B698" s="16"/>
      <c r="C698" s="16"/>
      <c r="D698" s="16"/>
      <c r="E698" s="16"/>
      <c r="F698" s="16"/>
      <c r="G698" s="16"/>
      <c r="H698" s="17"/>
      <c r="I698" s="16"/>
      <c r="J698" s="16"/>
      <c r="K698" s="17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</row>
    <row r="699" spans="1:23" x14ac:dyDescent="0.25">
      <c r="A699" s="112"/>
      <c r="B699" s="16"/>
      <c r="C699" s="16"/>
      <c r="D699" s="16"/>
      <c r="E699" s="16"/>
      <c r="F699" s="16"/>
      <c r="G699" s="16"/>
      <c r="H699" s="17"/>
      <c r="I699" s="16"/>
      <c r="J699" s="16"/>
      <c r="K699" s="17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</row>
    <row r="700" spans="1:23" x14ac:dyDescent="0.25">
      <c r="A700" s="112"/>
      <c r="B700" s="16"/>
      <c r="C700" s="16"/>
      <c r="D700" s="16"/>
      <c r="E700" s="16"/>
      <c r="F700" s="16"/>
      <c r="G700" s="16"/>
      <c r="H700" s="17"/>
      <c r="I700" s="16"/>
      <c r="J700" s="16"/>
      <c r="K700" s="17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</row>
    <row r="701" spans="1:23" x14ac:dyDescent="0.25">
      <c r="A701" s="112"/>
      <c r="B701" s="16"/>
      <c r="C701" s="16"/>
      <c r="D701" s="16"/>
      <c r="E701" s="16"/>
      <c r="F701" s="16"/>
      <c r="G701" s="16"/>
      <c r="H701" s="17"/>
      <c r="I701" s="16"/>
      <c r="J701" s="16"/>
      <c r="K701" s="17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</row>
    <row r="702" spans="1:23" x14ac:dyDescent="0.25">
      <c r="A702" s="112"/>
      <c r="B702" s="16"/>
      <c r="C702" s="16"/>
      <c r="D702" s="16"/>
      <c r="E702" s="16"/>
      <c r="F702" s="16"/>
      <c r="G702" s="16"/>
      <c r="H702" s="17"/>
      <c r="I702" s="16"/>
      <c r="J702" s="16"/>
      <c r="K702" s="17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</row>
    <row r="703" spans="1:23" x14ac:dyDescent="0.25">
      <c r="A703" s="112"/>
      <c r="B703" s="16"/>
      <c r="C703" s="16"/>
      <c r="D703" s="16"/>
      <c r="E703" s="16"/>
      <c r="F703" s="16"/>
      <c r="G703" s="16"/>
      <c r="H703" s="17"/>
      <c r="I703" s="16"/>
      <c r="J703" s="16"/>
      <c r="K703" s="17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</row>
    <row r="704" spans="1:23" x14ac:dyDescent="0.25">
      <c r="A704" s="112"/>
      <c r="B704" s="16"/>
      <c r="C704" s="16"/>
      <c r="D704" s="16"/>
      <c r="E704" s="16"/>
      <c r="F704" s="16"/>
      <c r="G704" s="16"/>
      <c r="H704" s="17"/>
      <c r="I704" s="16"/>
      <c r="J704" s="16"/>
      <c r="K704" s="17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</row>
    <row r="705" spans="1:23" x14ac:dyDescent="0.25">
      <c r="A705" s="112"/>
      <c r="B705" s="16"/>
      <c r="C705" s="16"/>
      <c r="D705" s="16"/>
      <c r="E705" s="16"/>
      <c r="F705" s="16"/>
      <c r="G705" s="16"/>
      <c r="H705" s="17"/>
      <c r="I705" s="16"/>
      <c r="J705" s="16"/>
      <c r="K705" s="17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</row>
    <row r="706" spans="1:23" x14ac:dyDescent="0.25">
      <c r="A706" s="112"/>
      <c r="B706" s="16"/>
      <c r="C706" s="16"/>
      <c r="D706" s="16"/>
      <c r="E706" s="16"/>
      <c r="F706" s="16"/>
      <c r="G706" s="16"/>
      <c r="H706" s="17"/>
      <c r="I706" s="16"/>
      <c r="J706" s="16"/>
      <c r="K706" s="17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</row>
    <row r="707" spans="1:23" x14ac:dyDescent="0.25">
      <c r="A707" s="112"/>
      <c r="B707" s="16"/>
      <c r="C707" s="16"/>
      <c r="D707" s="16"/>
      <c r="E707" s="16"/>
      <c r="F707" s="16"/>
      <c r="G707" s="16"/>
      <c r="H707" s="17"/>
      <c r="I707" s="16"/>
      <c r="J707" s="16"/>
      <c r="K707" s="17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</row>
    <row r="708" spans="1:23" x14ac:dyDescent="0.25">
      <c r="A708" s="112"/>
      <c r="B708" s="16"/>
      <c r="C708" s="16"/>
      <c r="D708" s="16"/>
      <c r="E708" s="16"/>
      <c r="F708" s="16"/>
      <c r="G708" s="16"/>
      <c r="H708" s="17"/>
      <c r="I708" s="16"/>
      <c r="J708" s="16"/>
      <c r="K708" s="17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</row>
    <row r="709" spans="1:23" x14ac:dyDescent="0.25">
      <c r="A709" s="112"/>
      <c r="B709" s="16"/>
      <c r="C709" s="16"/>
      <c r="D709" s="16"/>
      <c r="E709" s="16"/>
      <c r="F709" s="16"/>
      <c r="G709" s="16"/>
      <c r="H709" s="17"/>
      <c r="I709" s="16"/>
      <c r="J709" s="16"/>
      <c r="K709" s="17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</row>
    <row r="710" spans="1:23" x14ac:dyDescent="0.25">
      <c r="A710" s="112"/>
      <c r="B710" s="16"/>
      <c r="C710" s="16"/>
      <c r="D710" s="16"/>
      <c r="E710" s="16"/>
      <c r="F710" s="16"/>
      <c r="G710" s="16"/>
      <c r="H710" s="17"/>
      <c r="I710" s="16"/>
      <c r="J710" s="16"/>
      <c r="K710" s="17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</row>
    <row r="711" spans="1:23" x14ac:dyDescent="0.25">
      <c r="A711" s="112"/>
      <c r="B711" s="16"/>
      <c r="C711" s="16"/>
      <c r="D711" s="16"/>
      <c r="E711" s="16"/>
      <c r="F711" s="16"/>
      <c r="G711" s="16"/>
      <c r="H711" s="17"/>
      <c r="I711" s="16"/>
      <c r="J711" s="16"/>
      <c r="K711" s="17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</row>
    <row r="712" spans="1:23" x14ac:dyDescent="0.25">
      <c r="A712" s="112"/>
      <c r="B712" s="16"/>
      <c r="C712" s="16"/>
      <c r="D712" s="16"/>
      <c r="E712" s="16"/>
      <c r="F712" s="16"/>
      <c r="G712" s="16"/>
      <c r="H712" s="17"/>
      <c r="I712" s="16"/>
      <c r="J712" s="16"/>
      <c r="K712" s="17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</row>
    <row r="713" spans="1:23" x14ac:dyDescent="0.25">
      <c r="A713" s="112"/>
      <c r="B713" s="16"/>
      <c r="C713" s="16"/>
      <c r="D713" s="16"/>
      <c r="E713" s="16"/>
      <c r="F713" s="16"/>
      <c r="G713" s="16"/>
      <c r="H713" s="17"/>
      <c r="I713" s="16"/>
      <c r="J713" s="16"/>
      <c r="K713" s="17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</row>
    <row r="714" spans="1:23" x14ac:dyDescent="0.25">
      <c r="A714" s="112"/>
      <c r="B714" s="16"/>
      <c r="C714" s="16"/>
      <c r="D714" s="16"/>
      <c r="E714" s="16"/>
      <c r="F714" s="16"/>
      <c r="G714" s="16"/>
      <c r="H714" s="17"/>
      <c r="I714" s="16"/>
      <c r="J714" s="16"/>
      <c r="K714" s="17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</row>
    <row r="715" spans="1:23" x14ac:dyDescent="0.25">
      <c r="A715" s="112"/>
      <c r="B715" s="16"/>
      <c r="C715" s="16"/>
      <c r="D715" s="16"/>
      <c r="E715" s="16"/>
      <c r="F715" s="16"/>
      <c r="G715" s="16"/>
      <c r="H715" s="17"/>
      <c r="I715" s="16"/>
      <c r="J715" s="16"/>
      <c r="K715" s="17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</row>
    <row r="716" spans="1:23" x14ac:dyDescent="0.25">
      <c r="A716" s="112"/>
      <c r="B716" s="16"/>
      <c r="C716" s="16"/>
      <c r="D716" s="16"/>
      <c r="E716" s="16"/>
      <c r="F716" s="16"/>
      <c r="G716" s="16"/>
      <c r="H716" s="17"/>
      <c r="I716" s="16"/>
      <c r="J716" s="16"/>
      <c r="K716" s="17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</row>
    <row r="717" spans="1:23" x14ac:dyDescent="0.25">
      <c r="A717" s="112"/>
      <c r="B717" s="16"/>
      <c r="C717" s="16"/>
      <c r="D717" s="16"/>
      <c r="E717" s="16"/>
      <c r="F717" s="16"/>
      <c r="G717" s="16"/>
      <c r="H717" s="17"/>
      <c r="I717" s="16"/>
      <c r="J717" s="16"/>
      <c r="K717" s="17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</row>
    <row r="718" spans="1:23" x14ac:dyDescent="0.25">
      <c r="A718" s="112"/>
      <c r="B718" s="16"/>
      <c r="C718" s="16"/>
      <c r="D718" s="16"/>
      <c r="E718" s="16"/>
      <c r="F718" s="16"/>
      <c r="G718" s="16"/>
      <c r="H718" s="17"/>
      <c r="I718" s="16"/>
      <c r="J718" s="16"/>
      <c r="K718" s="17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</row>
    <row r="719" spans="1:23" x14ac:dyDescent="0.25">
      <c r="A719" s="112"/>
      <c r="B719" s="16"/>
      <c r="C719" s="16"/>
      <c r="D719" s="16"/>
      <c r="E719" s="16"/>
      <c r="F719" s="16"/>
      <c r="G719" s="16"/>
      <c r="H719" s="17"/>
      <c r="I719" s="16"/>
      <c r="J719" s="16"/>
      <c r="K719" s="17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</row>
    <row r="720" spans="1:23" x14ac:dyDescent="0.25">
      <c r="A720" s="112"/>
      <c r="B720" s="16"/>
      <c r="C720" s="16"/>
      <c r="D720" s="16"/>
      <c r="E720" s="16"/>
      <c r="F720" s="16"/>
      <c r="G720" s="16"/>
      <c r="H720" s="17"/>
      <c r="I720" s="16"/>
      <c r="J720" s="16"/>
      <c r="K720" s="17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</row>
    <row r="721" spans="1:23" x14ac:dyDescent="0.25">
      <c r="A721" s="112"/>
      <c r="B721" s="16"/>
      <c r="C721" s="16"/>
      <c r="D721" s="16"/>
      <c r="E721" s="16"/>
      <c r="F721" s="16"/>
      <c r="G721" s="16"/>
      <c r="H721" s="17"/>
      <c r="I721" s="16"/>
      <c r="J721" s="16"/>
      <c r="K721" s="17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</row>
  </sheetData>
  <mergeCells count="246">
    <mergeCell ref="T2:W3"/>
    <mergeCell ref="L2:S3"/>
    <mergeCell ref="H3:H4"/>
    <mergeCell ref="C5:E5"/>
    <mergeCell ref="C6:E6"/>
    <mergeCell ref="C20:E20"/>
    <mergeCell ref="C33:E33"/>
    <mergeCell ref="C34:E34"/>
    <mergeCell ref="C21:E21"/>
    <mergeCell ref="C22:E22"/>
    <mergeCell ref="C23:E23"/>
    <mergeCell ref="B2:E4"/>
    <mergeCell ref="F2:H2"/>
    <mergeCell ref="F3:F4"/>
    <mergeCell ref="G3:G4"/>
    <mergeCell ref="I2:K2"/>
    <mergeCell ref="I3:I4"/>
    <mergeCell ref="J3:J4"/>
    <mergeCell ref="K3:K4"/>
    <mergeCell ref="C35:E35"/>
    <mergeCell ref="C24:E24"/>
    <mergeCell ref="C25:E25"/>
    <mergeCell ref="C26:E26"/>
    <mergeCell ref="C27:E27"/>
    <mergeCell ref="C28:E28"/>
    <mergeCell ref="C29:E29"/>
    <mergeCell ref="C31:E31"/>
    <mergeCell ref="C30:E30"/>
    <mergeCell ref="C32:E32"/>
    <mergeCell ref="C44:E44"/>
    <mergeCell ref="C45:E45"/>
    <mergeCell ref="C46:E46"/>
    <mergeCell ref="C47:E47"/>
    <mergeCell ref="D48:E48"/>
    <mergeCell ref="D49:E49"/>
    <mergeCell ref="C36:E36"/>
    <mergeCell ref="C37:E37"/>
    <mergeCell ref="C38:E38"/>
    <mergeCell ref="C39:E39"/>
    <mergeCell ref="C40:E40"/>
    <mergeCell ref="C41:E41"/>
    <mergeCell ref="C56:E56"/>
    <mergeCell ref="C57:E57"/>
    <mergeCell ref="C58:E58"/>
    <mergeCell ref="C59:E59"/>
    <mergeCell ref="C60:E60"/>
    <mergeCell ref="C61:E61"/>
    <mergeCell ref="C50:E50"/>
    <mergeCell ref="C51:E51"/>
    <mergeCell ref="C52:E52"/>
    <mergeCell ref="C53:E53"/>
    <mergeCell ref="C54:E54"/>
    <mergeCell ref="C55:E55"/>
    <mergeCell ref="C68:E68"/>
    <mergeCell ref="D69:E69"/>
    <mergeCell ref="D70:E70"/>
    <mergeCell ref="D71:E71"/>
    <mergeCell ref="C72:E72"/>
    <mergeCell ref="D73:E73"/>
    <mergeCell ref="C62:E62"/>
    <mergeCell ref="C63:E63"/>
    <mergeCell ref="C64:E64"/>
    <mergeCell ref="C65:E65"/>
    <mergeCell ref="C66:E66"/>
    <mergeCell ref="C67:E67"/>
    <mergeCell ref="D80:E80"/>
    <mergeCell ref="C81:E81"/>
    <mergeCell ref="C85:E85"/>
    <mergeCell ref="C86:E86"/>
    <mergeCell ref="D87:E87"/>
    <mergeCell ref="D88:E88"/>
    <mergeCell ref="D74:E74"/>
    <mergeCell ref="D75:E75"/>
    <mergeCell ref="D76:E76"/>
    <mergeCell ref="C77:E77"/>
    <mergeCell ref="C78:E78"/>
    <mergeCell ref="D79:E79"/>
    <mergeCell ref="D95:E95"/>
    <mergeCell ref="D96:E96"/>
    <mergeCell ref="C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107:E107"/>
    <mergeCell ref="C108:E108"/>
    <mergeCell ref="D109:E109"/>
    <mergeCell ref="D110:E110"/>
    <mergeCell ref="D111:E111"/>
    <mergeCell ref="D112:E112"/>
    <mergeCell ref="D101:E101"/>
    <mergeCell ref="D102:E102"/>
    <mergeCell ref="D103:E103"/>
    <mergeCell ref="D104:E104"/>
    <mergeCell ref="D105:E105"/>
    <mergeCell ref="D106:E106"/>
    <mergeCell ref="C119:E119"/>
    <mergeCell ref="D120:E120"/>
    <mergeCell ref="D121:E121"/>
    <mergeCell ref="C122:E122"/>
    <mergeCell ref="D123:E123"/>
    <mergeCell ref="D124:E124"/>
    <mergeCell ref="D113:E113"/>
    <mergeCell ref="D114:E114"/>
    <mergeCell ref="D115:E115"/>
    <mergeCell ref="D116:E116"/>
    <mergeCell ref="D117:E117"/>
    <mergeCell ref="D118:E118"/>
    <mergeCell ref="D131:E131"/>
    <mergeCell ref="D132:E132"/>
    <mergeCell ref="D133:E133"/>
    <mergeCell ref="C134:E134"/>
    <mergeCell ref="C135:E135"/>
    <mergeCell ref="C136:E136"/>
    <mergeCell ref="D125:E125"/>
    <mergeCell ref="D126:E126"/>
    <mergeCell ref="D127:E127"/>
    <mergeCell ref="D128:E128"/>
    <mergeCell ref="D129:E129"/>
    <mergeCell ref="D130:E130"/>
    <mergeCell ref="D143:E143"/>
    <mergeCell ref="D144:E144"/>
    <mergeCell ref="D145:E145"/>
    <mergeCell ref="D146:E146"/>
    <mergeCell ref="D147:E147"/>
    <mergeCell ref="C148:E148"/>
    <mergeCell ref="C137:E137"/>
    <mergeCell ref="D138:E138"/>
    <mergeCell ref="D139:E139"/>
    <mergeCell ref="D140:E140"/>
    <mergeCell ref="D141:E141"/>
    <mergeCell ref="D142:E142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151:E151"/>
    <mergeCell ref="D152:E152"/>
    <mergeCell ref="D153:E153"/>
    <mergeCell ref="C154:E154"/>
    <mergeCell ref="D167:E167"/>
    <mergeCell ref="D168:E168"/>
    <mergeCell ref="D169:E169"/>
    <mergeCell ref="D170:E170"/>
    <mergeCell ref="D171:E171"/>
    <mergeCell ref="D172:E172"/>
    <mergeCell ref="C161:E161"/>
    <mergeCell ref="C162:E162"/>
    <mergeCell ref="C163:E163"/>
    <mergeCell ref="C164:E164"/>
    <mergeCell ref="C165:E165"/>
    <mergeCell ref="C166:E166"/>
    <mergeCell ref="D179:E179"/>
    <mergeCell ref="D180:E180"/>
    <mergeCell ref="D181:E181"/>
    <mergeCell ref="D182:E182"/>
    <mergeCell ref="D183:E183"/>
    <mergeCell ref="D184:E184"/>
    <mergeCell ref="D173:E173"/>
    <mergeCell ref="D174:E174"/>
    <mergeCell ref="D175:E175"/>
    <mergeCell ref="D176:E176"/>
    <mergeCell ref="C177:E177"/>
    <mergeCell ref="D178:E178"/>
    <mergeCell ref="D191:E191"/>
    <mergeCell ref="D192:E192"/>
    <mergeCell ref="D193:E193"/>
    <mergeCell ref="D194:E194"/>
    <mergeCell ref="D195:E195"/>
    <mergeCell ref="D196:E196"/>
    <mergeCell ref="D185:E185"/>
    <mergeCell ref="D186:E186"/>
    <mergeCell ref="D187:E187"/>
    <mergeCell ref="C188:E188"/>
    <mergeCell ref="D189:E189"/>
    <mergeCell ref="D190:E190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C199:E199"/>
    <mergeCell ref="D200:E200"/>
    <mergeCell ref="D201:E201"/>
    <mergeCell ref="C202:E202"/>
    <mergeCell ref="C215:E215"/>
    <mergeCell ref="C216:E216"/>
    <mergeCell ref="D217:E217"/>
    <mergeCell ref="D218:E218"/>
    <mergeCell ref="D219:E219"/>
    <mergeCell ref="D220:E220"/>
    <mergeCell ref="D209:E209"/>
    <mergeCell ref="D210:E210"/>
    <mergeCell ref="D211:E211"/>
    <mergeCell ref="D212:E212"/>
    <mergeCell ref="D213:E213"/>
    <mergeCell ref="C214:E214"/>
    <mergeCell ref="C227:E227"/>
    <mergeCell ref="C228:E228"/>
    <mergeCell ref="C229:E229"/>
    <mergeCell ref="D230:E230"/>
    <mergeCell ref="D231:E231"/>
    <mergeCell ref="D232:E232"/>
    <mergeCell ref="D221:E221"/>
    <mergeCell ref="D222:E222"/>
    <mergeCell ref="D223:E223"/>
    <mergeCell ref="D224:E224"/>
    <mergeCell ref="D225:E225"/>
    <mergeCell ref="D226:E226"/>
    <mergeCell ref="D239:E239"/>
    <mergeCell ref="C240:E240"/>
    <mergeCell ref="C241:E241"/>
    <mergeCell ref="C242:E242"/>
    <mergeCell ref="C243:E243"/>
    <mergeCell ref="C244:E244"/>
    <mergeCell ref="C233:E233"/>
    <mergeCell ref="D234:E234"/>
    <mergeCell ref="D235:E235"/>
    <mergeCell ref="D236:E236"/>
    <mergeCell ref="D237:E237"/>
    <mergeCell ref="D238:E238"/>
    <mergeCell ref="B257:E257"/>
    <mergeCell ref="C251:E251"/>
    <mergeCell ref="C252:E252"/>
    <mergeCell ref="C253:E253"/>
    <mergeCell ref="C254:E254"/>
    <mergeCell ref="C255:E255"/>
    <mergeCell ref="C256:E256"/>
    <mergeCell ref="C245:E245"/>
    <mergeCell ref="C246:E246"/>
    <mergeCell ref="D247:E247"/>
    <mergeCell ref="D248:E248"/>
    <mergeCell ref="C249:E249"/>
    <mergeCell ref="C250:E250"/>
  </mergeCells>
  <pageMargins left="0.25" right="0.25" top="0.75" bottom="0.75" header="0.3" footer="0.3"/>
  <pageSetup paperSize="9" scale="57" orientation="landscape" r:id="rId1"/>
  <headerFooter>
    <oddHeader>&amp;C&amp;"Times New Roman,Félkövér"&amp;12 081030 Sportlétesítmények, edzőtáborok működtetése és fejlesztéseKiadások - 2019. év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11</vt:i4>
      </vt:variant>
    </vt:vector>
  </HeadingPairs>
  <TitlesOfParts>
    <vt:vector size="24" baseType="lpstr">
      <vt:lpstr>Összesítő</vt:lpstr>
      <vt:lpstr>Bevételek</vt:lpstr>
      <vt:lpstr>Kiadások</vt:lpstr>
      <vt:lpstr>Igazgatás</vt:lpstr>
      <vt:lpstr>Községgazd</vt:lpstr>
      <vt:lpstr>Vagyongazd</vt:lpstr>
      <vt:lpstr>Szennyvíz</vt:lpstr>
      <vt:lpstr>Közút</vt:lpstr>
      <vt:lpstr>Sport</vt:lpstr>
      <vt:lpstr>Közművelődés</vt:lpstr>
      <vt:lpstr>Támogatás</vt:lpstr>
      <vt:lpstr>Adósságot keletkeztető ügyletek</vt:lpstr>
      <vt:lpstr>Létszám</vt:lpstr>
      <vt:lpstr>'Adósságot keletkeztető ügyletek'!Nyomtatási_terület</vt:lpstr>
      <vt:lpstr>Bevételek!Nyomtatási_terület</vt:lpstr>
      <vt:lpstr>Igazgatás!Nyomtatási_terület</vt:lpstr>
      <vt:lpstr>Kiadások!Nyomtatási_terület</vt:lpstr>
      <vt:lpstr>Közművelődés!Nyomtatási_terület</vt:lpstr>
      <vt:lpstr>Közút!Nyomtatási_terület</vt:lpstr>
      <vt:lpstr>Községgazd!Nyomtatási_terület</vt:lpstr>
      <vt:lpstr>Összesítő!Nyomtatási_terület</vt:lpstr>
      <vt:lpstr>Sport!Nyomtatási_terület</vt:lpstr>
      <vt:lpstr>Támogatás!Nyomtatási_terület</vt:lpstr>
      <vt:lpstr>Vagyongazd!Nyomtatási_terület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Manoly</dc:creator>
  <cp:lastModifiedBy>Tóthné Lieblein Melinda</cp:lastModifiedBy>
  <cp:lastPrinted>2020-06-09T09:20:59Z</cp:lastPrinted>
  <dcterms:created xsi:type="dcterms:W3CDTF">2015-11-28T12:14:02Z</dcterms:created>
  <dcterms:modified xsi:type="dcterms:W3CDTF">2020-06-09T09:22:12Z</dcterms:modified>
</cp:coreProperties>
</file>