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1.1. melléklet" sheetId="1" r:id="rId1"/>
  </sheets>
  <externalReferences>
    <externalReference r:id="rId2"/>
    <externalReference r:id="rId3"/>
  </externalReferences>
  <definedNames>
    <definedName name="A">#REF!</definedName>
    <definedName name="_xlnm.Print_Area" localSheetId="0">'1.1. melléklet'!$A$1:$F$160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0" i="1" l="1"/>
  <c r="D150" i="1"/>
  <c r="C150" i="1"/>
  <c r="E147" i="1"/>
  <c r="F147" i="1" s="1"/>
  <c r="E145" i="1"/>
  <c r="F145" i="1" s="1"/>
  <c r="D145" i="1"/>
  <c r="C145" i="1"/>
  <c r="E138" i="1"/>
  <c r="D138" i="1"/>
  <c r="C138" i="1"/>
  <c r="E134" i="1"/>
  <c r="E158" i="1" s="1"/>
  <c r="D134" i="1"/>
  <c r="D158" i="1" s="1"/>
  <c r="C134" i="1"/>
  <c r="C158" i="1" s="1"/>
  <c r="D124" i="1"/>
  <c r="F123" i="1"/>
  <c r="E122" i="1"/>
  <c r="F122" i="1" s="1"/>
  <c r="F121" i="1"/>
  <c r="F120" i="1"/>
  <c r="E120" i="1"/>
  <c r="E119" i="1"/>
  <c r="F119" i="1" s="1"/>
  <c r="D119" i="1"/>
  <c r="C119" i="1"/>
  <c r="D117" i="1"/>
  <c r="D116" i="1"/>
  <c r="C116" i="1"/>
  <c r="E110" i="1"/>
  <c r="F110" i="1" s="1"/>
  <c r="E104" i="1"/>
  <c r="F104" i="1" s="1"/>
  <c r="E103" i="1"/>
  <c r="F103" i="1" s="1"/>
  <c r="D103" i="1"/>
  <c r="E102" i="1"/>
  <c r="F102" i="1" s="1"/>
  <c r="E101" i="1"/>
  <c r="F101" i="1" s="1"/>
  <c r="E100" i="1"/>
  <c r="F100" i="1" s="1"/>
  <c r="E99" i="1"/>
  <c r="F99" i="1" s="1"/>
  <c r="E98" i="1"/>
  <c r="E133" i="1" s="1"/>
  <c r="D98" i="1"/>
  <c r="D133" i="1" s="1"/>
  <c r="D159" i="1" s="1"/>
  <c r="C98" i="1"/>
  <c r="C133" i="1" s="1"/>
  <c r="C159" i="1" s="1"/>
  <c r="C91" i="1"/>
  <c r="E81" i="1"/>
  <c r="F81" i="1" s="1"/>
  <c r="E80" i="1"/>
  <c r="F80" i="1" s="1"/>
  <c r="D80" i="1"/>
  <c r="F78" i="1"/>
  <c r="E78" i="1"/>
  <c r="E77" i="1"/>
  <c r="D77" i="1"/>
  <c r="F77" i="1" s="1"/>
  <c r="C77" i="1"/>
  <c r="E68" i="1"/>
  <c r="E91" i="1" s="1"/>
  <c r="F91" i="1" s="1"/>
  <c r="D68" i="1"/>
  <c r="D91" i="1" s="1"/>
  <c r="E62" i="1"/>
  <c r="D62" i="1"/>
  <c r="C62" i="1"/>
  <c r="E60" i="1"/>
  <c r="F60" i="1" s="1"/>
  <c r="E57" i="1"/>
  <c r="F57" i="1" s="1"/>
  <c r="D57" i="1"/>
  <c r="C57" i="1"/>
  <c r="E56" i="1"/>
  <c r="E51" i="1"/>
  <c r="D51" i="1"/>
  <c r="C51" i="1"/>
  <c r="E50" i="1"/>
  <c r="F50" i="1" s="1"/>
  <c r="E49" i="1"/>
  <c r="E48" i="1"/>
  <c r="E47" i="1"/>
  <c r="F47" i="1" s="1"/>
  <c r="E46" i="1"/>
  <c r="F45" i="1"/>
  <c r="E45" i="1"/>
  <c r="E44" i="1"/>
  <c r="F44" i="1" s="1"/>
  <c r="E43" i="1"/>
  <c r="F43" i="1" s="1"/>
  <c r="E42" i="1"/>
  <c r="F42" i="1" s="1"/>
  <c r="E41" i="1"/>
  <c r="F41" i="1" s="1"/>
  <c r="E40" i="1"/>
  <c r="D39" i="1"/>
  <c r="C39" i="1"/>
  <c r="F38" i="1"/>
  <c r="E38" i="1"/>
  <c r="F36" i="1"/>
  <c r="E36" i="1"/>
  <c r="F35" i="1"/>
  <c r="E35" i="1"/>
  <c r="F33" i="1"/>
  <c r="E33" i="1"/>
  <c r="F32" i="1"/>
  <c r="E32" i="1"/>
  <c r="E31" i="1"/>
  <c r="D31" i="1"/>
  <c r="F31" i="1" s="1"/>
  <c r="C31" i="1"/>
  <c r="F30" i="1"/>
  <c r="E29" i="1"/>
  <c r="F29" i="1" s="1"/>
  <c r="E25" i="1"/>
  <c r="F25" i="1" s="1"/>
  <c r="E24" i="1"/>
  <c r="F24" i="1" s="1"/>
  <c r="D24" i="1"/>
  <c r="C24" i="1"/>
  <c r="F23" i="1"/>
  <c r="E22" i="1"/>
  <c r="F22" i="1" s="1"/>
  <c r="E17" i="1"/>
  <c r="F17" i="1" s="1"/>
  <c r="D17" i="1"/>
  <c r="C17" i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D10" i="1"/>
  <c r="D67" i="1" s="1"/>
  <c r="D92" i="1" s="1"/>
  <c r="C10" i="1"/>
  <c r="C67" i="1" s="1"/>
  <c r="C92" i="1" s="1"/>
  <c r="E159" i="1" l="1"/>
  <c r="F159" i="1" s="1"/>
  <c r="F133" i="1"/>
  <c r="F158" i="1"/>
  <c r="E39" i="1"/>
  <c r="F39" i="1" s="1"/>
  <c r="F10" i="1"/>
  <c r="F98" i="1"/>
  <c r="E67" i="1" l="1"/>
  <c r="E92" i="1" l="1"/>
  <c r="F92" i="1" s="1"/>
  <c r="F67" i="1"/>
</calcChain>
</file>

<file path=xl/sharedStrings.xml><?xml version="1.0" encoding="utf-8"?>
<sst xmlns="http://schemas.openxmlformats.org/spreadsheetml/2006/main" count="317" uniqueCount="270">
  <si>
    <t>TÉGLÁS VÁROS ÖNKORMÁNYZATÁNAK 
2018. ÉVI KÖTELEZŐ FELDATAINAK MÉRLEGE</t>
  </si>
  <si>
    <t>B E V É T E L E K</t>
  </si>
  <si>
    <t>Forintban</t>
  </si>
  <si>
    <t>Sor-
szám</t>
  </si>
  <si>
    <t>Bevételi jogcím</t>
  </si>
  <si>
    <t>2018. évi eredeti  előirányzat</t>
  </si>
  <si>
    <t>2018.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</si>
  <si>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</si>
  <si>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</si>
  <si>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</si>
  <si>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</si>
  <si>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</si>
  <si>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</si>
  <si>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</si>
  <si>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</si>
  <si>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</si>
  <si>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</si>
  <si>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</si>
  <si>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</si>
  <si>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</si>
  <si>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</si>
  <si>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</si>
  <si>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</si>
  <si>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</si>
  <si>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</si>
  <si>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</si>
  <si>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</si>
  <si>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</si>
  <si>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</si>
  <si>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</si>
  <si>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</si>
  <si>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</si>
  <si>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</si>
  <si>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</si>
  <si>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</si>
  <si>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</si>
  <si>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</si>
  <si>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</si>
  <si>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</si>
  <si>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</si>
  <si>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</si>
  <si>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</si>
  <si>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</si>
  <si>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</si>
  <si>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</si>
  <si>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</si>
  <si>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</si>
  <si>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</si>
  <si>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</si>
  <si>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</si>
  <si>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</si>
  <si>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</si>
  <si>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</si>
  <si>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</si>
  <si>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</si>
  <si>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</si>
  <si>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</si>
  <si>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</si>
  <si>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</si>
  <si>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</si>
  <si>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</si>
  <si>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</si>
  <si>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</si>
  <si>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</si>
  <si>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</si>
  <si>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</si>
  <si>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</si>
  <si>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</si>
  <si>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</si>
  <si>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</si>
  <si>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</si>
  <si>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</si>
  <si>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</si>
  <si>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</si>
  <si>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</si>
  <si>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</si>
  <si>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</si>
  <si>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</si>
  <si>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</si>
  <si>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</si>
  <si>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</si>
  <si>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</si>
  <si>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</si>
  <si>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</si>
  <si>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</si>
  <si>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</si>
  <si>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</si>
  <si>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</si>
  <si>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</si>
  <si>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</si>
  <si>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</si>
  <si>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</si>
  <si>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</si>
  <si>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 xml:space="preserve">Biztosító által fizetett kártérítés 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</si>
  <si>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</si>
  <si>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</si>
  <si>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</si>
  <si>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</si>
  <si>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</si>
  <si>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</si>
  <si>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</si>
  <si>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</si>
  <si>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</si>
  <si>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</si>
  <si>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</si>
  <si>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</si>
  <si>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</si>
  <si>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</si>
  <si>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</si>
  <si>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</si>
  <si>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</si>
  <si>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</si>
  <si>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</si>
  <si>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</si>
  <si>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</si>
  <si>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</si>
  <si>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</si>
  <si>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</si>
  <si>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</si>
  <si>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</si>
  <si>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</si>
  <si>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</si>
  <si>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</si>
  <si>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</si>
  <si>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</si>
  <si>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</si>
  <si>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</si>
  <si>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</si>
  <si>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</si>
  <si>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</si>
  <si>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</si>
  <si>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</si>
  <si>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</si>
  <si>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</si>
  <si>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</si>
  <si>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</si>
  <si>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</si>
  <si>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</si>
  <si>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</si>
  <si>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</si>
  <si>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</si>
  <si>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</si>
  <si>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</si>
  <si>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</si>
  <si>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</si>
  <si>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</si>
  <si>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</si>
  <si>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</si>
  <si>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</si>
  <si>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</si>
  <si>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</si>
  <si>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</si>
  <si>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</si>
  <si>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</si>
  <si>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</si>
  <si>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</si>
  <si>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</si>
  <si>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</si>
  <si>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</si>
  <si>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</si>
  <si>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</si>
  <si>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</si>
  <si>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</si>
  <si>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</si>
  <si>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</si>
  <si>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</si>
  <si>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</si>
  <si>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</si>
  <si>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</si>
  <si>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</si>
  <si>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</si>
  <si>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</si>
  <si>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</si>
  <si>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</si>
  <si>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</si>
  <si>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</si>
  <si>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</si>
  <si>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</si>
  <si>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</si>
  <si>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</si>
  <si>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</si>
  <si>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</si>
  <si>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</si>
  <si>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</si>
  <si>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</si>
  <si>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</si>
  <si>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</si>
  <si>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</si>
  <si>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</si>
  <si>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</si>
  <si>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</si>
  <si>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</si>
  <si>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</si>
  <si>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</si>
  <si>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</si>
  <si>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</si>
  <si>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</si>
  <si>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</si>
  <si>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</si>
  <si>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</si>
  <si>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</si>
  <si>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</si>
  <si>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</si>
  <si>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</si>
  <si>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</si>
  <si>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</si>
  <si>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</si>
  <si>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</si>
  <si>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</si>
  <si>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</si>
  <si>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</si>
  <si>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</si>
  <si>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</si>
  <si>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</si>
  <si>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</si>
  <si>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</si>
  <si>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</si>
  <si>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</si>
  <si>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</si>
  <si>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</si>
  <si>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</si>
  <si>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</si>
  <si>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</si>
  <si>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</si>
  <si>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</si>
  <si>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</si>
  <si>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</si>
  <si>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</si>
  <si>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</si>
  <si>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</si>
  <si>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</si>
  <si>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</si>
  <si>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</si>
  <si>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</si>
  <si>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</si>
  <si>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</si>
  <si>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</si>
  <si>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</si>
  <si>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</si>
  <si>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</si>
  <si>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</si>
  <si>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</si>
  <si>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</si>
  <si>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</si>
  <si>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</si>
  <si>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</si>
  <si>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</si>
  <si>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</si>
  <si>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</si>
  <si>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</si>
  <si>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</si>
  <si>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</si>
  <si>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</si>
  <si>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</si>
  <si>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</si>
  <si>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</si>
  <si>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</si>
  <si>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</si>
  <si>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</si>
  <si>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</si>
  <si>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</si>
  <si>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</si>
  <si>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</si>
  <si>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</si>
  <si>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</si>
  <si>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</si>
  <si>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</si>
  <si>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</si>
  <si>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</si>
  <si>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 xml:space="preserve">1.1. melléklet a 9/2019. (V.29.)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</si>
</sst>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6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1" applyFont="1" applyFill="1" applyProtection="1"/>
    <xf numFmtId="0" fontId="0" fillId="0" borderId="0" xfId="1" applyFont="1" applyFill="1" applyAlignment="1" applyProtection="1">
      <alignment horizontal="right" vertical="center"/>
    </xf>
    <xf numFmtId="0" fontId="1" fillId="0" borderId="0" xfId="1" applyFont="1" applyFill="1" applyAlignment="1" applyProtection="1">
      <alignment horizontal="center" wrapText="1"/>
    </xf>
    <xf numFmtId="0" fontId="1" fillId="0" borderId="0" xfId="1" applyFont="1" applyFill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3" fontId="7" fillId="0" borderId="10" xfId="1" applyNumberFormat="1" applyFont="1" applyFill="1" applyBorder="1" applyAlignment="1" applyProtection="1">
      <alignment horizontal="right" vertical="center" wrapText="1" indent="1"/>
    </xf>
    <xf numFmtId="165" fontId="7" fillId="0" borderId="5" xfId="2" applyNumberFormat="1" applyFont="1" applyFill="1" applyBorder="1" applyAlignment="1" applyProtection="1">
      <alignment horizontal="right" vertical="center" wrapText="1" indent="1"/>
    </xf>
    <xf numFmtId="3" fontId="8" fillId="0" borderId="0" xfId="1" applyNumberFormat="1" applyFont="1" applyFill="1" applyProtection="1"/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3" fontId="10" fillId="0" borderId="13" xfId="0" applyNumberFormat="1" applyFont="1" applyBorder="1" applyAlignment="1" applyProtection="1">
      <alignment horizontal="right" wrapText="1" indent="1"/>
    </xf>
    <xf numFmtId="165" fontId="11" fillId="0" borderId="9" xfId="2" applyNumberFormat="1" applyFont="1" applyFill="1" applyBorder="1" applyAlignment="1" applyProtection="1">
      <alignment horizontal="right" vertical="center" wrapText="1" indent="1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right" wrapText="1" indent="1"/>
    </xf>
    <xf numFmtId="165" fontId="11" fillId="0" borderId="17" xfId="2" applyNumberFormat="1" applyFont="1" applyFill="1" applyBorder="1" applyAlignment="1" applyProtection="1">
      <alignment horizontal="right" vertical="center" wrapText="1" indent="1"/>
    </xf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0" fillId="0" borderId="19" xfId="0" applyFont="1" applyBorder="1" applyAlignment="1" applyProtection="1">
      <alignment horizontal="left" wrapText="1" indent="1"/>
    </xf>
    <xf numFmtId="3" fontId="10" fillId="0" borderId="20" xfId="0" applyNumberFormat="1" applyFont="1" applyBorder="1" applyAlignment="1" applyProtection="1">
      <alignment horizontal="right" wrapText="1" indent="1"/>
    </xf>
    <xf numFmtId="165" fontId="11" fillId="0" borderId="21" xfId="2" applyNumberFormat="1" applyFont="1" applyFill="1" applyBorder="1" applyAlignment="1" applyProtection="1">
      <alignment horizontal="right" vertical="center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3" fontId="12" fillId="0" borderId="10" xfId="0" applyNumberFormat="1" applyFont="1" applyBorder="1" applyAlignment="1" applyProtection="1">
      <alignment horizontal="right" vertical="center" wrapText="1" indent="1"/>
    </xf>
    <xf numFmtId="3" fontId="12" fillId="0" borderId="3" xfId="0" applyNumberFormat="1" applyFont="1" applyBorder="1" applyAlignment="1" applyProtection="1">
      <alignment horizontal="right" vertical="center" wrapText="1" indent="1"/>
    </xf>
    <xf numFmtId="165" fontId="7" fillId="0" borderId="22" xfId="2" applyNumberFormat="1" applyFont="1" applyFill="1" applyBorder="1" applyAlignment="1" applyProtection="1">
      <alignment horizontal="right" vertical="center" wrapText="1" indent="1"/>
    </xf>
    <xf numFmtId="3" fontId="10" fillId="0" borderId="13" xfId="0" applyNumberFormat="1" applyFont="1" applyBorder="1" applyAlignment="1" applyProtection="1">
      <alignment wrapText="1"/>
    </xf>
    <xf numFmtId="165" fontId="11" fillId="0" borderId="23" xfId="2" applyNumberFormat="1" applyFont="1" applyFill="1" applyBorder="1" applyAlignment="1" applyProtection="1">
      <alignment horizontal="right" vertical="center" wrapText="1" indent="1"/>
    </xf>
    <xf numFmtId="3" fontId="7" fillId="0" borderId="3" xfId="1" applyNumberFormat="1" applyFont="1" applyFill="1" applyBorder="1" applyAlignment="1" applyProtection="1">
      <alignment horizontal="right" vertical="center" wrapText="1" indent="1"/>
    </xf>
    <xf numFmtId="0" fontId="10" fillId="0" borderId="13" xfId="0" applyFont="1" applyBorder="1" applyAlignment="1" applyProtection="1">
      <alignment horizontal="left" wrapText="1" indent="1"/>
    </xf>
    <xf numFmtId="0" fontId="10" fillId="0" borderId="16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left" wrapText="1" indent="1"/>
    </xf>
    <xf numFmtId="3" fontId="10" fillId="0" borderId="20" xfId="0" applyNumberFormat="1" applyFont="1" applyFill="1" applyBorder="1" applyAlignment="1" applyProtection="1">
      <alignment horizontal="right" wrapText="1" indent="1"/>
    </xf>
    <xf numFmtId="0" fontId="10" fillId="0" borderId="15" xfId="0" quotePrefix="1" applyFont="1" applyBorder="1" applyAlignment="1" applyProtection="1">
      <alignment horizontal="left" wrapText="1" indent="1"/>
    </xf>
    <xf numFmtId="0" fontId="13" fillId="0" borderId="15" xfId="0" applyFont="1" applyBorder="1" applyAlignment="1" applyProtection="1">
      <alignment horizontal="left" wrapText="1" indent="1"/>
    </xf>
    <xf numFmtId="3" fontId="10" fillId="0" borderId="13" xfId="0" applyNumberFormat="1" applyFont="1" applyBorder="1" applyAlignment="1" applyProtection="1">
      <alignment horizontal="left" wrapText="1" indent="1"/>
    </xf>
    <xf numFmtId="165" fontId="7" fillId="0" borderId="23" xfId="2" applyNumberFormat="1" applyFont="1" applyFill="1" applyBorder="1" applyAlignment="1" applyProtection="1">
      <alignment horizontal="right" vertical="center" wrapText="1" indent="1"/>
    </xf>
    <xf numFmtId="165" fontId="7" fillId="0" borderId="17" xfId="2" applyNumberFormat="1" applyFont="1" applyFill="1" applyBorder="1" applyAlignment="1" applyProtection="1">
      <alignment horizontal="right" vertical="center" wrapText="1" indent="1"/>
    </xf>
    <xf numFmtId="3" fontId="10" fillId="0" borderId="20" xfId="0" applyNumberFormat="1" applyFont="1" applyBorder="1" applyAlignment="1" applyProtection="1">
      <alignment horizontal="left" wrapText="1" indent="1"/>
    </xf>
    <xf numFmtId="165" fontId="7" fillId="0" borderId="21" xfId="2" applyNumberFormat="1" applyFont="1" applyFill="1" applyBorder="1" applyAlignment="1" applyProtection="1">
      <alignment horizontal="right" vertical="center" wrapText="1" indent="1"/>
    </xf>
    <xf numFmtId="49" fontId="9" fillId="0" borderId="24" xfId="1" applyNumberFormat="1" applyFont="1" applyFill="1" applyBorder="1" applyAlignment="1" applyProtection="1">
      <alignment horizontal="left" vertical="center" wrapText="1" indent="1"/>
    </xf>
    <xf numFmtId="0" fontId="10" fillId="0" borderId="25" xfId="0" applyFont="1" applyBorder="1" applyAlignment="1" applyProtection="1">
      <alignment horizontal="left" wrapText="1" indent="1"/>
    </xf>
    <xf numFmtId="3" fontId="10" fillId="0" borderId="26" xfId="0" applyNumberFormat="1" applyFont="1" applyBorder="1" applyAlignment="1" applyProtection="1">
      <alignment horizontal="right" wrapText="1" indent="1"/>
    </xf>
    <xf numFmtId="165" fontId="7" fillId="0" borderId="27" xfId="2" applyNumberFormat="1" applyFont="1" applyFill="1" applyBorder="1" applyAlignment="1" applyProtection="1">
      <alignment horizontal="right" vertical="center" wrapText="1" indent="1"/>
    </xf>
    <xf numFmtId="49" fontId="9" fillId="0" borderId="28" xfId="1" applyNumberFormat="1" applyFont="1" applyFill="1" applyBorder="1" applyAlignment="1" applyProtection="1">
      <alignment horizontal="left" vertical="center" wrapText="1" indent="1"/>
    </xf>
    <xf numFmtId="0" fontId="10" fillId="0" borderId="29" xfId="0" applyFont="1" applyBorder="1" applyAlignment="1" applyProtection="1">
      <alignment horizontal="left" wrapText="1" indent="1"/>
    </xf>
    <xf numFmtId="3" fontId="10" fillId="0" borderId="30" xfId="0" applyNumberFormat="1" applyFont="1" applyBorder="1" applyAlignment="1" applyProtection="1">
      <alignment horizontal="right" wrapText="1" indent="1"/>
    </xf>
    <xf numFmtId="165" fontId="7" fillId="0" borderId="31" xfId="2" applyNumberFormat="1" applyFont="1" applyFill="1" applyBorder="1" applyAlignment="1" applyProtection="1">
      <alignment horizontal="right" vertical="center" wrapText="1" indent="1"/>
    </xf>
    <xf numFmtId="49" fontId="9" fillId="0" borderId="32" xfId="1" applyNumberFormat="1" applyFont="1" applyFill="1" applyBorder="1" applyAlignment="1" applyProtection="1">
      <alignment horizontal="left" vertical="center" wrapText="1" indent="1"/>
    </xf>
    <xf numFmtId="0" fontId="10" fillId="0" borderId="33" xfId="0" applyFont="1" applyBorder="1" applyAlignment="1" applyProtection="1">
      <alignment horizontal="left" wrapText="1" indent="1"/>
    </xf>
    <xf numFmtId="3" fontId="10" fillId="0" borderId="34" xfId="0" applyNumberFormat="1" applyFont="1" applyBorder="1" applyAlignment="1" applyProtection="1">
      <alignment horizontal="right" wrapText="1" indent="1"/>
    </xf>
    <xf numFmtId="165" fontId="7" fillId="0" borderId="35" xfId="2" applyNumberFormat="1" applyFont="1" applyFill="1" applyBorder="1" applyAlignment="1" applyProtection="1">
      <alignment horizontal="right" vertical="center" wrapText="1" indent="1"/>
    </xf>
    <xf numFmtId="3" fontId="10" fillId="0" borderId="15" xfId="0" applyNumberFormat="1" applyFont="1" applyBorder="1" applyAlignment="1" applyProtection="1">
      <alignment horizontal="right" wrapText="1"/>
    </xf>
    <xf numFmtId="165" fontId="7" fillId="0" borderId="15" xfId="2" applyNumberFormat="1" applyFont="1" applyFill="1" applyBorder="1" applyAlignment="1" applyProtection="1">
      <alignment horizontal="right" vertical="center" wrapText="1" indent="1"/>
    </xf>
    <xf numFmtId="3" fontId="10" fillId="0" borderId="15" xfId="0" applyNumberFormat="1" applyFont="1" applyBorder="1" applyAlignment="1" applyProtection="1">
      <alignment horizontal="right" wrapText="1" indent="1"/>
    </xf>
    <xf numFmtId="165" fontId="11" fillId="0" borderId="29" xfId="2" applyNumberFormat="1" applyFont="1" applyFill="1" applyBorder="1" applyAlignment="1" applyProtection="1">
      <alignment horizontal="right" vertical="center" wrapText="1" indent="1"/>
    </xf>
    <xf numFmtId="0" fontId="12" fillId="0" borderId="2" xfId="0" applyFont="1" applyBorder="1" applyAlignment="1" applyProtection="1">
      <alignment horizontal="left" vertical="center" wrapText="1" indent="1"/>
    </xf>
    <xf numFmtId="0" fontId="10" fillId="0" borderId="19" xfId="0" applyFont="1" applyBorder="1" applyAlignment="1" applyProtection="1">
      <alignment wrapText="1"/>
    </xf>
    <xf numFmtId="3" fontId="10" fillId="0" borderId="20" xfId="0" applyNumberFormat="1" applyFont="1" applyBorder="1" applyAlignment="1" applyProtection="1">
      <alignment horizontal="right" wrapText="1"/>
    </xf>
    <xf numFmtId="165" fontId="7" fillId="0" borderId="36" xfId="2" applyNumberFormat="1" applyFont="1" applyFill="1" applyBorder="1" applyAlignment="1" applyProtection="1">
      <alignment horizontal="right" vertical="center" wrapText="1" inden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0" fillId="0" borderId="19" xfId="0" applyFont="1" applyBorder="1" applyAlignment="1" applyProtection="1">
      <alignment horizontal="left" vertical="center" wrapText="1" indent="1"/>
    </xf>
    <xf numFmtId="0" fontId="12" fillId="0" borderId="2" xfId="0" applyFont="1" applyBorder="1" applyAlignment="1" applyProtection="1">
      <alignment wrapText="1"/>
    </xf>
    <xf numFmtId="0" fontId="12" fillId="0" borderId="3" xfId="0" applyFont="1" applyBorder="1" applyAlignment="1" applyProtection="1">
      <alignment wrapText="1"/>
    </xf>
    <xf numFmtId="3" fontId="12" fillId="0" borderId="10" xfId="0" applyNumberFormat="1" applyFont="1" applyBorder="1" applyAlignment="1" applyProtection="1">
      <alignment horizontal="right" wrapText="1" indent="1"/>
    </xf>
    <xf numFmtId="3" fontId="12" fillId="0" borderId="3" xfId="0" applyNumberFormat="1" applyFont="1" applyBorder="1" applyAlignment="1" applyProtection="1">
      <alignment horizontal="right" wrapText="1" indent="1"/>
    </xf>
    <xf numFmtId="0" fontId="12" fillId="0" borderId="2" xfId="0" applyFont="1" applyBorder="1" applyAlignment="1" applyProtection="1">
      <alignment vertical="center" wrapText="1"/>
    </xf>
    <xf numFmtId="0" fontId="12" fillId="0" borderId="37" xfId="0" applyFont="1" applyBorder="1" applyAlignment="1" applyProtection="1">
      <alignment vertical="center" wrapText="1"/>
    </xf>
    <xf numFmtId="3" fontId="12" fillId="0" borderId="38" xfId="0" applyNumberFormat="1" applyFont="1" applyBorder="1" applyAlignment="1" applyProtection="1">
      <alignment horizontal="right" vertical="center" wrapText="1" indent="1"/>
    </xf>
    <xf numFmtId="3" fontId="12" fillId="0" borderId="37" xfId="0" applyNumberFormat="1" applyFont="1" applyBorder="1" applyAlignment="1" applyProtection="1">
      <alignment horizontal="right" vertical="center" wrapText="1" indent="1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164" fontId="4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vertical="center" wrapText="1"/>
    </xf>
    <xf numFmtId="3" fontId="7" fillId="0" borderId="8" xfId="1" applyNumberFormat="1" applyFont="1" applyFill="1" applyBorder="1" applyAlignment="1" applyProtection="1">
      <alignment horizontal="right" vertical="center" wrapText="1" indent="1"/>
    </xf>
    <xf numFmtId="165" fontId="7" fillId="0" borderId="9" xfId="2" applyNumberFormat="1" applyFont="1" applyFill="1" applyBorder="1" applyAlignment="1" applyProtection="1">
      <alignment horizontal="right" vertical="center" wrapText="1" indent="1"/>
    </xf>
    <xf numFmtId="3" fontId="1" fillId="0" borderId="0" xfId="1" applyNumberFormat="1" applyFill="1" applyProtection="1"/>
    <xf numFmtId="0" fontId="9" fillId="0" borderId="25" xfId="1" applyFont="1" applyFill="1" applyBorder="1" applyAlignment="1" applyProtection="1">
      <alignment horizontal="lef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3" fontId="9" fillId="0" borderId="26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6" xfId="1" applyNumberFormat="1" applyFont="1" applyFill="1" applyBorder="1" applyAlignment="1" applyProtection="1">
      <alignment horizontal="righ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</xf>
    <xf numFmtId="0" fontId="9" fillId="0" borderId="39" xfId="1" applyFont="1" applyFill="1" applyBorder="1" applyAlignment="1" applyProtection="1">
      <alignment horizontal="left" vertical="center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6"/>
    </xf>
    <xf numFmtId="3" fontId="9" fillId="0" borderId="20" xfId="1" applyNumberFormat="1" applyFont="1" applyFill="1" applyBorder="1" applyAlignment="1" applyProtection="1">
      <alignment horizontal="right" vertical="center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3" fontId="9" fillId="0" borderId="34" xfId="1" applyNumberFormat="1" applyFont="1" applyFill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49" fontId="9" fillId="0" borderId="40" xfId="1" applyNumberFormat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3" fontId="9" fillId="0" borderId="29" xfId="1" applyNumberFormat="1" applyFont="1" applyFill="1" applyBorder="1" applyAlignment="1" applyProtection="1">
      <alignment horizontal="right" vertical="center" wrapText="1" indent="1"/>
    </xf>
    <xf numFmtId="3" fontId="9" fillId="0" borderId="38" xfId="1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vertical="center" wrapText="1"/>
    </xf>
    <xf numFmtId="3" fontId="14" fillId="0" borderId="3" xfId="1" applyNumberFormat="1" applyFont="1" applyFill="1" applyBorder="1" applyAlignment="1" applyProtection="1">
      <alignment horizontal="righ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3"/>
    </xf>
    <xf numFmtId="3" fontId="10" fillId="0" borderId="15" xfId="0" applyNumberFormat="1" applyFont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3"/>
    </xf>
    <xf numFmtId="0" fontId="9" fillId="0" borderId="15" xfId="1" applyFont="1" applyFill="1" applyBorder="1" applyAlignment="1" applyProtection="1">
      <alignment horizontal="left" vertical="center" wrapText="1" indent="3"/>
    </xf>
    <xf numFmtId="3" fontId="9" fillId="0" borderId="19" xfId="1" applyNumberFormat="1" applyFont="1" applyFill="1" applyBorder="1" applyAlignment="1" applyProtection="1">
      <alignment horizontal="right" vertical="center" wrapText="1" indent="1"/>
    </xf>
    <xf numFmtId="0" fontId="14" fillId="0" borderId="10" xfId="1" applyFont="1" applyFill="1" applyBorder="1" applyAlignment="1" applyProtection="1">
      <alignment horizontal="left" vertical="center" wrapText="1" indent="1"/>
    </xf>
    <xf numFmtId="165" fontId="14" fillId="0" borderId="22" xfId="2" applyNumberFormat="1" applyFont="1" applyFill="1" applyBorder="1" applyAlignment="1" applyProtection="1">
      <alignment horizontal="right" vertical="center" wrapText="1" indent="1"/>
    </xf>
    <xf numFmtId="0" fontId="14" fillId="0" borderId="3" xfId="1" applyFont="1" applyFill="1" applyBorder="1" applyAlignment="1" applyProtection="1">
      <alignment horizontal="left" vertical="center" wrapText="1" indent="1"/>
    </xf>
    <xf numFmtId="3" fontId="14" fillId="0" borderId="10" xfId="1" applyNumberFormat="1" applyFont="1" applyFill="1" applyBorder="1" applyAlignment="1" applyProtection="1">
      <alignment horizontal="right" vertical="center" wrapText="1" indent="1"/>
    </xf>
    <xf numFmtId="3" fontId="9" fillId="0" borderId="41" xfId="1" applyNumberFormat="1" applyFont="1" applyFill="1" applyBorder="1" applyAlignment="1" applyProtection="1">
      <alignment horizontal="right" vertical="center" wrapText="1" indent="1"/>
    </xf>
    <xf numFmtId="3" fontId="9" fillId="0" borderId="41" xfId="1" applyNumberFormat="1" applyFont="1" applyFill="1" applyBorder="1" applyAlignment="1" applyProtection="1">
      <alignment vertical="center" wrapText="1"/>
    </xf>
    <xf numFmtId="0" fontId="9" fillId="0" borderId="33" xfId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vertical="center" wrapTex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3" fontId="9" fillId="0" borderId="15" xfId="1" applyNumberFormat="1" applyFont="1" applyFill="1" applyBorder="1" applyAlignment="1" applyProtection="1">
      <alignment vertical="center" wrapText="1"/>
    </xf>
    <xf numFmtId="165" fontId="7" fillId="0" borderId="42" xfId="2" applyNumberFormat="1" applyFont="1" applyFill="1" applyBorder="1" applyAlignment="1" applyProtection="1">
      <alignment horizontal="righ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2"/>
    </xf>
    <xf numFmtId="165" fontId="7" fillId="0" borderId="29" xfId="2" applyNumberFormat="1" applyFont="1" applyFill="1" applyBorder="1" applyAlignment="1" applyProtection="1">
      <alignment horizontal="right" vertical="center" wrapText="1" indent="2"/>
    </xf>
    <xf numFmtId="165" fontId="7" fillId="0" borderId="43" xfId="2" applyNumberFormat="1" applyFont="1" applyFill="1" applyBorder="1" applyAlignment="1" applyProtection="1">
      <alignment horizontal="right" vertical="center" wrapText="1" indent="2"/>
    </xf>
    <xf numFmtId="165" fontId="7" fillId="0" borderId="44" xfId="2" applyNumberFormat="1" applyFont="1" applyFill="1" applyBorder="1" applyAlignment="1" applyProtection="1">
      <alignment horizontal="right" vertical="center" wrapText="1" indent="1"/>
    </xf>
    <xf numFmtId="3" fontId="14" fillId="0" borderId="3" xfId="1" applyNumberFormat="1" applyFont="1" applyFill="1" applyBorder="1" applyAlignment="1" applyProtection="1">
      <alignment vertical="center" wrapText="1"/>
    </xf>
    <xf numFmtId="3" fontId="14" fillId="0" borderId="1" xfId="1" applyNumberFormat="1" applyFont="1" applyFill="1" applyBorder="1" applyAlignment="1" applyProtection="1">
      <alignment horizontal="right" vertical="center" wrapText="1" indent="1"/>
    </xf>
    <xf numFmtId="3" fontId="14" fillId="0" borderId="37" xfId="1" applyNumberFormat="1" applyFont="1" applyFill="1" applyBorder="1" applyAlignment="1" applyProtection="1">
      <alignment horizontal="right" vertical="center" wrapText="1" indent="1"/>
    </xf>
    <xf numFmtId="3" fontId="14" fillId="0" borderId="38" xfId="1" applyNumberFormat="1" applyFont="1" applyFill="1" applyBorder="1" applyAlignment="1" applyProtection="1">
      <alignment horizontal="right" vertical="center" wrapText="1" indent="1"/>
    </xf>
    <xf numFmtId="0" fontId="12" fillId="0" borderId="45" xfId="0" applyFont="1" applyBorder="1" applyAlignment="1" applyProtection="1">
      <alignment horizontal="left" vertical="center" wrapText="1" indent="1"/>
    </xf>
    <xf numFmtId="0" fontId="15" fillId="0" borderId="46" xfId="0" applyFont="1" applyBorder="1" applyAlignment="1" applyProtection="1">
      <alignment horizontal="left" vertical="center" wrapText="1" indent="1"/>
    </xf>
    <xf numFmtId="3" fontId="15" fillId="0" borderId="38" xfId="0" applyNumberFormat="1" applyFont="1" applyBorder="1" applyAlignment="1" applyProtection="1">
      <alignment horizontal="right" vertical="center" wrapText="1" indent="1"/>
    </xf>
    <xf numFmtId="3" fontId="15" fillId="0" borderId="37" xfId="0" applyNumberFormat="1" applyFont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3" fontId="2" fillId="0" borderId="0" xfId="1" applyNumberFormat="1" applyFont="1" applyFill="1" applyProtection="1"/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.t&#225;bl&#225;i%20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 -Ö.önk.fel"/>
      <sheetName val="4.3.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-Bölcsőde"/>
      <sheetName val="9.sz.mell."/>
      <sheetName val="10.sz.mell."/>
      <sheetName val="11.sz. mell."/>
      <sheetName val="12.sz mell."/>
      <sheetName val="13. sz. mell. "/>
      <sheetName val="14.sz mell."/>
      <sheetName val="15.sz mell."/>
      <sheetName val="16.sz mell."/>
      <sheetName val="17.sz mell."/>
      <sheetName val="18.sz mell."/>
      <sheetName val="19.sz mell."/>
      <sheetName val="20. sz. mell"/>
      <sheetName val="21. sz. mell"/>
      <sheetName val="22. sz. mell."/>
      <sheetName val="23. sz. mell."/>
      <sheetName val="24. sz. mell."/>
      <sheetName val="25.sz. mell.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114264240</v>
          </cell>
        </row>
        <row r="9">
          <cell r="F9">
            <v>153687636</v>
          </cell>
        </row>
        <row r="10">
          <cell r="F10">
            <v>109567591</v>
          </cell>
        </row>
        <row r="11">
          <cell r="F11">
            <v>9327175</v>
          </cell>
        </row>
        <row r="12">
          <cell r="F12">
            <v>11818779</v>
          </cell>
        </row>
        <row r="13">
          <cell r="F13">
            <v>7897489</v>
          </cell>
        </row>
        <row r="22">
          <cell r="F22">
            <v>66446149</v>
          </cell>
        </row>
        <row r="26">
          <cell r="F26">
            <v>23561226</v>
          </cell>
        </row>
        <row r="29">
          <cell r="F29">
            <v>253156198</v>
          </cell>
        </row>
        <row r="30">
          <cell r="F30">
            <v>49865508</v>
          </cell>
        </row>
        <row r="32">
          <cell r="F32">
            <v>203290690</v>
          </cell>
        </row>
        <row r="33">
          <cell r="F33">
            <v>14490949</v>
          </cell>
        </row>
        <row r="35">
          <cell r="F35">
            <v>2369052</v>
          </cell>
        </row>
        <row r="144">
          <cell r="F144">
            <v>13150132</v>
          </cell>
        </row>
      </sheetData>
      <sheetData sheetId="7">
        <row r="20">
          <cell r="F20">
            <v>206383728</v>
          </cell>
        </row>
        <row r="38">
          <cell r="F38">
            <v>1767661</v>
          </cell>
        </row>
        <row r="39">
          <cell r="F39">
            <v>9271244</v>
          </cell>
        </row>
        <row r="40">
          <cell r="F40">
            <v>3688313</v>
          </cell>
        </row>
        <row r="41">
          <cell r="F41">
            <v>5731650</v>
          </cell>
        </row>
        <row r="43">
          <cell r="F43">
            <v>3232036</v>
          </cell>
        </row>
        <row r="44">
          <cell r="F44">
            <v>809000</v>
          </cell>
        </row>
        <row r="45">
          <cell r="F45">
            <v>3915643</v>
          </cell>
        </row>
        <row r="47">
          <cell r="F47">
            <v>435798</v>
          </cell>
        </row>
        <row r="48">
          <cell r="F48">
            <v>30498103</v>
          </cell>
        </row>
        <row r="54">
          <cell r="F54">
            <v>654710</v>
          </cell>
        </row>
        <row r="58">
          <cell r="F58">
            <v>662855</v>
          </cell>
        </row>
        <row r="76">
          <cell r="F76">
            <v>842945724</v>
          </cell>
        </row>
        <row r="79">
          <cell r="F79">
            <v>13833523</v>
          </cell>
        </row>
        <row r="97">
          <cell r="F97">
            <v>135715817</v>
          </cell>
        </row>
        <row r="98">
          <cell r="F98">
            <v>17933729</v>
          </cell>
        </row>
        <row r="99">
          <cell r="F99">
            <v>99408900</v>
          </cell>
        </row>
        <row r="100">
          <cell r="F100">
            <v>9782820</v>
          </cell>
        </row>
        <row r="102">
          <cell r="F102">
            <v>15165</v>
          </cell>
        </row>
        <row r="108">
          <cell r="F108">
            <v>22277715</v>
          </cell>
        </row>
        <row r="118">
          <cell r="F118">
            <v>115904223</v>
          </cell>
        </row>
        <row r="120">
          <cell r="F120">
            <v>158181548</v>
          </cell>
        </row>
      </sheetData>
      <sheetData sheetId="8"/>
      <sheetData sheetId="9"/>
      <sheetData sheetId="10"/>
      <sheetData sheetId="11">
        <row r="9">
          <cell r="E9">
            <v>148120</v>
          </cell>
        </row>
        <row r="10">
          <cell r="E10">
            <v>44407001</v>
          </cell>
        </row>
        <row r="11">
          <cell r="E11">
            <v>5306802</v>
          </cell>
        </row>
        <row r="13">
          <cell r="E13">
            <v>907323</v>
          </cell>
        </row>
        <row r="14">
          <cell r="E14">
            <v>12403741</v>
          </cell>
        </row>
        <row r="15">
          <cell r="E15">
            <v>932000</v>
          </cell>
        </row>
        <row r="16">
          <cell r="E16">
            <v>2035</v>
          </cell>
        </row>
        <row r="19">
          <cell r="E19">
            <v>1501199</v>
          </cell>
        </row>
        <row r="23">
          <cell r="E23">
            <v>1373267</v>
          </cell>
        </row>
        <row r="38">
          <cell r="E38">
            <v>806038</v>
          </cell>
        </row>
        <row r="46">
          <cell r="E46">
            <v>159282115</v>
          </cell>
        </row>
        <row r="47">
          <cell r="E47">
            <v>35641211</v>
          </cell>
        </row>
        <row r="48">
          <cell r="E48">
            <v>94871565</v>
          </cell>
        </row>
        <row r="52">
          <cell r="E52">
            <v>1815565</v>
          </cell>
        </row>
      </sheetData>
      <sheetData sheetId="12"/>
      <sheetData sheetId="13"/>
      <sheetData sheetId="14">
        <row r="10">
          <cell r="E10">
            <v>714870</v>
          </cell>
        </row>
        <row r="16">
          <cell r="E16">
            <v>669</v>
          </cell>
        </row>
        <row r="19">
          <cell r="E19">
            <v>4351</v>
          </cell>
        </row>
        <row r="23">
          <cell r="E23">
            <v>800000</v>
          </cell>
        </row>
        <row r="34">
          <cell r="E34">
            <v>50000</v>
          </cell>
        </row>
        <row r="38">
          <cell r="E38">
            <v>654114</v>
          </cell>
        </row>
        <row r="46">
          <cell r="E46">
            <v>126533428</v>
          </cell>
        </row>
        <row r="47">
          <cell r="E47">
            <v>28157687</v>
          </cell>
        </row>
        <row r="48">
          <cell r="E48">
            <v>10470133</v>
          </cell>
        </row>
        <row r="52">
          <cell r="E52">
            <v>631813</v>
          </cell>
        </row>
      </sheetData>
      <sheetData sheetId="15">
        <row r="10">
          <cell r="E10">
            <v>4230860</v>
          </cell>
        </row>
        <row r="11">
          <cell r="E11">
            <v>764693</v>
          </cell>
        </row>
        <row r="16">
          <cell r="E16">
            <v>752</v>
          </cell>
        </row>
        <row r="19">
          <cell r="E19">
            <v>48006</v>
          </cell>
        </row>
        <row r="38">
          <cell r="E38">
            <v>999245</v>
          </cell>
        </row>
        <row r="46">
          <cell r="E46">
            <v>15937667</v>
          </cell>
        </row>
        <row r="47">
          <cell r="E47">
            <v>3214189</v>
          </cell>
        </row>
        <row r="48">
          <cell r="E48">
            <v>6467560</v>
          </cell>
        </row>
        <row r="52">
          <cell r="E52">
            <v>128981</v>
          </cell>
        </row>
        <row r="53">
          <cell r="E53">
            <v>18737005</v>
          </cell>
        </row>
      </sheetData>
      <sheetData sheetId="16">
        <row r="9">
          <cell r="E9">
            <v>30000</v>
          </cell>
        </row>
        <row r="16">
          <cell r="E16">
            <v>676</v>
          </cell>
        </row>
        <row r="19">
          <cell r="E19">
            <v>3740</v>
          </cell>
        </row>
        <row r="23">
          <cell r="E23">
            <v>498180</v>
          </cell>
        </row>
        <row r="34">
          <cell r="E34">
            <v>60000</v>
          </cell>
        </row>
        <row r="38">
          <cell r="E38">
            <v>720597</v>
          </cell>
        </row>
        <row r="46">
          <cell r="E46">
            <v>40289267</v>
          </cell>
        </row>
        <row r="47">
          <cell r="E47">
            <v>8126003</v>
          </cell>
        </row>
        <row r="48">
          <cell r="E48">
            <v>6835653</v>
          </cell>
        </row>
        <row r="52">
          <cell r="E52">
            <v>1193914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64"/>
  <sheetViews>
    <sheetView tabSelected="1" view="pageBreakPreview" zoomScaleNormal="120" zoomScaleSheetLayoutView="100" workbookViewId="0">
      <selection activeCell="E32" sqref="E32"/>
    </sheetView>
  </sheetViews>
  <sheetFormatPr defaultRowHeight="15.75" x14ac:dyDescent="0.25"/>
  <cols>
    <col min="1" max="1" width="9.5" style="1" customWidth="1"/>
    <col min="2" max="2" width="57.1640625" style="1" customWidth="1"/>
    <col min="3" max="3" width="15.1640625" style="1" customWidth="1"/>
    <col min="4" max="4" width="14.6640625" style="1" customWidth="1"/>
    <col min="5" max="5" width="14.1640625" style="1" customWidth="1"/>
    <col min="6" max="6" width="15" style="150" customWidth="1"/>
    <col min="7" max="7" width="13.33203125" customWidth="1"/>
  </cols>
  <sheetData>
    <row r="1" spans="1:7" x14ac:dyDescent="0.25">
      <c r="F1" s="2" t="s">
        <v>269</v>
      </c>
    </row>
    <row r="3" spans="1:7" ht="15.75" customHeight="1" x14ac:dyDescent="0.2">
      <c r="A3" s="3" t="s">
        <v>0</v>
      </c>
      <c r="B3" s="4"/>
      <c r="C3" s="4"/>
      <c r="D3" s="4"/>
      <c r="E3" s="4"/>
      <c r="F3" s="4"/>
    </row>
    <row r="4" spans="1:7" ht="15.75" customHeight="1" x14ac:dyDescent="0.2">
      <c r="A4" s="4"/>
      <c r="B4" s="4"/>
      <c r="C4" s="4"/>
      <c r="D4" s="4"/>
      <c r="E4" s="4"/>
      <c r="F4" s="4"/>
    </row>
    <row r="6" spans="1:7" ht="15.95" customHeight="1" x14ac:dyDescent="0.2">
      <c r="A6" s="5" t="s">
        <v>1</v>
      </c>
      <c r="B6" s="5"/>
      <c r="C6" s="5"/>
      <c r="D6" s="5"/>
      <c r="E6" s="5"/>
      <c r="F6" s="5"/>
    </row>
    <row r="7" spans="1:7" ht="15.95" customHeight="1" thickBot="1" x14ac:dyDescent="0.25">
      <c r="A7" s="6"/>
      <c r="B7" s="6"/>
      <c r="C7" s="7"/>
      <c r="D7" s="7"/>
      <c r="E7" s="7"/>
      <c r="F7" s="8" t="s">
        <v>2</v>
      </c>
    </row>
    <row r="8" spans="1:7" ht="38.1" customHeight="1" thickBot="1" x14ac:dyDescent="0.25">
      <c r="A8" s="9" t="s">
        <v>3</v>
      </c>
      <c r="B8" s="10" t="s">
        <v>4</v>
      </c>
      <c r="C8" s="10" t="s">
        <v>5</v>
      </c>
      <c r="D8" s="10" t="s">
        <v>6</v>
      </c>
      <c r="E8" s="11" t="s">
        <v>7</v>
      </c>
      <c r="F8" s="12" t="s">
        <v>8</v>
      </c>
    </row>
    <row r="9" spans="1:7" ht="12" customHeight="1" thickBot="1" x14ac:dyDescent="0.25">
      <c r="A9" s="13"/>
      <c r="B9" s="14" t="s">
        <v>9</v>
      </c>
      <c r="C9" s="15" t="s">
        <v>10</v>
      </c>
      <c r="D9" s="15" t="s">
        <v>11</v>
      </c>
      <c r="E9" s="15" t="s">
        <v>12</v>
      </c>
      <c r="F9" s="16" t="s">
        <v>13</v>
      </c>
    </row>
    <row r="10" spans="1:7" ht="12" customHeight="1" thickBot="1" x14ac:dyDescent="0.25">
      <c r="A10" s="17" t="s">
        <v>14</v>
      </c>
      <c r="B10" s="18" t="s">
        <v>15</v>
      </c>
      <c r="C10" s="19">
        <f>SUM(C11:C16)</f>
        <v>382586000</v>
      </c>
      <c r="D10" s="19">
        <f>SUM(D11:D16)</f>
        <v>406562910</v>
      </c>
      <c r="E10" s="19">
        <f>SUM(E11:E16)</f>
        <v>406562910</v>
      </c>
      <c r="F10" s="20">
        <f t="shared" ref="F10:F17" si="0">E10/D10</f>
        <v>1</v>
      </c>
      <c r="G10" s="21"/>
    </row>
    <row r="11" spans="1:7" ht="12" customHeight="1" x14ac:dyDescent="0.2">
      <c r="A11" s="22" t="s">
        <v>16</v>
      </c>
      <c r="B11" s="23" t="s">
        <v>17</v>
      </c>
      <c r="C11" s="24">
        <v>114033000</v>
      </c>
      <c r="D11" s="24">
        <v>114264240</v>
      </c>
      <c r="E11" s="24">
        <f>+'[1]4.-önkormányzat'!F8</f>
        <v>114264240</v>
      </c>
      <c r="F11" s="25">
        <f t="shared" si="0"/>
        <v>1</v>
      </c>
    </row>
    <row r="12" spans="1:7" ht="12" customHeight="1" x14ac:dyDescent="0.2">
      <c r="A12" s="26" t="s">
        <v>18</v>
      </c>
      <c r="B12" s="27" t="s">
        <v>19</v>
      </c>
      <c r="C12" s="28">
        <v>152089000</v>
      </c>
      <c r="D12" s="28">
        <v>153687636</v>
      </c>
      <c r="E12" s="24">
        <f>+'[1]4.-önkormányzat'!F9</f>
        <v>153687636</v>
      </c>
      <c r="F12" s="29">
        <f t="shared" si="0"/>
        <v>1</v>
      </c>
    </row>
    <row r="13" spans="1:7" ht="12" customHeight="1" x14ac:dyDescent="0.2">
      <c r="A13" s="26" t="s">
        <v>20</v>
      </c>
      <c r="B13" s="27" t="s">
        <v>21</v>
      </c>
      <c r="C13" s="28">
        <v>108678000</v>
      </c>
      <c r="D13" s="28">
        <v>109567591</v>
      </c>
      <c r="E13" s="24">
        <f>+'[1]4.-önkormányzat'!F10</f>
        <v>109567591</v>
      </c>
      <c r="F13" s="29">
        <f t="shared" si="0"/>
        <v>1</v>
      </c>
    </row>
    <row r="14" spans="1:7" ht="12" customHeight="1" x14ac:dyDescent="0.2">
      <c r="A14" s="26" t="s">
        <v>22</v>
      </c>
      <c r="B14" s="27" t="s">
        <v>23</v>
      </c>
      <c r="C14" s="28">
        <v>7786000</v>
      </c>
      <c r="D14" s="28">
        <v>9327175</v>
      </c>
      <c r="E14" s="24">
        <f>+'[1]4.-önkormányzat'!F11</f>
        <v>9327175</v>
      </c>
      <c r="F14" s="29">
        <f t="shared" si="0"/>
        <v>1</v>
      </c>
    </row>
    <row r="15" spans="1:7" ht="12" customHeight="1" x14ac:dyDescent="0.2">
      <c r="A15" s="26" t="s">
        <v>24</v>
      </c>
      <c r="B15" s="27" t="s">
        <v>25</v>
      </c>
      <c r="C15" s="28"/>
      <c r="D15" s="28">
        <v>11818779</v>
      </c>
      <c r="E15" s="24">
        <f>+'[1]4.-önkormányzat'!F12</f>
        <v>11818779</v>
      </c>
      <c r="F15" s="29">
        <f t="shared" si="0"/>
        <v>1</v>
      </c>
    </row>
    <row r="16" spans="1:7" ht="12" customHeight="1" thickBot="1" x14ac:dyDescent="0.25">
      <c r="A16" s="30" t="s">
        <v>26</v>
      </c>
      <c r="B16" s="31" t="s">
        <v>27</v>
      </c>
      <c r="C16" s="32"/>
      <c r="D16" s="32">
        <v>7897489</v>
      </c>
      <c r="E16" s="24">
        <f>+'[1]4.-önkormányzat'!F13</f>
        <v>7897489</v>
      </c>
      <c r="F16" s="33">
        <f t="shared" si="0"/>
        <v>1</v>
      </c>
    </row>
    <row r="17" spans="1:7" ht="26.25" customHeight="1" thickBot="1" x14ac:dyDescent="0.25">
      <c r="A17" s="17" t="s">
        <v>28</v>
      </c>
      <c r="B17" s="34" t="s">
        <v>29</v>
      </c>
      <c r="C17" s="35">
        <f>SUM(C18:C22)</f>
        <v>128536000</v>
      </c>
      <c r="D17" s="35">
        <f>SUM(D18:D22)</f>
        <v>211013671</v>
      </c>
      <c r="E17" s="36">
        <f>SUM(E18:E22)</f>
        <v>209055175</v>
      </c>
      <c r="F17" s="37">
        <f t="shared" si="0"/>
        <v>0.99071862978963099</v>
      </c>
      <c r="G17" s="21"/>
    </row>
    <row r="18" spans="1:7" ht="12" customHeight="1" x14ac:dyDescent="0.2">
      <c r="A18" s="22" t="s">
        <v>30</v>
      </c>
      <c r="B18" s="23" t="s">
        <v>31</v>
      </c>
      <c r="C18" s="38"/>
      <c r="D18" s="24"/>
      <c r="E18" s="24"/>
      <c r="F18" s="39"/>
    </row>
    <row r="19" spans="1:7" ht="12" customHeight="1" x14ac:dyDescent="0.2">
      <c r="A19" s="26" t="s">
        <v>32</v>
      </c>
      <c r="B19" s="27" t="s">
        <v>33</v>
      </c>
      <c r="C19" s="28"/>
      <c r="D19" s="28"/>
      <c r="E19" s="28"/>
      <c r="F19" s="29"/>
    </row>
    <row r="20" spans="1:7" ht="12" customHeight="1" x14ac:dyDescent="0.2">
      <c r="A20" s="26" t="s">
        <v>34</v>
      </c>
      <c r="B20" s="27" t="s">
        <v>35</v>
      </c>
      <c r="C20" s="28"/>
      <c r="D20" s="28"/>
      <c r="E20" s="28"/>
      <c r="F20" s="29"/>
    </row>
    <row r="21" spans="1:7" ht="12" customHeight="1" x14ac:dyDescent="0.2">
      <c r="A21" s="26" t="s">
        <v>36</v>
      </c>
      <c r="B21" s="27" t="s">
        <v>37</v>
      </c>
      <c r="C21" s="28"/>
      <c r="D21" s="28"/>
      <c r="E21" s="28"/>
      <c r="F21" s="29"/>
    </row>
    <row r="22" spans="1:7" ht="12" customHeight="1" x14ac:dyDescent="0.2">
      <c r="A22" s="26" t="s">
        <v>38</v>
      </c>
      <c r="B22" s="27" t="s">
        <v>39</v>
      </c>
      <c r="C22" s="28">
        <v>128536000</v>
      </c>
      <c r="D22" s="28">
        <v>211013671</v>
      </c>
      <c r="E22" s="28">
        <f>+'[1]4.1.-Ö.köt.fel'!F20+'[1]5.1.-Hivatal köt.fel'!E23+'[1]6.-Óvoda'!E23+'[1]8.-Bölcsőde'!E23</f>
        <v>209055175</v>
      </c>
      <c r="F22" s="29">
        <f>E22/D22</f>
        <v>0.99071862978963099</v>
      </c>
    </row>
    <row r="23" spans="1:7" ht="12" customHeight="1" thickBot="1" x14ac:dyDescent="0.25">
      <c r="A23" s="30" t="s">
        <v>40</v>
      </c>
      <c r="B23" s="31" t="s">
        <v>41</v>
      </c>
      <c r="C23" s="32"/>
      <c r="D23" s="32">
        <v>35720082</v>
      </c>
      <c r="E23" s="32">
        <v>35720082</v>
      </c>
      <c r="F23" s="29">
        <f>E23/D23</f>
        <v>1</v>
      </c>
    </row>
    <row r="24" spans="1:7" ht="23.25" customHeight="1" thickBot="1" x14ac:dyDescent="0.25">
      <c r="A24" s="17" t="s">
        <v>42</v>
      </c>
      <c r="B24" s="18" t="s">
        <v>43</v>
      </c>
      <c r="C24" s="19">
        <f>SUM(C25:C29)</f>
        <v>0</v>
      </c>
      <c r="D24" s="19">
        <f>SUM(D25:D29)</f>
        <v>90801464</v>
      </c>
      <c r="E24" s="40">
        <f>SUM(E25:E29)</f>
        <v>90007375</v>
      </c>
      <c r="F24" s="37">
        <f>E24/D24</f>
        <v>0.99125466743575852</v>
      </c>
    </row>
    <row r="25" spans="1:7" ht="12" customHeight="1" x14ac:dyDescent="0.2">
      <c r="A25" s="22" t="s">
        <v>44</v>
      </c>
      <c r="B25" s="23" t="s">
        <v>45</v>
      </c>
      <c r="C25" s="41"/>
      <c r="D25" s="24">
        <v>66447000</v>
      </c>
      <c r="E25" s="24">
        <f>+'[1]4.-önkormányzat'!F22</f>
        <v>66446149</v>
      </c>
      <c r="F25" s="39">
        <f>E25/D25</f>
        <v>0.99998719280027693</v>
      </c>
    </row>
    <row r="26" spans="1:7" ht="12" customHeight="1" x14ac:dyDescent="0.2">
      <c r="A26" s="26" t="s">
        <v>46</v>
      </c>
      <c r="B26" s="27" t="s">
        <v>47</v>
      </c>
      <c r="C26" s="42"/>
      <c r="D26" s="43"/>
      <c r="E26" s="28"/>
      <c r="F26" s="29"/>
    </row>
    <row r="27" spans="1:7" ht="12" customHeight="1" x14ac:dyDescent="0.2">
      <c r="A27" s="26" t="s">
        <v>48</v>
      </c>
      <c r="B27" s="27" t="s">
        <v>49</v>
      </c>
      <c r="C27" s="42"/>
      <c r="D27" s="43"/>
      <c r="E27" s="28"/>
      <c r="F27" s="29"/>
    </row>
    <row r="28" spans="1:7" ht="12" customHeight="1" x14ac:dyDescent="0.2">
      <c r="A28" s="26" t="s">
        <v>50</v>
      </c>
      <c r="B28" s="27" t="s">
        <v>51</v>
      </c>
      <c r="C28" s="42"/>
      <c r="D28" s="43"/>
      <c r="E28" s="28"/>
      <c r="F28" s="29"/>
    </row>
    <row r="29" spans="1:7" ht="12" customHeight="1" x14ac:dyDescent="0.2">
      <c r="A29" s="26" t="s">
        <v>52</v>
      </c>
      <c r="B29" s="27" t="s">
        <v>53</v>
      </c>
      <c r="C29" s="28"/>
      <c r="D29" s="28">
        <v>24354464</v>
      </c>
      <c r="E29" s="28">
        <f>+'[1]4.-önkormányzat'!F26</f>
        <v>23561226</v>
      </c>
      <c r="F29" s="29">
        <f>E29/D29</f>
        <v>0.96742946180215672</v>
      </c>
    </row>
    <row r="30" spans="1:7" ht="12" customHeight="1" thickBot="1" x14ac:dyDescent="0.25">
      <c r="A30" s="30" t="s">
        <v>54</v>
      </c>
      <c r="B30" s="31" t="s">
        <v>55</v>
      </c>
      <c r="C30" s="32"/>
      <c r="D30" s="44">
        <v>19513464</v>
      </c>
      <c r="E30" s="32">
        <v>19513464</v>
      </c>
      <c r="F30" s="29">
        <f>E30/D30</f>
        <v>1</v>
      </c>
    </row>
    <row r="31" spans="1:7" ht="12" customHeight="1" thickBot="1" x14ac:dyDescent="0.25">
      <c r="A31" s="17" t="s">
        <v>56</v>
      </c>
      <c r="B31" s="18" t="s">
        <v>57</v>
      </c>
      <c r="C31" s="19">
        <f>C32+C36+C37+C38</f>
        <v>221000000</v>
      </c>
      <c r="D31" s="19">
        <f>D32+D36+D37+D38</f>
        <v>221000000</v>
      </c>
      <c r="E31" s="40">
        <f>E32+E36+E37+E38</f>
        <v>270016199</v>
      </c>
      <c r="F31" s="37">
        <f>E31/D31</f>
        <v>1.2217927556561086</v>
      </c>
      <c r="G31" s="21"/>
    </row>
    <row r="32" spans="1:7" ht="12" customHeight="1" x14ac:dyDescent="0.2">
      <c r="A32" s="22" t="s">
        <v>58</v>
      </c>
      <c r="B32" s="23" t="s">
        <v>59</v>
      </c>
      <c r="C32" s="24">
        <v>209000000</v>
      </c>
      <c r="D32" s="24">
        <v>209000000</v>
      </c>
      <c r="E32" s="24">
        <f>+'[1]4.-önkormányzat'!F29</f>
        <v>253156198</v>
      </c>
      <c r="F32" s="39">
        <f>E32/D32</f>
        <v>1.2112736746411483</v>
      </c>
    </row>
    <row r="33" spans="1:7" ht="12" customHeight="1" x14ac:dyDescent="0.2">
      <c r="A33" s="26" t="s">
        <v>60</v>
      </c>
      <c r="B33" s="27" t="s">
        <v>61</v>
      </c>
      <c r="C33" s="28">
        <v>44000000</v>
      </c>
      <c r="D33" s="28">
        <v>44000000</v>
      </c>
      <c r="E33" s="28">
        <f>+'[1]4.-önkormányzat'!F30</f>
        <v>49865508</v>
      </c>
      <c r="F33" s="29">
        <f>E33/D33</f>
        <v>1.1333070000000001</v>
      </c>
    </row>
    <row r="34" spans="1:7" ht="12" customHeight="1" x14ac:dyDescent="0.2">
      <c r="A34" s="26" t="s">
        <v>62</v>
      </c>
      <c r="B34" s="27" t="s">
        <v>63</v>
      </c>
      <c r="C34" s="28">
        <v>0</v>
      </c>
      <c r="D34" s="28">
        <v>0</v>
      </c>
      <c r="E34" s="28"/>
      <c r="F34" s="29"/>
    </row>
    <row r="35" spans="1:7" ht="12" customHeight="1" x14ac:dyDescent="0.2">
      <c r="A35" s="26" t="s">
        <v>64</v>
      </c>
      <c r="B35" s="45" t="s">
        <v>65</v>
      </c>
      <c r="C35" s="28">
        <v>165000000</v>
      </c>
      <c r="D35" s="28">
        <v>165000000</v>
      </c>
      <c r="E35" s="28">
        <f>+'[1]4.-önkormányzat'!F32</f>
        <v>203290690</v>
      </c>
      <c r="F35" s="29">
        <f>+E35/D35</f>
        <v>1.2320647878787878</v>
      </c>
    </row>
    <row r="36" spans="1:7" ht="12" customHeight="1" x14ac:dyDescent="0.2">
      <c r="A36" s="26" t="s">
        <v>66</v>
      </c>
      <c r="B36" s="27" t="s">
        <v>67</v>
      </c>
      <c r="C36" s="28">
        <v>11000000</v>
      </c>
      <c r="D36" s="28">
        <v>11000000</v>
      </c>
      <c r="E36" s="28">
        <f>+'[1]4.-önkormányzat'!F33</f>
        <v>14490949</v>
      </c>
      <c r="F36" s="29">
        <f>E36/D36</f>
        <v>1.3173589999999999</v>
      </c>
    </row>
    <row r="37" spans="1:7" ht="12" customHeight="1" x14ac:dyDescent="0.2">
      <c r="A37" s="26" t="s">
        <v>68</v>
      </c>
      <c r="B37" s="27" t="s">
        <v>69</v>
      </c>
      <c r="C37" s="28">
        <v>500000</v>
      </c>
      <c r="D37" s="28"/>
      <c r="E37" s="28"/>
      <c r="F37" s="29"/>
    </row>
    <row r="38" spans="1:7" ht="12" customHeight="1" thickBot="1" x14ac:dyDescent="0.25">
      <c r="A38" s="30" t="s">
        <v>70</v>
      </c>
      <c r="B38" s="31" t="s">
        <v>71</v>
      </c>
      <c r="C38" s="32">
        <v>500000</v>
      </c>
      <c r="D38" s="32">
        <v>1000000</v>
      </c>
      <c r="E38" s="28">
        <f>+'[1]4.-önkormányzat'!F35</f>
        <v>2369052</v>
      </c>
      <c r="F38" s="33">
        <f>E38/D38</f>
        <v>2.3690519999999999</v>
      </c>
    </row>
    <row r="39" spans="1:7" ht="12" customHeight="1" thickBot="1" x14ac:dyDescent="0.25">
      <c r="A39" s="17" t="s">
        <v>72</v>
      </c>
      <c r="B39" s="18" t="s">
        <v>73</v>
      </c>
      <c r="C39" s="19">
        <f>SUM(C40:C50)</f>
        <v>72190000</v>
      </c>
      <c r="D39" s="19">
        <f>SUM(D40:D50)</f>
        <v>124747449</v>
      </c>
      <c r="E39" s="40">
        <f>SUM(E40:E50)</f>
        <v>130756286</v>
      </c>
      <c r="F39" s="37">
        <f>E39/D39</f>
        <v>1.0481680150429369</v>
      </c>
      <c r="G39" s="21"/>
    </row>
    <row r="40" spans="1:7" ht="12" customHeight="1" x14ac:dyDescent="0.2">
      <c r="A40" s="22" t="s">
        <v>74</v>
      </c>
      <c r="B40" s="23" t="s">
        <v>75</v>
      </c>
      <c r="C40" s="24"/>
      <c r="D40" s="24"/>
      <c r="E40" s="28">
        <f>+'[1]4.1.-Ö.köt.fel'!F38+'[1]5.1.-Hivatal köt.fel'!E9+'[1]7.-Könyvtár'!E9+'[1]6.-Óvoda'!E9+'[1]8.-Bölcsőde'!E9</f>
        <v>1945781</v>
      </c>
      <c r="F40" s="39"/>
    </row>
    <row r="41" spans="1:7" ht="12" customHeight="1" x14ac:dyDescent="0.2">
      <c r="A41" s="26" t="s">
        <v>76</v>
      </c>
      <c r="B41" s="27" t="s">
        <v>77</v>
      </c>
      <c r="C41" s="24">
        <v>35779000</v>
      </c>
      <c r="D41" s="28">
        <v>52306000</v>
      </c>
      <c r="E41" s="28">
        <f>+'[1]4.1.-Ö.köt.fel'!F39+'[1]5.1.-Hivatal köt.fel'!E10+'[1]7.-Könyvtár'!E10+'[1]6.-Óvoda'!E10+'[1]8.-Bölcsőde'!E10</f>
        <v>58623975</v>
      </c>
      <c r="F41" s="29">
        <f>E41/D41</f>
        <v>1.1207887240469545</v>
      </c>
    </row>
    <row r="42" spans="1:7" ht="12" customHeight="1" x14ac:dyDescent="0.2">
      <c r="A42" s="26" t="s">
        <v>78</v>
      </c>
      <c r="B42" s="27" t="s">
        <v>79</v>
      </c>
      <c r="C42" s="24">
        <v>9722000</v>
      </c>
      <c r="D42" s="28">
        <v>9722000</v>
      </c>
      <c r="E42" s="28">
        <f>+'[1]4.1.-Ö.köt.fel'!F40+'[1]5.1.-Hivatal köt.fel'!E11+'[1]7.-Könyvtár'!E11+'[1]6.-Óvoda'!E11+'[1]8.-Bölcsőde'!E11</f>
        <v>9759808</v>
      </c>
      <c r="F42" s="29">
        <f>E42/D42</f>
        <v>1.0038889117465541</v>
      </c>
    </row>
    <row r="43" spans="1:7" ht="12" customHeight="1" x14ac:dyDescent="0.2">
      <c r="A43" s="26" t="s">
        <v>80</v>
      </c>
      <c r="B43" s="27" t="s">
        <v>81</v>
      </c>
      <c r="C43" s="24">
        <v>3626000</v>
      </c>
      <c r="D43" s="28">
        <v>5732000</v>
      </c>
      <c r="E43" s="28">
        <f>+'[1]4.1.-Ö.köt.fel'!F41+'[1]5.1.-Hivatal köt.fel'!E12+'[1]7.-Könyvtár'!E12+'[1]6.-Óvoda'!E12+'[1]8.-Bölcsőde'!E12</f>
        <v>5731650</v>
      </c>
      <c r="F43" s="29">
        <f t="shared" ref="F43:F50" si="1">E43/D43</f>
        <v>0.99993893928820654</v>
      </c>
    </row>
    <row r="44" spans="1:7" ht="12" customHeight="1" x14ac:dyDescent="0.2">
      <c r="A44" s="26" t="s">
        <v>82</v>
      </c>
      <c r="B44" s="27" t="s">
        <v>83</v>
      </c>
      <c r="C44" s="24">
        <v>8461000</v>
      </c>
      <c r="D44" s="28">
        <v>8461000</v>
      </c>
      <c r="E44" s="28">
        <f>+'[1]4.1.-Ö.köt.fel'!F42+'[1]5.1.-Hivatal köt.fel'!E13+'[1]7.-Könyvtár'!E13+'[1]6.-Óvoda'!E13+'[1]8.-Bölcsőde'!E13</f>
        <v>907323</v>
      </c>
      <c r="F44" s="29">
        <f t="shared" si="1"/>
        <v>0.1072359059212859</v>
      </c>
    </row>
    <row r="45" spans="1:7" ht="12" customHeight="1" x14ac:dyDescent="0.2">
      <c r="A45" s="26" t="s">
        <v>84</v>
      </c>
      <c r="B45" s="27" t="s">
        <v>85</v>
      </c>
      <c r="C45" s="24">
        <v>14602000</v>
      </c>
      <c r="D45" s="28">
        <v>18730000</v>
      </c>
      <c r="E45" s="28">
        <f>+'[1]4.1.-Ö.köt.fel'!F43+'[1]5.1.-Hivatal köt.fel'!E14+'[1]7.-Könyvtár'!E14+'[1]6.-Óvoda'!E14+'[1]8.-Bölcsőde'!E14</f>
        <v>15635777</v>
      </c>
      <c r="F45" s="29">
        <f t="shared" si="1"/>
        <v>0.83479855846235984</v>
      </c>
    </row>
    <row r="46" spans="1:7" ht="12" customHeight="1" x14ac:dyDescent="0.2">
      <c r="A46" s="26" t="s">
        <v>86</v>
      </c>
      <c r="B46" s="27" t="s">
        <v>87</v>
      </c>
      <c r="C46" s="24"/>
      <c r="D46" s="28"/>
      <c r="E46" s="28">
        <f>+'[1]4.1.-Ö.köt.fel'!F44+'[1]5.1.-Hivatal köt.fel'!E15+'[1]7.-Könyvtár'!E15+'[1]6.-Óvoda'!E15+'[1]8.-Bölcsőde'!E15</f>
        <v>1741000</v>
      </c>
      <c r="F46" s="29"/>
    </row>
    <row r="47" spans="1:7" ht="12" customHeight="1" x14ac:dyDescent="0.2">
      <c r="A47" s="26" t="s">
        <v>88</v>
      </c>
      <c r="B47" s="27" t="s">
        <v>89</v>
      </c>
      <c r="C47" s="24"/>
      <c r="D47" s="28">
        <v>2674417</v>
      </c>
      <c r="E47" s="28">
        <f>+'[1]4.1.-Ö.köt.fel'!F45+'[1]5.1.-Hivatal köt.fel'!E16+'[1]7.-Könyvtár'!E16+'[1]6.-Óvoda'!E16+'[1]8.-Bölcsőde'!E16</f>
        <v>3919775</v>
      </c>
      <c r="F47" s="29">
        <f t="shared" si="1"/>
        <v>1.4656558793935277</v>
      </c>
    </row>
    <row r="48" spans="1:7" ht="12" customHeight="1" x14ac:dyDescent="0.2">
      <c r="A48" s="26" t="s">
        <v>90</v>
      </c>
      <c r="B48" s="46" t="s">
        <v>91</v>
      </c>
      <c r="C48" s="24"/>
      <c r="D48" s="28"/>
      <c r="E48" s="28">
        <f>+'[1]4.1.-Ö.köt.fel'!F46+'[1]5.1.-Hivatal köt.fel'!E17+'[1]7.-Könyvtár'!E17+'[1]6.-Óvoda'!E17+'[1]8.-Bölcsőde'!E17</f>
        <v>0</v>
      </c>
      <c r="F48" s="29"/>
    </row>
    <row r="49" spans="1:8" ht="12" customHeight="1" x14ac:dyDescent="0.2">
      <c r="A49" s="30" t="s">
        <v>92</v>
      </c>
      <c r="B49" s="31" t="s">
        <v>93</v>
      </c>
      <c r="C49" s="24"/>
      <c r="D49" s="32"/>
      <c r="E49" s="28">
        <f>+'[1]4.1.-Ö.köt.fel'!F47+'[1]5.1.-Hivatal köt.fel'!E18+'[1]7.-Könyvtár'!E18+'[1]6.-Óvoda'!E18+'[1]8.-Bölcsőde'!E18</f>
        <v>435798</v>
      </c>
      <c r="F49" s="29"/>
    </row>
    <row r="50" spans="1:8" ht="12" customHeight="1" thickBot="1" x14ac:dyDescent="0.25">
      <c r="A50" s="30" t="s">
        <v>94</v>
      </c>
      <c r="B50" s="31" t="s">
        <v>95</v>
      </c>
      <c r="C50" s="24"/>
      <c r="D50" s="32">
        <v>27122032</v>
      </c>
      <c r="E50" s="28">
        <f>+'[1]4.1.-Ö.köt.fel'!F48+'[1]5.1.-Hivatal köt.fel'!E19+'[1]7.-Könyvtár'!E19+'[1]6.-Óvoda'!E19+'[1]8.-Bölcsőde'!E19</f>
        <v>32055399</v>
      </c>
      <c r="F50" s="29">
        <f t="shared" si="1"/>
        <v>1.1818951839596679</v>
      </c>
    </row>
    <row r="51" spans="1:8" ht="12" customHeight="1" thickBot="1" x14ac:dyDescent="0.25">
      <c r="A51" s="17" t="s">
        <v>96</v>
      </c>
      <c r="B51" s="18" t="s">
        <v>97</v>
      </c>
      <c r="C51" s="19">
        <f>SUM(C52:C56)</f>
        <v>0</v>
      </c>
      <c r="D51" s="19">
        <f>SUM(D52:D56)</f>
        <v>0</v>
      </c>
      <c r="E51" s="40">
        <f>SUM(E52:E56)</f>
        <v>654710</v>
      </c>
      <c r="F51" s="37"/>
      <c r="G51" s="21"/>
    </row>
    <row r="52" spans="1:8" ht="12" customHeight="1" x14ac:dyDescent="0.2">
      <c r="A52" s="22" t="s">
        <v>98</v>
      </c>
      <c r="B52" s="23" t="s">
        <v>99</v>
      </c>
      <c r="C52" s="47"/>
      <c r="D52" s="47"/>
      <c r="E52" s="47"/>
      <c r="F52" s="48"/>
    </row>
    <row r="53" spans="1:8" ht="12" customHeight="1" x14ac:dyDescent="0.2">
      <c r="A53" s="26" t="s">
        <v>100</v>
      </c>
      <c r="B53" s="27" t="s">
        <v>101</v>
      </c>
      <c r="C53" s="28"/>
      <c r="D53" s="28"/>
      <c r="E53" s="43"/>
      <c r="F53" s="49"/>
    </row>
    <row r="54" spans="1:8" ht="12" customHeight="1" x14ac:dyDescent="0.2">
      <c r="A54" s="26" t="s">
        <v>102</v>
      </c>
      <c r="B54" s="27" t="s">
        <v>103</v>
      </c>
      <c r="C54" s="28"/>
      <c r="D54" s="28"/>
      <c r="E54" s="28"/>
      <c r="F54" s="49"/>
    </row>
    <row r="55" spans="1:8" ht="12" customHeight="1" x14ac:dyDescent="0.2">
      <c r="A55" s="26" t="s">
        <v>104</v>
      </c>
      <c r="B55" s="27" t="s">
        <v>105</v>
      </c>
      <c r="C55" s="43"/>
      <c r="D55" s="43"/>
      <c r="E55" s="28"/>
      <c r="F55" s="49"/>
    </row>
    <row r="56" spans="1:8" ht="12" customHeight="1" thickBot="1" x14ac:dyDescent="0.25">
      <c r="A56" s="30" t="s">
        <v>106</v>
      </c>
      <c r="B56" s="31" t="s">
        <v>107</v>
      </c>
      <c r="C56" s="50"/>
      <c r="D56" s="50"/>
      <c r="E56" s="32">
        <f>+'[1]4.1.-Ö.köt.fel'!F54</f>
        <v>654710</v>
      </c>
      <c r="F56" s="51"/>
    </row>
    <row r="57" spans="1:8" ht="12" customHeight="1" thickBot="1" x14ac:dyDescent="0.25">
      <c r="A57" s="17" t="s">
        <v>108</v>
      </c>
      <c r="B57" s="18" t="s">
        <v>109</v>
      </c>
      <c r="C57" s="19">
        <f>SUM(C58:C61)</f>
        <v>0</v>
      </c>
      <c r="D57" s="19">
        <f>SUM(D58:D61)</f>
        <v>50000</v>
      </c>
      <c r="E57" s="40">
        <f>SUM(E58:E61)</f>
        <v>772855</v>
      </c>
      <c r="F57" s="37">
        <f>+E57/D57</f>
        <v>15.457100000000001</v>
      </c>
      <c r="H57" s="21"/>
    </row>
    <row r="58" spans="1:8" ht="12.75" customHeight="1" x14ac:dyDescent="0.2">
      <c r="A58" s="52" t="s">
        <v>110</v>
      </c>
      <c r="B58" s="53" t="s">
        <v>111</v>
      </c>
      <c r="C58" s="54"/>
      <c r="D58" s="54"/>
      <c r="E58" s="54"/>
      <c r="F58" s="55"/>
    </row>
    <row r="59" spans="1:8" ht="12" customHeight="1" x14ac:dyDescent="0.2">
      <c r="A59" s="26" t="s">
        <v>112</v>
      </c>
      <c r="B59" s="27" t="s">
        <v>113</v>
      </c>
      <c r="C59" s="28"/>
      <c r="D59" s="28"/>
      <c r="E59" s="28"/>
      <c r="F59" s="49"/>
    </row>
    <row r="60" spans="1:8" ht="12" customHeight="1" thickBot="1" x14ac:dyDescent="0.25">
      <c r="A60" s="56" t="s">
        <v>114</v>
      </c>
      <c r="B60" s="57" t="s">
        <v>115</v>
      </c>
      <c r="C60" s="58"/>
      <c r="D60" s="58">
        <v>50000</v>
      </c>
      <c r="E60" s="58">
        <f>+'[1]6.-Óvoda'!E34+'[1]8.-Bölcsőde'!E34+'[1]4.1.-Ö.köt.fel'!F58</f>
        <v>772855</v>
      </c>
      <c r="F60" s="59">
        <f>E60/D60</f>
        <v>15.457100000000001</v>
      </c>
    </row>
    <row r="61" spans="1:8" ht="12" customHeight="1" thickBot="1" x14ac:dyDescent="0.25">
      <c r="A61" s="60" t="s">
        <v>116</v>
      </c>
      <c r="B61" s="61" t="s">
        <v>117</v>
      </c>
      <c r="C61" s="62"/>
      <c r="D61" s="62"/>
      <c r="E61" s="62"/>
      <c r="F61" s="63"/>
    </row>
    <row r="62" spans="1:8" ht="12" customHeight="1" thickBot="1" x14ac:dyDescent="0.25">
      <c r="A62" s="17" t="s">
        <v>118</v>
      </c>
      <c r="B62" s="34" t="s">
        <v>119</v>
      </c>
      <c r="C62" s="35">
        <f>SUM(C63:C65)</f>
        <v>0</v>
      </c>
      <c r="D62" s="35">
        <f>SUM(D63:D66)</f>
        <v>0</v>
      </c>
      <c r="E62" s="36">
        <f>SUM(E63:E66)</f>
        <v>0</v>
      </c>
      <c r="F62" s="37"/>
    </row>
    <row r="63" spans="1:8" ht="12" customHeight="1" x14ac:dyDescent="0.2">
      <c r="A63" s="22" t="s">
        <v>120</v>
      </c>
      <c r="B63" s="23" t="s">
        <v>121</v>
      </c>
      <c r="C63" s="24"/>
      <c r="D63" s="24"/>
      <c r="E63" s="24"/>
      <c r="F63" s="39"/>
    </row>
    <row r="64" spans="1:8" ht="12" customHeight="1" x14ac:dyDescent="0.2">
      <c r="A64" s="26" t="s">
        <v>122</v>
      </c>
      <c r="B64" s="27" t="s">
        <v>123</v>
      </c>
      <c r="C64" s="28"/>
      <c r="D64" s="28"/>
      <c r="E64" s="28"/>
      <c r="F64" s="49"/>
    </row>
    <row r="65" spans="1:7" ht="12" customHeight="1" x14ac:dyDescent="0.2">
      <c r="A65" s="26" t="s">
        <v>124</v>
      </c>
      <c r="B65" s="27" t="s">
        <v>125</v>
      </c>
      <c r="C65" s="28"/>
      <c r="D65" s="28"/>
      <c r="E65" s="64"/>
      <c r="F65" s="65"/>
    </row>
    <row r="66" spans="1:7" ht="12" customHeight="1" thickBot="1" x14ac:dyDescent="0.25">
      <c r="A66" s="30" t="s">
        <v>126</v>
      </c>
      <c r="B66" s="31" t="s">
        <v>127</v>
      </c>
      <c r="C66" s="32"/>
      <c r="D66" s="32"/>
      <c r="E66" s="66"/>
      <c r="F66" s="67"/>
    </row>
    <row r="67" spans="1:7" ht="12" customHeight="1" thickBot="1" x14ac:dyDescent="0.25">
      <c r="A67" s="17" t="s">
        <v>128</v>
      </c>
      <c r="B67" s="18" t="s">
        <v>129</v>
      </c>
      <c r="C67" s="19">
        <f>C10+C17+C24+C31+C39+C51+C57+C62</f>
        <v>804312000</v>
      </c>
      <c r="D67" s="19">
        <f>D10+D17+D24+D31+D39+D51+D57+D62</f>
        <v>1054175494</v>
      </c>
      <c r="E67" s="19">
        <f>E10+E17+E24+E31+E39+E51+E57+E62</f>
        <v>1107825510</v>
      </c>
      <c r="F67" s="48">
        <f>E67/D67</f>
        <v>1.0508928696458579</v>
      </c>
      <c r="G67" s="21"/>
    </row>
    <row r="68" spans="1:7" ht="12" customHeight="1" thickBot="1" x14ac:dyDescent="0.25">
      <c r="A68" s="68" t="s">
        <v>130</v>
      </c>
      <c r="B68" s="34" t="s">
        <v>131</v>
      </c>
      <c r="C68" s="35"/>
      <c r="D68" s="35">
        <f>SUM(D69:D71)</f>
        <v>0</v>
      </c>
      <c r="E68" s="36">
        <f>SUM(E69:E71)</f>
        <v>0</v>
      </c>
      <c r="F68" s="37"/>
    </row>
    <row r="69" spans="1:7" ht="12" customHeight="1" x14ac:dyDescent="0.2">
      <c r="A69" s="22" t="s">
        <v>132</v>
      </c>
      <c r="B69" s="23" t="s">
        <v>133</v>
      </c>
      <c r="C69" s="24"/>
      <c r="D69" s="24"/>
      <c r="E69" s="24"/>
      <c r="F69" s="39"/>
    </row>
    <row r="70" spans="1:7" ht="12" customHeight="1" x14ac:dyDescent="0.2">
      <c r="A70" s="26" t="s">
        <v>134</v>
      </c>
      <c r="B70" s="27" t="s">
        <v>135</v>
      </c>
      <c r="C70" s="28"/>
      <c r="D70" s="28"/>
      <c r="E70" s="28"/>
      <c r="F70" s="49"/>
    </row>
    <row r="71" spans="1:7" ht="12" customHeight="1" thickBot="1" x14ac:dyDescent="0.25">
      <c r="A71" s="30" t="s">
        <v>136</v>
      </c>
      <c r="B71" s="69" t="s">
        <v>137</v>
      </c>
      <c r="C71" s="70"/>
      <c r="D71" s="70"/>
      <c r="E71" s="70"/>
      <c r="F71" s="51"/>
    </row>
    <row r="72" spans="1:7" ht="12" customHeight="1" thickBot="1" x14ac:dyDescent="0.25">
      <c r="A72" s="68" t="s">
        <v>138</v>
      </c>
      <c r="B72" s="34" t="s">
        <v>139</v>
      </c>
      <c r="C72" s="35"/>
      <c r="D72" s="35"/>
      <c r="E72" s="36"/>
      <c r="F72" s="37"/>
    </row>
    <row r="73" spans="1:7" ht="12" customHeight="1" x14ac:dyDescent="0.2">
      <c r="A73" s="22" t="s">
        <v>140</v>
      </c>
      <c r="B73" s="23" t="s">
        <v>141</v>
      </c>
      <c r="C73" s="24"/>
      <c r="D73" s="24"/>
      <c r="E73" s="24"/>
      <c r="F73" s="48"/>
    </row>
    <row r="74" spans="1:7" ht="12" customHeight="1" x14ac:dyDescent="0.2">
      <c r="A74" s="26" t="s">
        <v>142</v>
      </c>
      <c r="B74" s="27" t="s">
        <v>143</v>
      </c>
      <c r="C74" s="28"/>
      <c r="D74" s="28"/>
      <c r="E74" s="28"/>
      <c r="F74" s="49"/>
    </row>
    <row r="75" spans="1:7" ht="12" customHeight="1" x14ac:dyDescent="0.2">
      <c r="A75" s="26" t="s">
        <v>144</v>
      </c>
      <c r="B75" s="27" t="s">
        <v>145</v>
      </c>
      <c r="C75" s="28"/>
      <c r="D75" s="28"/>
      <c r="E75" s="28"/>
      <c r="F75" s="49"/>
    </row>
    <row r="76" spans="1:7" ht="12" customHeight="1" thickBot="1" x14ac:dyDescent="0.25">
      <c r="A76" s="30" t="s">
        <v>146</v>
      </c>
      <c r="B76" s="31" t="s">
        <v>147</v>
      </c>
      <c r="C76" s="32"/>
      <c r="D76" s="32"/>
      <c r="E76" s="32"/>
      <c r="F76" s="51"/>
    </row>
    <row r="77" spans="1:7" ht="12" customHeight="1" thickBot="1" x14ac:dyDescent="0.25">
      <c r="A77" s="68" t="s">
        <v>148</v>
      </c>
      <c r="B77" s="34" t="s">
        <v>149</v>
      </c>
      <c r="C77" s="35">
        <f>SUM(C78:C79)</f>
        <v>830411000</v>
      </c>
      <c r="D77" s="35">
        <f>SUM(D78:D79)</f>
        <v>846125718</v>
      </c>
      <c r="E77" s="36">
        <f>SUM(E78:E79)</f>
        <v>846125718</v>
      </c>
      <c r="F77" s="37">
        <f>E77/D77</f>
        <v>1</v>
      </c>
    </row>
    <row r="78" spans="1:7" ht="12" customHeight="1" x14ac:dyDescent="0.2">
      <c r="A78" s="22" t="s">
        <v>150</v>
      </c>
      <c r="B78" s="23" t="s">
        <v>151</v>
      </c>
      <c r="C78" s="24">
        <v>830411000</v>
      </c>
      <c r="D78" s="24">
        <v>846125718</v>
      </c>
      <c r="E78" s="24">
        <f>+'[1]4.1.-Ö.köt.fel'!F76+'[1]5.1.-Hivatal köt.fel'!E38+'[1]6.-Óvoda'!E38+'[1]7.-Könyvtár'!E38+'[1]8.-Bölcsőde'!E38</f>
        <v>846125718</v>
      </c>
      <c r="F78" s="48">
        <f>E78/D78</f>
        <v>1</v>
      </c>
    </row>
    <row r="79" spans="1:7" ht="12" customHeight="1" thickBot="1" x14ac:dyDescent="0.25">
      <c r="A79" s="30" t="s">
        <v>152</v>
      </c>
      <c r="B79" s="31" t="s">
        <v>153</v>
      </c>
      <c r="C79" s="32"/>
      <c r="D79" s="32"/>
      <c r="E79" s="32"/>
      <c r="F79" s="51"/>
    </row>
    <row r="80" spans="1:7" ht="12" customHeight="1" thickBot="1" x14ac:dyDescent="0.25">
      <c r="A80" s="68" t="s">
        <v>154</v>
      </c>
      <c r="B80" s="34" t="s">
        <v>155</v>
      </c>
      <c r="C80" s="35"/>
      <c r="D80" s="35">
        <f>SUM(D81:D83)</f>
        <v>13833523</v>
      </c>
      <c r="E80" s="36">
        <f>SUM(E81:E83)</f>
        <v>13833523</v>
      </c>
      <c r="F80" s="37">
        <f>+E80/D80</f>
        <v>1</v>
      </c>
    </row>
    <row r="81" spans="1:7" ht="12" customHeight="1" x14ac:dyDescent="0.2">
      <c r="A81" s="22" t="s">
        <v>156</v>
      </c>
      <c r="B81" s="23" t="s">
        <v>157</v>
      </c>
      <c r="C81" s="24"/>
      <c r="D81" s="24">
        <v>13833523</v>
      </c>
      <c r="E81" s="24">
        <f>+'[1]4.1.-Ö.köt.fel'!F79</f>
        <v>13833523</v>
      </c>
      <c r="F81" s="48">
        <f>+E81/D81</f>
        <v>1</v>
      </c>
    </row>
    <row r="82" spans="1:7" ht="12" customHeight="1" x14ac:dyDescent="0.2">
      <c r="A82" s="26" t="s">
        <v>158</v>
      </c>
      <c r="B82" s="27" t="s">
        <v>159</v>
      </c>
      <c r="C82" s="24"/>
      <c r="D82" s="24"/>
      <c r="E82" s="24"/>
      <c r="F82" s="71"/>
    </row>
    <row r="83" spans="1:7" ht="12" customHeight="1" thickBot="1" x14ac:dyDescent="0.25">
      <c r="A83" s="26" t="s">
        <v>160</v>
      </c>
      <c r="B83" s="27" t="s">
        <v>161</v>
      </c>
      <c r="C83" s="28"/>
      <c r="D83" s="28"/>
      <c r="E83" s="28"/>
      <c r="F83" s="51"/>
    </row>
    <row r="84" spans="1:7" ht="12" customHeight="1" thickBot="1" x14ac:dyDescent="0.25">
      <c r="A84" s="68" t="s">
        <v>162</v>
      </c>
      <c r="B84" s="34" t="s">
        <v>163</v>
      </c>
      <c r="C84" s="35"/>
      <c r="D84" s="35"/>
      <c r="E84" s="36"/>
      <c r="F84" s="37"/>
    </row>
    <row r="85" spans="1:7" ht="12" customHeight="1" x14ac:dyDescent="0.2">
      <c r="A85" s="72" t="s">
        <v>164</v>
      </c>
      <c r="B85" s="23" t="s">
        <v>165</v>
      </c>
      <c r="C85" s="24"/>
      <c r="D85" s="24"/>
      <c r="E85" s="24"/>
      <c r="F85" s="48"/>
    </row>
    <row r="86" spans="1:7" ht="12" customHeight="1" x14ac:dyDescent="0.2">
      <c r="A86" s="73" t="s">
        <v>166</v>
      </c>
      <c r="B86" s="27" t="s">
        <v>167</v>
      </c>
      <c r="C86" s="24"/>
      <c r="D86" s="24"/>
      <c r="E86" s="24"/>
      <c r="F86" s="48"/>
    </row>
    <row r="87" spans="1:7" ht="12" customHeight="1" x14ac:dyDescent="0.2">
      <c r="A87" s="73" t="s">
        <v>168</v>
      </c>
      <c r="B87" t="s">
        <v>169</v>
      </c>
      <c r="C87" s="24"/>
      <c r="D87" s="24"/>
      <c r="E87" s="24"/>
      <c r="F87" s="48"/>
    </row>
    <row r="88" spans="1:7" ht="12" customHeight="1" thickBot="1" x14ac:dyDescent="0.25">
      <c r="A88" s="73" t="s">
        <v>170</v>
      </c>
      <c r="B88" s="74" t="s">
        <v>171</v>
      </c>
      <c r="C88" s="28"/>
      <c r="D88" s="28"/>
      <c r="E88" s="28"/>
      <c r="F88" s="51"/>
    </row>
    <row r="89" spans="1:7" ht="13.5" customHeight="1" thickBot="1" x14ac:dyDescent="0.25">
      <c r="A89" s="75" t="s">
        <v>172</v>
      </c>
      <c r="B89" s="34" t="s">
        <v>173</v>
      </c>
      <c r="C89" s="35"/>
      <c r="D89" s="35"/>
      <c r="E89" s="36"/>
      <c r="F89" s="37"/>
    </row>
    <row r="90" spans="1:7" ht="13.5" customHeight="1" thickBot="1" x14ac:dyDescent="0.25">
      <c r="A90" s="75" t="s">
        <v>174</v>
      </c>
      <c r="B90" s="34" t="s">
        <v>175</v>
      </c>
      <c r="C90" s="35"/>
      <c r="D90" s="35"/>
      <c r="E90" s="36"/>
      <c r="F90" s="37"/>
    </row>
    <row r="91" spans="1:7" ht="15.75" customHeight="1" thickBot="1" x14ac:dyDescent="0.25">
      <c r="A91" s="75" t="s">
        <v>176</v>
      </c>
      <c r="B91" s="76" t="s">
        <v>177</v>
      </c>
      <c r="C91" s="77">
        <f>C68+C72+C77+C80+C84</f>
        <v>830411000</v>
      </c>
      <c r="D91" s="77">
        <f>D68+D72+D77+D80+D84</f>
        <v>859959241</v>
      </c>
      <c r="E91" s="78">
        <f>E68+E77+E80</f>
        <v>859959241</v>
      </c>
      <c r="F91" s="37">
        <f>E91/D91</f>
        <v>1</v>
      </c>
    </row>
    <row r="92" spans="1:7" ht="17.25" customHeight="1" thickBot="1" x14ac:dyDescent="0.25">
      <c r="A92" s="79" t="s">
        <v>178</v>
      </c>
      <c r="B92" s="80" t="s">
        <v>179</v>
      </c>
      <c r="C92" s="81">
        <f>C67+C91</f>
        <v>1634723000</v>
      </c>
      <c r="D92" s="81">
        <f>D67+D91</f>
        <v>1914134735</v>
      </c>
      <c r="E92" s="82">
        <f>E67+E91</f>
        <v>1967784751</v>
      </c>
      <c r="F92" s="37">
        <f>E92/D92</f>
        <v>1.0280283383499647</v>
      </c>
      <c r="G92" s="21"/>
    </row>
    <row r="93" spans="1:7" ht="36" customHeight="1" x14ac:dyDescent="0.2">
      <c r="A93" s="83"/>
      <c r="B93" s="84"/>
      <c r="C93" s="84"/>
      <c r="D93" s="84"/>
      <c r="E93" s="84"/>
      <c r="F93" s="85"/>
    </row>
    <row r="94" spans="1:7" ht="16.5" customHeight="1" x14ac:dyDescent="0.2">
      <c r="A94" s="5" t="s">
        <v>180</v>
      </c>
      <c r="B94" s="5"/>
      <c r="C94" s="5"/>
      <c r="D94" s="5"/>
      <c r="E94" s="5"/>
      <c r="F94" s="5"/>
    </row>
    <row r="95" spans="1:7" ht="16.5" customHeight="1" thickBot="1" x14ac:dyDescent="0.3">
      <c r="A95" s="86"/>
      <c r="B95" s="86"/>
      <c r="C95" s="87"/>
      <c r="D95" s="87"/>
      <c r="E95" s="87"/>
      <c r="F95" s="88" t="s">
        <v>2</v>
      </c>
    </row>
    <row r="96" spans="1:7" ht="38.1" customHeight="1" thickBot="1" x14ac:dyDescent="0.25">
      <c r="A96" s="9" t="s">
        <v>3</v>
      </c>
      <c r="B96" s="10" t="s">
        <v>181</v>
      </c>
      <c r="C96" s="10" t="s">
        <v>5</v>
      </c>
      <c r="D96" s="10" t="s">
        <v>6</v>
      </c>
      <c r="E96" s="11" t="s">
        <v>7</v>
      </c>
      <c r="F96" s="12" t="s">
        <v>8</v>
      </c>
    </row>
    <row r="97" spans="1:8" ht="12" customHeight="1" thickBot="1" x14ac:dyDescent="0.25">
      <c r="A97" s="89"/>
      <c r="B97" s="90" t="s">
        <v>9</v>
      </c>
      <c r="C97" s="91" t="s">
        <v>10</v>
      </c>
      <c r="D97" s="91" t="s">
        <v>11</v>
      </c>
      <c r="E97" s="91" t="s">
        <v>12</v>
      </c>
      <c r="F97" s="92" t="s">
        <v>13</v>
      </c>
    </row>
    <row r="98" spans="1:8" ht="12" customHeight="1" thickBot="1" x14ac:dyDescent="0.3">
      <c r="A98" s="93" t="s">
        <v>14</v>
      </c>
      <c r="B98" s="94" t="s">
        <v>182</v>
      </c>
      <c r="C98" s="95">
        <f>SUM(C99:C103)</f>
        <v>1612553000</v>
      </c>
      <c r="D98" s="95">
        <f>SUM(D99:D103)</f>
        <v>1573973074</v>
      </c>
      <c r="E98" s="95">
        <f>SUM(E99:E103)</f>
        <v>820960624</v>
      </c>
      <c r="F98" s="96">
        <f>E98/D98</f>
        <v>0.5215849226147562</v>
      </c>
      <c r="G98" s="97"/>
    </row>
    <row r="99" spans="1:8" ht="12" customHeight="1" x14ac:dyDescent="0.2">
      <c r="A99" s="52" t="s">
        <v>16</v>
      </c>
      <c r="B99" s="98" t="s">
        <v>183</v>
      </c>
      <c r="C99" s="99">
        <v>479769000</v>
      </c>
      <c r="D99" s="100">
        <v>509450878</v>
      </c>
      <c r="E99" s="99">
        <f>+'[1]4.1.-Ö.köt.fel'!F97+'[1]5.1.-Hivatal köt.fel'!E46+'[1]6.-Óvoda'!E46+'[1]7.-Könyvtár'!E46+'[1]8.-Bölcsőde'!E46</f>
        <v>477758294</v>
      </c>
      <c r="F99" s="25">
        <f t="shared" ref="F99:F104" si="2">E99/D99</f>
        <v>0.93779069706500728</v>
      </c>
      <c r="H99" s="101"/>
    </row>
    <row r="100" spans="1:8" ht="12" customHeight="1" x14ac:dyDescent="0.2">
      <c r="A100" s="26" t="s">
        <v>18</v>
      </c>
      <c r="B100" s="102" t="s">
        <v>184</v>
      </c>
      <c r="C100" s="103">
        <v>99093000</v>
      </c>
      <c r="D100" s="104">
        <v>103201110</v>
      </c>
      <c r="E100" s="103">
        <f>+'[1]4.1.-Ö.köt.fel'!F98+'[1]5.1.-Hivatal köt.fel'!E47+'[1]6.-Óvoda'!E47+'[1]7.-Könyvtár'!E47+'[1]8.-Bölcsőde'!E47</f>
        <v>93072819</v>
      </c>
      <c r="F100" s="29">
        <f t="shared" si="2"/>
        <v>0.90185870093839104</v>
      </c>
      <c r="H100" s="101"/>
    </row>
    <row r="101" spans="1:8" ht="12" customHeight="1" x14ac:dyDescent="0.2">
      <c r="A101" s="26" t="s">
        <v>20</v>
      </c>
      <c r="B101" s="102" t="s">
        <v>185</v>
      </c>
      <c r="C101" s="103">
        <v>253783000</v>
      </c>
      <c r="D101" s="105">
        <v>303933201</v>
      </c>
      <c r="E101" s="103">
        <f>+'[1]4.1.-Ö.köt.fel'!F99+'[1]5.1.-Hivatal köt.fel'!E48++'[1]6.-Óvoda'!E48+'[1]7.-Könyvtár'!E48+'[1]8.-Bölcsőde'!E48</f>
        <v>218053811</v>
      </c>
      <c r="F101" s="29">
        <f t="shared" si="2"/>
        <v>0.71743991864844014</v>
      </c>
      <c r="H101" s="101"/>
    </row>
    <row r="102" spans="1:8" ht="12" customHeight="1" x14ac:dyDescent="0.2">
      <c r="A102" s="26" t="s">
        <v>22</v>
      </c>
      <c r="B102" s="106" t="s">
        <v>186</v>
      </c>
      <c r="C102" s="103">
        <v>5000000</v>
      </c>
      <c r="D102" s="103">
        <v>10734000</v>
      </c>
      <c r="E102" s="107">
        <f>+'[1]4.1.-Ö.köt.fel'!F100+'[1]5.1.-Hivatal köt.fel'!E49+'[1]6.-Óvoda'!E49+'[1]7.-Könyvtár'!E49</f>
        <v>9782820</v>
      </c>
      <c r="F102" s="29">
        <f t="shared" si="2"/>
        <v>0.91138624930128564</v>
      </c>
      <c r="H102" s="101"/>
    </row>
    <row r="103" spans="1:8" ht="12" customHeight="1" x14ac:dyDescent="0.2">
      <c r="A103" s="26" t="s">
        <v>187</v>
      </c>
      <c r="B103" s="108" t="s">
        <v>188</v>
      </c>
      <c r="C103" s="103">
        <v>774908000</v>
      </c>
      <c r="D103" s="103">
        <f>+D104+D110+D116</f>
        <v>646653885</v>
      </c>
      <c r="E103" s="103">
        <f>SUM(E104:E116)</f>
        <v>22292880</v>
      </c>
      <c r="F103" s="29">
        <f t="shared" si="2"/>
        <v>3.4474207171893818E-2</v>
      </c>
      <c r="H103" s="101"/>
    </row>
    <row r="104" spans="1:8" ht="12" customHeight="1" x14ac:dyDescent="0.2">
      <c r="A104" s="26" t="s">
        <v>26</v>
      </c>
      <c r="B104" s="102" t="s">
        <v>189</v>
      </c>
      <c r="C104" s="103"/>
      <c r="D104" s="105">
        <v>15165</v>
      </c>
      <c r="E104" s="105">
        <f>+'[1]4.1.-Ö.köt.fel'!F102</f>
        <v>15165</v>
      </c>
      <c r="F104" s="29">
        <f t="shared" si="2"/>
        <v>1</v>
      </c>
    </row>
    <row r="105" spans="1:8" ht="12" customHeight="1" x14ac:dyDescent="0.2">
      <c r="A105" s="26" t="s">
        <v>190</v>
      </c>
      <c r="B105" s="109" t="s">
        <v>191</v>
      </c>
      <c r="C105" s="103"/>
      <c r="D105" s="110"/>
      <c r="E105" s="110"/>
      <c r="F105" s="29"/>
    </row>
    <row r="106" spans="1:8" ht="13.5" customHeight="1" x14ac:dyDescent="0.2">
      <c r="A106" s="26" t="s">
        <v>192</v>
      </c>
      <c r="B106" s="109" t="s">
        <v>193</v>
      </c>
      <c r="C106" s="103"/>
      <c r="D106" s="105"/>
      <c r="E106" s="105"/>
      <c r="F106" s="29"/>
    </row>
    <row r="107" spans="1:8" ht="19.5" customHeight="1" x14ac:dyDescent="0.2">
      <c r="A107" s="26" t="s">
        <v>194</v>
      </c>
      <c r="B107" s="111" t="s">
        <v>195</v>
      </c>
      <c r="C107" s="103"/>
      <c r="D107" s="105"/>
      <c r="E107" s="105"/>
      <c r="F107" s="29"/>
    </row>
    <row r="108" spans="1:8" ht="22.5" customHeight="1" x14ac:dyDescent="0.2">
      <c r="A108" s="26" t="s">
        <v>196</v>
      </c>
      <c r="B108" s="112" t="s">
        <v>197</v>
      </c>
      <c r="C108" s="103"/>
      <c r="D108" s="110"/>
      <c r="E108" s="110"/>
      <c r="F108" s="29"/>
    </row>
    <row r="109" spans="1:8" ht="22.5" customHeight="1" x14ac:dyDescent="0.2">
      <c r="A109" s="26" t="s">
        <v>198</v>
      </c>
      <c r="B109" s="112" t="s">
        <v>199</v>
      </c>
      <c r="C109" s="103"/>
      <c r="D109" s="110"/>
      <c r="E109" s="110"/>
      <c r="F109" s="29"/>
    </row>
    <row r="110" spans="1:8" ht="11.25" customHeight="1" x14ac:dyDescent="0.2">
      <c r="A110" s="26" t="s">
        <v>200</v>
      </c>
      <c r="B110" s="111" t="s">
        <v>201</v>
      </c>
      <c r="C110" s="103">
        <v>21635000</v>
      </c>
      <c r="D110" s="105">
        <v>25035000</v>
      </c>
      <c r="E110" s="105">
        <f>+'[1]4.1.-Ö.köt.fel'!F108</f>
        <v>22277715</v>
      </c>
      <c r="F110" s="29">
        <f>E110/D110</f>
        <v>0.88986279209107255</v>
      </c>
    </row>
    <row r="111" spans="1:8" ht="12" customHeight="1" x14ac:dyDescent="0.2">
      <c r="A111" s="26" t="s">
        <v>202</v>
      </c>
      <c r="B111" s="111" t="s">
        <v>203</v>
      </c>
      <c r="C111" s="103"/>
      <c r="D111" s="105"/>
      <c r="E111" s="105"/>
      <c r="F111" s="29"/>
    </row>
    <row r="112" spans="1:8" ht="9.75" customHeight="1" x14ac:dyDescent="0.2">
      <c r="A112" s="26" t="s">
        <v>204</v>
      </c>
      <c r="B112" s="112" t="s">
        <v>205</v>
      </c>
      <c r="C112" s="103"/>
      <c r="D112" s="105"/>
      <c r="E112" s="105"/>
      <c r="F112" s="29"/>
    </row>
    <row r="113" spans="1:6" ht="11.25" customHeight="1" x14ac:dyDescent="0.2">
      <c r="A113" s="60" t="s">
        <v>206</v>
      </c>
      <c r="B113" s="109" t="s">
        <v>207</v>
      </c>
      <c r="C113" s="113"/>
      <c r="D113" s="105"/>
      <c r="E113" s="105"/>
      <c r="F113" s="33"/>
    </row>
    <row r="114" spans="1:6" ht="11.25" customHeight="1" x14ac:dyDescent="0.2">
      <c r="A114" s="26" t="s">
        <v>208</v>
      </c>
      <c r="B114" s="109" t="s">
        <v>209</v>
      </c>
      <c r="C114" s="103"/>
      <c r="D114" s="103"/>
      <c r="E114" s="105"/>
      <c r="F114" s="29"/>
    </row>
    <row r="115" spans="1:6" ht="11.25" customHeight="1" x14ac:dyDescent="0.2">
      <c r="A115" s="30" t="s">
        <v>210</v>
      </c>
      <c r="B115" s="112" t="s">
        <v>211</v>
      </c>
      <c r="C115" s="103"/>
      <c r="D115" s="103"/>
      <c r="E115" s="105"/>
      <c r="F115" s="29"/>
    </row>
    <row r="116" spans="1:6" ht="11.25" customHeight="1" x14ac:dyDescent="0.2">
      <c r="A116" s="26" t="s">
        <v>212</v>
      </c>
      <c r="B116" s="114" t="s">
        <v>213</v>
      </c>
      <c r="C116" s="103">
        <f>SUM(C117:C118)</f>
        <v>753273000</v>
      </c>
      <c r="D116" s="103">
        <f>SUM(D117:D118)</f>
        <v>621603720</v>
      </c>
      <c r="E116" s="103"/>
      <c r="F116" s="29"/>
    </row>
    <row r="117" spans="1:6" ht="11.25" customHeight="1" x14ac:dyDescent="0.2">
      <c r="A117" s="26" t="s">
        <v>214</v>
      </c>
      <c r="B117" s="102" t="s">
        <v>215</v>
      </c>
      <c r="C117" s="103">
        <v>12000000</v>
      </c>
      <c r="D117" s="103">
        <f>39139320+13833523</f>
        <v>52972843</v>
      </c>
      <c r="E117" s="103"/>
      <c r="F117" s="29"/>
    </row>
    <row r="118" spans="1:6" ht="11.25" customHeight="1" thickBot="1" x14ac:dyDescent="0.25">
      <c r="A118" s="115" t="s">
        <v>216</v>
      </c>
      <c r="B118" s="109" t="s">
        <v>217</v>
      </c>
      <c r="C118" s="116">
        <v>741273000</v>
      </c>
      <c r="D118" s="117">
        <v>568630877</v>
      </c>
      <c r="E118" s="118"/>
      <c r="F118" s="29"/>
    </row>
    <row r="119" spans="1:6" ht="12" customHeight="1" thickBot="1" x14ac:dyDescent="0.25">
      <c r="A119" s="17" t="s">
        <v>28</v>
      </c>
      <c r="B119" s="119" t="s">
        <v>218</v>
      </c>
      <c r="C119" s="120">
        <f>SUM(C120+C122+C124)</f>
        <v>9019000</v>
      </c>
      <c r="D119" s="120">
        <f>SUM(D120+D122+D124)</f>
        <v>327010661</v>
      </c>
      <c r="E119" s="120">
        <f>SUM(E120+E122+E124)</f>
        <v>296593049</v>
      </c>
      <c r="F119" s="37">
        <f>E119/D119</f>
        <v>0.90698281240439438</v>
      </c>
    </row>
    <row r="120" spans="1:6" ht="12" customHeight="1" x14ac:dyDescent="0.2">
      <c r="A120" s="22" t="s">
        <v>30</v>
      </c>
      <c r="B120" s="102" t="s">
        <v>219</v>
      </c>
      <c r="C120" s="107">
        <v>9019000</v>
      </c>
      <c r="D120" s="107">
        <v>130368031</v>
      </c>
      <c r="E120" s="107">
        <f>+'[1]4.1.-Ö.köt.fel'!F118+'[1]5.1.-Hivatal köt.fel'!E52+'[1]6.-Óvoda'!E52+'[1]7.-Könyvtár'!E52+'[1]8.-Bölcsőde'!E52</f>
        <v>119674496</v>
      </c>
      <c r="F120" s="39">
        <f>E120/D120</f>
        <v>0.91797425397948984</v>
      </c>
    </row>
    <row r="121" spans="1:6" ht="12" customHeight="1" x14ac:dyDescent="0.2">
      <c r="A121" s="22" t="s">
        <v>32</v>
      </c>
      <c r="B121" s="121" t="s">
        <v>220</v>
      </c>
      <c r="C121" s="107"/>
      <c r="D121" s="113">
        <v>91188385</v>
      </c>
      <c r="E121" s="107">
        <v>91186741</v>
      </c>
      <c r="F121" s="39">
        <f>E121/D121</f>
        <v>0.99998197138813238</v>
      </c>
    </row>
    <row r="122" spans="1:6" ht="12" customHeight="1" x14ac:dyDescent="0.2">
      <c r="A122" s="22" t="s">
        <v>34</v>
      </c>
      <c r="B122" s="121" t="s">
        <v>221</v>
      </c>
      <c r="C122" s="107"/>
      <c r="D122" s="105">
        <v>195142630</v>
      </c>
      <c r="E122" s="107">
        <f>+'[1]4.1.-Ö.köt.fel'!F120+'[1]5.1.-Hivatal köt.fel'!E53+'[1]6.-Óvoda'!E53+'[1]7.-Könyvtár'!E53</f>
        <v>176918553</v>
      </c>
      <c r="F122" s="39">
        <f>E122/D122</f>
        <v>0.90661150257122192</v>
      </c>
    </row>
    <row r="123" spans="1:6" ht="12" customHeight="1" x14ac:dyDescent="0.2">
      <c r="A123" s="22" t="s">
        <v>36</v>
      </c>
      <c r="B123" s="121" t="s">
        <v>222</v>
      </c>
      <c r="C123" s="107"/>
      <c r="D123" s="103">
        <v>111257423</v>
      </c>
      <c r="E123" s="103">
        <v>111090338</v>
      </c>
      <c r="F123" s="39">
        <f>E123/D123</f>
        <v>0.99849821256420801</v>
      </c>
    </row>
    <row r="124" spans="1:6" ht="12" customHeight="1" x14ac:dyDescent="0.2">
      <c r="A124" s="22" t="s">
        <v>38</v>
      </c>
      <c r="B124" s="74" t="s">
        <v>223</v>
      </c>
      <c r="C124" s="107"/>
      <c r="D124" s="107">
        <f>+D128</f>
        <v>1500000</v>
      </c>
      <c r="E124" s="107"/>
      <c r="F124" s="29"/>
    </row>
    <row r="125" spans="1:6" ht="11.25" customHeight="1" x14ac:dyDescent="0.2">
      <c r="A125" s="22" t="s">
        <v>40</v>
      </c>
      <c r="B125" s="122" t="s">
        <v>224</v>
      </c>
      <c r="C125" s="107"/>
      <c r="D125" s="123"/>
      <c r="E125" s="123"/>
      <c r="F125" s="29"/>
    </row>
    <row r="126" spans="1:6" ht="10.5" customHeight="1" x14ac:dyDescent="0.2">
      <c r="A126" s="22" t="s">
        <v>225</v>
      </c>
      <c r="B126" s="124" t="s">
        <v>226</v>
      </c>
      <c r="C126" s="107"/>
      <c r="D126" s="103"/>
      <c r="E126" s="103"/>
      <c r="F126" s="29"/>
    </row>
    <row r="127" spans="1:6" ht="10.5" customHeight="1" x14ac:dyDescent="0.2">
      <c r="A127" s="22" t="s">
        <v>227</v>
      </c>
      <c r="B127" s="125" t="s">
        <v>228</v>
      </c>
      <c r="C127" s="107"/>
      <c r="D127" s="103"/>
      <c r="E127" s="103"/>
      <c r="F127" s="29"/>
    </row>
    <row r="128" spans="1:6" ht="12" customHeight="1" x14ac:dyDescent="0.2">
      <c r="A128" s="22" t="s">
        <v>229</v>
      </c>
      <c r="B128" s="125" t="s">
        <v>230</v>
      </c>
      <c r="C128" s="107"/>
      <c r="D128" s="103">
        <v>1500000</v>
      </c>
      <c r="E128" s="103"/>
      <c r="F128" s="29"/>
    </row>
    <row r="129" spans="1:7" ht="12" customHeight="1" x14ac:dyDescent="0.2">
      <c r="A129" s="22" t="s">
        <v>231</v>
      </c>
      <c r="B129" s="125" t="s">
        <v>232</v>
      </c>
      <c r="C129" s="107"/>
      <c r="D129" s="103"/>
      <c r="E129" s="103"/>
      <c r="F129" s="29"/>
    </row>
    <row r="130" spans="1:7" ht="12" customHeight="1" x14ac:dyDescent="0.2">
      <c r="A130" s="22" t="s">
        <v>233</v>
      </c>
      <c r="B130" s="125" t="s">
        <v>234</v>
      </c>
      <c r="C130" s="107"/>
      <c r="D130" s="103"/>
      <c r="E130" s="103"/>
      <c r="F130" s="29"/>
    </row>
    <row r="131" spans="1:7" ht="12" customHeight="1" x14ac:dyDescent="0.2">
      <c r="A131" s="22" t="s">
        <v>235</v>
      </c>
      <c r="B131" s="125" t="s">
        <v>236</v>
      </c>
      <c r="C131" s="107"/>
      <c r="D131" s="103"/>
      <c r="E131" s="103"/>
      <c r="F131" s="29"/>
    </row>
    <row r="132" spans="1:7" ht="10.5" customHeight="1" thickBot="1" x14ac:dyDescent="0.25">
      <c r="A132" s="60" t="s">
        <v>237</v>
      </c>
      <c r="B132" s="125" t="s">
        <v>238</v>
      </c>
      <c r="C132" s="113"/>
      <c r="D132" s="126"/>
      <c r="E132" s="126"/>
      <c r="F132" s="33"/>
    </row>
    <row r="133" spans="1:7" ht="12" customHeight="1" thickBot="1" x14ac:dyDescent="0.3">
      <c r="A133" s="17">
        <v>3</v>
      </c>
      <c r="B133" s="127" t="s">
        <v>239</v>
      </c>
      <c r="C133" s="120">
        <f>C98+C119</f>
        <v>1621572000</v>
      </c>
      <c r="D133" s="120">
        <f>D98+D119</f>
        <v>1900983735</v>
      </c>
      <c r="E133" s="120">
        <f>E98+E119</f>
        <v>1117553673</v>
      </c>
      <c r="F133" s="128">
        <f>+E133/D133</f>
        <v>0.58788176480636745</v>
      </c>
      <c r="G133" s="97"/>
    </row>
    <row r="134" spans="1:7" ht="25.5" customHeight="1" thickBot="1" x14ac:dyDescent="0.25">
      <c r="A134" s="17" t="s">
        <v>240</v>
      </c>
      <c r="B134" s="129" t="s">
        <v>241</v>
      </c>
      <c r="C134" s="130">
        <f>SUM(C135:C137)</f>
        <v>0</v>
      </c>
      <c r="D134" s="130">
        <f>SUM(D135:D137)</f>
        <v>0</v>
      </c>
      <c r="E134" s="120">
        <f>SUM(E135:E137)</f>
        <v>0</v>
      </c>
      <c r="F134" s="37">
        <v>0</v>
      </c>
    </row>
    <row r="135" spans="1:7" ht="12" customHeight="1" x14ac:dyDescent="0.2">
      <c r="A135" s="22" t="s">
        <v>58</v>
      </c>
      <c r="B135" s="114" t="s">
        <v>242</v>
      </c>
      <c r="C135" s="131"/>
      <c r="D135" s="107"/>
      <c r="E135" s="107"/>
      <c r="F135" s="39"/>
    </row>
    <row r="136" spans="1:7" ht="12" customHeight="1" x14ac:dyDescent="0.2">
      <c r="A136" s="22" t="s">
        <v>66</v>
      </c>
      <c r="B136" s="114" t="s">
        <v>243</v>
      </c>
      <c r="C136" s="132"/>
      <c r="D136" s="103"/>
      <c r="E136" s="103"/>
      <c r="F136" s="49"/>
    </row>
    <row r="137" spans="1:7" ht="12" customHeight="1" thickBot="1" x14ac:dyDescent="0.25">
      <c r="A137" s="60" t="s">
        <v>68</v>
      </c>
      <c r="B137" s="133" t="s">
        <v>244</v>
      </c>
      <c r="C137" s="134"/>
      <c r="D137" s="126"/>
      <c r="E137" s="126"/>
      <c r="F137" s="51"/>
    </row>
    <row r="138" spans="1:7" ht="12" customHeight="1" thickBot="1" x14ac:dyDescent="0.25">
      <c r="A138" s="17" t="s">
        <v>72</v>
      </c>
      <c r="B138" s="129" t="s">
        <v>245</v>
      </c>
      <c r="C138" s="130">
        <f>SUM(C139:C144)</f>
        <v>0</v>
      </c>
      <c r="D138" s="130">
        <f>SUM(D139:D144)</f>
        <v>0</v>
      </c>
      <c r="E138" s="120">
        <f>SUM(E139:E144)</f>
        <v>0</v>
      </c>
      <c r="F138" s="37"/>
    </row>
    <row r="139" spans="1:7" ht="12" customHeight="1" x14ac:dyDescent="0.2">
      <c r="A139" s="22" t="s">
        <v>74</v>
      </c>
      <c r="B139" s="114" t="s">
        <v>246</v>
      </c>
      <c r="C139" s="132"/>
      <c r="D139" s="135"/>
      <c r="E139" s="135"/>
      <c r="F139" s="48"/>
    </row>
    <row r="140" spans="1:7" ht="12" customHeight="1" x14ac:dyDescent="0.2">
      <c r="A140" s="22" t="s">
        <v>76</v>
      </c>
      <c r="B140" s="114" t="s">
        <v>247</v>
      </c>
      <c r="C140" s="132"/>
      <c r="D140" s="103"/>
      <c r="E140" s="103"/>
      <c r="F140" s="49"/>
    </row>
    <row r="141" spans="1:7" ht="12" customHeight="1" x14ac:dyDescent="0.2">
      <c r="A141" s="22" t="s">
        <v>78</v>
      </c>
      <c r="B141" s="114" t="s">
        <v>248</v>
      </c>
      <c r="C141" s="132"/>
      <c r="D141" s="103"/>
      <c r="E141" s="103"/>
      <c r="F141" s="49"/>
    </row>
    <row r="142" spans="1:7" ht="12" customHeight="1" x14ac:dyDescent="0.2">
      <c r="A142" s="22" t="s">
        <v>80</v>
      </c>
      <c r="B142" s="114" t="s">
        <v>249</v>
      </c>
      <c r="C142" s="136"/>
      <c r="D142" s="103"/>
      <c r="E142" s="103"/>
      <c r="F142" s="49"/>
    </row>
    <row r="143" spans="1:7" ht="12" customHeight="1" x14ac:dyDescent="0.2">
      <c r="A143" s="22" t="s">
        <v>82</v>
      </c>
      <c r="B143" s="114" t="s">
        <v>250</v>
      </c>
      <c r="C143" s="136"/>
      <c r="D143" s="103"/>
      <c r="E143" s="103"/>
      <c r="F143" s="49"/>
    </row>
    <row r="144" spans="1:7" ht="12" customHeight="1" thickBot="1" x14ac:dyDescent="0.25">
      <c r="A144" s="60" t="s">
        <v>84</v>
      </c>
      <c r="B144" s="114" t="s">
        <v>251</v>
      </c>
      <c r="C144" s="136"/>
      <c r="D144" s="136"/>
      <c r="E144" s="136"/>
      <c r="F144" s="137"/>
    </row>
    <row r="145" spans="1:7" ht="12" customHeight="1" thickBot="1" x14ac:dyDescent="0.25">
      <c r="A145" s="17" t="s">
        <v>96</v>
      </c>
      <c r="B145" s="129" t="s">
        <v>252</v>
      </c>
      <c r="C145" s="130">
        <f>SUM(C146:C149)</f>
        <v>13151000</v>
      </c>
      <c r="D145" s="130">
        <f>SUM(D146:D149)</f>
        <v>13151000</v>
      </c>
      <c r="E145" s="120">
        <f>SUM(E146:E149)</f>
        <v>13150132</v>
      </c>
      <c r="F145" s="37">
        <f>+E145/D145</f>
        <v>0.99993399741464528</v>
      </c>
    </row>
    <row r="146" spans="1:7" ht="12" customHeight="1" x14ac:dyDescent="0.2">
      <c r="A146" s="22" t="s">
        <v>98</v>
      </c>
      <c r="B146" s="114" t="s">
        <v>253</v>
      </c>
      <c r="C146" s="132"/>
      <c r="D146" s="135"/>
      <c r="E146" s="135"/>
      <c r="F146" s="48"/>
    </row>
    <row r="147" spans="1:7" ht="12" customHeight="1" x14ac:dyDescent="0.2">
      <c r="A147" s="22" t="s">
        <v>100</v>
      </c>
      <c r="B147" s="114" t="s">
        <v>254</v>
      </c>
      <c r="C147" s="131">
        <v>13151000</v>
      </c>
      <c r="D147" s="103">
        <v>13151000</v>
      </c>
      <c r="E147" s="103">
        <f>+'[1]4.-önkormányzat'!F144</f>
        <v>13150132</v>
      </c>
      <c r="F147" s="49">
        <f>+E147/D147</f>
        <v>0.99993399741464528</v>
      </c>
    </row>
    <row r="148" spans="1:7" ht="12" customHeight="1" x14ac:dyDescent="0.2">
      <c r="A148" s="22" t="s">
        <v>102</v>
      </c>
      <c r="B148" s="114" t="s">
        <v>255</v>
      </c>
      <c r="C148" s="132"/>
      <c r="D148" s="103"/>
      <c r="E148" s="103"/>
      <c r="F148" s="49"/>
    </row>
    <row r="149" spans="1:7" ht="12" customHeight="1" thickBot="1" x14ac:dyDescent="0.25">
      <c r="A149" s="60" t="s">
        <v>104</v>
      </c>
      <c r="B149" s="133" t="s">
        <v>256</v>
      </c>
      <c r="C149" s="134"/>
      <c r="D149" s="126"/>
      <c r="E149" s="126"/>
      <c r="F149" s="51"/>
    </row>
    <row r="150" spans="1:7" ht="12" customHeight="1" thickBot="1" x14ac:dyDescent="0.25">
      <c r="A150" s="17" t="s">
        <v>257</v>
      </c>
      <c r="B150" s="129" t="s">
        <v>258</v>
      </c>
      <c r="C150" s="130">
        <f>SUM(C151:C155)</f>
        <v>0</v>
      </c>
      <c r="D150" s="130">
        <f>SUM(D151:D155)</f>
        <v>0</v>
      </c>
      <c r="E150" s="120">
        <f>SUM(E151:E155)</f>
        <v>0</v>
      </c>
      <c r="F150" s="37"/>
    </row>
    <row r="151" spans="1:7" ht="12" customHeight="1" x14ac:dyDescent="0.2">
      <c r="A151" s="22" t="s">
        <v>110</v>
      </c>
      <c r="B151" s="114" t="s">
        <v>259</v>
      </c>
      <c r="C151" s="131"/>
      <c r="D151" s="138"/>
      <c r="E151" s="138"/>
      <c r="F151" s="48"/>
    </row>
    <row r="152" spans="1:7" ht="12" customHeight="1" x14ac:dyDescent="0.2">
      <c r="A152" s="22" t="s">
        <v>112</v>
      </c>
      <c r="B152" s="114" t="s">
        <v>260</v>
      </c>
      <c r="C152" s="103"/>
      <c r="D152" s="103"/>
      <c r="E152" s="103"/>
      <c r="F152" s="49"/>
    </row>
    <row r="153" spans="1:7" ht="12" customHeight="1" x14ac:dyDescent="0.2">
      <c r="A153" s="22" t="s">
        <v>114</v>
      </c>
      <c r="B153" s="114" t="s">
        <v>261</v>
      </c>
      <c r="C153" s="103"/>
      <c r="D153" s="103"/>
      <c r="E153" s="103"/>
      <c r="F153" s="49"/>
    </row>
    <row r="154" spans="1:7" ht="22.5" customHeight="1" x14ac:dyDescent="0.2">
      <c r="A154" s="22" t="s">
        <v>116</v>
      </c>
      <c r="B154" s="114" t="s">
        <v>262</v>
      </c>
      <c r="C154" s="103"/>
      <c r="D154" s="103"/>
      <c r="E154" s="103"/>
      <c r="F154" s="49"/>
    </row>
    <row r="155" spans="1:7" ht="12" customHeight="1" thickBot="1" x14ac:dyDescent="0.25">
      <c r="A155" s="22" t="s">
        <v>263</v>
      </c>
      <c r="B155" s="114" t="s">
        <v>264</v>
      </c>
      <c r="C155" s="131"/>
      <c r="D155" s="139"/>
      <c r="E155" s="140"/>
      <c r="F155" s="141"/>
    </row>
    <row r="156" spans="1:7" ht="15" customHeight="1" thickBot="1" x14ac:dyDescent="0.25">
      <c r="A156" s="17" t="s">
        <v>118</v>
      </c>
      <c r="B156" s="129" t="s">
        <v>265</v>
      </c>
      <c r="C156" s="130">
        <v>0</v>
      </c>
      <c r="D156" s="130">
        <v>0</v>
      </c>
      <c r="E156" s="120">
        <v>0</v>
      </c>
      <c r="F156" s="37"/>
    </row>
    <row r="157" spans="1:7" ht="15" customHeight="1" thickBot="1" x14ac:dyDescent="0.25">
      <c r="A157" s="17" t="s">
        <v>128</v>
      </c>
      <c r="B157" s="129" t="s">
        <v>266</v>
      </c>
      <c r="C157" s="142"/>
      <c r="D157" s="143"/>
      <c r="E157" s="144"/>
      <c r="F157" s="37"/>
    </row>
    <row r="158" spans="1:7" ht="15" customHeight="1" thickBot="1" x14ac:dyDescent="0.25">
      <c r="A158" s="93" t="s">
        <v>130</v>
      </c>
      <c r="B158" s="129" t="s">
        <v>267</v>
      </c>
      <c r="C158" s="145">
        <f>+C134+C138+C145+C150+C156+C157</f>
        <v>13151000</v>
      </c>
      <c r="D158" s="145">
        <f>+D134+D138+D145+D150+D156+D157</f>
        <v>13151000</v>
      </c>
      <c r="E158" s="144">
        <f>+E134+E138+E145+E150+E156+E157</f>
        <v>13150132</v>
      </c>
      <c r="F158" s="37">
        <f>E158/D158</f>
        <v>0.99993399741464528</v>
      </c>
    </row>
    <row r="159" spans="1:7" ht="12.95" customHeight="1" thickBot="1" x14ac:dyDescent="0.25">
      <c r="A159" s="146" t="s">
        <v>138</v>
      </c>
      <c r="B159" s="147" t="s">
        <v>268</v>
      </c>
      <c r="C159" s="148">
        <f>C133+C158</f>
        <v>1634723000</v>
      </c>
      <c r="D159" s="148">
        <f>D133+D158</f>
        <v>1914134735</v>
      </c>
      <c r="E159" s="149">
        <f>E133+E158</f>
        <v>1130703805</v>
      </c>
      <c r="F159" s="37">
        <f>E159/D159</f>
        <v>0.59071275617387509</v>
      </c>
      <c r="G159" s="21"/>
    </row>
    <row r="160" spans="1:7" ht="7.5" customHeight="1" x14ac:dyDescent="0.25"/>
    <row r="164" spans="3:5" x14ac:dyDescent="0.25">
      <c r="C164" s="151"/>
      <c r="D164" s="151"/>
      <c r="E164" s="151"/>
    </row>
  </sheetData>
  <mergeCells count="5">
    <mergeCell ref="A3:F4"/>
    <mergeCell ref="A6:F6"/>
    <mergeCell ref="A7:B7"/>
    <mergeCell ref="A94:F94"/>
    <mergeCell ref="A95:B95"/>
  </mergeCells>
  <printOptions horizontalCentered="1"/>
  <pageMargins left="0.78740157480314965" right="0.78740157480314965" top="0.19685039370078741" bottom="0" header="0.78740157480314965" footer="0.15748031496062992"/>
  <pageSetup paperSize="9" scale="68" fitToHeight="2" orientation="portrait" r:id="rId1"/>
  <headerFooter alignWithMargins="0"/>
  <rowBreaks count="1" manualBreakCount="1">
    <brk id="9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 melléklet</vt:lpstr>
      <vt:lpstr>'1.1.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2019-05-26T07:51:32Z</dcterms:created>
  <dcterms:modified xsi:type="dcterms:W3CDTF">2019-05-26T07:52:19Z</dcterms:modified>
</cp:coreProperties>
</file>