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/>
  </bookViews>
  <sheets>
    <sheet name="1. melléklet" sheetId="1" r:id="rId1"/>
    <sheet name="2. melléklet " sheetId="3" r:id="rId2"/>
  </sheets>
  <calcPr calcId="124519"/>
</workbook>
</file>

<file path=xl/calcChain.xml><?xml version="1.0" encoding="utf-8"?>
<calcChain xmlns="http://schemas.openxmlformats.org/spreadsheetml/2006/main">
  <c r="N21" i="3"/>
  <c r="N20"/>
  <c r="N19"/>
  <c r="N18"/>
  <c r="N12"/>
  <c r="N10"/>
  <c r="N9"/>
  <c r="N11"/>
  <c r="M9"/>
  <c r="M10"/>
  <c r="M11"/>
  <c r="M12"/>
  <c r="L9"/>
  <c r="L10"/>
  <c r="L11"/>
  <c r="L12"/>
  <c r="K10"/>
  <c r="K11"/>
  <c r="K12"/>
  <c r="K9"/>
  <c r="J9"/>
  <c r="J10"/>
  <c r="J11"/>
  <c r="J12"/>
  <c r="I9"/>
  <c r="I10"/>
  <c r="I11"/>
  <c r="I12"/>
  <c r="H9"/>
  <c r="H10"/>
  <c r="H11"/>
  <c r="H12"/>
  <c r="G9"/>
  <c r="G10"/>
  <c r="G11"/>
  <c r="G12"/>
  <c r="F9"/>
  <c r="F10"/>
  <c r="F11"/>
  <c r="F12"/>
  <c r="F13"/>
  <c r="E9"/>
  <c r="E10"/>
  <c r="E11"/>
  <c r="E12"/>
  <c r="D9"/>
  <c r="D10"/>
  <c r="D11"/>
  <c r="D12"/>
  <c r="C9"/>
  <c r="C10"/>
  <c r="C11"/>
  <c r="C12"/>
  <c r="G32" i="1"/>
  <c r="G37" s="1"/>
  <c r="O26" i="3" l="1"/>
  <c r="N22"/>
  <c r="N8"/>
  <c r="M13"/>
  <c r="J13"/>
  <c r="G13"/>
  <c r="D13"/>
  <c r="M22" l="1"/>
  <c r="L22"/>
  <c r="K22"/>
  <c r="I22"/>
  <c r="H22"/>
  <c r="G22"/>
  <c r="F22"/>
  <c r="E22"/>
  <c r="D22"/>
  <c r="C22"/>
  <c r="M21"/>
  <c r="L21"/>
  <c r="K21"/>
  <c r="J21"/>
  <c r="I21"/>
  <c r="H21"/>
  <c r="G21"/>
  <c r="F21"/>
  <c r="E21"/>
  <c r="D21"/>
  <c r="C21"/>
  <c r="M20"/>
  <c r="L20"/>
  <c r="K20"/>
  <c r="J20"/>
  <c r="I20"/>
  <c r="H20"/>
  <c r="G20"/>
  <c r="F20"/>
  <c r="E20"/>
  <c r="D20"/>
  <c r="C20"/>
  <c r="M19"/>
  <c r="L19"/>
  <c r="K19"/>
  <c r="J19"/>
  <c r="I19"/>
  <c r="H19"/>
  <c r="G19"/>
  <c r="F19"/>
  <c r="E19"/>
  <c r="D19"/>
  <c r="C19"/>
  <c r="N26"/>
  <c r="M18"/>
  <c r="L18"/>
  <c r="K18"/>
  <c r="J18"/>
  <c r="I18"/>
  <c r="H18"/>
  <c r="G18"/>
  <c r="F18"/>
  <c r="E18"/>
  <c r="D18"/>
  <c r="C18"/>
  <c r="O15"/>
  <c r="M8"/>
  <c r="L8"/>
  <c r="K8"/>
  <c r="J8"/>
  <c r="I8"/>
  <c r="H8"/>
  <c r="H17" s="1"/>
  <c r="G8"/>
  <c r="F8"/>
  <c r="E8"/>
  <c r="D8"/>
  <c r="C8"/>
  <c r="L17" l="1"/>
  <c r="F17"/>
  <c r="D26"/>
  <c r="H26"/>
  <c r="L26"/>
  <c r="C26"/>
  <c r="G26"/>
  <c r="K26"/>
  <c r="I17"/>
  <c r="E17"/>
  <c r="M17"/>
  <c r="E26"/>
  <c r="I26"/>
  <c r="M26"/>
  <c r="F26"/>
  <c r="J26"/>
  <c r="C17"/>
  <c r="K17"/>
  <c r="J21" i="1"/>
  <c r="I21"/>
  <c r="H21"/>
  <c r="I35" l="1"/>
  <c r="I40" s="1"/>
  <c r="I29"/>
  <c r="I39" s="1"/>
  <c r="I36"/>
  <c r="I38" s="1"/>
  <c r="H35"/>
  <c r="H40" s="1"/>
  <c r="H29"/>
  <c r="H39" s="1"/>
  <c r="H36"/>
  <c r="H38" s="1"/>
  <c r="G35"/>
  <c r="G40" s="1"/>
  <c r="G29"/>
  <c r="G39" s="1"/>
  <c r="G21"/>
  <c r="G36" s="1"/>
  <c r="G38" s="1"/>
  <c r="J35"/>
  <c r="J40" s="1"/>
  <c r="J29"/>
  <c r="J39" s="1"/>
  <c r="J36"/>
  <c r="J38" s="1"/>
  <c r="J41" l="1"/>
  <c r="H41"/>
  <c r="I41"/>
  <c r="G41"/>
  <c r="J17" i="3"/>
  <c r="O17"/>
  <c r="G17"/>
  <c r="D17"/>
  <c r="N17"/>
</calcChain>
</file>

<file path=xl/sharedStrings.xml><?xml version="1.0" encoding="utf-8"?>
<sst xmlns="http://schemas.openxmlformats.org/spreadsheetml/2006/main" count="94" uniqueCount="86">
  <si>
    <t xml:space="preserve">Intérményi működési bevételek </t>
  </si>
  <si>
    <t>számított</t>
  </si>
  <si>
    <t>Helyi adóbevételek</t>
  </si>
  <si>
    <t>Önkormányzatok költségvetési támogatása</t>
  </si>
  <si>
    <t xml:space="preserve">        Működési célú bevételek összesen:</t>
  </si>
  <si>
    <t xml:space="preserve">Személyi juttatások </t>
  </si>
  <si>
    <t>Munkaadókat terhelő járulékok</t>
  </si>
  <si>
    <t>Dologi kiadások</t>
  </si>
  <si>
    <t>Pénzeszköz átadás</t>
  </si>
  <si>
    <t xml:space="preserve">        Működési célú kiadások összesen:</t>
  </si>
  <si>
    <t xml:space="preserve">         Felhalmozási célú bevételek összesen:</t>
  </si>
  <si>
    <t>Felhalmozási célú kiadások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</si>
  <si>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</si>
  <si>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</si>
  <si>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</si>
  <si>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</si>
  <si>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</si>
  <si>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</si>
  <si>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</si>
  <si>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Tárgyi eszköz értékesítése</t>
  </si>
  <si>
    <t>Pénzmaradvány</t>
  </si>
  <si>
    <t>Gépjárműadó</t>
  </si>
  <si>
    <t>ezer Ft-ban</t>
  </si>
  <si>
    <t>A</t>
  </si>
  <si>
    <t>B</t>
  </si>
  <si>
    <t>C</t>
  </si>
  <si>
    <t>D</t>
  </si>
  <si>
    <t>I</t>
  </si>
  <si>
    <t>Központi költségvetésből kapott támogatás</t>
  </si>
  <si>
    <t>Felhalmozási kiadások</t>
  </si>
  <si>
    <t>Általános tartalék</t>
  </si>
  <si>
    <t>Céltartalék</t>
  </si>
  <si>
    <t>sorsz.</t>
  </si>
  <si>
    <t>Felhalmozási célú bevételek pénzmaradványból</t>
  </si>
  <si>
    <t>Felhalmozási célú tartalékok (pályázati önrész)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</si>
  <si>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</si>
  <si>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</si>
  <si>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</si>
  <si>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 pénzeszközátvétel vállalkozásoktól</t>
  </si>
  <si>
    <t>Ellátottak juttatásai</t>
  </si>
  <si>
    <t>E</t>
  </si>
  <si>
    <t>tervezett</t>
  </si>
  <si>
    <t>F</t>
  </si>
  <si>
    <t>G</t>
  </si>
  <si>
    <t>H</t>
  </si>
  <si>
    <t>J</t>
  </si>
  <si>
    <t>K</t>
  </si>
  <si>
    <t>L</t>
  </si>
  <si>
    <t>M</t>
  </si>
  <si>
    <t>N</t>
  </si>
  <si>
    <t xml:space="preserve">       Megnevezés</t>
  </si>
  <si>
    <t>január</t>
  </si>
  <si>
    <t>február</t>
  </si>
  <si>
    <t>március</t>
  </si>
  <si>
    <t xml:space="preserve">április 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</si>
  <si>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</si>
  <si>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</si>
  <si>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</si>
  <si>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</si>
  <si>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</si>
  <si>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</si>
  <si>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</si>
  <si>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</si>
  <si>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 (E Ft)</t>
  </si>
  <si>
    <t>Intézményi műk.bevétel</t>
  </si>
  <si>
    <t>Önkormányzatok sajátos működési bevétel</t>
  </si>
  <si>
    <t>Működési bevétel tb. Alapoktól</t>
  </si>
  <si>
    <t>Közfoglalkoztatási programok tám</t>
  </si>
  <si>
    <t>Hiány</t>
  </si>
  <si>
    <t>Bevételi előirányzat</t>
  </si>
  <si>
    <t>Személyi juttatás</t>
  </si>
  <si>
    <t>Munkaadókat terhelő jár.</t>
  </si>
  <si>
    <t>Dologi kiadás, adók, díjak</t>
  </si>
  <si>
    <t>Működési Pénzeszköz átadás</t>
  </si>
  <si>
    <t>Tartalékok</t>
  </si>
  <si>
    <t>Kiadási előirányzat</t>
  </si>
  <si>
    <t xml:space="preserve">Finanszírozási kiadás </t>
  </si>
  <si>
    <t>Működési célútámogatásértékű bevétel több.társ.</t>
  </si>
  <si>
    <t>Működési bevétel -NAV</t>
  </si>
  <si>
    <t>Felhalmozási célú támogatás</t>
  </si>
  <si>
    <t xml:space="preserve">2020. évi </t>
  </si>
  <si>
    <t>Előirányzat felhasználási ütemterv a 2019. évre</t>
  </si>
  <si>
    <t>2019.évi</t>
  </si>
  <si>
    <t>Működési és felhalmozási célú bevételek és kiadások 2019-2022. évi várható alakulása</t>
  </si>
  <si>
    <t xml:space="preserve">2021. évi </t>
  </si>
  <si>
    <t>2022. évi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</si>
</sst>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/>
    <xf numFmtId="164" fontId="4" fillId="0" borderId="9" xfId="1" applyNumberFormat="1" applyFont="1" applyBorder="1"/>
    <xf numFmtId="0" fontId="4" fillId="0" borderId="0" xfId="0" applyFont="1" applyFill="1" applyBorder="1"/>
    <xf numFmtId="0" fontId="4" fillId="0" borderId="0" xfId="0" applyFont="1"/>
    <xf numFmtId="0" fontId="5" fillId="0" borderId="11" xfId="0" applyFont="1" applyBorder="1"/>
    <xf numFmtId="164" fontId="5" fillId="0" borderId="12" xfId="1" applyNumberFormat="1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5" fillId="0" borderId="10" xfId="0" applyFont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4" xfId="0" applyFont="1" applyFill="1" applyBorder="1"/>
    <xf numFmtId="164" fontId="5" fillId="2" borderId="12" xfId="1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0" fillId="0" borderId="16" xfId="0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6" xfId="0" applyFont="1" applyBorder="1"/>
    <xf numFmtId="164" fontId="7" fillId="0" borderId="19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21" xfId="0" applyFont="1" applyBorder="1"/>
    <xf numFmtId="164" fontId="6" fillId="0" borderId="20" xfId="1" applyNumberFormat="1" applyFont="1" applyBorder="1"/>
    <xf numFmtId="0" fontId="6" fillId="0" borderId="21" xfId="0" applyFont="1" applyBorder="1" applyAlignment="1">
      <alignment wrapText="1"/>
    </xf>
    <xf numFmtId="164" fontId="6" fillId="0" borderId="20" xfId="1" applyNumberFormat="1" applyFont="1" applyFill="1" applyBorder="1"/>
    <xf numFmtId="0" fontId="7" fillId="0" borderId="17" xfId="0" applyFont="1" applyBorder="1"/>
    <xf numFmtId="164" fontId="7" fillId="0" borderId="18" xfId="1" applyNumberFormat="1" applyFont="1" applyBorder="1"/>
    <xf numFmtId="164" fontId="6" fillId="0" borderId="2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4" fontId="7" fillId="0" borderId="18" xfId="0" applyNumberFormat="1" applyFont="1" applyBorder="1"/>
    <xf numFmtId="164" fontId="0" fillId="0" borderId="0" xfId="0" applyNumberForma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43"/>
  <sheetViews>
    <sheetView tabSelected="1" workbookViewId="0">
      <selection activeCell="J42" sqref="J42"/>
    </sheetView>
  </sheetViews>
  <sheetFormatPr defaultRowHeight="12.75"/>
  <cols>
    <col min="1" max="1" width="4.140625" customWidth="1"/>
    <col min="6" max="6" width="6.42578125" customWidth="1"/>
    <col min="7" max="8" width="10.7109375" customWidth="1"/>
    <col min="9" max="9" width="10.85546875" customWidth="1"/>
    <col min="10" max="10" width="11" bestFit="1" customWidth="1"/>
  </cols>
  <sheetData>
    <row r="2" spans="1:10" ht="13.5" customHeight="1"/>
    <row r="3" spans="1:10" hidden="1"/>
    <row r="4" spans="1:10" hidden="1"/>
    <row r="5" spans="1:10" hidden="1">
      <c r="A5" s="13"/>
      <c r="B5" s="13"/>
      <c r="C5" s="13"/>
      <c r="D5" s="13"/>
      <c r="E5" s="13"/>
      <c r="F5" s="13"/>
      <c r="G5" s="13"/>
      <c r="H5" s="13"/>
      <c r="I5" s="13"/>
    </row>
    <row r="6" spans="1:10">
      <c r="A6" s="66" t="s">
        <v>83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8.75" customHeight="1" thickBot="1">
      <c r="J7" t="s">
        <v>22</v>
      </c>
    </row>
    <row r="8" spans="1:10" ht="13.5" thickBot="1">
      <c r="A8" s="12"/>
      <c r="B8" s="63" t="s">
        <v>23</v>
      </c>
      <c r="C8" s="64"/>
      <c r="D8" s="64"/>
      <c r="E8" s="64"/>
      <c r="F8" s="65"/>
      <c r="G8" s="10" t="s">
        <v>24</v>
      </c>
      <c r="H8" s="10" t="s">
        <v>25</v>
      </c>
      <c r="I8" s="10" t="s">
        <v>26</v>
      </c>
      <c r="J8" s="10" t="s">
        <v>40</v>
      </c>
    </row>
    <row r="9" spans="1:10">
      <c r="A9" s="9" t="s">
        <v>32</v>
      </c>
      <c r="B9" s="1"/>
      <c r="C9" s="2"/>
      <c r="D9" s="2"/>
      <c r="E9" s="2"/>
      <c r="F9" s="3"/>
      <c r="G9" s="4" t="s">
        <v>82</v>
      </c>
      <c r="H9" s="4" t="s">
        <v>80</v>
      </c>
      <c r="I9" s="4" t="s">
        <v>84</v>
      </c>
      <c r="J9" s="4" t="s">
        <v>85</v>
      </c>
    </row>
    <row r="10" spans="1:10" ht="13.5" thickBot="1">
      <c r="A10" s="11"/>
      <c r="B10" s="5"/>
      <c r="C10" s="6"/>
      <c r="D10" s="6"/>
      <c r="E10" s="6"/>
      <c r="F10" s="7"/>
      <c r="G10" s="8" t="s">
        <v>41</v>
      </c>
      <c r="H10" s="8" t="s">
        <v>1</v>
      </c>
      <c r="I10" s="8" t="s">
        <v>1</v>
      </c>
      <c r="J10" s="8" t="s">
        <v>1</v>
      </c>
    </row>
    <row r="11" spans="1:10">
      <c r="A11" s="29">
        <v>1</v>
      </c>
      <c r="B11" s="14" t="s">
        <v>0</v>
      </c>
      <c r="C11" s="14"/>
      <c r="D11" s="14"/>
      <c r="E11" s="14"/>
      <c r="F11" s="14"/>
      <c r="G11" s="15">
        <v>228</v>
      </c>
      <c r="H11" s="15">
        <v>230</v>
      </c>
      <c r="I11" s="15">
        <v>230</v>
      </c>
      <c r="J11" s="15">
        <v>230</v>
      </c>
    </row>
    <row r="12" spans="1:10">
      <c r="A12" s="30">
        <v>2</v>
      </c>
      <c r="B12" s="14" t="s">
        <v>2</v>
      </c>
      <c r="C12" s="14"/>
      <c r="D12" s="14"/>
      <c r="E12" s="14"/>
      <c r="F12" s="14"/>
      <c r="G12" s="15">
        <v>3065</v>
      </c>
      <c r="H12" s="15">
        <v>3065</v>
      </c>
      <c r="I12" s="15">
        <v>3065</v>
      </c>
      <c r="J12" s="15">
        <v>3065</v>
      </c>
    </row>
    <row r="13" spans="1:10">
      <c r="A13" s="30">
        <v>3</v>
      </c>
      <c r="B13" s="14" t="s">
        <v>21</v>
      </c>
      <c r="C13" s="14"/>
      <c r="D13" s="14"/>
      <c r="E13" s="14"/>
      <c r="F13" s="14"/>
      <c r="G13" s="15">
        <v>590</v>
      </c>
      <c r="H13" s="15">
        <v>590</v>
      </c>
      <c r="I13" s="15">
        <v>590</v>
      </c>
      <c r="J13" s="15">
        <v>590</v>
      </c>
    </row>
    <row r="14" spans="1:10">
      <c r="A14" s="30">
        <v>4</v>
      </c>
      <c r="B14" s="14" t="s">
        <v>3</v>
      </c>
      <c r="C14" s="14"/>
      <c r="D14" s="14"/>
      <c r="E14" s="14"/>
      <c r="F14" s="14"/>
      <c r="G14" s="15">
        <v>19069</v>
      </c>
      <c r="H14" s="15">
        <v>20000</v>
      </c>
      <c r="I14" s="15">
        <v>20000</v>
      </c>
      <c r="J14" s="15">
        <v>20000</v>
      </c>
    </row>
    <row r="15" spans="1:10">
      <c r="A15" s="30">
        <v>5</v>
      </c>
      <c r="B15" s="16" t="s">
        <v>35</v>
      </c>
      <c r="C15" s="17"/>
      <c r="D15" s="17"/>
      <c r="E15" s="17"/>
      <c r="F15" s="17"/>
      <c r="G15" s="15">
        <v>0</v>
      </c>
      <c r="H15" s="15">
        <v>0</v>
      </c>
      <c r="I15" s="15">
        <v>0</v>
      </c>
      <c r="J15" s="15">
        <v>0</v>
      </c>
    </row>
    <row r="16" spans="1:10">
      <c r="A16" s="30">
        <v>6</v>
      </c>
      <c r="B16" s="16" t="s">
        <v>36</v>
      </c>
      <c r="C16" s="17"/>
      <c r="D16" s="17"/>
      <c r="E16" s="17"/>
      <c r="F16" s="17"/>
      <c r="G16" s="15">
        <v>9536</v>
      </c>
      <c r="H16" s="15">
        <v>0</v>
      </c>
      <c r="I16" s="15">
        <v>0</v>
      </c>
      <c r="J16" s="15">
        <v>0</v>
      </c>
    </row>
    <row r="17" spans="1:10">
      <c r="A17" s="30">
        <v>7</v>
      </c>
      <c r="B17" s="16" t="s">
        <v>37</v>
      </c>
      <c r="C17" s="17"/>
      <c r="D17" s="17"/>
      <c r="E17" s="17"/>
      <c r="F17" s="17"/>
      <c r="G17" s="15">
        <v>0</v>
      </c>
      <c r="H17" s="15">
        <v>0</v>
      </c>
      <c r="I17" s="15">
        <v>0</v>
      </c>
      <c r="J17" s="15">
        <v>0</v>
      </c>
    </row>
    <row r="18" spans="1:10">
      <c r="A18" s="30">
        <v>8</v>
      </c>
      <c r="B18" s="16" t="s">
        <v>77</v>
      </c>
      <c r="C18" s="17"/>
      <c r="D18" s="17"/>
      <c r="E18" s="17"/>
      <c r="F18" s="17"/>
      <c r="G18" s="15">
        <v>0</v>
      </c>
      <c r="H18" s="15">
        <v>0</v>
      </c>
      <c r="I18" s="15">
        <v>0</v>
      </c>
      <c r="J18" s="15">
        <v>0</v>
      </c>
    </row>
    <row r="19" spans="1:10">
      <c r="A19" s="30">
        <v>9</v>
      </c>
      <c r="B19" s="16" t="s">
        <v>38</v>
      </c>
      <c r="C19" s="14"/>
      <c r="D19" s="14"/>
      <c r="E19" s="14"/>
      <c r="F19" s="14"/>
      <c r="G19" s="15">
        <v>0</v>
      </c>
      <c r="H19" s="15">
        <v>0</v>
      </c>
      <c r="I19" s="15">
        <v>0</v>
      </c>
      <c r="J19" s="15">
        <v>0</v>
      </c>
    </row>
    <row r="20" spans="1:10" ht="13.5" thickBot="1">
      <c r="A20" s="30">
        <v>10</v>
      </c>
      <c r="B20" s="14" t="s">
        <v>20</v>
      </c>
      <c r="C20" s="14"/>
      <c r="D20" s="14"/>
      <c r="E20" s="14"/>
      <c r="F20" s="14"/>
      <c r="G20" s="15">
        <v>57957</v>
      </c>
      <c r="H20" s="15">
        <v>21415</v>
      </c>
      <c r="I20" s="15">
        <v>21415</v>
      </c>
      <c r="J20" s="15">
        <v>21415</v>
      </c>
    </row>
    <row r="21" spans="1:10" ht="13.5" thickBot="1">
      <c r="A21" s="31">
        <v>11</v>
      </c>
      <c r="B21" s="18" t="s">
        <v>4</v>
      </c>
      <c r="C21" s="18"/>
      <c r="D21" s="18"/>
      <c r="E21" s="18"/>
      <c r="F21" s="32"/>
      <c r="G21" s="19">
        <f>SUM(G11:G20)</f>
        <v>90445</v>
      </c>
      <c r="H21" s="19">
        <f>SUM(H11:H20)</f>
        <v>45300</v>
      </c>
      <c r="I21" s="19">
        <f>SUM(I11:I20)</f>
        <v>45300</v>
      </c>
      <c r="J21" s="19">
        <f>SUM(J11:J20)</f>
        <v>45300</v>
      </c>
    </row>
    <row r="22" spans="1:10">
      <c r="A22" s="29">
        <v>12</v>
      </c>
      <c r="B22" s="14" t="s">
        <v>5</v>
      </c>
      <c r="C22" s="14"/>
      <c r="D22" s="14"/>
      <c r="E22" s="14"/>
      <c r="F22" s="20"/>
      <c r="G22" s="15">
        <v>11560</v>
      </c>
      <c r="H22" s="15">
        <v>12000</v>
      </c>
      <c r="I22" s="15">
        <v>12000</v>
      </c>
      <c r="J22" s="15">
        <v>12000</v>
      </c>
    </row>
    <row r="23" spans="1:10">
      <c r="A23" s="30">
        <v>13</v>
      </c>
      <c r="B23" s="14" t="s">
        <v>6</v>
      </c>
      <c r="C23" s="14"/>
      <c r="D23" s="14"/>
      <c r="E23" s="14"/>
      <c r="F23" s="20"/>
      <c r="G23" s="15">
        <v>2202</v>
      </c>
      <c r="H23" s="15">
        <v>2300</v>
      </c>
      <c r="I23" s="15">
        <v>2300</v>
      </c>
      <c r="J23" s="15">
        <v>2300</v>
      </c>
    </row>
    <row r="24" spans="1:10">
      <c r="A24" s="30">
        <v>14</v>
      </c>
      <c r="B24" s="14" t="s">
        <v>7</v>
      </c>
      <c r="C24" s="14"/>
      <c r="D24" s="14"/>
      <c r="E24" s="14"/>
      <c r="F24" s="20"/>
      <c r="G24" s="15">
        <v>14940</v>
      </c>
      <c r="H24" s="15">
        <v>15000</v>
      </c>
      <c r="I24" s="15">
        <v>15000</v>
      </c>
      <c r="J24" s="15">
        <v>15000</v>
      </c>
    </row>
    <row r="25" spans="1:10">
      <c r="A25" s="30">
        <v>15</v>
      </c>
      <c r="B25" s="14" t="s">
        <v>8</v>
      </c>
      <c r="C25" s="14"/>
      <c r="D25" s="14"/>
      <c r="E25" s="14"/>
      <c r="F25" s="20"/>
      <c r="G25" s="15">
        <v>12453</v>
      </c>
      <c r="H25" s="15">
        <v>12500</v>
      </c>
      <c r="I25" s="15">
        <v>12500</v>
      </c>
      <c r="J25" s="15">
        <v>12500</v>
      </c>
    </row>
    <row r="26" spans="1:10">
      <c r="A26" s="30">
        <v>16</v>
      </c>
      <c r="B26" s="14" t="s">
        <v>39</v>
      </c>
      <c r="C26" s="14"/>
      <c r="D26" s="14"/>
      <c r="E26" s="14"/>
      <c r="F26" s="20"/>
      <c r="G26" s="15">
        <v>3165</v>
      </c>
      <c r="H26" s="15">
        <v>3500</v>
      </c>
      <c r="I26" s="15">
        <v>3500</v>
      </c>
      <c r="J26" s="15">
        <v>3500</v>
      </c>
    </row>
    <row r="27" spans="1:10">
      <c r="A27" s="30">
        <v>17</v>
      </c>
      <c r="B27" s="14" t="s">
        <v>30</v>
      </c>
      <c r="C27" s="14"/>
      <c r="D27" s="14"/>
      <c r="E27" s="14"/>
      <c r="F27" s="20"/>
      <c r="G27" s="15">
        <v>125</v>
      </c>
      <c r="H27" s="15">
        <v>0</v>
      </c>
      <c r="I27" s="15">
        <v>0</v>
      </c>
      <c r="J27" s="15">
        <v>0</v>
      </c>
    </row>
    <row r="28" spans="1:10" ht="13.5" thickBot="1">
      <c r="A28" s="30">
        <v>18</v>
      </c>
      <c r="B28" s="14" t="s">
        <v>31</v>
      </c>
      <c r="C28" s="14"/>
      <c r="D28" s="14"/>
      <c r="E28" s="14"/>
      <c r="F28" s="20"/>
      <c r="G28" s="15">
        <v>0</v>
      </c>
      <c r="H28" s="15">
        <v>0</v>
      </c>
      <c r="I28" s="15">
        <v>0</v>
      </c>
      <c r="J28" s="15">
        <v>0</v>
      </c>
    </row>
    <row r="29" spans="1:10" ht="13.5" thickBot="1">
      <c r="A29" s="31">
        <v>19</v>
      </c>
      <c r="B29" s="18" t="s">
        <v>9</v>
      </c>
      <c r="C29" s="21"/>
      <c r="D29" s="21"/>
      <c r="E29" s="21"/>
      <c r="F29" s="22"/>
      <c r="G29" s="19">
        <f>SUM(G22:G28)</f>
        <v>44445</v>
      </c>
      <c r="H29" s="19">
        <f>SUM(H22:H28)</f>
        <v>45300</v>
      </c>
      <c r="I29" s="19">
        <f>SUM(I22:I28)</f>
        <v>45300</v>
      </c>
      <c r="J29" s="19">
        <f>SUM(J22:J28)</f>
        <v>45300</v>
      </c>
    </row>
    <row r="30" spans="1:10">
      <c r="A30" s="30">
        <v>20</v>
      </c>
      <c r="B30" s="23" t="s">
        <v>19</v>
      </c>
      <c r="C30" s="14"/>
      <c r="D30" s="14"/>
      <c r="E30" s="14"/>
      <c r="F30" s="20"/>
      <c r="G30" s="15">
        <v>104000</v>
      </c>
      <c r="H30" s="15">
        <v>0</v>
      </c>
      <c r="I30" s="15">
        <v>0</v>
      </c>
      <c r="J30" s="15">
        <v>0</v>
      </c>
    </row>
    <row r="31" spans="1:10" ht="13.5" thickBot="1">
      <c r="A31" s="30">
        <v>21</v>
      </c>
      <c r="B31" s="23" t="s">
        <v>33</v>
      </c>
      <c r="C31" s="14"/>
      <c r="D31" s="14"/>
      <c r="E31" s="14"/>
      <c r="F31" s="20"/>
      <c r="G31" s="15">
        <v>0</v>
      </c>
      <c r="H31" s="15">
        <v>0</v>
      </c>
      <c r="I31" s="15">
        <v>0</v>
      </c>
      <c r="J31" s="15">
        <v>0</v>
      </c>
    </row>
    <row r="32" spans="1:10" ht="13.5" thickBot="1">
      <c r="A32" s="31">
        <v>22</v>
      </c>
      <c r="B32" s="24" t="s">
        <v>10</v>
      </c>
      <c r="C32" s="21"/>
      <c r="D32" s="21"/>
      <c r="E32" s="21"/>
      <c r="F32" s="22"/>
      <c r="G32" s="19">
        <f>SUM(G30:G31)</f>
        <v>104000</v>
      </c>
      <c r="H32" s="19">
        <v>0</v>
      </c>
      <c r="I32" s="19">
        <v>0</v>
      </c>
      <c r="J32" s="19">
        <v>0</v>
      </c>
    </row>
    <row r="33" spans="1:10">
      <c r="A33" s="30">
        <v>23</v>
      </c>
      <c r="B33" s="23" t="s">
        <v>11</v>
      </c>
      <c r="C33" s="14"/>
      <c r="D33" s="14"/>
      <c r="E33" s="14"/>
      <c r="F33" s="20"/>
      <c r="G33" s="15">
        <v>150000</v>
      </c>
      <c r="H33" s="15">
        <v>0</v>
      </c>
      <c r="I33" s="15">
        <v>0</v>
      </c>
      <c r="J33" s="15">
        <v>0</v>
      </c>
    </row>
    <row r="34" spans="1:10" ht="13.5" thickBot="1">
      <c r="A34" s="30">
        <v>24</v>
      </c>
      <c r="B34" s="23" t="s">
        <v>34</v>
      </c>
      <c r="C34" s="14"/>
      <c r="D34" s="14"/>
      <c r="E34" s="14"/>
      <c r="F34" s="20"/>
      <c r="G34" s="15"/>
      <c r="H34" s="15"/>
      <c r="I34" s="15"/>
      <c r="J34" s="15"/>
    </row>
    <row r="35" spans="1:10" ht="13.5" thickBot="1">
      <c r="A35" s="31">
        <v>25</v>
      </c>
      <c r="B35" s="24" t="s">
        <v>12</v>
      </c>
      <c r="C35" s="21"/>
      <c r="D35" s="21"/>
      <c r="E35" s="21"/>
      <c r="F35" s="22"/>
      <c r="G35" s="19">
        <f>SUM(G33:G34)</f>
        <v>150000</v>
      </c>
      <c r="H35" s="19">
        <f>SUM(H33:H34)</f>
        <v>0</v>
      </c>
      <c r="I35" s="19">
        <f>SUM(I33:I34)</f>
        <v>0</v>
      </c>
      <c r="J35" s="19">
        <f>SUM(J33:J34)</f>
        <v>0</v>
      </c>
    </row>
    <row r="36" spans="1:10">
      <c r="A36" s="30">
        <v>26</v>
      </c>
      <c r="B36" s="23" t="s">
        <v>13</v>
      </c>
      <c r="C36" s="14"/>
      <c r="D36" s="14"/>
      <c r="E36" s="14"/>
      <c r="F36" s="20"/>
      <c r="G36" s="15">
        <f>G21</f>
        <v>90445</v>
      </c>
      <c r="H36" s="15">
        <f>H21</f>
        <v>45300</v>
      </c>
      <c r="I36" s="15">
        <f>I21</f>
        <v>45300</v>
      </c>
      <c r="J36" s="15">
        <f>J21</f>
        <v>45300</v>
      </c>
    </row>
    <row r="37" spans="1:10" ht="13.5" thickBot="1">
      <c r="A37" s="30">
        <v>27</v>
      </c>
      <c r="B37" s="23" t="s">
        <v>14</v>
      </c>
      <c r="C37" s="14"/>
      <c r="D37" s="14"/>
      <c r="E37" s="14"/>
      <c r="F37" s="20"/>
      <c r="G37" s="15">
        <f>G32</f>
        <v>104000</v>
      </c>
      <c r="H37" s="15">
        <v>0</v>
      </c>
      <c r="I37" s="15">
        <v>0</v>
      </c>
      <c r="J37" s="15">
        <v>0</v>
      </c>
    </row>
    <row r="38" spans="1:10" ht="13.5" thickBot="1">
      <c r="A38" s="31">
        <v>28</v>
      </c>
      <c r="B38" s="25" t="s">
        <v>15</v>
      </c>
      <c r="C38" s="26"/>
      <c r="D38" s="26"/>
      <c r="E38" s="26"/>
      <c r="F38" s="27"/>
      <c r="G38" s="28">
        <f>SUM(G36:G37)</f>
        <v>194445</v>
      </c>
      <c r="H38" s="28">
        <f>SUM(H36:H37)</f>
        <v>45300</v>
      </c>
      <c r="I38" s="28">
        <f>SUM(I36:I37)</f>
        <v>45300</v>
      </c>
      <c r="J38" s="28">
        <f>SUM(J36:J37)</f>
        <v>45300</v>
      </c>
    </row>
    <row r="39" spans="1:10">
      <c r="A39" s="30">
        <v>29</v>
      </c>
      <c r="B39" s="23" t="s">
        <v>16</v>
      </c>
      <c r="C39" s="14"/>
      <c r="D39" s="14"/>
      <c r="E39" s="14"/>
      <c r="F39" s="20"/>
      <c r="G39" s="15">
        <f>G29</f>
        <v>44445</v>
      </c>
      <c r="H39" s="15">
        <f>H29</f>
        <v>45300</v>
      </c>
      <c r="I39" s="15">
        <f>I29</f>
        <v>45300</v>
      </c>
      <c r="J39" s="15">
        <f>J29</f>
        <v>45300</v>
      </c>
    </row>
    <row r="40" spans="1:10" ht="13.5" thickBot="1">
      <c r="A40" s="30">
        <v>30</v>
      </c>
      <c r="B40" s="23" t="s">
        <v>17</v>
      </c>
      <c r="C40" s="14"/>
      <c r="D40" s="14"/>
      <c r="E40" s="14"/>
      <c r="F40" s="20"/>
      <c r="G40" s="15">
        <f>G35</f>
        <v>150000</v>
      </c>
      <c r="H40" s="15">
        <f>H35</f>
        <v>0</v>
      </c>
      <c r="I40" s="15">
        <f>I35</f>
        <v>0</v>
      </c>
      <c r="J40" s="15">
        <f>J35</f>
        <v>0</v>
      </c>
    </row>
    <row r="41" spans="1:10" ht="13.5" thickBot="1">
      <c r="A41" s="31">
        <v>31</v>
      </c>
      <c r="B41" s="25" t="s">
        <v>18</v>
      </c>
      <c r="C41" s="26"/>
      <c r="D41" s="26"/>
      <c r="E41" s="26"/>
      <c r="F41" s="27"/>
      <c r="G41" s="28">
        <f>SUM(G39:G40)</f>
        <v>194445</v>
      </c>
      <c r="H41" s="28">
        <f>SUM(H39:H40)</f>
        <v>45300</v>
      </c>
      <c r="I41" s="28">
        <f>SUM(I39:I40)</f>
        <v>45300</v>
      </c>
      <c r="J41" s="28">
        <f>SUM(J39:J40)</f>
        <v>45300</v>
      </c>
    </row>
    <row r="42" spans="1:10">
      <c r="B42" s="17"/>
      <c r="C42" s="17"/>
      <c r="D42" s="17"/>
      <c r="E42" s="17"/>
      <c r="F42" s="17"/>
      <c r="G42" s="17"/>
      <c r="H42" s="17"/>
      <c r="I42" s="17"/>
      <c r="J42" s="17"/>
    </row>
    <row r="43" spans="1:10"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2">
    <mergeCell ref="B8:F8"/>
    <mergeCell ref="A6:J6"/>
  </mergeCells>
  <phoneticPr fontId="3" type="noConversion"/>
  <printOptions horizontalCentered="1" verticalCentered="1"/>
  <pageMargins left="0.74803149606299213" right="0.74803149606299213" top="0.19685039370078741" bottom="0.19685039370078741" header="0.51181102362204722" footer="0.51181102362204722"/>
  <pageSetup paperSize="9" scale="97" orientation="portrait" horizontalDpi="200" verticalDpi="200" r:id="rId1"/>
  <headerFooter alignWithMargins="0">
    <oddHeader>&amp;R1. melléklet -költségvetés előterjesztéshez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9"/>
  <sheetViews>
    <sheetView topLeftCell="A4" workbookViewId="0">
      <selection activeCell="O26" sqref="O26"/>
    </sheetView>
  </sheetViews>
  <sheetFormatPr defaultRowHeight="12.75"/>
  <cols>
    <col min="1" max="1" width="5.140625" customWidth="1"/>
    <col min="2" max="2" width="27.42578125" bestFit="1" customWidth="1"/>
    <col min="3" max="6" width="9.5703125" bestFit="1" customWidth="1"/>
    <col min="7" max="7" width="9.42578125" customWidth="1"/>
    <col min="8" max="9" width="9.5703125" bestFit="1" customWidth="1"/>
    <col min="10" max="10" width="11" bestFit="1" customWidth="1"/>
    <col min="11" max="11" width="9.85546875" bestFit="1" customWidth="1"/>
    <col min="12" max="12" width="9.5703125" bestFit="1" customWidth="1"/>
    <col min="13" max="13" width="11" customWidth="1"/>
    <col min="14" max="14" width="11.140625" customWidth="1"/>
    <col min="15" max="15" width="11.7109375" customWidth="1"/>
  </cols>
  <sheetData>
    <row r="2" spans="1:1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59"/>
      <c r="O2" s="33"/>
    </row>
    <row r="3" spans="1:15" ht="13.5">
      <c r="B3" s="33"/>
      <c r="C3" s="33"/>
      <c r="D3" s="33"/>
      <c r="F3" s="60"/>
      <c r="G3" s="61"/>
      <c r="H3" s="61"/>
      <c r="I3" s="61"/>
      <c r="J3" s="34"/>
      <c r="K3" s="33"/>
      <c r="L3" s="33"/>
      <c r="M3" s="33"/>
      <c r="N3" s="35"/>
      <c r="O3" s="33"/>
    </row>
    <row r="4" spans="1:15" ht="15.75">
      <c r="B4" s="33"/>
      <c r="C4" s="33"/>
      <c r="D4" s="33"/>
      <c r="E4" s="36"/>
      <c r="F4" s="33"/>
      <c r="G4" s="37" t="s">
        <v>81</v>
      </c>
      <c r="H4" s="38"/>
      <c r="I4" s="38"/>
      <c r="J4" s="33"/>
      <c r="K4" s="33"/>
      <c r="L4" s="33"/>
      <c r="M4" s="33"/>
      <c r="N4" s="39"/>
      <c r="O4" s="33"/>
    </row>
    <row r="5" spans="1:15" ht="13.5">
      <c r="B5" s="33"/>
      <c r="C5" s="33"/>
      <c r="D5" s="33"/>
      <c r="E5" s="36"/>
      <c r="F5" s="33"/>
      <c r="G5" s="33"/>
      <c r="H5" s="33"/>
      <c r="I5" s="33"/>
      <c r="J5" s="33"/>
      <c r="K5" s="33"/>
      <c r="L5" s="33"/>
      <c r="M5" s="33"/>
      <c r="N5" s="39"/>
      <c r="O5" s="33"/>
    </row>
    <row r="6" spans="1:15">
      <c r="A6" s="40"/>
      <c r="B6" s="41" t="s">
        <v>23</v>
      </c>
      <c r="C6" s="42" t="s">
        <v>24</v>
      </c>
      <c r="D6" s="42" t="s">
        <v>25</v>
      </c>
      <c r="E6" s="42" t="s">
        <v>26</v>
      </c>
      <c r="F6" s="42" t="s">
        <v>40</v>
      </c>
      <c r="G6" s="42" t="s">
        <v>42</v>
      </c>
      <c r="H6" s="42" t="s">
        <v>43</v>
      </c>
      <c r="I6" s="42" t="s">
        <v>44</v>
      </c>
      <c r="J6" s="42" t="s">
        <v>27</v>
      </c>
      <c r="K6" s="42" t="s">
        <v>45</v>
      </c>
      <c r="L6" s="42" t="s">
        <v>46</v>
      </c>
      <c r="M6" s="42" t="s">
        <v>47</v>
      </c>
      <c r="N6" s="42" t="s">
        <v>48</v>
      </c>
      <c r="O6" s="42" t="s">
        <v>49</v>
      </c>
    </row>
    <row r="7" spans="1:15" ht="15.75" customHeight="1" thickBot="1">
      <c r="A7" s="43">
        <v>1</v>
      </c>
      <c r="B7" s="44" t="s">
        <v>50</v>
      </c>
      <c r="C7" s="45" t="s">
        <v>51</v>
      </c>
      <c r="D7" s="45" t="s">
        <v>52</v>
      </c>
      <c r="E7" s="45" t="s">
        <v>53</v>
      </c>
      <c r="F7" s="45" t="s">
        <v>54</v>
      </c>
      <c r="G7" s="46" t="s">
        <v>55</v>
      </c>
      <c r="H7" s="45" t="s">
        <v>56</v>
      </c>
      <c r="I7" s="46" t="s">
        <v>57</v>
      </c>
      <c r="J7" s="46" t="s">
        <v>58</v>
      </c>
      <c r="K7" s="46" t="s">
        <v>59</v>
      </c>
      <c r="L7" s="46" t="s">
        <v>60</v>
      </c>
      <c r="M7" s="46" t="s">
        <v>61</v>
      </c>
      <c r="N7" s="46" t="s">
        <v>62</v>
      </c>
      <c r="O7" s="47" t="s">
        <v>63</v>
      </c>
    </row>
    <row r="8" spans="1:15" ht="17.25" customHeight="1">
      <c r="A8" s="48">
        <v>2</v>
      </c>
      <c r="B8" s="49" t="s">
        <v>64</v>
      </c>
      <c r="C8" s="50">
        <f>O8/12</f>
        <v>19</v>
      </c>
      <c r="D8" s="50">
        <f>O8/12</f>
        <v>19</v>
      </c>
      <c r="E8" s="50">
        <f>O8/12</f>
        <v>19</v>
      </c>
      <c r="F8" s="50">
        <f>O8/12</f>
        <v>19</v>
      </c>
      <c r="G8" s="50">
        <f>O8/12</f>
        <v>19</v>
      </c>
      <c r="H8" s="50">
        <f>O8/12</f>
        <v>19</v>
      </c>
      <c r="I8" s="50">
        <f>O8/12</f>
        <v>19</v>
      </c>
      <c r="J8" s="50">
        <f>O8/12</f>
        <v>19</v>
      </c>
      <c r="K8" s="50">
        <f>O8/12</f>
        <v>19</v>
      </c>
      <c r="L8" s="50">
        <f>O8/12</f>
        <v>19</v>
      </c>
      <c r="M8" s="50">
        <f>O8/12</f>
        <v>19</v>
      </c>
      <c r="N8" s="50">
        <f>O8/12</f>
        <v>19</v>
      </c>
      <c r="O8" s="50">
        <v>228</v>
      </c>
    </row>
    <row r="9" spans="1:15" ht="30" customHeight="1">
      <c r="A9" s="48">
        <v>3</v>
      </c>
      <c r="B9" s="51" t="s">
        <v>65</v>
      </c>
      <c r="C9" s="50">
        <f t="shared" ref="C9:C12" si="0">O9/12</f>
        <v>304.58333333333331</v>
      </c>
      <c r="D9" s="50">
        <f t="shared" ref="D9:D12" si="1">O9/12</f>
        <v>304.58333333333331</v>
      </c>
      <c r="E9" s="50">
        <f t="shared" ref="E9:E12" si="2">O9/12</f>
        <v>304.58333333333331</v>
      </c>
      <c r="F9" s="50">
        <f t="shared" ref="F9:F12" si="3">O9/12</f>
        <v>304.58333333333331</v>
      </c>
      <c r="G9" s="50">
        <f t="shared" ref="G9:G12" si="4">O9/12</f>
        <v>304.58333333333331</v>
      </c>
      <c r="H9" s="50">
        <f t="shared" ref="H9:H12" si="5">O9/12</f>
        <v>304.58333333333331</v>
      </c>
      <c r="I9" s="50">
        <f t="shared" ref="I9:I12" si="6">O9/12</f>
        <v>304.58333333333331</v>
      </c>
      <c r="J9" s="50">
        <f t="shared" ref="J9:J12" si="7">O9/12</f>
        <v>304.58333333333331</v>
      </c>
      <c r="K9" s="50">
        <f>O9/12</f>
        <v>304.58333333333331</v>
      </c>
      <c r="L9" s="50">
        <f t="shared" ref="L9:L12" si="8">O9/12</f>
        <v>304.58333333333331</v>
      </c>
      <c r="M9" s="50">
        <f t="shared" ref="M9:M12" si="9">O9/12</f>
        <v>304.58333333333331</v>
      </c>
      <c r="N9" s="50">
        <f>O9/12-5</f>
        <v>299.58333333333331</v>
      </c>
      <c r="O9" s="50">
        <v>3655</v>
      </c>
    </row>
    <row r="10" spans="1:15" ht="26.25" customHeight="1">
      <c r="A10" s="48">
        <v>4</v>
      </c>
      <c r="B10" s="51" t="s">
        <v>28</v>
      </c>
      <c r="C10" s="50">
        <f t="shared" si="0"/>
        <v>1589.0833333333333</v>
      </c>
      <c r="D10" s="50">
        <f t="shared" si="1"/>
        <v>1589.0833333333333</v>
      </c>
      <c r="E10" s="50">
        <f t="shared" si="2"/>
        <v>1589.0833333333333</v>
      </c>
      <c r="F10" s="50">
        <f t="shared" si="3"/>
        <v>1589.0833333333333</v>
      </c>
      <c r="G10" s="50">
        <f t="shared" si="4"/>
        <v>1589.0833333333333</v>
      </c>
      <c r="H10" s="50">
        <f t="shared" si="5"/>
        <v>1589.0833333333333</v>
      </c>
      <c r="I10" s="50">
        <f t="shared" si="6"/>
        <v>1589.0833333333333</v>
      </c>
      <c r="J10" s="50">
        <f t="shared" si="7"/>
        <v>1589.0833333333333</v>
      </c>
      <c r="K10" s="50">
        <f t="shared" ref="K10:K12" si="10">O10/12</f>
        <v>1589.0833333333333</v>
      </c>
      <c r="L10" s="50">
        <f t="shared" si="8"/>
        <v>1589.0833333333333</v>
      </c>
      <c r="M10" s="50">
        <f t="shared" si="9"/>
        <v>1589.0833333333333</v>
      </c>
      <c r="N10" s="50">
        <f>O10/12+1</f>
        <v>1590.0833333333333</v>
      </c>
      <c r="O10" s="50">
        <v>19069</v>
      </c>
    </row>
    <row r="11" spans="1:15" ht="15" customHeight="1">
      <c r="A11" s="48">
        <v>5</v>
      </c>
      <c r="B11" s="49" t="s">
        <v>66</v>
      </c>
      <c r="C11" s="50">
        <f t="shared" si="0"/>
        <v>0</v>
      </c>
      <c r="D11" s="50">
        <f t="shared" si="1"/>
        <v>0</v>
      </c>
      <c r="E11" s="50">
        <f t="shared" si="2"/>
        <v>0</v>
      </c>
      <c r="F11" s="50">
        <f t="shared" si="3"/>
        <v>0</v>
      </c>
      <c r="G11" s="50">
        <f t="shared" si="4"/>
        <v>0</v>
      </c>
      <c r="H11" s="50">
        <f t="shared" si="5"/>
        <v>0</v>
      </c>
      <c r="I11" s="50">
        <f t="shared" si="6"/>
        <v>0</v>
      </c>
      <c r="J11" s="50">
        <f t="shared" si="7"/>
        <v>0</v>
      </c>
      <c r="K11" s="50">
        <f t="shared" si="10"/>
        <v>0</v>
      </c>
      <c r="L11" s="50">
        <f t="shared" si="8"/>
        <v>0</v>
      </c>
      <c r="M11" s="50">
        <f t="shared" si="9"/>
        <v>0</v>
      </c>
      <c r="N11" s="50">
        <f t="shared" ref="N9:N12" si="11">O11/12</f>
        <v>0</v>
      </c>
      <c r="O11" s="50">
        <v>0</v>
      </c>
    </row>
    <row r="12" spans="1:15" ht="15" customHeight="1">
      <c r="A12" s="48">
        <v>6</v>
      </c>
      <c r="B12" s="49" t="s">
        <v>67</v>
      </c>
      <c r="C12" s="50">
        <f t="shared" si="0"/>
        <v>794.66666666666663</v>
      </c>
      <c r="D12" s="50">
        <f t="shared" si="1"/>
        <v>794.66666666666663</v>
      </c>
      <c r="E12" s="50">
        <f t="shared" si="2"/>
        <v>794.66666666666663</v>
      </c>
      <c r="F12" s="50">
        <f t="shared" si="3"/>
        <v>794.66666666666663</v>
      </c>
      <c r="G12" s="50">
        <f t="shared" si="4"/>
        <v>794.66666666666663</v>
      </c>
      <c r="H12" s="50">
        <f t="shared" si="5"/>
        <v>794.66666666666663</v>
      </c>
      <c r="I12" s="50">
        <f t="shared" si="6"/>
        <v>794.66666666666663</v>
      </c>
      <c r="J12" s="50">
        <f t="shared" si="7"/>
        <v>794.66666666666663</v>
      </c>
      <c r="K12" s="50">
        <f t="shared" si="10"/>
        <v>794.66666666666663</v>
      </c>
      <c r="L12" s="50">
        <f t="shared" si="8"/>
        <v>794.66666666666663</v>
      </c>
      <c r="M12" s="50">
        <f t="shared" si="9"/>
        <v>794.66666666666663</v>
      </c>
      <c r="N12" s="50">
        <f>O12/12-4</f>
        <v>790.66666666666663</v>
      </c>
      <c r="O12" s="50">
        <v>9536</v>
      </c>
    </row>
    <row r="13" spans="1:15" ht="18" customHeight="1">
      <c r="A13" s="48">
        <v>7</v>
      </c>
      <c r="B13" s="49" t="s">
        <v>78</v>
      </c>
      <c r="C13" s="50">
        <v>0</v>
      </c>
      <c r="D13" s="50">
        <f>O13/4</f>
        <v>0</v>
      </c>
      <c r="E13" s="50">
        <v>0</v>
      </c>
      <c r="F13" s="50">
        <f t="shared" ref="F9:F13" si="12">O13/12</f>
        <v>0</v>
      </c>
      <c r="G13" s="50">
        <f>O13/4</f>
        <v>0</v>
      </c>
      <c r="H13" s="50">
        <v>0</v>
      </c>
      <c r="I13" s="50">
        <v>0</v>
      </c>
      <c r="J13" s="50">
        <f>O13/4</f>
        <v>0</v>
      </c>
      <c r="K13" s="50">
        <v>0</v>
      </c>
      <c r="L13" s="50">
        <v>0</v>
      </c>
      <c r="M13" s="50">
        <f>O13/4</f>
        <v>0</v>
      </c>
      <c r="N13" s="52">
        <v>0</v>
      </c>
      <c r="O13" s="50">
        <v>0</v>
      </c>
    </row>
    <row r="14" spans="1:15" ht="22.5" customHeight="1">
      <c r="A14" s="48">
        <v>9</v>
      </c>
      <c r="B14" s="51" t="s">
        <v>79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>
        <v>104000</v>
      </c>
    </row>
    <row r="15" spans="1:15" ht="22.5" customHeight="1">
      <c r="A15" s="48">
        <v>10</v>
      </c>
      <c r="B15" s="51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>
        <f t="shared" ref="O15" si="13">SUM(C15:N15)</f>
        <v>0</v>
      </c>
    </row>
    <row r="16" spans="1:15" ht="18.75" customHeight="1">
      <c r="A16" s="48">
        <v>11</v>
      </c>
      <c r="B16" s="51" t="s">
        <v>68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2">
        <v>57957</v>
      </c>
    </row>
    <row r="17" spans="1:15" ht="21" customHeight="1">
      <c r="A17" s="48">
        <v>12</v>
      </c>
      <c r="B17" s="53" t="s">
        <v>69</v>
      </c>
      <c r="C17" s="54">
        <f t="shared" ref="C17:O17" si="14">SUM(C8:C16)</f>
        <v>2707.333333333333</v>
      </c>
      <c r="D17" s="54">
        <f t="shared" si="14"/>
        <v>2707.333333333333</v>
      </c>
      <c r="E17" s="54">
        <f t="shared" si="14"/>
        <v>2707.333333333333</v>
      </c>
      <c r="F17" s="54">
        <f t="shared" si="14"/>
        <v>2707.333333333333</v>
      </c>
      <c r="G17" s="54">
        <f t="shared" si="14"/>
        <v>2707.333333333333</v>
      </c>
      <c r="H17" s="54">
        <f t="shared" si="14"/>
        <v>2707.333333333333</v>
      </c>
      <c r="I17" s="54">
        <f t="shared" si="14"/>
        <v>2707.333333333333</v>
      </c>
      <c r="J17" s="54">
        <f t="shared" si="14"/>
        <v>2707.333333333333</v>
      </c>
      <c r="K17" s="54">
        <f t="shared" si="14"/>
        <v>2707.333333333333</v>
      </c>
      <c r="L17" s="54">
        <f t="shared" si="14"/>
        <v>2707.333333333333</v>
      </c>
      <c r="M17" s="54">
        <f t="shared" si="14"/>
        <v>2707.333333333333</v>
      </c>
      <c r="N17" s="54">
        <f t="shared" si="14"/>
        <v>2699.333333333333</v>
      </c>
      <c r="O17" s="54">
        <f t="shared" si="14"/>
        <v>194445</v>
      </c>
    </row>
    <row r="18" spans="1:15" s="62" customFormat="1" ht="16.5" customHeight="1">
      <c r="A18" s="48">
        <v>13</v>
      </c>
      <c r="B18" s="49" t="s">
        <v>70</v>
      </c>
      <c r="C18" s="50">
        <f>O18/12</f>
        <v>963.33333333333337</v>
      </c>
      <c r="D18" s="50">
        <f>O18/12</f>
        <v>963.33333333333337</v>
      </c>
      <c r="E18" s="50">
        <f>O18/12</f>
        <v>963.33333333333337</v>
      </c>
      <c r="F18" s="50">
        <f>O18/12</f>
        <v>963.33333333333337</v>
      </c>
      <c r="G18" s="50">
        <f>O18/12</f>
        <v>963.33333333333337</v>
      </c>
      <c r="H18" s="50">
        <f>O18/12</f>
        <v>963.33333333333337</v>
      </c>
      <c r="I18" s="50">
        <f>O18/12</f>
        <v>963.33333333333337</v>
      </c>
      <c r="J18" s="50">
        <f>O18/12</f>
        <v>963.33333333333337</v>
      </c>
      <c r="K18" s="50">
        <f>O18/12</f>
        <v>963.33333333333337</v>
      </c>
      <c r="L18" s="50">
        <f>O18/12</f>
        <v>963.33333333333337</v>
      </c>
      <c r="M18" s="50">
        <f>O18/12</f>
        <v>963.33333333333337</v>
      </c>
      <c r="N18" s="50">
        <f>O18/12+4</f>
        <v>967.33333333333337</v>
      </c>
      <c r="O18" s="50">
        <v>11560</v>
      </c>
    </row>
    <row r="19" spans="1:15" ht="17.25" customHeight="1">
      <c r="A19" s="48">
        <v>14</v>
      </c>
      <c r="B19" s="49" t="s">
        <v>71</v>
      </c>
      <c r="C19" s="50">
        <f>O19/12</f>
        <v>183.5</v>
      </c>
      <c r="D19" s="50">
        <f>O19/12</f>
        <v>183.5</v>
      </c>
      <c r="E19" s="50">
        <f>O19/12</f>
        <v>183.5</v>
      </c>
      <c r="F19" s="50">
        <f>O19/12</f>
        <v>183.5</v>
      </c>
      <c r="G19" s="50">
        <f>O19/12</f>
        <v>183.5</v>
      </c>
      <c r="H19" s="50">
        <f>O19/12</f>
        <v>183.5</v>
      </c>
      <c r="I19" s="50">
        <f>O19/12</f>
        <v>183.5</v>
      </c>
      <c r="J19" s="50">
        <f>O19/12</f>
        <v>183.5</v>
      </c>
      <c r="K19" s="50">
        <f>O19/12</f>
        <v>183.5</v>
      </c>
      <c r="L19" s="50">
        <f>O19/12</f>
        <v>183.5</v>
      </c>
      <c r="M19" s="50">
        <f>O19/12</f>
        <v>183.5</v>
      </c>
      <c r="N19" s="50">
        <f>O19/12-6</f>
        <v>177.5</v>
      </c>
      <c r="O19" s="50">
        <v>2202</v>
      </c>
    </row>
    <row r="20" spans="1:15" ht="16.5" customHeight="1">
      <c r="A20" s="48">
        <v>15</v>
      </c>
      <c r="B20" s="49" t="s">
        <v>72</v>
      </c>
      <c r="C20" s="50">
        <f>O20/12</f>
        <v>1245</v>
      </c>
      <c r="D20" s="50">
        <f>O20/12</f>
        <v>1245</v>
      </c>
      <c r="E20" s="50">
        <f>O20/12</f>
        <v>1245</v>
      </c>
      <c r="F20" s="50">
        <f>O20/12</f>
        <v>1245</v>
      </c>
      <c r="G20" s="50">
        <f>O20/12</f>
        <v>1245</v>
      </c>
      <c r="H20" s="50">
        <f>O20/12</f>
        <v>1245</v>
      </c>
      <c r="I20" s="50">
        <f>O20/12</f>
        <v>1245</v>
      </c>
      <c r="J20" s="50">
        <f>O20/12</f>
        <v>1245</v>
      </c>
      <c r="K20" s="50">
        <f>O20/12</f>
        <v>1245</v>
      </c>
      <c r="L20" s="50">
        <f>O20/12</f>
        <v>1245</v>
      </c>
      <c r="M20" s="50">
        <f>O20/12</f>
        <v>1245</v>
      </c>
      <c r="N20" s="50">
        <f>O20/12</f>
        <v>1245</v>
      </c>
      <c r="O20" s="50">
        <v>14940</v>
      </c>
    </row>
    <row r="21" spans="1:15" ht="14.25" customHeight="1">
      <c r="A21" s="48">
        <v>16</v>
      </c>
      <c r="B21" s="49" t="s">
        <v>73</v>
      </c>
      <c r="C21" s="50">
        <f>O21/12</f>
        <v>1037.75</v>
      </c>
      <c r="D21" s="50">
        <f>O21/12</f>
        <v>1037.75</v>
      </c>
      <c r="E21" s="50">
        <f>O21/12</f>
        <v>1037.75</v>
      </c>
      <c r="F21" s="50">
        <f>O21/12</f>
        <v>1037.75</v>
      </c>
      <c r="G21" s="50">
        <f>O21/12</f>
        <v>1037.75</v>
      </c>
      <c r="H21" s="50">
        <f>O21/12</f>
        <v>1037.75</v>
      </c>
      <c r="I21" s="50">
        <f>O21/12</f>
        <v>1037.75</v>
      </c>
      <c r="J21" s="50">
        <f>O21/12</f>
        <v>1037.75</v>
      </c>
      <c r="K21" s="50">
        <f>O21/12</f>
        <v>1037.75</v>
      </c>
      <c r="L21" s="50">
        <f>O21/12</f>
        <v>1037.75</v>
      </c>
      <c r="M21" s="50">
        <f>O21/12</f>
        <v>1037.75</v>
      </c>
      <c r="N21" s="50">
        <f>O21/12-3</f>
        <v>1034.75</v>
      </c>
      <c r="O21" s="50">
        <v>12453</v>
      </c>
    </row>
    <row r="22" spans="1:15" ht="16.5" customHeight="1">
      <c r="A22" s="48">
        <v>17</v>
      </c>
      <c r="B22" s="49" t="s">
        <v>39</v>
      </c>
      <c r="C22" s="50">
        <f>O22/13</f>
        <v>243.46153846153845</v>
      </c>
      <c r="D22" s="50">
        <f>O22/13</f>
        <v>243.46153846153845</v>
      </c>
      <c r="E22" s="50">
        <f>O22/13</f>
        <v>243.46153846153845</v>
      </c>
      <c r="F22" s="50">
        <f>O22/13</f>
        <v>243.46153846153845</v>
      </c>
      <c r="G22" s="50">
        <f>O22/13</f>
        <v>243.46153846153845</v>
      </c>
      <c r="H22" s="50">
        <f>O22/13</f>
        <v>243.46153846153845</v>
      </c>
      <c r="I22" s="50">
        <f>O22/13</f>
        <v>243.46153846153845</v>
      </c>
      <c r="J22" s="50">
        <v>492</v>
      </c>
      <c r="K22" s="50">
        <f>O22/13</f>
        <v>243.46153846153845</v>
      </c>
      <c r="L22" s="50">
        <f>O22/13</f>
        <v>243.46153846153845</v>
      </c>
      <c r="M22" s="50">
        <f>O22/13</f>
        <v>243.46153846153845</v>
      </c>
      <c r="N22" s="50">
        <f>O22/13</f>
        <v>243.46153846153845</v>
      </c>
      <c r="O22" s="50">
        <v>3165</v>
      </c>
    </row>
    <row r="23" spans="1:15" ht="15.75" customHeight="1">
      <c r="A23" s="48">
        <v>18</v>
      </c>
      <c r="B23" s="49" t="s">
        <v>74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2">
        <v>125</v>
      </c>
    </row>
    <row r="24" spans="1:15" ht="18.75" customHeight="1">
      <c r="A24" s="48">
        <v>19</v>
      </c>
      <c r="B24" s="49" t="s">
        <v>29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2">
        <v>150000</v>
      </c>
    </row>
    <row r="25" spans="1:15" ht="25.5" customHeight="1">
      <c r="A25" s="48"/>
      <c r="B25" s="49" t="s">
        <v>76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2">
        <v>0</v>
      </c>
    </row>
    <row r="26" spans="1:15">
      <c r="A26" s="56">
        <v>20</v>
      </c>
      <c r="B26" s="53" t="s">
        <v>75</v>
      </c>
      <c r="C26" s="54">
        <f t="shared" ref="C26:N26" si="15">SUM(C18:C24)</f>
        <v>3673.0448717948721</v>
      </c>
      <c r="D26" s="54">
        <f t="shared" si="15"/>
        <v>3673.0448717948721</v>
      </c>
      <c r="E26" s="54">
        <f t="shared" si="15"/>
        <v>3673.0448717948721</v>
      </c>
      <c r="F26" s="54">
        <f t="shared" si="15"/>
        <v>3673.0448717948721</v>
      </c>
      <c r="G26" s="54">
        <f t="shared" si="15"/>
        <v>3673.0448717948721</v>
      </c>
      <c r="H26" s="54">
        <f t="shared" si="15"/>
        <v>3673.0448717948721</v>
      </c>
      <c r="I26" s="54">
        <f t="shared" si="15"/>
        <v>3673.0448717948721</v>
      </c>
      <c r="J26" s="54">
        <f t="shared" si="15"/>
        <v>3921.5833333333335</v>
      </c>
      <c r="K26" s="54">
        <f t="shared" si="15"/>
        <v>3673.0448717948721</v>
      </c>
      <c r="L26" s="54">
        <f t="shared" si="15"/>
        <v>3673.0448717948721</v>
      </c>
      <c r="M26" s="54">
        <f t="shared" si="15"/>
        <v>3673.0448717948721</v>
      </c>
      <c r="N26" s="54">
        <f t="shared" si="15"/>
        <v>3668.0448717948721</v>
      </c>
      <c r="O26" s="57">
        <f>SUM(O18:O24)-O25</f>
        <v>194445</v>
      </c>
    </row>
    <row r="29" spans="1:15">
      <c r="O29" s="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Bergendi Lilla</dc:creator>
  <cp:lastModifiedBy>User</cp:lastModifiedBy>
  <cp:lastPrinted>2019-03-13T08:57:04Z</cp:lastPrinted>
  <dcterms:created xsi:type="dcterms:W3CDTF">2011-01-27T18:11:13Z</dcterms:created>
  <dcterms:modified xsi:type="dcterms:W3CDTF">2019-04-01T08:14:04Z</dcterms:modified>
</cp:coreProperties>
</file>