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1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 melléklet'!$A$1:$J$92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G90" i="1"/>
  <c r="F90" i="1" s="1"/>
  <c r="F89" i="1"/>
  <c r="I88" i="1"/>
  <c r="H88" i="1"/>
  <c r="I87" i="1"/>
  <c r="H87" i="1"/>
  <c r="H91" i="1" s="1"/>
  <c r="I84" i="1"/>
  <c r="H84" i="1"/>
  <c r="G83" i="1"/>
  <c r="F83" i="1"/>
  <c r="G82" i="1"/>
  <c r="F82" i="1"/>
  <c r="G81" i="1"/>
  <c r="F81" i="1"/>
  <c r="G80" i="1"/>
  <c r="F80" i="1"/>
  <c r="G79" i="1"/>
  <c r="G84" i="1" s="1"/>
  <c r="F79" i="1"/>
  <c r="G76" i="1"/>
  <c r="F76" i="1"/>
  <c r="G75" i="1"/>
  <c r="F75" i="1"/>
  <c r="G74" i="1"/>
  <c r="F74" i="1"/>
  <c r="H73" i="1"/>
  <c r="F73" i="1"/>
  <c r="G72" i="1"/>
  <c r="F72" i="1"/>
  <c r="G71" i="1"/>
  <c r="F71" i="1"/>
  <c r="I70" i="1"/>
  <c r="H70" i="1"/>
  <c r="G70" i="1"/>
  <c r="F70" i="1"/>
  <c r="G69" i="1"/>
  <c r="F69" i="1"/>
  <c r="I68" i="1"/>
  <c r="H68" i="1"/>
  <c r="G68" i="1"/>
  <c r="F68" i="1"/>
  <c r="I67" i="1"/>
  <c r="H67" i="1"/>
  <c r="G67" i="1"/>
  <c r="F67" i="1"/>
  <c r="I66" i="1"/>
  <c r="I77" i="1" s="1"/>
  <c r="H66" i="1"/>
  <c r="H77" i="1" s="1"/>
  <c r="G66" i="1"/>
  <c r="G77" i="1" s="1"/>
  <c r="F77" i="1" s="1"/>
  <c r="F66" i="1"/>
  <c r="F59" i="1"/>
  <c r="I58" i="1"/>
  <c r="I55" i="1" s="1"/>
  <c r="I54" i="1" s="1"/>
  <c r="H58" i="1"/>
  <c r="G58" i="1"/>
  <c r="F58" i="1" s="1"/>
  <c r="F57" i="1"/>
  <c r="G56" i="1"/>
  <c r="F56" i="1"/>
  <c r="H55" i="1"/>
  <c r="H54" i="1"/>
  <c r="I45" i="1"/>
  <c r="H45" i="1"/>
  <c r="G45" i="1"/>
  <c r="F45" i="1"/>
  <c r="G44" i="1"/>
  <c r="F44" i="1"/>
  <c r="I42" i="1"/>
  <c r="I51" i="1" s="1"/>
  <c r="H42" i="1"/>
  <c r="H51" i="1" s="1"/>
  <c r="G42" i="1"/>
  <c r="G51" i="1" s="1"/>
  <c r="F42" i="1"/>
  <c r="F51" i="1" s="1"/>
  <c r="F39" i="1"/>
  <c r="I38" i="1"/>
  <c r="H38" i="1"/>
  <c r="G38" i="1"/>
  <c r="F38" i="1" s="1"/>
  <c r="G37" i="1"/>
  <c r="F37" i="1" s="1"/>
  <c r="G36" i="1"/>
  <c r="F36" i="1" s="1"/>
  <c r="G35" i="1"/>
  <c r="F35" i="1" s="1"/>
  <c r="H34" i="1"/>
  <c r="G34" i="1"/>
  <c r="F34" i="1"/>
  <c r="G33" i="1"/>
  <c r="F33" i="1"/>
  <c r="G32" i="1"/>
  <c r="F32" i="1"/>
  <c r="G31" i="1"/>
  <c r="F31" i="1"/>
  <c r="I30" i="1"/>
  <c r="H30" i="1"/>
  <c r="H28" i="1" s="1"/>
  <c r="G30" i="1"/>
  <c r="F30" i="1"/>
  <c r="H29" i="1"/>
  <c r="G29" i="1"/>
  <c r="F29" i="1" s="1"/>
  <c r="I28" i="1"/>
  <c r="G28" i="1"/>
  <c r="F28" i="1" s="1"/>
  <c r="I27" i="1"/>
  <c r="I20" i="1" s="1"/>
  <c r="H27" i="1"/>
  <c r="G27" i="1"/>
  <c r="F27" i="1" s="1"/>
  <c r="F20" i="1" s="1"/>
  <c r="F26" i="1"/>
  <c r="G25" i="1"/>
  <c r="F25" i="1"/>
  <c r="G24" i="1"/>
  <c r="F24" i="1"/>
  <c r="I23" i="1"/>
  <c r="H23" i="1"/>
  <c r="G23" i="1"/>
  <c r="F23" i="1"/>
  <c r="G22" i="1"/>
  <c r="F22" i="1"/>
  <c r="H20" i="1"/>
  <c r="I19" i="1"/>
  <c r="H19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I10" i="1"/>
  <c r="H10" i="1"/>
  <c r="G10" i="1"/>
  <c r="F10" i="1"/>
  <c r="I9" i="1"/>
  <c r="I52" i="1" s="1"/>
  <c r="H9" i="1"/>
  <c r="G9" i="1"/>
  <c r="F9" i="1"/>
  <c r="G85" i="1" l="1"/>
  <c r="F84" i="1"/>
  <c r="I85" i="1"/>
  <c r="F52" i="1"/>
  <c r="H52" i="1"/>
  <c r="H61" i="1" s="1"/>
  <c r="I61" i="1"/>
  <c r="I60" i="1"/>
  <c r="H85" i="1"/>
  <c r="H92" i="1" s="1"/>
  <c r="I92" i="1"/>
  <c r="F40" i="1"/>
  <c r="H40" i="1"/>
  <c r="H60" i="1"/>
  <c r="G20" i="1"/>
  <c r="G52" i="1" s="1"/>
  <c r="I40" i="1"/>
  <c r="G55" i="1"/>
  <c r="G88" i="1"/>
  <c r="G87" i="1" l="1"/>
  <c r="F88" i="1"/>
  <c r="G54" i="1"/>
  <c r="F55" i="1"/>
  <c r="G40" i="1"/>
  <c r="F85" i="1"/>
  <c r="G61" i="1" l="1"/>
  <c r="F61" i="1" s="1"/>
  <c r="G60" i="1"/>
  <c r="F60" i="1" s="1"/>
  <c r="F54" i="1"/>
  <c r="G91" i="1"/>
  <c r="F87" i="1"/>
  <c r="F91" i="1" l="1"/>
  <c r="G92" i="1"/>
  <c r="F92" i="1" s="1"/>
</calcChain>
</file>

<file path=xl/sharedStrings.xml><?xml version="1.0" encoding="utf-8"?>
<sst xmlns="http://schemas.openxmlformats.org/spreadsheetml/2006/main" count="268" uniqueCount="215">
  <si>
    <t>TÉGLÁS VÁROS ÖNKORMÁNYZAT
2019. ÉVI KÖLTSÉGVETÉSÉNEK ÖSSZEVONT MÉRLEGE</t>
  </si>
  <si>
    <t xml:space="preserve">Forintban 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</si>
  <si>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</si>
  <si>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</si>
  <si>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</si>
  <si>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</si>
  <si>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</si>
  <si>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</si>
  <si>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</si>
  <si>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</si>
  <si>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</si>
  <si>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</si>
  <si>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</si>
  <si>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</si>
  <si>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</si>
  <si>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</si>
  <si>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</si>
  <si>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</si>
  <si>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</si>
  <si>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</si>
  <si>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</si>
  <si>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B1</t>
  </si>
  <si>
    <t>Működési bevételek államháztartáson belülről</t>
  </si>
  <si>
    <t>2.</t>
  </si>
  <si>
    <t>B11</t>
  </si>
  <si>
    <t>Önkormányzatok működési támogatásai</t>
  </si>
  <si>
    <t>3.</t>
  </si>
  <si>
    <t>B111</t>
  </si>
  <si>
    <t>Helyi önkormányzatok működésének általános támogatása</t>
  </si>
  <si>
    <t>4.</t>
  </si>
  <si>
    <t>B112</t>
  </si>
  <si>
    <t>Egyes köznevelési feladatok támogatása</t>
  </si>
  <si>
    <t>5.</t>
  </si>
  <si>
    <t>B113</t>
  </si>
  <si>
    <t>Szociális és gyermekjóléti feladatok támogatása</t>
  </si>
  <si>
    <t>6.</t>
  </si>
  <si>
    <t>B114</t>
  </si>
  <si>
    <t>Kulturális feladatok támogatása</t>
  </si>
  <si>
    <t>7.</t>
  </si>
  <si>
    <t>B115</t>
  </si>
  <si>
    <t>Működési célú költségvetési támogatások és kiegszítő támogatások</t>
  </si>
  <si>
    <t>B116</t>
  </si>
  <si>
    <t>Elszámolásból származó bevételek</t>
  </si>
  <si>
    <t>8.</t>
  </si>
  <si>
    <t>B12</t>
  </si>
  <si>
    <t>Elvonások és befizetések bevételei</t>
  </si>
  <si>
    <t>9.</t>
  </si>
  <si>
    <t>B14</t>
  </si>
  <si>
    <t>Működési célú visszatérítendő támogatás, kölcsön visszatérülése államháztartáson belülről</t>
  </si>
  <si>
    <t>10.</t>
  </si>
  <si>
    <t>B16</t>
  </si>
  <si>
    <t>Egyéb működési célú támogatások bevételei államháztartáson belülről</t>
  </si>
  <si>
    <t>11.</t>
  </si>
  <si>
    <t>B3</t>
  </si>
  <si>
    <t>Közhatalmi bevételek</t>
  </si>
  <si>
    <t>12.</t>
  </si>
  <si>
    <t>B31</t>
  </si>
  <si>
    <t>Jövedelemadók - termőföld bérbeadása</t>
  </si>
  <si>
    <t>13.</t>
  </si>
  <si>
    <t>B34</t>
  </si>
  <si>
    <t>Vagyoni típusú adók</t>
  </si>
  <si>
    <t>14.</t>
  </si>
  <si>
    <t>B35</t>
  </si>
  <si>
    <t>Termékek és szolgáltatások adói</t>
  </si>
  <si>
    <t>15.</t>
  </si>
  <si>
    <t>B351</t>
  </si>
  <si>
    <t>Értékesítési és forgalmi adók - iparűzési adó</t>
  </si>
  <si>
    <t>16.</t>
  </si>
  <si>
    <t>B354</t>
  </si>
  <si>
    <t>Gépjárműadó</t>
  </si>
  <si>
    <t>17.</t>
  </si>
  <si>
    <t>B355</t>
  </si>
  <si>
    <t>Egyéb áruhasználati és szolgáltatási adók</t>
  </si>
  <si>
    <t>18.</t>
  </si>
  <si>
    <t>B36</t>
  </si>
  <si>
    <t>Egyéb közhatalmi bevételek</t>
  </si>
  <si>
    <t>19.</t>
  </si>
  <si>
    <t>B4</t>
  </si>
  <si>
    <t>Működési bevételek</t>
  </si>
  <si>
    <t>20.</t>
  </si>
  <si>
    <t>B401</t>
  </si>
  <si>
    <t>Készletértékesítés ellenértéke</t>
  </si>
  <si>
    <t>21.</t>
  </si>
  <si>
    <t>B402</t>
  </si>
  <si>
    <t>Szolgáltatások ellenértéke</t>
  </si>
  <si>
    <t>22.</t>
  </si>
  <si>
    <t>B403</t>
  </si>
  <si>
    <t>Közvetített szolgáltatások</t>
  </si>
  <si>
    <t>23.</t>
  </si>
  <si>
    <t>B404</t>
  </si>
  <si>
    <t>Tulajdonosi bevételek</t>
  </si>
  <si>
    <t>24.</t>
  </si>
  <si>
    <t>B405</t>
  </si>
  <si>
    <t>Ellátási díjak</t>
  </si>
  <si>
    <t>25.</t>
  </si>
  <si>
    <t>B406</t>
  </si>
  <si>
    <t>Kiszámlázott általános forgalmi adó</t>
  </si>
  <si>
    <t>26.</t>
  </si>
  <si>
    <t>B407</t>
  </si>
  <si>
    <t>Általános forgalmi adó visszatérítése</t>
  </si>
  <si>
    <t>27.</t>
  </si>
  <si>
    <t>B408</t>
  </si>
  <si>
    <t>Kamatbevételek</t>
  </si>
  <si>
    <t>28.</t>
  </si>
  <si>
    <t>B411</t>
  </si>
  <si>
    <t>Egyéb működési bevételek</t>
  </si>
  <si>
    <t>29.</t>
  </si>
  <si>
    <t>B6</t>
  </si>
  <si>
    <t>Működési célú átvett pénzeszközök</t>
  </si>
  <si>
    <t>30.</t>
  </si>
  <si>
    <t>B65</t>
  </si>
  <si>
    <t>Egyéb működési célú átvett pénzeszközök</t>
  </si>
  <si>
    <t>Működési bevételek összesen</t>
  </si>
  <si>
    <t>Működési célú bevételek</t>
  </si>
  <si>
    <t>31.</t>
  </si>
  <si>
    <t>FELHALMOZÁSI KÖLTSÉGVETÉS</t>
  </si>
  <si>
    <t>32.</t>
  </si>
  <si>
    <t>B2</t>
  </si>
  <si>
    <t>Felhalmozási célú támogatások államháztartáson belülről</t>
  </si>
  <si>
    <t>33.</t>
  </si>
  <si>
    <t>B21</t>
  </si>
  <si>
    <t>Felhalmozási célú önkormányzati támogatások</t>
  </si>
  <si>
    <t>34.</t>
  </si>
  <si>
    <t>B25</t>
  </si>
  <si>
    <t>Egyéb felhalmozási célú támogatások államháztartáson belülről</t>
  </si>
  <si>
    <t>35.</t>
  </si>
  <si>
    <t>B5</t>
  </si>
  <si>
    <t>Felhalmozási bevételek</t>
  </si>
  <si>
    <t>36.</t>
  </si>
  <si>
    <t>B51</t>
  </si>
  <si>
    <t>Immateriális javak értékesítése</t>
  </si>
  <si>
    <t>37.</t>
  </si>
  <si>
    <t>B52</t>
  </si>
  <si>
    <t>Ingatlanok értékesítése</t>
  </si>
  <si>
    <t>38.</t>
  </si>
  <si>
    <t>B53</t>
  </si>
  <si>
    <t>Egyéb tárgyi eszközök értékesítése</t>
  </si>
  <si>
    <t>39.</t>
  </si>
  <si>
    <t>B54</t>
  </si>
  <si>
    <t>Részesedések értékesítése</t>
  </si>
  <si>
    <t>40.</t>
  </si>
  <si>
    <t>B7</t>
  </si>
  <si>
    <t>Felhalmozási célú átvett pénzeszközök</t>
  </si>
  <si>
    <t>Felhalmozási bevételek összesen</t>
  </si>
  <si>
    <t>41.</t>
  </si>
  <si>
    <t xml:space="preserve">                                     </t>
  </si>
  <si>
    <t>KÖLTSÉGVETÉSI BEVÉTELEK ÖSSZESEN (1+2)</t>
  </si>
  <si>
    <t>42.</t>
  </si>
  <si>
    <t>FINANSZÍROZÁSI KÖLTSÉGVETÉS</t>
  </si>
  <si>
    <t>43.</t>
  </si>
  <si>
    <t>B8</t>
  </si>
  <si>
    <t>Finanszírozási bevételek</t>
  </si>
  <si>
    <t>44.</t>
  </si>
  <si>
    <t>B81</t>
  </si>
  <si>
    <t>Belföldi finanszírozási bevételek</t>
  </si>
  <si>
    <t>45.</t>
  </si>
  <si>
    <t>B811</t>
  </si>
  <si>
    <t>Hitel, kölcsön felvétel pénzügyi vállalkozástól</t>
  </si>
  <si>
    <t>46.</t>
  </si>
  <si>
    <t>B812</t>
  </si>
  <si>
    <t>Belföldi értékpapírok bevételei</t>
  </si>
  <si>
    <t>47.</t>
  </si>
  <si>
    <t>B813</t>
  </si>
  <si>
    <t>Maradvány igénybevétele</t>
  </si>
  <si>
    <t>48.</t>
  </si>
  <si>
    <t>B814</t>
  </si>
  <si>
    <t>Államháztartáson belüli megelőlegezések</t>
  </si>
  <si>
    <t>49.</t>
  </si>
  <si>
    <t>FINANSZÍROZÁSI BEVÉTELEK ÖSSZESEN</t>
  </si>
  <si>
    <t>50.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</si>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</sst>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b/>
      <sz val="10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5" fillId="0" borderId="0" xfId="0" applyNumberFormat="1" applyFont="1" applyFill="1" applyAlignment="1" applyProtection="1">
      <alignment horizontal="right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9" fillId="0" borderId="2" xfId="0" applyFont="1" applyBorder="1"/>
    <xf numFmtId="3" fontId="9" fillId="0" borderId="2" xfId="0" applyNumberFormat="1" applyFont="1" applyBorder="1"/>
    <xf numFmtId="0" fontId="2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1" xfId="0" applyFont="1" applyBorder="1" applyAlignment="1">
      <alignment horizontal="left" indent="2"/>
    </xf>
    <xf numFmtId="0" fontId="0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3" fontId="0" fillId="0" borderId="2" xfId="0" applyNumberFormat="1" applyFont="1" applyBorder="1"/>
    <xf numFmtId="3" fontId="0" fillId="0" borderId="0" xfId="0" applyNumberFormat="1" applyFont="1"/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1" xfId="0" applyFont="1" applyBorder="1" applyAlignment="1">
      <alignment horizontal="left"/>
    </xf>
    <xf numFmtId="3" fontId="11" fillId="0" borderId="2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2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49" fontId="0" fillId="0" borderId="1" xfId="0" applyNumberFormat="1" applyFont="1" applyBorder="1" applyAlignment="1">
      <alignment horizontal="left" indent="5"/>
    </xf>
    <xf numFmtId="0" fontId="2" fillId="2" borderId="0" xfId="0" applyFont="1" applyFill="1"/>
    <xf numFmtId="49" fontId="0" fillId="0" borderId="1" xfId="0" applyNumberFormat="1" applyFont="1" applyBorder="1" applyAlignment="1">
      <alignment horizontal="left" indent="2"/>
    </xf>
    <xf numFmtId="3" fontId="11" fillId="0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1" applyFont="1" applyFill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0-2019.%20&#233;vi%20ktgvet&#233;s%20m&#243;dos&#237;t&#225;s/2019.%20&#233;vi%20kv.%20t&#225;bl&#225;k%202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 mell."/>
      <sheetName val="12.sz. mell."/>
      <sheetName val="13. sz. mell."/>
    </sheetNames>
    <sheetDataSet>
      <sheetData sheetId="0"/>
      <sheetData sheetId="1"/>
      <sheetData sheetId="2"/>
      <sheetData sheetId="3">
        <row r="11">
          <cell r="G11">
            <v>115851620</v>
          </cell>
        </row>
        <row r="12">
          <cell r="G12">
            <v>162389984</v>
          </cell>
        </row>
        <row r="13">
          <cell r="G13">
            <v>119359960</v>
          </cell>
        </row>
        <row r="14">
          <cell r="G14">
            <v>8602090</v>
          </cell>
        </row>
        <row r="19">
          <cell r="G19">
            <v>149840467</v>
          </cell>
          <cell r="H19">
            <v>400000</v>
          </cell>
        </row>
        <row r="22">
          <cell r="G22">
            <v>44000000</v>
          </cell>
        </row>
        <row r="23">
          <cell r="G23">
            <v>176000000</v>
          </cell>
        </row>
        <row r="24">
          <cell r="G24">
            <v>165000000</v>
          </cell>
        </row>
        <row r="25">
          <cell r="G25">
            <v>11000000</v>
          </cell>
        </row>
        <row r="27">
          <cell r="G27">
            <v>1000000</v>
          </cell>
        </row>
        <row r="29">
          <cell r="H29">
            <v>300000</v>
          </cell>
        </row>
        <row r="30">
          <cell r="G30">
            <v>17872000</v>
          </cell>
        </row>
        <row r="31">
          <cell r="G31">
            <v>3168000</v>
          </cell>
        </row>
        <row r="32">
          <cell r="G32">
            <v>3626000</v>
          </cell>
        </row>
        <row r="34">
          <cell r="G34">
            <v>4607000</v>
          </cell>
        </row>
        <row r="44">
          <cell r="G44">
            <v>8969365</v>
          </cell>
        </row>
        <row r="56">
          <cell r="G56">
            <v>30000000</v>
          </cell>
        </row>
        <row r="58">
          <cell r="G58">
            <v>813055970</v>
          </cell>
          <cell r="H58">
            <v>18324000</v>
          </cell>
          <cell r="I58">
            <v>9877000</v>
          </cell>
        </row>
        <row r="67">
          <cell r="G67">
            <v>156654000</v>
          </cell>
          <cell r="H67">
            <v>1828000</v>
          </cell>
        </row>
        <row r="68">
          <cell r="G68">
            <v>20183000</v>
          </cell>
          <cell r="H68">
            <v>1610000</v>
          </cell>
        </row>
        <row r="69">
          <cell r="G69">
            <v>132456115</v>
          </cell>
          <cell r="H69">
            <v>4129000</v>
          </cell>
        </row>
        <row r="70">
          <cell r="G70">
            <v>8000000</v>
          </cell>
        </row>
        <row r="72">
          <cell r="G72">
            <v>18500</v>
          </cell>
        </row>
        <row r="73">
          <cell r="G73">
            <v>29189000</v>
          </cell>
        </row>
        <row r="74">
          <cell r="H74">
            <v>10000000</v>
          </cell>
        </row>
        <row r="76">
          <cell r="G76">
            <v>61182533</v>
          </cell>
        </row>
        <row r="77">
          <cell r="G77">
            <v>529697905</v>
          </cell>
        </row>
        <row r="80">
          <cell r="G80">
            <v>129843454</v>
          </cell>
        </row>
        <row r="81">
          <cell r="G81">
            <v>36505095</v>
          </cell>
        </row>
        <row r="83">
          <cell r="G83">
            <v>1500000</v>
          </cell>
        </row>
        <row r="91">
          <cell r="G91">
            <v>13833523</v>
          </cell>
        </row>
      </sheetData>
      <sheetData sheetId="4">
        <row r="10">
          <cell r="G10">
            <v>1359262</v>
          </cell>
        </row>
        <row r="11">
          <cell r="G11">
            <v>0</v>
          </cell>
          <cell r="H11">
            <v>0</v>
          </cell>
          <cell r="I11">
            <v>100000</v>
          </cell>
        </row>
        <row r="14">
          <cell r="G14">
            <v>39044000</v>
          </cell>
          <cell r="H14">
            <v>9151000</v>
          </cell>
          <cell r="I14">
            <v>0</v>
          </cell>
        </row>
        <row r="15">
          <cell r="G15">
            <v>5600000</v>
          </cell>
        </row>
        <row r="17">
          <cell r="G17">
            <v>1055000</v>
          </cell>
        </row>
        <row r="18">
          <cell r="G18">
            <v>10786000</v>
          </cell>
          <cell r="H18">
            <v>2471000</v>
          </cell>
        </row>
        <row r="36">
          <cell r="G36">
            <v>1219572</v>
          </cell>
        </row>
        <row r="44">
          <cell r="G44">
            <v>175000000</v>
          </cell>
          <cell r="H44">
            <v>5520000</v>
          </cell>
          <cell r="I44">
            <v>3294000</v>
          </cell>
        </row>
        <row r="45">
          <cell r="G45">
            <v>38573534</v>
          </cell>
          <cell r="H45">
            <v>1076000</v>
          </cell>
          <cell r="I45">
            <v>642000</v>
          </cell>
        </row>
        <row r="46">
          <cell r="G46">
            <v>123696728</v>
          </cell>
          <cell r="H46">
            <v>6483000</v>
          </cell>
          <cell r="I46">
            <v>6041000</v>
          </cell>
        </row>
        <row r="51">
          <cell r="G51">
            <v>1905000</v>
          </cell>
        </row>
      </sheetData>
      <sheetData sheetId="5">
        <row r="14">
          <cell r="F14">
            <v>2860000</v>
          </cell>
        </row>
        <row r="36">
          <cell r="F36">
            <v>566790</v>
          </cell>
        </row>
        <row r="44">
          <cell r="F44">
            <v>128368000</v>
          </cell>
        </row>
        <row r="45">
          <cell r="F45">
            <v>27627000</v>
          </cell>
        </row>
        <row r="46">
          <cell r="F46">
            <v>12016000</v>
          </cell>
        </row>
        <row r="52">
          <cell r="F52">
            <v>127000</v>
          </cell>
        </row>
      </sheetData>
      <sheetData sheetId="6">
        <row r="14">
          <cell r="F14">
            <v>840000</v>
          </cell>
        </row>
        <row r="15">
          <cell r="F15">
            <v>972000</v>
          </cell>
        </row>
        <row r="36">
          <cell r="F36">
            <v>252378</v>
          </cell>
        </row>
        <row r="44">
          <cell r="F44">
            <v>18431000</v>
          </cell>
        </row>
        <row r="45">
          <cell r="F45">
            <v>3708000</v>
          </cell>
        </row>
        <row r="46">
          <cell r="F46">
            <v>11729000</v>
          </cell>
        </row>
        <row r="52">
          <cell r="F52">
            <v>127000</v>
          </cell>
        </row>
      </sheetData>
      <sheetData sheetId="7">
        <row r="36">
          <cell r="F36">
            <v>558929</v>
          </cell>
        </row>
        <row r="44">
          <cell r="F44">
            <v>42608000</v>
          </cell>
        </row>
        <row r="45">
          <cell r="F45">
            <v>8471000</v>
          </cell>
        </row>
        <row r="46">
          <cell r="F46">
            <v>11752000</v>
          </cell>
        </row>
        <row r="52">
          <cell r="F52">
            <v>254000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8"/>
  <sheetViews>
    <sheetView tabSelected="1" view="pageBreakPreview" zoomScale="60" zoomScaleNormal="100" workbookViewId="0">
      <selection activeCell="J93" sqref="J93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6" width="19.33203125" style="3" customWidth="1"/>
    <col min="7" max="7" width="21.6640625" style="3" customWidth="1"/>
    <col min="8" max="9" width="17.5" style="3" customWidth="1"/>
    <col min="10" max="11" width="9.33203125" style="3"/>
    <col min="12" max="12" width="11.1640625" style="3" bestFit="1" customWidth="1"/>
    <col min="13" max="14" width="17.5" style="3" bestFit="1" customWidth="1"/>
    <col min="15" max="16384" width="9.33203125" style="3"/>
  </cols>
  <sheetData>
    <row r="1" spans="1:9" x14ac:dyDescent="0.2">
      <c r="G1" s="61" t="s">
        <v>214</v>
      </c>
      <c r="H1" s="61"/>
      <c r="I1" s="61"/>
    </row>
    <row r="2" spans="1:9" x14ac:dyDescent="0.2">
      <c r="F2" s="4"/>
      <c r="G2" s="4"/>
      <c r="H2" s="4"/>
      <c r="I2" s="4"/>
    </row>
    <row r="3" spans="1:9" x14ac:dyDescent="0.2">
      <c r="F3" s="4"/>
      <c r="G3" s="4"/>
      <c r="H3" s="4"/>
      <c r="I3" s="4"/>
    </row>
    <row r="4" spans="1:9" ht="42" customHeight="1" x14ac:dyDescent="0.2">
      <c r="A4" s="62" t="s">
        <v>0</v>
      </c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5"/>
      <c r="B5" s="5"/>
      <c r="C5" s="5"/>
      <c r="D5" s="5"/>
      <c r="E5" s="5"/>
      <c r="F5" s="6"/>
      <c r="G5" s="4"/>
      <c r="H5" s="4"/>
      <c r="I5" s="7" t="s">
        <v>1</v>
      </c>
    </row>
    <row r="6" spans="1:9" s="12" customFormat="1" ht="57" x14ac:dyDescent="0.2">
      <c r="A6" s="8"/>
      <c r="B6" s="9" t="s">
        <v>2</v>
      </c>
      <c r="C6" s="9" t="s">
        <v>3</v>
      </c>
      <c r="D6" s="9" t="s">
        <v>4</v>
      </c>
      <c r="E6" s="10" t="s">
        <v>5</v>
      </c>
      <c r="F6" s="11" t="s">
        <v>6</v>
      </c>
      <c r="G6" s="11" t="s">
        <v>7</v>
      </c>
      <c r="H6" s="11" t="s">
        <v>8</v>
      </c>
      <c r="I6" s="11" t="s">
        <v>9</v>
      </c>
    </row>
    <row r="7" spans="1:9" s="17" customFormat="1" ht="14.25" customHeight="1" x14ac:dyDescent="0.2">
      <c r="A7" s="13" t="s">
        <v>10</v>
      </c>
      <c r="B7" s="14" t="s">
        <v>11</v>
      </c>
      <c r="C7" s="14" t="s">
        <v>12</v>
      </c>
      <c r="D7" s="14" t="s">
        <v>13</v>
      </c>
      <c r="E7" s="15" t="s">
        <v>14</v>
      </c>
      <c r="F7" s="16" t="s">
        <v>15</v>
      </c>
      <c r="G7" s="16" t="s">
        <v>16</v>
      </c>
      <c r="H7" s="16" t="s">
        <v>17</v>
      </c>
      <c r="I7" s="16" t="s">
        <v>18</v>
      </c>
    </row>
    <row r="8" spans="1:9" x14ac:dyDescent="0.2">
      <c r="A8" s="18"/>
      <c r="B8" s="19" t="s">
        <v>19</v>
      </c>
      <c r="C8" s="63" t="s">
        <v>20</v>
      </c>
      <c r="D8" s="63"/>
      <c r="E8" s="63"/>
      <c r="F8" s="63"/>
      <c r="G8" s="20"/>
      <c r="H8" s="20"/>
      <c r="I8" s="20"/>
    </row>
    <row r="9" spans="1:9" x14ac:dyDescent="0.2">
      <c r="A9" s="21" t="s">
        <v>19</v>
      </c>
      <c r="B9" s="22"/>
      <c r="C9" s="23" t="s">
        <v>21</v>
      </c>
      <c r="D9" s="23"/>
      <c r="E9" s="23" t="s">
        <v>22</v>
      </c>
      <c r="F9" s="24">
        <f>F10+F17+F18+F19</f>
        <v>557803383</v>
      </c>
      <c r="G9" s="24">
        <f>G10+G17+G18+G19</f>
        <v>557403383</v>
      </c>
      <c r="H9" s="24">
        <f>H10+H17+H18+H19</f>
        <v>400000</v>
      </c>
      <c r="I9" s="24">
        <f>I10+I17+I18+I19</f>
        <v>0</v>
      </c>
    </row>
    <row r="10" spans="1:9" x14ac:dyDescent="0.2">
      <c r="A10" s="18" t="s">
        <v>23</v>
      </c>
      <c r="B10" s="25"/>
      <c r="C10" s="26"/>
      <c r="D10" s="26" t="s">
        <v>24</v>
      </c>
      <c r="E10" s="26" t="s">
        <v>25</v>
      </c>
      <c r="F10" s="27">
        <f>F11+F12+F13+F14+F15</f>
        <v>406203654</v>
      </c>
      <c r="G10" s="27">
        <f>G11+G12+G13+G14+G15</f>
        <v>406203654</v>
      </c>
      <c r="H10" s="27">
        <f>H11+H12+H13+H14+H15</f>
        <v>0</v>
      </c>
      <c r="I10" s="27">
        <f>I11+I12+I13+I14+I15</f>
        <v>0</v>
      </c>
    </row>
    <row r="11" spans="1:9" x14ac:dyDescent="0.2">
      <c r="A11" s="18" t="s">
        <v>26</v>
      </c>
      <c r="B11" s="25"/>
      <c r="C11" s="26"/>
      <c r="D11" s="26" t="s">
        <v>27</v>
      </c>
      <c r="E11" s="28" t="s">
        <v>28</v>
      </c>
      <c r="F11" s="27">
        <f>+G11+H11+I11</f>
        <v>115851620</v>
      </c>
      <c r="G11" s="27">
        <f>+'[1]4.sz.mell. önkormányzat'!G11</f>
        <v>115851620</v>
      </c>
      <c r="H11" s="27"/>
      <c r="I11" s="27"/>
    </row>
    <row r="12" spans="1:9" x14ac:dyDescent="0.2">
      <c r="A12" s="18" t="s">
        <v>29</v>
      </c>
      <c r="B12" s="25"/>
      <c r="C12" s="26"/>
      <c r="D12" s="26" t="s">
        <v>30</v>
      </c>
      <c r="E12" s="28" t="s">
        <v>31</v>
      </c>
      <c r="F12" s="27">
        <f t="shared" ref="F12:F19" si="0">+G12+H12+I12</f>
        <v>162389984</v>
      </c>
      <c r="G12" s="27">
        <f>+'[1]4.sz.mell. önkormányzat'!G12</f>
        <v>162389984</v>
      </c>
      <c r="H12" s="27"/>
      <c r="I12" s="27"/>
    </row>
    <row r="13" spans="1:9" x14ac:dyDescent="0.2">
      <c r="A13" s="18" t="s">
        <v>32</v>
      </c>
      <c r="B13" s="25"/>
      <c r="C13" s="26"/>
      <c r="D13" s="26" t="s">
        <v>33</v>
      </c>
      <c r="E13" s="28" t="s">
        <v>34</v>
      </c>
      <c r="F13" s="27">
        <f t="shared" si="0"/>
        <v>119359960</v>
      </c>
      <c r="G13" s="27">
        <f>+'[1]4.sz.mell. önkormányzat'!G13</f>
        <v>119359960</v>
      </c>
      <c r="H13" s="27"/>
      <c r="I13" s="27"/>
    </row>
    <row r="14" spans="1:9" x14ac:dyDescent="0.2">
      <c r="A14" s="18" t="s">
        <v>35</v>
      </c>
      <c r="B14" s="25"/>
      <c r="C14" s="26"/>
      <c r="D14" s="26" t="s">
        <v>36</v>
      </c>
      <c r="E14" s="28" t="s">
        <v>37</v>
      </c>
      <c r="F14" s="27">
        <f t="shared" si="0"/>
        <v>8602090</v>
      </c>
      <c r="G14" s="27">
        <f>+'[1]4.sz.mell. önkormányzat'!G14</f>
        <v>8602090</v>
      </c>
      <c r="H14" s="27"/>
      <c r="I14" s="27"/>
    </row>
    <row r="15" spans="1:9" x14ac:dyDescent="0.2">
      <c r="A15" s="18" t="s">
        <v>38</v>
      </c>
      <c r="B15" s="25"/>
      <c r="C15" s="26"/>
      <c r="D15" s="26" t="s">
        <v>39</v>
      </c>
      <c r="E15" s="28" t="s">
        <v>40</v>
      </c>
      <c r="F15" s="27">
        <f t="shared" si="0"/>
        <v>0</v>
      </c>
      <c r="G15" s="27">
        <f>+'[1]4.sz.mell. önkormányzat'!G15</f>
        <v>0</v>
      </c>
      <c r="H15" s="27"/>
      <c r="I15" s="27"/>
    </row>
    <row r="16" spans="1:9" x14ac:dyDescent="0.2">
      <c r="A16" s="18"/>
      <c r="B16" s="25"/>
      <c r="C16" s="26"/>
      <c r="D16" s="26" t="s">
        <v>41</v>
      </c>
      <c r="E16" s="28" t="s">
        <v>42</v>
      </c>
      <c r="F16" s="27">
        <f t="shared" si="0"/>
        <v>0</v>
      </c>
      <c r="G16" s="27">
        <f>+'[1]4.sz.mell. önkormányzat'!G16</f>
        <v>0</v>
      </c>
      <c r="H16" s="27"/>
      <c r="I16" s="27"/>
    </row>
    <row r="17" spans="1:9" x14ac:dyDescent="0.2">
      <c r="A17" s="18" t="s">
        <v>43</v>
      </c>
      <c r="B17" s="25"/>
      <c r="C17" s="26"/>
      <c r="D17" s="26" t="s">
        <v>44</v>
      </c>
      <c r="E17" s="26" t="s">
        <v>45</v>
      </c>
      <c r="F17" s="27">
        <f t="shared" si="0"/>
        <v>0</v>
      </c>
      <c r="G17" s="27">
        <f>+'[1]4.sz.mell. önkormányzat'!G17</f>
        <v>0</v>
      </c>
      <c r="H17" s="27"/>
      <c r="I17" s="27"/>
    </row>
    <row r="18" spans="1:9" ht="25.5" x14ac:dyDescent="0.2">
      <c r="A18" s="18" t="s">
        <v>46</v>
      </c>
      <c r="B18" s="25"/>
      <c r="C18" s="26"/>
      <c r="D18" s="26" t="s">
        <v>47</v>
      </c>
      <c r="E18" s="29" t="s">
        <v>48</v>
      </c>
      <c r="F18" s="27">
        <f t="shared" si="0"/>
        <v>0</v>
      </c>
      <c r="G18" s="27">
        <f>+'[1]4.sz.mell. önkormányzat'!G18</f>
        <v>0</v>
      </c>
      <c r="H18" s="27"/>
      <c r="I18" s="27"/>
    </row>
    <row r="19" spans="1:9" x14ac:dyDescent="0.2">
      <c r="A19" s="18" t="s">
        <v>49</v>
      </c>
      <c r="B19" s="25"/>
      <c r="C19" s="26"/>
      <c r="D19" s="26" t="s">
        <v>50</v>
      </c>
      <c r="E19" s="26" t="s">
        <v>51</v>
      </c>
      <c r="F19" s="27">
        <f t="shared" si="0"/>
        <v>151599729</v>
      </c>
      <c r="G19" s="27">
        <f>+'[1]4.sz.mell. önkormányzat'!G19+'[1]5.sz.mell. hivatal'!G10+'[1]6.sz.mell. óvoda'!F10+'[1]7.sz.mell. könyvtár'!F10+'[1]8.sz.mell. bölcsőde'!F10</f>
        <v>151199729</v>
      </c>
      <c r="H19" s="27">
        <f>+'[1]4.sz.mell. önkormányzat'!H19+'[1]5.sz.mell. hivatal'!H10</f>
        <v>400000</v>
      </c>
      <c r="I19" s="27">
        <f>+'[1]4.sz.mell. önkormányzat'!I19+'[1]5.sz.mell. hivatal'!I10</f>
        <v>0</v>
      </c>
    </row>
    <row r="20" spans="1:9" x14ac:dyDescent="0.2">
      <c r="A20" s="18" t="s">
        <v>52</v>
      </c>
      <c r="B20" s="25"/>
      <c r="C20" s="30" t="s">
        <v>53</v>
      </c>
      <c r="D20" s="30"/>
      <c r="E20" s="30" t="s">
        <v>54</v>
      </c>
      <c r="F20" s="31">
        <f>F21+F22+F23+F27</f>
        <v>221100000</v>
      </c>
      <c r="G20" s="31">
        <f>G21+G22+G23+G27</f>
        <v>221000000</v>
      </c>
      <c r="H20" s="31">
        <f>H21+H22+H23+H27</f>
        <v>0</v>
      </c>
      <c r="I20" s="31">
        <f>I21+I22+I23+I27</f>
        <v>100000</v>
      </c>
    </row>
    <row r="21" spans="1:9" x14ac:dyDescent="0.2">
      <c r="A21" s="18" t="s">
        <v>55</v>
      </c>
      <c r="B21" s="25"/>
      <c r="C21" s="26"/>
      <c r="D21" s="26" t="s">
        <v>56</v>
      </c>
      <c r="E21" s="26" t="s">
        <v>57</v>
      </c>
      <c r="F21" s="27"/>
      <c r="G21" s="27"/>
      <c r="H21" s="27"/>
      <c r="I21" s="27"/>
    </row>
    <row r="22" spans="1:9" x14ac:dyDescent="0.2">
      <c r="A22" s="18" t="s">
        <v>58</v>
      </c>
      <c r="B22" s="25"/>
      <c r="C22" s="26"/>
      <c r="D22" s="26" t="s">
        <v>59</v>
      </c>
      <c r="E22" s="26" t="s">
        <v>60</v>
      </c>
      <c r="F22" s="27">
        <f t="shared" ref="F22:F27" si="1">+G22+H22+I22</f>
        <v>44000000</v>
      </c>
      <c r="G22" s="27">
        <f>+'[1]4.sz.mell. önkormányzat'!G22</f>
        <v>44000000</v>
      </c>
      <c r="H22" s="27"/>
      <c r="I22" s="27"/>
    </row>
    <row r="23" spans="1:9" x14ac:dyDescent="0.2">
      <c r="A23" s="18" t="s">
        <v>61</v>
      </c>
      <c r="B23" s="25"/>
      <c r="C23" s="26"/>
      <c r="D23" s="26" t="s">
        <v>62</v>
      </c>
      <c r="E23" s="26" t="s">
        <v>63</v>
      </c>
      <c r="F23" s="27">
        <f t="shared" si="1"/>
        <v>176000000</v>
      </c>
      <c r="G23" s="27">
        <f>+'[1]4.sz.mell. önkormányzat'!G23</f>
        <v>176000000</v>
      </c>
      <c r="H23" s="27">
        <f>H24+H25+H26</f>
        <v>0</v>
      </c>
      <c r="I23" s="27">
        <f>I24+I25+I26</f>
        <v>0</v>
      </c>
    </row>
    <row r="24" spans="1:9" x14ac:dyDescent="0.2">
      <c r="A24" s="18" t="s">
        <v>64</v>
      </c>
      <c r="B24" s="25"/>
      <c r="C24" s="26"/>
      <c r="D24" s="26" t="s">
        <v>65</v>
      </c>
      <c r="E24" s="28" t="s">
        <v>66</v>
      </c>
      <c r="F24" s="27">
        <f t="shared" si="1"/>
        <v>165000000</v>
      </c>
      <c r="G24" s="27">
        <f>+'[1]4.sz.mell. önkormányzat'!G24</f>
        <v>165000000</v>
      </c>
      <c r="H24" s="27"/>
      <c r="I24" s="27"/>
    </row>
    <row r="25" spans="1:9" x14ac:dyDescent="0.2">
      <c r="A25" s="18" t="s">
        <v>67</v>
      </c>
      <c r="B25" s="25"/>
      <c r="C25" s="26"/>
      <c r="D25" s="26" t="s">
        <v>68</v>
      </c>
      <c r="E25" s="28" t="s">
        <v>69</v>
      </c>
      <c r="F25" s="27">
        <f t="shared" si="1"/>
        <v>11000000</v>
      </c>
      <c r="G25" s="27">
        <f>+'[1]4.sz.mell. önkormányzat'!G25</f>
        <v>11000000</v>
      </c>
      <c r="H25" s="27"/>
      <c r="I25" s="27"/>
    </row>
    <row r="26" spans="1:9" x14ac:dyDescent="0.2">
      <c r="A26" s="18" t="s">
        <v>70</v>
      </c>
      <c r="B26" s="25"/>
      <c r="C26" s="26"/>
      <c r="D26" s="26" t="s">
        <v>71</v>
      </c>
      <c r="E26" s="28" t="s">
        <v>72</v>
      </c>
      <c r="F26" s="27">
        <f t="shared" si="1"/>
        <v>0</v>
      </c>
      <c r="G26" s="27">
        <v>0</v>
      </c>
      <c r="H26" s="27"/>
      <c r="I26" s="27"/>
    </row>
    <row r="27" spans="1:9" x14ac:dyDescent="0.2">
      <c r="A27" s="18" t="s">
        <v>73</v>
      </c>
      <c r="B27" s="25"/>
      <c r="C27" s="26"/>
      <c r="D27" s="26" t="s">
        <v>74</v>
      </c>
      <c r="E27" s="26" t="s">
        <v>75</v>
      </c>
      <c r="F27" s="27">
        <f t="shared" si="1"/>
        <v>1100000</v>
      </c>
      <c r="G27" s="27">
        <f>+'[1]4.sz.mell. önkormányzat'!G27+'[1]5.sz.mell. hivatal'!G11</f>
        <v>1000000</v>
      </c>
      <c r="H27" s="27">
        <f>+'[1]5.sz.mell. hivatal'!H11+'[1]4.sz.mell. önkormányzat'!H27</f>
        <v>0</v>
      </c>
      <c r="I27" s="27">
        <f>+'[1]5.sz.mell. hivatal'!I11+'[1]4.sz.mell. önkormányzat'!I27</f>
        <v>100000</v>
      </c>
    </row>
    <row r="28" spans="1:9" x14ac:dyDescent="0.2">
      <c r="A28" s="18" t="s">
        <v>76</v>
      </c>
      <c r="B28" s="25"/>
      <c r="C28" s="30" t="s">
        <v>77</v>
      </c>
      <c r="D28" s="30"/>
      <c r="E28" s="30" t="s">
        <v>78</v>
      </c>
      <c r="F28" s="31">
        <f>+G28+H28+I28</f>
        <v>102352000</v>
      </c>
      <c r="G28" s="31">
        <f>G30+G31+G32+G33+G34+G35+G36+G37+G29</f>
        <v>90430000</v>
      </c>
      <c r="H28" s="31">
        <f>H30+H31+H32+H33+H34+H35+H36+H37+H29</f>
        <v>11922000</v>
      </c>
      <c r="I28" s="31">
        <f>I30+I31+I32+I33+I34+I35+I36+I37</f>
        <v>0</v>
      </c>
    </row>
    <row r="29" spans="1:9" x14ac:dyDescent="0.2">
      <c r="A29" s="18" t="s">
        <v>79</v>
      </c>
      <c r="B29" s="25"/>
      <c r="C29" s="26"/>
      <c r="D29" s="26" t="s">
        <v>80</v>
      </c>
      <c r="E29" s="26" t="s">
        <v>81</v>
      </c>
      <c r="F29" s="27">
        <f t="shared" ref="F29:F39" si="2">+G29+H29+I29</f>
        <v>300000</v>
      </c>
      <c r="G29" s="27">
        <f>+'[1]4.sz.mell. önkormányzat'!G29+'[1]5.sz.mell. hivatal'!G13+'[1]6.sz.mell. óvoda'!F13+'[1]7.sz.mell. könyvtár'!F13+'[1]8.sz.mell. bölcsőde'!F13</f>
        <v>0</v>
      </c>
      <c r="H29" s="27">
        <f>+'[1]4.sz.mell. önkormányzat'!H29+'[1]5.sz.mell. hivatal'!H13</f>
        <v>300000</v>
      </c>
      <c r="I29" s="27"/>
    </row>
    <row r="30" spans="1:9" x14ac:dyDescent="0.2">
      <c r="A30" s="18" t="s">
        <v>82</v>
      </c>
      <c r="B30" s="25"/>
      <c r="C30" s="26"/>
      <c r="D30" s="26" t="s">
        <v>83</v>
      </c>
      <c r="E30" s="26" t="s">
        <v>84</v>
      </c>
      <c r="F30" s="27">
        <f t="shared" si="2"/>
        <v>69767000</v>
      </c>
      <c r="G30" s="27">
        <f>+'[1]4.sz.mell. önkormányzat'!G30+'[1]5.sz.mell. hivatal'!G14+'[1]6.sz.mell. óvoda'!F14+'[1]7.sz.mell. könyvtár'!F14+'[1]8.sz.mell. bölcsőde'!F14</f>
        <v>60616000</v>
      </c>
      <c r="H30" s="27">
        <f>+'[1]4.sz.mell. önkormányzat'!H30+'[1]5.sz.mell. hivatal'!H14</f>
        <v>9151000</v>
      </c>
      <c r="I30" s="27">
        <f>+'[1]4.sz.mell. önkormányzat'!I30+'[1]5.sz.mell. hivatal'!I14</f>
        <v>0</v>
      </c>
    </row>
    <row r="31" spans="1:9" x14ac:dyDescent="0.2">
      <c r="A31" s="18" t="s">
        <v>85</v>
      </c>
      <c r="B31" s="25"/>
      <c r="C31" s="26"/>
      <c r="D31" s="26" t="s">
        <v>86</v>
      </c>
      <c r="E31" s="26" t="s">
        <v>87</v>
      </c>
      <c r="F31" s="27">
        <f t="shared" si="2"/>
        <v>9740000</v>
      </c>
      <c r="G31" s="27">
        <f>+'[1]4.sz.mell. önkormányzat'!G31+'[1]5.sz.mell. hivatal'!G15+'[1]6.sz.mell. óvoda'!F15+'[1]7.sz.mell. könyvtár'!F15+'[1]8.sz.mell. bölcsőde'!F15</f>
        <v>9740000</v>
      </c>
      <c r="H31" s="27"/>
      <c r="I31" s="27"/>
    </row>
    <row r="32" spans="1:9" x14ac:dyDescent="0.2">
      <c r="A32" s="18" t="s">
        <v>88</v>
      </c>
      <c r="B32" s="25"/>
      <c r="C32" s="26"/>
      <c r="D32" s="26" t="s">
        <v>89</v>
      </c>
      <c r="E32" s="26" t="s">
        <v>90</v>
      </c>
      <c r="F32" s="27">
        <f t="shared" si="2"/>
        <v>3626000</v>
      </c>
      <c r="G32" s="27">
        <f>+'[1]4.sz.mell. önkormányzat'!G32+'[1]5.sz.mell. hivatal'!G16+'[1]6.sz.mell. óvoda'!F16+'[1]7.sz.mell. könyvtár'!F16+'[1]8.sz.mell. bölcsőde'!F16</f>
        <v>3626000</v>
      </c>
      <c r="H32" s="27"/>
      <c r="I32" s="27"/>
    </row>
    <row r="33" spans="1:14" x14ac:dyDescent="0.2">
      <c r="A33" s="18" t="s">
        <v>91</v>
      </c>
      <c r="B33" s="25"/>
      <c r="C33" s="26"/>
      <c r="D33" s="26" t="s">
        <v>92</v>
      </c>
      <c r="E33" s="26" t="s">
        <v>93</v>
      </c>
      <c r="F33" s="27">
        <f t="shared" si="2"/>
        <v>1055000</v>
      </c>
      <c r="G33" s="27">
        <f>+'[1]4.sz.mell. önkormányzat'!G33+'[1]5.sz.mell. hivatal'!G17</f>
        <v>1055000</v>
      </c>
      <c r="H33" s="27"/>
      <c r="I33" s="27"/>
    </row>
    <row r="34" spans="1:14" x14ac:dyDescent="0.2">
      <c r="A34" s="18" t="s">
        <v>94</v>
      </c>
      <c r="B34" s="25"/>
      <c r="C34" s="26"/>
      <c r="D34" s="26" t="s">
        <v>95</v>
      </c>
      <c r="E34" s="26" t="s">
        <v>96</v>
      </c>
      <c r="F34" s="27">
        <f t="shared" si="2"/>
        <v>17864000</v>
      </c>
      <c r="G34" s="27">
        <f>+'[1]4.sz.mell. önkormányzat'!G34+'[1]5.sz.mell. hivatal'!G18+'[1]6.sz.mell. óvoda'!F18+'[1]7.sz.mell. könyvtár'!F18+'[1]8.sz.mell. bölcsőde'!F18</f>
        <v>15393000</v>
      </c>
      <c r="H34" s="27">
        <f>+'[1]5.sz.mell. hivatal'!H18</f>
        <v>2471000</v>
      </c>
      <c r="I34" s="27"/>
    </row>
    <row r="35" spans="1:14" x14ac:dyDescent="0.2">
      <c r="A35" s="18" t="s">
        <v>97</v>
      </c>
      <c r="B35" s="25"/>
      <c r="C35" s="26"/>
      <c r="D35" s="26" t="s">
        <v>98</v>
      </c>
      <c r="E35" s="26" t="s">
        <v>99</v>
      </c>
      <c r="F35" s="27">
        <f t="shared" si="2"/>
        <v>0</v>
      </c>
      <c r="G35" s="27">
        <f>+'[1]4.sz.mell. önkormányzat'!G35+'[1]5.sz.mell. hivatal'!G19</f>
        <v>0</v>
      </c>
      <c r="H35" s="27"/>
      <c r="I35" s="27"/>
    </row>
    <row r="36" spans="1:14" x14ac:dyDescent="0.2">
      <c r="A36" s="18" t="s">
        <v>100</v>
      </c>
      <c r="B36" s="25"/>
      <c r="C36" s="26"/>
      <c r="D36" s="26" t="s">
        <v>101</v>
      </c>
      <c r="E36" s="26" t="s">
        <v>102</v>
      </c>
      <c r="F36" s="27">
        <f t="shared" si="2"/>
        <v>0</v>
      </c>
      <c r="G36" s="27">
        <f>+'[1]4.sz.mell. önkormányzat'!G36+'[1]5.sz.mell. hivatal'!G20</f>
        <v>0</v>
      </c>
      <c r="H36" s="27"/>
      <c r="I36" s="27"/>
    </row>
    <row r="37" spans="1:14" x14ac:dyDescent="0.2">
      <c r="A37" s="18" t="s">
        <v>103</v>
      </c>
      <c r="B37" s="25"/>
      <c r="C37" s="26"/>
      <c r="D37" s="26" t="s">
        <v>104</v>
      </c>
      <c r="E37" s="26" t="s">
        <v>105</v>
      </c>
      <c r="F37" s="27">
        <f t="shared" si="2"/>
        <v>0</v>
      </c>
      <c r="G37" s="27">
        <f>+'[1]4.sz.mell. önkormányzat'!G37+'[1]5.sz.mell. hivatal'!G21</f>
        <v>0</v>
      </c>
      <c r="H37" s="27"/>
      <c r="I37" s="27"/>
    </row>
    <row r="38" spans="1:14" x14ac:dyDescent="0.2">
      <c r="A38" s="18" t="s">
        <v>106</v>
      </c>
      <c r="B38" s="25"/>
      <c r="C38" s="30" t="s">
        <v>107</v>
      </c>
      <c r="D38" s="30"/>
      <c r="E38" s="30" t="s">
        <v>108</v>
      </c>
      <c r="F38" s="31">
        <f t="shared" si="2"/>
        <v>0</v>
      </c>
      <c r="G38" s="31">
        <f>+G39</f>
        <v>0</v>
      </c>
      <c r="H38" s="31">
        <f>+H39</f>
        <v>0</v>
      </c>
      <c r="I38" s="31">
        <f>+I39</f>
        <v>0</v>
      </c>
    </row>
    <row r="39" spans="1:14" x14ac:dyDescent="0.2">
      <c r="A39" s="18" t="s">
        <v>109</v>
      </c>
      <c r="B39" s="25"/>
      <c r="C39" s="26"/>
      <c r="D39" s="26" t="s">
        <v>110</v>
      </c>
      <c r="E39" s="26" t="s">
        <v>111</v>
      </c>
      <c r="F39" s="27">
        <f t="shared" si="2"/>
        <v>0</v>
      </c>
      <c r="G39" s="27"/>
      <c r="H39" s="27"/>
      <c r="I39" s="27"/>
    </row>
    <row r="40" spans="1:14" x14ac:dyDescent="0.2">
      <c r="A40" s="18"/>
      <c r="B40" s="57" t="s">
        <v>112</v>
      </c>
      <c r="C40" s="57"/>
      <c r="D40" s="57"/>
      <c r="E40" s="58" t="s">
        <v>113</v>
      </c>
      <c r="F40" s="31">
        <f>+F9+F20+F28+F38</f>
        <v>881255383</v>
      </c>
      <c r="G40" s="31">
        <f>+G9+G20+G28+G38</f>
        <v>868833383</v>
      </c>
      <c r="H40" s="31">
        <f>+H9+H20+H28+H38</f>
        <v>12322000</v>
      </c>
      <c r="I40" s="31">
        <f>+I9+I20+I28+I38</f>
        <v>100000</v>
      </c>
    </row>
    <row r="41" spans="1:14" x14ac:dyDescent="0.2">
      <c r="A41" s="18" t="s">
        <v>114</v>
      </c>
      <c r="B41" s="19" t="s">
        <v>23</v>
      </c>
      <c r="C41" s="55" t="s">
        <v>115</v>
      </c>
      <c r="D41" s="55"/>
      <c r="E41" s="55"/>
      <c r="F41" s="56"/>
      <c r="G41" s="20"/>
      <c r="H41" s="20"/>
      <c r="I41" s="20"/>
    </row>
    <row r="42" spans="1:14" x14ac:dyDescent="0.2">
      <c r="A42" s="18" t="s">
        <v>116</v>
      </c>
      <c r="B42" s="25"/>
      <c r="C42" s="30" t="s">
        <v>117</v>
      </c>
      <c r="D42" s="30"/>
      <c r="E42" s="30" t="s">
        <v>118</v>
      </c>
      <c r="F42" s="24">
        <f>F43+F44</f>
        <v>8969365</v>
      </c>
      <c r="G42" s="24">
        <f>G43+G44</f>
        <v>8969365</v>
      </c>
      <c r="H42" s="24">
        <f>H43+H44</f>
        <v>0</v>
      </c>
      <c r="I42" s="24">
        <f>I43+I44</f>
        <v>0</v>
      </c>
    </row>
    <row r="43" spans="1:14" x14ac:dyDescent="0.2">
      <c r="A43" s="18" t="s">
        <v>119</v>
      </c>
      <c r="B43" s="25"/>
      <c r="C43" s="26"/>
      <c r="D43" s="26" t="s">
        <v>120</v>
      </c>
      <c r="E43" s="26" t="s">
        <v>121</v>
      </c>
      <c r="F43" s="32"/>
      <c r="G43" s="32"/>
      <c r="H43" s="32"/>
      <c r="I43" s="32"/>
    </row>
    <row r="44" spans="1:14" x14ac:dyDescent="0.2">
      <c r="A44" s="18" t="s">
        <v>122</v>
      </c>
      <c r="B44" s="25"/>
      <c r="C44" s="26"/>
      <c r="D44" s="26" t="s">
        <v>123</v>
      </c>
      <c r="E44" s="26" t="s">
        <v>124</v>
      </c>
      <c r="F44" s="32">
        <f>+G44</f>
        <v>8969365</v>
      </c>
      <c r="G44" s="32">
        <f>+'[1]4.sz.mell. önkormányzat'!G44</f>
        <v>8969365</v>
      </c>
      <c r="H44" s="32"/>
      <c r="I44" s="32"/>
    </row>
    <row r="45" spans="1:14" x14ac:dyDescent="0.2">
      <c r="A45" s="18" t="s">
        <v>125</v>
      </c>
      <c r="B45" s="25"/>
      <c r="C45" s="30" t="s">
        <v>126</v>
      </c>
      <c r="D45" s="30"/>
      <c r="E45" s="30" t="s">
        <v>127</v>
      </c>
      <c r="F45" s="24">
        <f>F46+F47+F48+F49</f>
        <v>0</v>
      </c>
      <c r="G45" s="24">
        <f>G46+G47+G48+G49</f>
        <v>0</v>
      </c>
      <c r="H45" s="24">
        <f>H46+H47+H48+H49</f>
        <v>0</v>
      </c>
      <c r="I45" s="24">
        <f>I46+I47+I48+I49</f>
        <v>0</v>
      </c>
    </row>
    <row r="46" spans="1:14" x14ac:dyDescent="0.2">
      <c r="A46" s="18" t="s">
        <v>128</v>
      </c>
      <c r="B46" s="25"/>
      <c r="C46" s="26"/>
      <c r="D46" s="26" t="s">
        <v>129</v>
      </c>
      <c r="E46" s="26" t="s">
        <v>130</v>
      </c>
      <c r="F46" s="32"/>
      <c r="G46" s="32"/>
      <c r="H46" s="32"/>
      <c r="I46" s="32"/>
    </row>
    <row r="47" spans="1:14" x14ac:dyDescent="0.2">
      <c r="A47" s="18" t="s">
        <v>131</v>
      </c>
      <c r="B47" s="25"/>
      <c r="C47" s="26"/>
      <c r="D47" s="26" t="s">
        <v>132</v>
      </c>
      <c r="E47" s="26" t="s">
        <v>133</v>
      </c>
      <c r="F47" s="32"/>
      <c r="G47" s="32"/>
      <c r="H47" s="32"/>
      <c r="I47" s="32"/>
    </row>
    <row r="48" spans="1:14" x14ac:dyDescent="0.2">
      <c r="A48" s="18" t="s">
        <v>134</v>
      </c>
      <c r="B48" s="25"/>
      <c r="C48" s="26"/>
      <c r="D48" s="26" t="s">
        <v>135</v>
      </c>
      <c r="E48" s="26" t="s">
        <v>136</v>
      </c>
      <c r="F48" s="32"/>
      <c r="G48" s="32"/>
      <c r="H48" s="32"/>
      <c r="I48" s="32"/>
      <c r="N48" s="33"/>
    </row>
    <row r="49" spans="1:14" x14ac:dyDescent="0.2">
      <c r="A49" s="18" t="s">
        <v>137</v>
      </c>
      <c r="B49" s="25"/>
      <c r="C49" s="26"/>
      <c r="D49" s="26" t="s">
        <v>138</v>
      </c>
      <c r="E49" s="26" t="s">
        <v>139</v>
      </c>
      <c r="F49" s="32"/>
      <c r="G49" s="32"/>
      <c r="H49" s="32"/>
      <c r="I49" s="32"/>
    </row>
    <row r="50" spans="1:14" x14ac:dyDescent="0.2">
      <c r="A50" s="18" t="s">
        <v>140</v>
      </c>
      <c r="B50" s="25"/>
      <c r="C50" s="30" t="s">
        <v>141</v>
      </c>
      <c r="D50" s="30"/>
      <c r="E50" s="30" t="s">
        <v>142</v>
      </c>
      <c r="F50" s="24"/>
      <c r="G50" s="24"/>
      <c r="H50" s="24"/>
      <c r="I50" s="24"/>
    </row>
    <row r="51" spans="1:14" x14ac:dyDescent="0.2">
      <c r="A51" s="18"/>
      <c r="B51" s="57" t="s">
        <v>143</v>
      </c>
      <c r="C51" s="57"/>
      <c r="D51" s="57"/>
      <c r="E51" s="58"/>
      <c r="F51" s="31">
        <f>+F42+F45+F50</f>
        <v>8969365</v>
      </c>
      <c r="G51" s="31">
        <f>+G42+G45+G50</f>
        <v>8969365</v>
      </c>
      <c r="H51" s="31">
        <f>+H42+H45+H50</f>
        <v>0</v>
      </c>
      <c r="I51" s="31">
        <f>+I42+I45+I50</f>
        <v>0</v>
      </c>
    </row>
    <row r="52" spans="1:14" x14ac:dyDescent="0.2">
      <c r="A52" s="18" t="s">
        <v>144</v>
      </c>
      <c r="B52" s="34" t="s">
        <v>145</v>
      </c>
      <c r="C52" s="35"/>
      <c r="D52" s="35"/>
      <c r="E52" s="36" t="s">
        <v>146</v>
      </c>
      <c r="F52" s="24">
        <f>+F9+F20+F28+F38+F42+F45+F50</f>
        <v>890224748</v>
      </c>
      <c r="G52" s="24">
        <f>+G9+G20+G28+G38+G42+G45+G50</f>
        <v>877802748</v>
      </c>
      <c r="H52" s="24">
        <f>+H9+H20+H28+H38+H42+H45+H50</f>
        <v>12322000</v>
      </c>
      <c r="I52" s="24">
        <f>+I9+I20+I28+I38+I42+I45+I50</f>
        <v>100000</v>
      </c>
    </row>
    <row r="53" spans="1:14" x14ac:dyDescent="0.2">
      <c r="A53" s="18" t="s">
        <v>147</v>
      </c>
      <c r="B53" s="19" t="s">
        <v>26</v>
      </c>
      <c r="C53" s="50" t="s">
        <v>148</v>
      </c>
      <c r="D53" s="50"/>
      <c r="E53" s="50"/>
      <c r="F53" s="51"/>
      <c r="G53" s="20"/>
      <c r="H53" s="20"/>
      <c r="I53" s="20"/>
    </row>
    <row r="54" spans="1:14" x14ac:dyDescent="0.2">
      <c r="A54" s="18" t="s">
        <v>149</v>
      </c>
      <c r="B54" s="25"/>
      <c r="C54" s="30" t="s">
        <v>150</v>
      </c>
      <c r="D54" s="30"/>
      <c r="E54" s="30" t="s">
        <v>151</v>
      </c>
      <c r="F54" s="24">
        <f t="shared" ref="F54:F60" si="3">+G54+H54+I54</f>
        <v>873854639</v>
      </c>
      <c r="G54" s="24">
        <f>+G55</f>
        <v>845653639</v>
      </c>
      <c r="H54" s="24">
        <f>+H55</f>
        <v>18324000</v>
      </c>
      <c r="I54" s="24">
        <f>+I55</f>
        <v>9877000</v>
      </c>
    </row>
    <row r="55" spans="1:14" x14ac:dyDescent="0.2">
      <c r="A55" s="18" t="s">
        <v>152</v>
      </c>
      <c r="B55" s="25"/>
      <c r="C55" s="26"/>
      <c r="D55" s="26" t="s">
        <v>153</v>
      </c>
      <c r="E55" s="26" t="s">
        <v>154</v>
      </c>
      <c r="F55" s="32">
        <f t="shared" si="3"/>
        <v>873854639</v>
      </c>
      <c r="G55" s="32">
        <f>+G56+G57+G58+G59</f>
        <v>845653639</v>
      </c>
      <c r="H55" s="32">
        <f>+H56+H57+H58+H59</f>
        <v>18324000</v>
      </c>
      <c r="I55" s="32">
        <f>+I56+I57+I58+I59</f>
        <v>9877000</v>
      </c>
    </row>
    <row r="56" spans="1:14" x14ac:dyDescent="0.2">
      <c r="A56" s="18" t="s">
        <v>155</v>
      </c>
      <c r="B56" s="25"/>
      <c r="C56" s="26"/>
      <c r="D56" s="26" t="s">
        <v>156</v>
      </c>
      <c r="E56" s="28" t="s">
        <v>157</v>
      </c>
      <c r="F56" s="32">
        <f t="shared" si="3"/>
        <v>30000000</v>
      </c>
      <c r="G56" s="32">
        <f>+'[1]4.sz.mell. önkormányzat'!G56</f>
        <v>30000000</v>
      </c>
      <c r="H56" s="32"/>
      <c r="I56" s="32"/>
    </row>
    <row r="57" spans="1:14" x14ac:dyDescent="0.2">
      <c r="A57" s="18" t="s">
        <v>158</v>
      </c>
      <c r="B57" s="25"/>
      <c r="C57" s="26"/>
      <c r="D57" s="26" t="s">
        <v>159</v>
      </c>
      <c r="E57" s="28" t="s">
        <v>160</v>
      </c>
      <c r="F57" s="32">
        <f t="shared" si="3"/>
        <v>0</v>
      </c>
      <c r="G57" s="32"/>
      <c r="H57" s="32"/>
      <c r="I57" s="32"/>
    </row>
    <row r="58" spans="1:14" x14ac:dyDescent="0.2">
      <c r="A58" s="18" t="s">
        <v>161</v>
      </c>
      <c r="B58" s="25"/>
      <c r="C58" s="26"/>
      <c r="D58" s="26" t="s">
        <v>162</v>
      </c>
      <c r="E58" s="28" t="s">
        <v>163</v>
      </c>
      <c r="F58" s="32">
        <f>+G58+H58+I58</f>
        <v>843854639</v>
      </c>
      <c r="G58" s="32">
        <f>+'[1]4.sz.mell. önkormányzat'!G58+'[1]5.sz.mell. hivatal'!G36+'[1]6.sz.mell. óvoda'!F36+'[1]7.sz.mell. könyvtár'!F36+'[1]8.sz.mell. bölcsőde'!F36</f>
        <v>815653639</v>
      </c>
      <c r="H58" s="32">
        <f>+'[1]4.sz.mell. önkormányzat'!H58</f>
        <v>18324000</v>
      </c>
      <c r="I58" s="32">
        <f>+'[1]4.sz.mell. önkormányzat'!I58</f>
        <v>9877000</v>
      </c>
    </row>
    <row r="59" spans="1:14" x14ac:dyDescent="0.2">
      <c r="A59" s="18" t="s">
        <v>164</v>
      </c>
      <c r="B59" s="25"/>
      <c r="C59" s="26"/>
      <c r="D59" s="26" t="s">
        <v>165</v>
      </c>
      <c r="E59" s="28" t="s">
        <v>166</v>
      </c>
      <c r="F59" s="32">
        <f t="shared" si="3"/>
        <v>0</v>
      </c>
      <c r="G59" s="32"/>
      <c r="H59" s="32"/>
      <c r="I59" s="32"/>
    </row>
    <row r="60" spans="1:14" x14ac:dyDescent="0.2">
      <c r="A60" s="18" t="s">
        <v>167</v>
      </c>
      <c r="B60" s="25"/>
      <c r="C60" s="26"/>
      <c r="D60" s="26"/>
      <c r="E60" s="25" t="s">
        <v>168</v>
      </c>
      <c r="F60" s="24">
        <f t="shared" si="3"/>
        <v>873854639</v>
      </c>
      <c r="G60" s="24">
        <f>+G54</f>
        <v>845653639</v>
      </c>
      <c r="H60" s="24">
        <f>+H54</f>
        <v>18324000</v>
      </c>
      <c r="I60" s="24">
        <f>+I54</f>
        <v>9877000</v>
      </c>
    </row>
    <row r="61" spans="1:14" s="38" customFormat="1" ht="16.5" x14ac:dyDescent="0.25">
      <c r="A61" s="18" t="s">
        <v>169</v>
      </c>
      <c r="B61" s="52" t="s">
        <v>170</v>
      </c>
      <c r="C61" s="53"/>
      <c r="D61" s="53"/>
      <c r="E61" s="54"/>
      <c r="F61" s="37">
        <f>+G61+H61+I61</f>
        <v>1764079387</v>
      </c>
      <c r="G61" s="37">
        <f>+G54+G52</f>
        <v>1723456387</v>
      </c>
      <c r="H61" s="37">
        <f>+H54+H52</f>
        <v>30646000</v>
      </c>
      <c r="I61" s="37">
        <f>+I54+I52</f>
        <v>9977000</v>
      </c>
      <c r="M61" s="39"/>
      <c r="N61" s="39"/>
    </row>
    <row r="62" spans="1:14" s="38" customFormat="1" ht="16.5" x14ac:dyDescent="0.25">
      <c r="A62" s="40"/>
      <c r="B62" s="41"/>
      <c r="C62" s="41"/>
      <c r="D62" s="41"/>
      <c r="E62" s="41"/>
      <c r="F62" s="42"/>
      <c r="G62" s="42"/>
      <c r="H62" s="42"/>
      <c r="I62" s="42"/>
      <c r="M62" s="39"/>
      <c r="N62" s="39"/>
    </row>
    <row r="63" spans="1:14" ht="57" x14ac:dyDescent="0.2">
      <c r="A63" s="18"/>
      <c r="B63" s="43" t="s">
        <v>2</v>
      </c>
      <c r="C63" s="9" t="s">
        <v>3</v>
      </c>
      <c r="D63" s="9" t="s">
        <v>4</v>
      </c>
      <c r="E63" s="10" t="s">
        <v>5</v>
      </c>
      <c r="F63" s="11" t="s">
        <v>6</v>
      </c>
      <c r="G63" s="11" t="s">
        <v>7</v>
      </c>
      <c r="H63" s="11" t="s">
        <v>8</v>
      </c>
      <c r="I63" s="11" t="s">
        <v>9</v>
      </c>
    </row>
    <row r="64" spans="1:14" s="17" customFormat="1" ht="14.25" customHeight="1" x14ac:dyDescent="0.2">
      <c r="A64" s="13" t="s">
        <v>10</v>
      </c>
      <c r="B64" s="14" t="s">
        <v>11</v>
      </c>
      <c r="C64" s="14" t="s">
        <v>12</v>
      </c>
      <c r="D64" s="14" t="s">
        <v>13</v>
      </c>
      <c r="E64" s="15" t="s">
        <v>14</v>
      </c>
      <c r="F64" s="16" t="s">
        <v>15</v>
      </c>
      <c r="G64" s="16" t="s">
        <v>16</v>
      </c>
      <c r="H64" s="16" t="s">
        <v>17</v>
      </c>
      <c r="I64" s="16" t="s">
        <v>18</v>
      </c>
    </row>
    <row r="65" spans="1:12" x14ac:dyDescent="0.2">
      <c r="A65" s="18"/>
      <c r="B65" s="44" t="s">
        <v>19</v>
      </c>
      <c r="C65" s="55" t="s">
        <v>20</v>
      </c>
      <c r="D65" s="55"/>
      <c r="E65" s="55"/>
      <c r="F65" s="56"/>
      <c r="G65" s="20"/>
      <c r="H65" s="20"/>
      <c r="I65" s="20"/>
    </row>
    <row r="66" spans="1:12" x14ac:dyDescent="0.2">
      <c r="A66" s="18" t="s">
        <v>19</v>
      </c>
      <c r="B66" s="45"/>
      <c r="C66" s="26" t="s">
        <v>171</v>
      </c>
      <c r="D66" s="26"/>
      <c r="E66" s="26" t="s">
        <v>172</v>
      </c>
      <c r="F66" s="27">
        <f>+G66+H66+I66</f>
        <v>531703000</v>
      </c>
      <c r="G66" s="27">
        <f>+'[1]4.sz.mell. önkormányzat'!G67+'[1]5.sz.mell. hivatal'!G44+'[1]6.sz.mell. óvoda'!F44+'[1]7.sz.mell. könyvtár'!F44+'[1]8.sz.mell. bölcsőde'!F44</f>
        <v>521061000</v>
      </c>
      <c r="H66" s="27">
        <f>+'[1]4.sz.mell. önkormányzat'!H67+'[1]5.sz.mell. hivatal'!H44</f>
        <v>7348000</v>
      </c>
      <c r="I66" s="27">
        <f>+'[1]4.sz.mell. önkormányzat'!I67+'[1]5.sz.mell. hivatal'!I44</f>
        <v>3294000</v>
      </c>
    </row>
    <row r="67" spans="1:12" x14ac:dyDescent="0.2">
      <c r="A67" s="18" t="s">
        <v>23</v>
      </c>
      <c r="B67" s="45"/>
      <c r="C67" s="26" t="s">
        <v>173</v>
      </c>
      <c r="D67" s="26"/>
      <c r="E67" s="26" t="s">
        <v>174</v>
      </c>
      <c r="F67" s="27">
        <f t="shared" ref="F67:F76" si="4">+G67+H67+I67</f>
        <v>101890534</v>
      </c>
      <c r="G67" s="27">
        <f>+'[1]4.sz.mell. önkormányzat'!G68+'[1]5.sz.mell. hivatal'!G45+'[1]6.sz.mell. óvoda'!F45+'[1]7.sz.mell. könyvtár'!F45+'[1]8.sz.mell. bölcsőde'!F45</f>
        <v>98562534</v>
      </c>
      <c r="H67" s="27">
        <f>+'[1]4.sz.mell. önkormányzat'!H68+'[1]5.sz.mell. hivatal'!H45</f>
        <v>2686000</v>
      </c>
      <c r="I67" s="27">
        <f>+'[1]4.sz.mell. önkormányzat'!I68+'[1]5.sz.mell. hivatal'!I45</f>
        <v>642000</v>
      </c>
    </row>
    <row r="68" spans="1:12" x14ac:dyDescent="0.2">
      <c r="A68" s="18" t="s">
        <v>26</v>
      </c>
      <c r="B68" s="45"/>
      <c r="C68" s="26" t="s">
        <v>175</v>
      </c>
      <c r="D68" s="26"/>
      <c r="E68" s="26" t="s">
        <v>176</v>
      </c>
      <c r="F68" s="27">
        <f>+G68+H68+I68</f>
        <v>308302843</v>
      </c>
      <c r="G68" s="27">
        <f>+'[1]4.sz.mell. önkormányzat'!G69+'[1]5.sz.mell. hivatal'!G46+'[1]6.sz.mell. óvoda'!F46+'[1]7.sz.mell. könyvtár'!F46+'[1]8.sz.mell. bölcsőde'!F46</f>
        <v>291649843</v>
      </c>
      <c r="H68" s="27">
        <f>+'[1]4.sz.mell. önkormányzat'!H69+'[1]5.sz.mell. hivatal'!H46</f>
        <v>10612000</v>
      </c>
      <c r="I68" s="27">
        <f>+'[1]5.sz.mell. hivatal'!I46</f>
        <v>6041000</v>
      </c>
    </row>
    <row r="69" spans="1:12" x14ac:dyDescent="0.2">
      <c r="A69" s="18" t="s">
        <v>29</v>
      </c>
      <c r="B69" s="45"/>
      <c r="C69" s="26" t="s">
        <v>177</v>
      </c>
      <c r="D69" s="26"/>
      <c r="E69" s="26" t="s">
        <v>178</v>
      </c>
      <c r="F69" s="27">
        <f t="shared" si="4"/>
        <v>8000000</v>
      </c>
      <c r="G69" s="27">
        <f>+'[1]4.sz.mell. önkormányzat'!G70</f>
        <v>8000000</v>
      </c>
      <c r="H69" s="27"/>
      <c r="I69" s="27"/>
    </row>
    <row r="70" spans="1:12" x14ac:dyDescent="0.2">
      <c r="A70" s="18" t="s">
        <v>32</v>
      </c>
      <c r="B70" s="45"/>
      <c r="C70" s="26" t="s">
        <v>179</v>
      </c>
      <c r="D70" s="26"/>
      <c r="E70" s="26" t="s">
        <v>180</v>
      </c>
      <c r="F70" s="27">
        <f>+G70+H70+I70</f>
        <v>630087938</v>
      </c>
      <c r="G70" s="27">
        <f>+G71+G72+G73+G74</f>
        <v>620087938</v>
      </c>
      <c r="H70" s="27">
        <f>+H71+H72+H73+H74</f>
        <v>10000000</v>
      </c>
      <c r="I70" s="27">
        <f>+I71+I72+I73+I74</f>
        <v>0</v>
      </c>
    </row>
    <row r="71" spans="1:12" x14ac:dyDescent="0.2">
      <c r="A71" s="18" t="s">
        <v>35</v>
      </c>
      <c r="B71" s="45"/>
      <c r="C71" s="26"/>
      <c r="D71" s="26" t="s">
        <v>181</v>
      </c>
      <c r="E71" s="28" t="s">
        <v>182</v>
      </c>
      <c r="F71" s="27">
        <f t="shared" si="4"/>
        <v>18500</v>
      </c>
      <c r="G71" s="27">
        <f>+'[1]4.sz.mell. önkormányzat'!G72</f>
        <v>18500</v>
      </c>
      <c r="H71" s="27"/>
      <c r="I71" s="27"/>
    </row>
    <row r="72" spans="1:12" x14ac:dyDescent="0.2">
      <c r="A72" s="18" t="s">
        <v>38</v>
      </c>
      <c r="B72" s="45"/>
      <c r="C72" s="26"/>
      <c r="D72" s="26" t="s">
        <v>183</v>
      </c>
      <c r="E72" s="28" t="s">
        <v>184</v>
      </c>
      <c r="F72" s="27">
        <f t="shared" si="4"/>
        <v>29189000</v>
      </c>
      <c r="G72" s="27">
        <f>+'[1]4.sz.mell. önkormányzat'!G73</f>
        <v>29189000</v>
      </c>
      <c r="H72" s="27"/>
      <c r="I72" s="27"/>
    </row>
    <row r="73" spans="1:12" x14ac:dyDescent="0.2">
      <c r="A73" s="18" t="s">
        <v>43</v>
      </c>
      <c r="B73" s="45"/>
      <c r="C73" s="26"/>
      <c r="D73" s="26" t="s">
        <v>185</v>
      </c>
      <c r="E73" s="28" t="s">
        <v>186</v>
      </c>
      <c r="F73" s="27">
        <f t="shared" si="4"/>
        <v>10000000</v>
      </c>
      <c r="G73" s="27"/>
      <c r="H73" s="27">
        <f>+'[1]4.sz.mell. önkormányzat'!H74</f>
        <v>10000000</v>
      </c>
      <c r="I73" s="27"/>
    </row>
    <row r="74" spans="1:12" x14ac:dyDescent="0.2">
      <c r="A74" s="18" t="s">
        <v>46</v>
      </c>
      <c r="B74" s="45"/>
      <c r="C74" s="26"/>
      <c r="D74" s="26" t="s">
        <v>187</v>
      </c>
      <c r="E74" s="28" t="s">
        <v>188</v>
      </c>
      <c r="F74" s="27">
        <f t="shared" si="4"/>
        <v>590880438</v>
      </c>
      <c r="G74" s="27">
        <f>+G75+G76</f>
        <v>590880438</v>
      </c>
      <c r="H74" s="27"/>
      <c r="I74" s="27"/>
    </row>
    <row r="75" spans="1:12" x14ac:dyDescent="0.2">
      <c r="A75" s="18" t="s">
        <v>49</v>
      </c>
      <c r="B75" s="45"/>
      <c r="C75" s="26"/>
      <c r="D75" s="26"/>
      <c r="E75" s="46" t="s">
        <v>189</v>
      </c>
      <c r="F75" s="27">
        <f t="shared" si="4"/>
        <v>61182533</v>
      </c>
      <c r="G75" s="27">
        <f>+'[1]4.sz.mell. önkormányzat'!G76</f>
        <v>61182533</v>
      </c>
      <c r="H75" s="27"/>
      <c r="I75" s="27"/>
    </row>
    <row r="76" spans="1:12" x14ac:dyDescent="0.2">
      <c r="A76" s="18" t="s">
        <v>52</v>
      </c>
      <c r="B76" s="45"/>
      <c r="C76" s="26"/>
      <c r="D76" s="26"/>
      <c r="E76" s="46" t="s">
        <v>190</v>
      </c>
      <c r="F76" s="27">
        <f t="shared" si="4"/>
        <v>529697905</v>
      </c>
      <c r="G76" s="27">
        <f>+'[1]4.sz.mell. önkormányzat'!G77</f>
        <v>529697905</v>
      </c>
      <c r="H76" s="27"/>
      <c r="I76" s="27"/>
    </row>
    <row r="77" spans="1:12" x14ac:dyDescent="0.2">
      <c r="A77" s="18" t="s">
        <v>55</v>
      </c>
      <c r="B77" s="57" t="s">
        <v>191</v>
      </c>
      <c r="C77" s="57"/>
      <c r="D77" s="57"/>
      <c r="E77" s="58"/>
      <c r="F77" s="31">
        <f>+G77+H77+I77</f>
        <v>1579984315</v>
      </c>
      <c r="G77" s="31">
        <f>+G66+G67+G68+G69+G70</f>
        <v>1539361315</v>
      </c>
      <c r="H77" s="31">
        <f>+H66+H67+H68+H69+H70</f>
        <v>30646000</v>
      </c>
      <c r="I77" s="31">
        <f>+I66+I67+I68+I69+I70</f>
        <v>9977000</v>
      </c>
    </row>
    <row r="78" spans="1:12" x14ac:dyDescent="0.2">
      <c r="A78" s="18" t="s">
        <v>58</v>
      </c>
      <c r="B78" s="47" t="s">
        <v>23</v>
      </c>
      <c r="C78" s="55" t="s">
        <v>115</v>
      </c>
      <c r="D78" s="55"/>
      <c r="E78" s="55"/>
      <c r="F78" s="56"/>
      <c r="G78" s="20"/>
      <c r="H78" s="20"/>
      <c r="I78" s="20"/>
    </row>
    <row r="79" spans="1:12" x14ac:dyDescent="0.2">
      <c r="A79" s="18" t="s">
        <v>61</v>
      </c>
      <c r="B79" s="45"/>
      <c r="C79" s="26" t="s">
        <v>192</v>
      </c>
      <c r="D79" s="26"/>
      <c r="E79" s="26" t="s">
        <v>193</v>
      </c>
      <c r="F79" s="27">
        <f t="shared" ref="F79:F85" si="5">+G79+H79+I79</f>
        <v>132256454</v>
      </c>
      <c r="G79" s="27">
        <f>+'[1]4.sz.mell. önkormányzat'!G80+'[1]5.sz.mell. hivatal'!G51+'[1]6.sz.mell. óvoda'!F52+'[1]7.sz.mell. könyvtár'!F52+'[1]8.sz.mell. bölcsőde'!F52</f>
        <v>132256454</v>
      </c>
      <c r="H79" s="27"/>
      <c r="I79" s="27"/>
      <c r="L79" s="33"/>
    </row>
    <row r="80" spans="1:12" x14ac:dyDescent="0.2">
      <c r="A80" s="18" t="s">
        <v>64</v>
      </c>
      <c r="B80" s="45"/>
      <c r="C80" s="26" t="s">
        <v>194</v>
      </c>
      <c r="D80" s="26"/>
      <c r="E80" s="26" t="s">
        <v>195</v>
      </c>
      <c r="F80" s="27">
        <f t="shared" si="5"/>
        <v>36505095</v>
      </c>
      <c r="G80" s="27">
        <f>+'[1]4.sz.mell. önkormányzat'!G81+'[1]5.sz.mell. hivatal'!G52+'[1]6.sz.mell. óvoda'!F53+'[1]7.sz.mell. könyvtár'!F53+'[1]8.sz.mell. bölcsőde'!F53</f>
        <v>36505095</v>
      </c>
      <c r="H80" s="27"/>
      <c r="I80" s="27"/>
    </row>
    <row r="81" spans="1:9" x14ac:dyDescent="0.2">
      <c r="A81" s="18" t="s">
        <v>67</v>
      </c>
      <c r="B81" s="25"/>
      <c r="C81" s="26" t="s">
        <v>196</v>
      </c>
      <c r="D81" s="26"/>
      <c r="E81" s="26" t="s">
        <v>197</v>
      </c>
      <c r="F81" s="27">
        <f t="shared" si="5"/>
        <v>1500000</v>
      </c>
      <c r="G81" s="27">
        <f>+G82+G83</f>
        <v>1500000</v>
      </c>
      <c r="H81" s="27"/>
      <c r="I81" s="27"/>
    </row>
    <row r="82" spans="1:9" x14ac:dyDescent="0.2">
      <c r="A82" s="18"/>
      <c r="B82" s="45"/>
      <c r="C82" s="26"/>
      <c r="D82" s="26" t="s">
        <v>198</v>
      </c>
      <c r="E82" s="48" t="s">
        <v>199</v>
      </c>
      <c r="F82" s="27">
        <f t="shared" si="5"/>
        <v>1500000</v>
      </c>
      <c r="G82" s="27">
        <f>+'[1]4.sz.mell. önkormányzat'!G83</f>
        <v>1500000</v>
      </c>
      <c r="H82" s="27"/>
      <c r="I82" s="27"/>
    </row>
    <row r="83" spans="1:9" x14ac:dyDescent="0.2">
      <c r="A83" s="18" t="s">
        <v>67</v>
      </c>
      <c r="B83" s="25"/>
      <c r="C83" s="26"/>
      <c r="D83" s="26" t="s">
        <v>200</v>
      </c>
      <c r="E83" s="48" t="s">
        <v>201</v>
      </c>
      <c r="F83" s="27">
        <f t="shared" si="5"/>
        <v>0</v>
      </c>
      <c r="G83" s="27">
        <f>+'[1]4.sz.mell. önkormányzat'!G84</f>
        <v>0</v>
      </c>
      <c r="H83" s="27"/>
      <c r="I83" s="27"/>
    </row>
    <row r="84" spans="1:9" x14ac:dyDescent="0.2">
      <c r="A84" s="18" t="s">
        <v>70</v>
      </c>
      <c r="B84" s="59" t="s">
        <v>202</v>
      </c>
      <c r="C84" s="59"/>
      <c r="D84" s="59"/>
      <c r="E84" s="60"/>
      <c r="F84" s="31">
        <f t="shared" si="5"/>
        <v>170261549</v>
      </c>
      <c r="G84" s="31">
        <f>+G79+G80+G83+G81</f>
        <v>170261549</v>
      </c>
      <c r="H84" s="31">
        <f>+H79+H80+H83+H81</f>
        <v>0</v>
      </c>
      <c r="I84" s="31">
        <f>+I79+I80+I83+I81</f>
        <v>0</v>
      </c>
    </row>
    <row r="85" spans="1:9" x14ac:dyDescent="0.2">
      <c r="A85" s="18" t="s">
        <v>73</v>
      </c>
      <c r="B85" s="35" t="s">
        <v>145</v>
      </c>
      <c r="C85" s="35"/>
      <c r="D85" s="35"/>
      <c r="E85" s="36" t="s">
        <v>203</v>
      </c>
      <c r="F85" s="31">
        <f t="shared" si="5"/>
        <v>1750245864</v>
      </c>
      <c r="G85" s="31">
        <f>+G84+G77</f>
        <v>1709622864</v>
      </c>
      <c r="H85" s="31">
        <f>+H84+H77</f>
        <v>30646000</v>
      </c>
      <c r="I85" s="31">
        <f>+I84+I77</f>
        <v>9977000</v>
      </c>
    </row>
    <row r="86" spans="1:9" x14ac:dyDescent="0.2">
      <c r="A86" s="18" t="s">
        <v>76</v>
      </c>
      <c r="B86" s="47" t="s">
        <v>26</v>
      </c>
      <c r="C86" s="50" t="s">
        <v>148</v>
      </c>
      <c r="D86" s="50"/>
      <c r="E86" s="50"/>
      <c r="F86" s="51"/>
      <c r="G86" s="20"/>
      <c r="H86" s="20"/>
      <c r="I86" s="20"/>
    </row>
    <row r="87" spans="1:9" x14ac:dyDescent="0.2">
      <c r="A87" s="18" t="s">
        <v>79</v>
      </c>
      <c r="B87" s="45"/>
      <c r="C87" s="26" t="s">
        <v>204</v>
      </c>
      <c r="D87" s="26"/>
      <c r="E87" s="26" t="s">
        <v>205</v>
      </c>
      <c r="F87" s="27">
        <f t="shared" ref="F87:F92" si="6">+G87+H87+I87</f>
        <v>13833523</v>
      </c>
      <c r="G87" s="27">
        <f>+G88</f>
        <v>13833523</v>
      </c>
      <c r="H87" s="27">
        <f>+H88</f>
        <v>0</v>
      </c>
      <c r="I87" s="27">
        <f>+I88</f>
        <v>0</v>
      </c>
    </row>
    <row r="88" spans="1:9" x14ac:dyDescent="0.2">
      <c r="A88" s="18" t="s">
        <v>82</v>
      </c>
      <c r="B88" s="45"/>
      <c r="C88" s="26"/>
      <c r="D88" s="26" t="s">
        <v>206</v>
      </c>
      <c r="E88" s="26" t="s">
        <v>207</v>
      </c>
      <c r="F88" s="27">
        <f t="shared" si="6"/>
        <v>13833523</v>
      </c>
      <c r="G88" s="27">
        <f>+G89+G90</f>
        <v>13833523</v>
      </c>
      <c r="H88" s="27">
        <f>+H89+H90</f>
        <v>0</v>
      </c>
      <c r="I88" s="27">
        <f>+I89+I90</f>
        <v>0</v>
      </c>
    </row>
    <row r="89" spans="1:9" x14ac:dyDescent="0.2">
      <c r="A89" s="18" t="s">
        <v>85</v>
      </c>
      <c r="B89" s="45"/>
      <c r="C89" s="26"/>
      <c r="D89" s="26" t="s">
        <v>208</v>
      </c>
      <c r="E89" s="28" t="s">
        <v>209</v>
      </c>
      <c r="F89" s="27">
        <f t="shared" si="6"/>
        <v>0</v>
      </c>
      <c r="G89" s="27"/>
      <c r="H89" s="27"/>
      <c r="I89" s="27"/>
    </row>
    <row r="90" spans="1:9" x14ac:dyDescent="0.2">
      <c r="A90" s="18" t="s">
        <v>88</v>
      </c>
      <c r="B90" s="45"/>
      <c r="C90" s="26"/>
      <c r="D90" s="26" t="s">
        <v>210</v>
      </c>
      <c r="E90" s="28" t="s">
        <v>211</v>
      </c>
      <c r="F90" s="27">
        <f t="shared" si="6"/>
        <v>13833523</v>
      </c>
      <c r="G90" s="27">
        <f>+'[1]4.sz.mell. önkormányzat'!G91</f>
        <v>13833523</v>
      </c>
      <c r="H90" s="27"/>
      <c r="I90" s="27"/>
    </row>
    <row r="91" spans="1:9" x14ac:dyDescent="0.2">
      <c r="A91" s="18" t="s">
        <v>94</v>
      </c>
      <c r="B91" s="35"/>
      <c r="C91" s="35"/>
      <c r="D91" s="35"/>
      <c r="E91" s="36" t="s">
        <v>212</v>
      </c>
      <c r="F91" s="31">
        <f t="shared" si="6"/>
        <v>13833523</v>
      </c>
      <c r="G91" s="31">
        <f>+G87</f>
        <v>13833523</v>
      </c>
      <c r="H91" s="31">
        <f>+H87</f>
        <v>0</v>
      </c>
      <c r="I91" s="31">
        <f>+I87</f>
        <v>0</v>
      </c>
    </row>
    <row r="92" spans="1:9" s="38" customFormat="1" ht="18" customHeight="1" x14ac:dyDescent="0.25">
      <c r="A92" s="18" t="s">
        <v>97</v>
      </c>
      <c r="B92" s="52" t="s">
        <v>213</v>
      </c>
      <c r="C92" s="53"/>
      <c r="D92" s="53"/>
      <c r="E92" s="54"/>
      <c r="F92" s="49">
        <f t="shared" si="6"/>
        <v>1764079387</v>
      </c>
      <c r="G92" s="37">
        <f>+G91+G85</f>
        <v>1723456387</v>
      </c>
      <c r="H92" s="37">
        <f>+H91+H85</f>
        <v>30646000</v>
      </c>
      <c r="I92" s="37">
        <f>+I91+I85</f>
        <v>9977000</v>
      </c>
    </row>
    <row r="95" spans="1:9" x14ac:dyDescent="0.2">
      <c r="F95" s="33"/>
    </row>
    <row r="98" spans="6:6" x14ac:dyDescent="0.2">
      <c r="F98" s="33"/>
    </row>
  </sheetData>
  <mergeCells count="14">
    <mergeCell ref="B51:E51"/>
    <mergeCell ref="G1:I1"/>
    <mergeCell ref="A4:I4"/>
    <mergeCell ref="C8:F8"/>
    <mergeCell ref="B40:E40"/>
    <mergeCell ref="C41:F41"/>
    <mergeCell ref="C86:F86"/>
    <mergeCell ref="B92:E92"/>
    <mergeCell ref="C53:F53"/>
    <mergeCell ref="B61:E61"/>
    <mergeCell ref="C65:F65"/>
    <mergeCell ref="B77:E77"/>
    <mergeCell ref="C78:F78"/>
    <mergeCell ref="B84:E84"/>
  </mergeCells>
  <pageMargins left="0.70866141732283472" right="0.44" top="0.4" bottom="0.48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2019-05-26T08:29:50Z</dcterms:created>
  <dcterms:modified xsi:type="dcterms:W3CDTF">2019-05-26T08:48:17Z</dcterms:modified>
</cp:coreProperties>
</file>