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25" windowWidth="15480" windowHeight="9105" activeTab="4"/>
  </bookViews>
  <sheets>
    <sheet name="Bevételek" sheetId="1" r:id="rId1"/>
    <sheet name="Kiadások" sheetId="2" r:id="rId2"/>
    <sheet name="Óvoda " sheetId="18" r:id="rId3"/>
    <sheet name="Felhalmozási kiadások" sheetId="3" r:id="rId4"/>
    <sheet name="Működési c. pénzeszk.át." sheetId="4" r:id="rId5"/>
    <sheet name="Működési célú bevételek-kiadáso" sheetId="8" r:id="rId6"/>
    <sheet name="Felha célú bev-kiadások" sheetId="9" r:id="rId7"/>
    <sheet name="Közvetett támogatások" sheetId="10" r:id="rId8"/>
    <sheet name="Vagyonkimutatás eszközök" sheetId="11" r:id="rId9"/>
    <sheet name="Vagyonkimutatás források" sheetId="12" r:id="rId10"/>
    <sheet name="gazdálkodó szervezetek" sheetId="13" r:id="rId11"/>
    <sheet name="pénzeszközök változásai" sheetId="14" r:id="rId12"/>
    <sheet name="maradvány" sheetId="15" r:id="rId13"/>
    <sheet name="hitelek" sheetId="16" r:id="rId14"/>
    <sheet name="Munka1" sheetId="19" r:id="rId15"/>
  </sheets>
  <externalReferences>
    <externalReference r:id="rId16"/>
  </externalReferences>
  <calcPr calcId="125725"/>
</workbook>
</file>

<file path=xl/calcChain.xml><?xml version="1.0" encoding="utf-8"?>
<calcChain xmlns="http://schemas.openxmlformats.org/spreadsheetml/2006/main">
  <c r="D38" i="11"/>
  <c r="D9"/>
  <c r="C35"/>
  <c r="D34" i="4"/>
  <c r="F14"/>
  <c r="F19"/>
  <c r="E19"/>
  <c r="F25" i="3"/>
  <c r="E25"/>
  <c r="D25"/>
  <c r="N61" i="2"/>
  <c r="P59" i="1"/>
  <c r="N59"/>
  <c r="E14" i="4"/>
  <c r="E34" s="1"/>
  <c r="G5" i="8"/>
  <c r="D19" i="4"/>
  <c r="D14"/>
  <c r="P9" i="18"/>
  <c r="O9"/>
  <c r="E41" i="3"/>
  <c r="F41"/>
  <c r="D41"/>
  <c r="E17"/>
  <c r="F17"/>
  <c r="D17"/>
  <c r="E11"/>
  <c r="F11"/>
  <c r="D11"/>
  <c r="N44" i="18"/>
  <c r="O40"/>
  <c r="P40"/>
  <c r="N40"/>
  <c r="P44"/>
  <c r="O44"/>
  <c r="P19"/>
  <c r="P33" s="1"/>
  <c r="O19"/>
  <c r="O33" s="1"/>
  <c r="N19"/>
  <c r="N9"/>
  <c r="N45" i="1"/>
  <c r="I8" i="16"/>
  <c r="H8"/>
  <c r="G8"/>
  <c r="F8"/>
  <c r="H6"/>
  <c r="G6"/>
  <c r="F5"/>
  <c r="P45" i="1"/>
  <c r="O45"/>
  <c r="C13" i="14"/>
  <c r="E8" i="13"/>
  <c r="D8"/>
  <c r="C20" i="12"/>
  <c r="C16"/>
  <c r="D47" i="11"/>
  <c r="C47"/>
  <c r="D43"/>
  <c r="C43"/>
  <c r="C38"/>
  <c r="D29"/>
  <c r="C29"/>
  <c r="D24"/>
  <c r="C24"/>
  <c r="D19"/>
  <c r="C19"/>
  <c r="C18" s="1"/>
  <c r="D13"/>
  <c r="C13"/>
  <c r="C34" i="10"/>
  <c r="I34" i="9"/>
  <c r="H34"/>
  <c r="G34"/>
  <c r="E34"/>
  <c r="D34"/>
  <c r="C34"/>
  <c r="I31"/>
  <c r="H31"/>
  <c r="G31"/>
  <c r="E25"/>
  <c r="C25"/>
  <c r="E31"/>
  <c r="D31"/>
  <c r="C31"/>
  <c r="I18"/>
  <c r="I32" s="1"/>
  <c r="H18"/>
  <c r="H32" s="1"/>
  <c r="G18"/>
  <c r="G32" s="1"/>
  <c r="E18"/>
  <c r="D18"/>
  <c r="C18"/>
  <c r="I28" i="8"/>
  <c r="H28"/>
  <c r="G28"/>
  <c r="E25"/>
  <c r="D25"/>
  <c r="C25"/>
  <c r="E20"/>
  <c r="D20"/>
  <c r="C28"/>
  <c r="I19"/>
  <c r="H19"/>
  <c r="G19"/>
  <c r="I5"/>
  <c r="H5"/>
  <c r="O7" i="2"/>
  <c r="O18"/>
  <c r="O34"/>
  <c r="O40"/>
  <c r="O47"/>
  <c r="O52"/>
  <c r="O61"/>
  <c r="P61"/>
  <c r="O48" i="1"/>
  <c r="P48"/>
  <c r="P10"/>
  <c r="P57" i="2"/>
  <c r="P52"/>
  <c r="P47"/>
  <c r="P40"/>
  <c r="P34"/>
  <c r="P18"/>
  <c r="P7"/>
  <c r="O57"/>
  <c r="O53" i="1"/>
  <c r="P53"/>
  <c r="O34"/>
  <c r="O59" s="1"/>
  <c r="P34"/>
  <c r="O25"/>
  <c r="P25"/>
  <c r="O19"/>
  <c r="P19"/>
  <c r="O10"/>
  <c r="N53"/>
  <c r="N47" i="2"/>
  <c r="N57"/>
  <c r="N52"/>
  <c r="N40"/>
  <c r="N34"/>
  <c r="N18"/>
  <c r="N7"/>
  <c r="N19" i="1"/>
  <c r="N34"/>
  <c r="N25"/>
  <c r="N10"/>
  <c r="D19" i="8"/>
  <c r="C19"/>
  <c r="E19"/>
  <c r="E28" l="1"/>
  <c r="D28"/>
  <c r="F34" i="4"/>
  <c r="N49" i="18"/>
  <c r="P66" i="2"/>
  <c r="N66"/>
  <c r="O66"/>
  <c r="C23" i="12"/>
  <c r="I29" i="8"/>
  <c r="G29"/>
  <c r="F45" i="3"/>
  <c r="E45"/>
  <c r="D45"/>
  <c r="P49" i="18"/>
  <c r="O49"/>
  <c r="N33"/>
  <c r="C52" i="11"/>
  <c r="D18"/>
  <c r="D35" s="1"/>
  <c r="D52" s="1"/>
  <c r="E33" i="9"/>
  <c r="D33"/>
  <c r="C33"/>
  <c r="H29" i="8"/>
  <c r="C30"/>
  <c r="D30"/>
  <c r="E29"/>
  <c r="E32" i="9"/>
  <c r="C32"/>
  <c r="G33"/>
  <c r="E30" i="8"/>
  <c r="D29"/>
  <c r="C29"/>
  <c r="G30"/>
  <c r="H33" i="9"/>
  <c r="I33"/>
  <c r="H30" i="8"/>
  <c r="I30"/>
  <c r="D32" i="9"/>
  <c r="I31" i="8" l="1"/>
  <c r="C31"/>
  <c r="D31"/>
  <c r="E31"/>
  <c r="H31"/>
  <c r="G31"/>
</calcChain>
</file>

<file path=xl/sharedStrings.xml><?xml version="1.0" encoding="utf-8"?>
<sst xmlns="http://schemas.openxmlformats.org/spreadsheetml/2006/main" count="835" uniqueCount="517">
  <si>
    <t>Bevételek</t>
  </si>
  <si>
    <t>B111.</t>
  </si>
  <si>
    <t>Helyi önkormányzatok működésének általános támogatása</t>
  </si>
  <si>
    <t>B112.</t>
  </si>
  <si>
    <t>Települési önkormányzatok egyes köznevelési feladatainak támogatása</t>
  </si>
  <si>
    <t>B113.</t>
  </si>
  <si>
    <t>B114.</t>
  </si>
  <si>
    <t>Települési önkormányzatok kulturális feladatainak támogatása</t>
  </si>
  <si>
    <t>B115.</t>
  </si>
  <si>
    <t>B16.</t>
  </si>
  <si>
    <t>B21.</t>
  </si>
  <si>
    <t>Felhalmozási célú önkormányzati támogatások</t>
  </si>
  <si>
    <t>B25.</t>
  </si>
  <si>
    <t>B311.</t>
  </si>
  <si>
    <t>Termőföld bérbeadásból származó jövedelem utáni személyi jövedelemadó</t>
  </si>
  <si>
    <t>B354.</t>
  </si>
  <si>
    <t>Talajterhelési díj</t>
  </si>
  <si>
    <t>B351.</t>
  </si>
  <si>
    <t>Állandó jelleggel végzett iparűzési tevékenység után fizetett helyi iparűzési adó</t>
  </si>
  <si>
    <t>B401.</t>
  </si>
  <si>
    <t>Készletértékesítés</t>
  </si>
  <si>
    <t xml:space="preserve">B402. </t>
  </si>
  <si>
    <t>B404.</t>
  </si>
  <si>
    <t>B405.</t>
  </si>
  <si>
    <t>B406.</t>
  </si>
  <si>
    <t>B408.</t>
  </si>
  <si>
    <t>B72.</t>
  </si>
  <si>
    <t>B8121.</t>
  </si>
  <si>
    <t>B8131.</t>
  </si>
  <si>
    <t>Előző év költségvetési maradványának igénybevétele</t>
  </si>
  <si>
    <t>B34.</t>
  </si>
  <si>
    <t>Belföldi gépjárművek adójának a helyi önkormányzatot megillető része</t>
  </si>
  <si>
    <t>B355.</t>
  </si>
  <si>
    <t>B36.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</si>
  <si>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</si>
  <si>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</si>
  <si>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</si>
  <si>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</si>
  <si>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</si>
  <si>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</si>
  <si>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</si>
  <si>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</si>
  <si>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</si>
  <si>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</si>
  <si>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</si>
  <si>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</si>
  <si>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I.</t>
  </si>
  <si>
    <t>II.</t>
  </si>
  <si>
    <t>III.</t>
  </si>
  <si>
    <t>IV.</t>
  </si>
  <si>
    <t>Tulajdonosi bevételek /tárgyi eszközök haszonbérbe adásából származó bevételek/</t>
  </si>
  <si>
    <t>Kamatbevételek /pénzeszközök után kapott kamat/</t>
  </si>
  <si>
    <t>13.</t>
  </si>
  <si>
    <t>14.</t>
  </si>
  <si>
    <t>V.</t>
  </si>
  <si>
    <t xml:space="preserve"> B1. Működési célú támogatások államháztartáson belülről</t>
  </si>
  <si>
    <t xml:space="preserve"> B2. Felhalmozási célú támogatások államháztartáson belülről</t>
  </si>
  <si>
    <t xml:space="preserve"> B3. Közhatalmi bevételek</t>
  </si>
  <si>
    <t xml:space="preserve"> B4. Működési bevételek</t>
  </si>
  <si>
    <t xml:space="preserve"> B5. Felhalmozási bevételek</t>
  </si>
  <si>
    <t>VI.</t>
  </si>
  <si>
    <t xml:space="preserve"> B7. Felhalmozási célú átvett pénzeszközök</t>
  </si>
  <si>
    <t>VII.</t>
  </si>
  <si>
    <t>Forgatási célú belföldi értékpapírok beváltása, értékesítése /befektetési jegyek/</t>
  </si>
  <si>
    <t xml:space="preserve"> B8. Finanszírozási bevételek</t>
  </si>
  <si>
    <t>VIII.</t>
  </si>
  <si>
    <t>Kiadások</t>
  </si>
  <si>
    <t xml:space="preserve"> K1. Személyi juttatások</t>
  </si>
  <si>
    <t>K1101.</t>
  </si>
  <si>
    <t>Törvény szerinti illetmények, munkabérek</t>
  </si>
  <si>
    <t>K1107.</t>
  </si>
  <si>
    <t>Béren kívűli juttatások</t>
  </si>
  <si>
    <t>K1109.</t>
  </si>
  <si>
    <t>Közlekedési költségtérítés</t>
  </si>
  <si>
    <t>K1113.</t>
  </si>
  <si>
    <t>Foglalkoztatottak egyéb személyi juttatásai</t>
  </si>
  <si>
    <t>K121.</t>
  </si>
  <si>
    <t>Választott tisztségviselők juttatásai</t>
  </si>
  <si>
    <t>K123.</t>
  </si>
  <si>
    <t>Egyéb külső személyi juttatások</t>
  </si>
  <si>
    <t xml:space="preserve"> K2. Munkaadót terhelő járulékok és szociális  hozzájárulás adó</t>
  </si>
  <si>
    <t xml:space="preserve"> K3. Dologi kiadások</t>
  </si>
  <si>
    <t>K311.</t>
  </si>
  <si>
    <t>K312.</t>
  </si>
  <si>
    <t>K321.</t>
  </si>
  <si>
    <t>K322.</t>
  </si>
  <si>
    <t>K331.</t>
  </si>
  <si>
    <t>K332.</t>
  </si>
  <si>
    <t>Vásárolt élelmezés</t>
  </si>
  <si>
    <t>15.</t>
  </si>
  <si>
    <t>K334.</t>
  </si>
  <si>
    <t>Karbantartási, kisjavítási szolgáltatások</t>
  </si>
  <si>
    <t>K336.</t>
  </si>
  <si>
    <t>Szakmai tevékenységet segítő szolgáltatások</t>
  </si>
  <si>
    <t>K337.</t>
  </si>
  <si>
    <t>K341.</t>
  </si>
  <si>
    <t>Kiküldetések kiadásai</t>
  </si>
  <si>
    <t>K351.</t>
  </si>
  <si>
    <t>Működési célú előzetesen felszámított általános forgalmi adó</t>
  </si>
  <si>
    <t>K352.</t>
  </si>
  <si>
    <t>Fizetendő általános forgalmi adó</t>
  </si>
  <si>
    <t xml:space="preserve"> K4. Ellátottak pénzbeni juttatásai</t>
  </si>
  <si>
    <t>K44.</t>
  </si>
  <si>
    <t>K48.</t>
  </si>
  <si>
    <t xml:space="preserve"> K5. Egyéb működési célú kiadások</t>
  </si>
  <si>
    <t>K506.</t>
  </si>
  <si>
    <t>K511.</t>
  </si>
  <si>
    <t>K512.</t>
  </si>
  <si>
    <t xml:space="preserve"> K6. Beruházások</t>
  </si>
  <si>
    <t>K62.</t>
  </si>
  <si>
    <t>Ingatlanok beszerzése</t>
  </si>
  <si>
    <t>K63.</t>
  </si>
  <si>
    <t>Informatikai eszközök beszerzése</t>
  </si>
  <si>
    <t>K64.</t>
  </si>
  <si>
    <t>Egyéb tárgyi eszközök beszerzése</t>
  </si>
  <si>
    <t>K66.</t>
  </si>
  <si>
    <t>K67.</t>
  </si>
  <si>
    <t>Beruházási célú előzetesen felszámított általános forgalmi adó</t>
  </si>
  <si>
    <t xml:space="preserve"> K7. Felújítások</t>
  </si>
  <si>
    <t>K71.</t>
  </si>
  <si>
    <t>Ingatlanok felújítása</t>
  </si>
  <si>
    <t>K72.</t>
  </si>
  <si>
    <t>Informatikai eszközök felújítása</t>
  </si>
  <si>
    <t>K73.</t>
  </si>
  <si>
    <t>Egyéb tárgyi eszközök felújítása</t>
  </si>
  <si>
    <t>K74.</t>
  </si>
  <si>
    <t>Felújítási célú előzetesen felszámított általános forgalmi adó</t>
  </si>
  <si>
    <t xml:space="preserve"> K8. Egyéb felhalmozási célú kiadások</t>
  </si>
  <si>
    <t>K88.</t>
  </si>
  <si>
    <t>Egyéb felhalmozási célú támogatások államh. kívülre /háztartások/</t>
  </si>
  <si>
    <t>IX.</t>
  </si>
  <si>
    <t>K915.</t>
  </si>
  <si>
    <t>Központi, irányítószervi támogatás folyósítása</t>
  </si>
  <si>
    <t xml:space="preserve">Egyéb szolgáltatások </t>
  </si>
  <si>
    <t>K87.</t>
  </si>
  <si>
    <t>Felhalmozási célú költségvetés</t>
  </si>
  <si>
    <t>Egyéb tárgyi eszköz beszerzése</t>
  </si>
  <si>
    <t xml:space="preserve"> Meglévő részesedések növeléséhez kapcsolódó kiadások</t>
  </si>
  <si>
    <t>Lakástámogatás (első lakáshoz jutók támogatása)</t>
  </si>
  <si>
    <t>Felhalmozási kiadások összesen</t>
  </si>
  <si>
    <t xml:space="preserve">Egyéb felhalmozási célú támogatások államh. kívülre </t>
  </si>
  <si>
    <t>Működési célú pénzeszközátadás</t>
  </si>
  <si>
    <t xml:space="preserve">Egyéb működési célú támogatások államháztartáson belülre </t>
  </si>
  <si>
    <t>16.</t>
  </si>
  <si>
    <t>K355.</t>
  </si>
  <si>
    <t>Egyéb dologi kiadások</t>
  </si>
  <si>
    <t>Működési célú kiadások összesen</t>
  </si>
  <si>
    <t>Eredeti előirányzat</t>
  </si>
  <si>
    <t>Módosított előirányzat</t>
  </si>
  <si>
    <t>Teljesítés</t>
  </si>
  <si>
    <t xml:space="preserve">Módosított előirányzat          </t>
  </si>
  <si>
    <t>200.000,- Ft alatti kisértékű tárgyi eszközök beszerzése</t>
  </si>
  <si>
    <t>1. számú melléklet</t>
  </si>
  <si>
    <t>2. számú melléklet</t>
  </si>
  <si>
    <t>3. számú melléklet</t>
  </si>
  <si>
    <t>4. számú melléklet</t>
  </si>
  <si>
    <t>Egyéb felhalmozási célú átvett pénzeszköz</t>
  </si>
  <si>
    <t>K914.</t>
  </si>
  <si>
    <t>Államháztartáson belüli megelőlegezések visszafizetése</t>
  </si>
  <si>
    <t>Kiszámlázott általános forgalmi adó</t>
  </si>
  <si>
    <t xml:space="preserve">B814. </t>
  </si>
  <si>
    <t>Államháztártáson belüli megelőlegezés</t>
  </si>
  <si>
    <t>Sor-
szám</t>
  </si>
  <si>
    <t>Bevételi jogcím</t>
  </si>
  <si>
    <t>A</t>
  </si>
  <si>
    <t>B</t>
  </si>
  <si>
    <t>C</t>
  </si>
  <si>
    <t>E</t>
  </si>
  <si>
    <t>F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</si>
  <si>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</si>
  <si>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</si>
  <si>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</si>
  <si>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</si>
  <si>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</si>
  <si>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kiadások</t>
  </si>
  <si>
    <t>Pénzügyi lízing kiadásai</t>
  </si>
  <si>
    <t>I. Működési célú bevételek és kiadások mérlege
(Önkormányzati szinten)</t>
  </si>
  <si>
    <t>Megnevezés</t>
  </si>
  <si>
    <t>D</t>
  </si>
  <si>
    <t>G</t>
  </si>
  <si>
    <t>H</t>
  </si>
  <si>
    <t>I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</si>
  <si>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</si>
  <si>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</si>
  <si>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</si>
  <si>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</si>
  <si>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</si>
  <si>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5.-ből EU-s támogatás</t>
  </si>
  <si>
    <t>Tartalékok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</si>
  <si>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</si>
  <si>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</si>
  <si>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</si>
  <si>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</si>
  <si>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</si>
  <si>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</si>
  <si>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</si>
  <si>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</si>
  <si>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</si>
  <si>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</si>
  <si>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</si>
  <si>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</si>
  <si>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</si>
  <si>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</si>
  <si>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</si>
  <si>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</si>
  <si>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</si>
  <si>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</si>
  <si>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</si>
  <si>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</si>
  <si>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</si>
  <si>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</si>
  <si>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</si>
  <si>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</si>
  <si>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</si>
  <si>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</si>
  <si>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</si>
  <si>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</si>
  <si>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</si>
  <si>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</si>
  <si>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</si>
  <si>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</si>
  <si>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</si>
  <si>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</si>
  <si>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</si>
  <si>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forrásból megvalósuló beruházás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</si>
  <si>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</si>
  <si>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</si>
  <si>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</si>
  <si>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</si>
  <si>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</si>
  <si>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</si>
  <si>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</si>
  <si>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</si>
  <si>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</si>
  <si>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</si>
  <si>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</si>
  <si>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</si>
  <si>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</si>
  <si>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</si>
  <si>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</si>
  <si>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</si>
  <si>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</si>
  <si>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</si>
  <si>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</si>
  <si>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</si>
  <si>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</si>
  <si>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</si>
  <si>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</si>
  <si>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</si>
  <si>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</si>
  <si>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</si>
  <si>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Sor-szám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</si>
  <si>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</si>
  <si>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</si>
  <si>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</si>
  <si>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</si>
  <si>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</si>
  <si>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</si>
  <si>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</si>
  <si>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</si>
  <si>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</si>
  <si>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</si>
  <si>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</si>
  <si>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</si>
  <si>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</si>
  <si>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</si>
  <si>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</si>
  <si>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</si>
  <si>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</si>
  <si>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Összesen:</t>
  </si>
  <si>
    <t>A helyi adókból biztosított kedvezményeket, mentességeket, adónemenként kell feltüntetni.</t>
  </si>
  <si>
    <t>ESZKÖZÖK</t>
  </si>
  <si>
    <t>Sorszám</t>
  </si>
  <si>
    <t>állományi érték</t>
  </si>
  <si>
    <t xml:space="preserve">A </t>
  </si>
  <si>
    <t xml:space="preserve"> I. Immateriális javak 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</si>
  <si>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</si>
  <si>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</si>
  <si>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</si>
  <si>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</si>
  <si>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</si>
  <si>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</si>
  <si>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</si>
  <si>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</si>
  <si>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</si>
  <si>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</si>
  <si>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</si>
  <si>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</si>
  <si>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</si>
  <si>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</si>
  <si>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</si>
  <si>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</si>
  <si>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</si>
  <si>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</si>
  <si>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</si>
  <si>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</si>
  <si>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</si>
  <si>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</si>
  <si>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</si>
  <si>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</si>
  <si>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</si>
  <si>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</si>
  <si>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</si>
  <si>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</si>
  <si>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</si>
  <si>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</si>
  <si>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</si>
  <si>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</si>
  <si>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</si>
  <si>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</si>
  <si>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</si>
  <si>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</si>
  <si>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</si>
  <si>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</si>
  <si>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</si>
  <si>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</si>
  <si>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</si>
  <si>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</si>
  <si>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</si>
  <si>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</si>
  <si>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</si>
  <si>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</si>
  <si>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</si>
  <si>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</si>
  <si>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</si>
  <si>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</si>
  <si>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</si>
  <si>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</si>
  <si>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</si>
  <si>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</si>
  <si>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</si>
  <si>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</si>
  <si>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</si>
  <si>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</si>
  <si>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</si>
  <si>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</si>
  <si>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</si>
  <si>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</si>
  <si>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</si>
  <si>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</si>
  <si>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</si>
  <si>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</si>
  <si>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</si>
  <si>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</si>
  <si>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</si>
  <si>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</si>
  <si>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</si>
  <si>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</si>
  <si>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</si>
  <si>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</si>
  <si>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</si>
  <si>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</si>
  <si>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</si>
  <si>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</si>
  <si>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</si>
  <si>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</si>
  <si>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</si>
  <si>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</si>
  <si>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</si>
  <si>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</si>
  <si>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</si>
  <si>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</si>
  <si>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</si>
  <si>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</si>
  <si>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</si>
  <si>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</si>
  <si>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</si>
  <si>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</si>
  <si>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</si>
  <si>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</si>
  <si>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</si>
  <si>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</si>
  <si>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</si>
  <si>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</si>
  <si>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</si>
  <si>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Gazdálkodó szervezet megnevezése</t>
  </si>
  <si>
    <t>Részesedés mértéke (%-ban)</t>
  </si>
  <si>
    <t xml:space="preserve">       ÖSSZESEN:</t>
  </si>
  <si>
    <t>Bevételek   ( + )</t>
  </si>
  <si>
    <t>Kiadások    ( - )</t>
  </si>
  <si>
    <t>Államháztartáson belüli megelőlegezés</t>
  </si>
  <si>
    <t>Önkormányzat</t>
  </si>
  <si>
    <t>Sajátos elszámolások (36-os számlaosztály (+/-)</t>
  </si>
  <si>
    <t>Soproni Vízmű Zrt.</t>
  </si>
  <si>
    <t> Bankszámlák egyenlege</t>
  </si>
  <si>
    <t> Pénztárak és betétkönyvek egyenlege</t>
  </si>
  <si>
    <t>Az önkormányzat által nyújtott hitelek és kölcsönök alakulása</t>
  </si>
  <si>
    <t xml:space="preserve">Hitel, kölcsön </t>
  </si>
  <si>
    <t>Kölcsön-
nyújtás
éve</t>
  </si>
  <si>
    <t xml:space="preserve">Lejárat
éve </t>
  </si>
  <si>
    <t>Hitel, kölcsön állomány december 31-én</t>
  </si>
  <si>
    <t>Térségi Hulladékgazd. Önkorm. Társ. részére nyújtott kölcsön</t>
  </si>
  <si>
    <t xml:space="preserve">Összesen </t>
  </si>
  <si>
    <t>5. számú melléklet</t>
  </si>
  <si>
    <t>6. számú melléklet</t>
  </si>
  <si>
    <t>9. számú melléklet</t>
  </si>
  <si>
    <t>10. számú melléklet</t>
  </si>
  <si>
    <t>11. számú melléklet</t>
  </si>
  <si>
    <t>12. számú melléklet</t>
  </si>
  <si>
    <t>13. számú melléklet</t>
  </si>
  <si>
    <t>Összeg</t>
  </si>
  <si>
    <t>Részesedés összege</t>
  </si>
  <si>
    <t>Működésből származó kötelezettségek összege XII. 31-én</t>
  </si>
  <si>
    <t xml:space="preserve">Egyéb működési célú támogatások bevételei államháztartáson belülről </t>
  </si>
  <si>
    <t>Magánszemélyek kommunális adója</t>
  </si>
  <si>
    <t>Szolgáltatások ellenértéke</t>
  </si>
  <si>
    <t>Ellátási díjak</t>
  </si>
  <si>
    <t>Eredeti ei.</t>
  </si>
  <si>
    <t>Módosított</t>
  </si>
  <si>
    <t>B405</t>
  </si>
  <si>
    <t>B406</t>
  </si>
  <si>
    <t>Működési bevételek</t>
  </si>
  <si>
    <t>B4. Működési bevéelek</t>
  </si>
  <si>
    <t>B8131</t>
  </si>
  <si>
    <t>Előző évi maradvány igénybevétele</t>
  </si>
  <si>
    <t>B816</t>
  </si>
  <si>
    <t>Központi, irányító szervi támogatás</t>
  </si>
  <si>
    <t xml:space="preserve">Összes bevétel: </t>
  </si>
  <si>
    <t>Összes kiadás:</t>
  </si>
  <si>
    <t xml:space="preserve">Egyéb nem intézményi ellátások </t>
  </si>
  <si>
    <t xml:space="preserve"> K9. Finanszírozási kiadások (tájékoztató adat)</t>
  </si>
  <si>
    <t>Viziközmű rendszer felújítása</t>
  </si>
  <si>
    <t>Hulladékgazdálkodási Konzorcium tagdíj</t>
  </si>
  <si>
    <t>Agyagosszergényi Sportegyesület támogatása</t>
  </si>
  <si>
    <t>Felhalm. célú visszatérítendő tám., kölcsönök visszatérülése államh. Kívülről</t>
  </si>
  <si>
    <t>Települési önkormányzatok szociális, gyermekjóléti feladataira</t>
  </si>
  <si>
    <t>Egyéb felhalm. célú tám. bevételei államháztartáson belülről</t>
  </si>
  <si>
    <t>Értékpapír beválltása</t>
  </si>
  <si>
    <t>Előző időszak</t>
  </si>
  <si>
    <t>Tárgyi időszak</t>
  </si>
  <si>
    <t xml:space="preserve">1. Ingatlanok és kapcsolódó vagyoni értékű jogok  </t>
  </si>
  <si>
    <t>2. Gépek, berendezések, felszerelések, járművek</t>
  </si>
  <si>
    <t xml:space="preserve">II. Tárgyi eszközök </t>
  </si>
  <si>
    <t>3. Beruházások, felújítások</t>
  </si>
  <si>
    <t xml:space="preserve">5. Tárgyi eszközök értékhelyesbítése </t>
  </si>
  <si>
    <t xml:space="preserve">ebből:           </t>
  </si>
  <si>
    <t>Tevékenység nettó eredményszemléletű bevétele</t>
  </si>
  <si>
    <t>Egyéb eredményszemléletű bevételek</t>
  </si>
  <si>
    <t>Anyagjellegű ráfordítások</t>
  </si>
  <si>
    <t>Személyi jellegű ráfordítások</t>
  </si>
  <si>
    <t>Értékcsökkenés</t>
  </si>
  <si>
    <t>Egyéb ráfordítások</t>
  </si>
  <si>
    <t>Tevékenységek eredménye</t>
  </si>
  <si>
    <t>Rendkívüli eredményszemléletű bevételek</t>
  </si>
  <si>
    <t>Rendkívüli ráfordítások</t>
  </si>
  <si>
    <t>Rendkívüli eredmény</t>
  </si>
  <si>
    <t>Mérleg szerinti eredmény</t>
  </si>
  <si>
    <t>7. számú melléklet</t>
  </si>
  <si>
    <t>8 . számú melléklet</t>
  </si>
  <si>
    <t>14. számú melléklet</t>
  </si>
  <si>
    <t>Működési célú költségvetési támogatások</t>
  </si>
  <si>
    <t>Egyéb közhatalmi bevételek</t>
  </si>
  <si>
    <t>B403.</t>
  </si>
  <si>
    <t>Közvetített szolgáltatások ellenértéke</t>
  </si>
  <si>
    <t>B75.</t>
  </si>
  <si>
    <t xml:space="preserve">K1113. </t>
  </si>
  <si>
    <t>K354.</t>
  </si>
  <si>
    <t>Egyéb pénzügyi műveletek kiadásai</t>
  </si>
  <si>
    <t>K47.</t>
  </si>
  <si>
    <t>Oktatásban résztvevők pénzbeli juttatásai</t>
  </si>
  <si>
    <t>K5021.</t>
  </si>
  <si>
    <t>A helyi önkormányzatok előző évi elszámolásából származó kiadások</t>
  </si>
  <si>
    <t>Egyéb működési célú támogatások ÁHT-n belülre</t>
  </si>
  <si>
    <t>Tartalék</t>
  </si>
  <si>
    <t>Egyházközség támogatása</t>
  </si>
  <si>
    <t>"Agyagosszergény Művelődéséért" Alapítvány  támogatása</t>
  </si>
  <si>
    <t>Helyi Vöröskereszt Alapszervezet támogatása</t>
  </si>
  <si>
    <t>Kerékpáros Klub támogatása</t>
  </si>
  <si>
    <t>Működési célú támogatások kölcsönök visszatérülése</t>
  </si>
  <si>
    <t>Működési célú támogatások, kölcsönök visszatérülése</t>
  </si>
  <si>
    <t>2017.</t>
  </si>
  <si>
    <t>Pénzeszközök változásának levezetése</t>
  </si>
  <si>
    <t>adatok Ft-ban</t>
  </si>
  <si>
    <t>Agyagosszergény Község Önkormányzata 2016. évi bevételeinek alakulása</t>
  </si>
  <si>
    <t>B23.</t>
  </si>
  <si>
    <t>Felhalmozási célú visszatérítendő támogatások , kölcsönök</t>
  </si>
  <si>
    <t>B409.</t>
  </si>
  <si>
    <t>Egyéb pénzügyi műveletek bevételei</t>
  </si>
  <si>
    <t>B52.</t>
  </si>
  <si>
    <t>Ingatlanok értékesítése</t>
  </si>
  <si>
    <t xml:space="preserve">Üzemeltetési anyagok beszerzése </t>
  </si>
  <si>
    <t xml:space="preserve">Összes kiadás: </t>
  </si>
  <si>
    <t>Szakmai anyagok beszerzése</t>
  </si>
  <si>
    <t>Inform. szolgáltatások igénybevétele</t>
  </si>
  <si>
    <t xml:space="preserve">Egyéb kommunikációs szolgáltatások </t>
  </si>
  <si>
    <t xml:space="preserve">Közüzemi díjak </t>
  </si>
  <si>
    <t>Agyagosszergény Község Önkormányzata 2016. évi kiadásainak alakulása</t>
  </si>
  <si>
    <t>Agygosszergényi Csicseregő Óvoda 2016. évi bevételeinek-kiadásainak alakulása</t>
  </si>
  <si>
    <t>K1106.</t>
  </si>
  <si>
    <t>K35.</t>
  </si>
  <si>
    <t>Jubileumi jutalom</t>
  </si>
  <si>
    <t>Agyagosszergény Község Önkormányzata 2016. évi felhalmozási kiadásainak alakulása</t>
  </si>
  <si>
    <t>Számítógép beszerzése</t>
  </si>
  <si>
    <t>Egészségház felújítása</t>
  </si>
  <si>
    <t>Lélek utca 3. külső felújítása</t>
  </si>
  <si>
    <t>Térburkolás templom téren</t>
  </si>
  <si>
    <t>Agyagosszergény Község Önkormányzata 2016. évi működési célú pénzeszköz átadásai</t>
  </si>
  <si>
    <t xml:space="preserve">Társulások támogatása </t>
  </si>
  <si>
    <t>Országos Egyesület a Mosolyért támogatása</t>
  </si>
  <si>
    <t>Ping-pong Klub támogatása</t>
  </si>
  <si>
    <t>Közi Horváth József Népfőiskola támogatása</t>
  </si>
  <si>
    <t>Ezüstfenyő Nyugdíjas Klub támogatása</t>
  </si>
  <si>
    <t xml:space="preserve">Egyéb működési célú támogatások államháztartáson kívülre </t>
  </si>
  <si>
    <t>Helyi önkormányzatok előző évi  elszámolásából kiadás</t>
  </si>
  <si>
    <t>2016. évi eredeti előirányzat</t>
  </si>
  <si>
    <t>2016. évi módosított előirányzat</t>
  </si>
  <si>
    <t>2016. évi teljesítés</t>
  </si>
  <si>
    <t>Felhalmozási célú visszatérítendő támogatások,kölcsönök</t>
  </si>
  <si>
    <t>Önkormányzat által adott közvetett támogatások 2016.    évben    (kedvezményezettek)</t>
  </si>
  <si>
    <t>VAGYONKIMUTATÁS a könyvviteli mérlegben értékkel szereplő eszközökről 2016.</t>
  </si>
  <si>
    <t>2016. év</t>
  </si>
  <si>
    <t>Agyagosszergény Község Önkormányzat tulajdonában lévő gazdálkodó szervezetek működéséből származó kötelezettségek és részesedések alakulása 2016.</t>
  </si>
  <si>
    <t>2016. évi maradvány kimutatás</t>
  </si>
  <si>
    <t>PÉNZESZKÖZÖK VÁLTOZÁSÁNAK LEVEZETÉSE 2016. január 1-én ebből:</t>
  </si>
  <si>
    <t>Záró pénzkészlet 2016. december 31-én</t>
  </si>
  <si>
    <t>Betegséggel kapcsolatos ellátások</t>
  </si>
  <si>
    <t xml:space="preserve">Egyéb működési célú támogatások ÁHT-n  kívűlre </t>
  </si>
</sst>
</file>

<file path=xl/styles.xml><?xml version="1.0" encoding="utf-8"?>
<styleSheet xmlns="http://schemas.openxmlformats.org/spreadsheetml/2006/main">
  <numFmts count="9">
    <numFmt numFmtId="41" formatCode="_-* #,##0\ _F_t_-;\-* #,##0\ _F_t_-;_-* &quot;-&quot;\ _F_t_-;_-@_-"/>
    <numFmt numFmtId="43" formatCode="_-* #,##0.00\ _F_t_-;\-* #,##0.00\ _F_t_-;_-* &quot;-&quot;??\ _F_t_-;_-@_-"/>
    <numFmt numFmtId="164" formatCode="#,##0\ _F_t"/>
    <numFmt numFmtId="165" formatCode="#,###"/>
    <numFmt numFmtId="166" formatCode="_-* #,##0\ _F_t_-;\-* #,##0\ _F_t_-;_-* &quot;-&quot;??\ _F_t_-;_-@_-"/>
    <numFmt numFmtId="167" formatCode="#,###__;\-#,###__"/>
    <numFmt numFmtId="168" formatCode="00"/>
    <numFmt numFmtId="169" formatCode="#,###\ _F_t;\-#,###\ _F_t"/>
    <numFmt numFmtId="170" formatCode="#,###__"/>
  </numFmts>
  <fonts count="53">
    <font>
      <sz val="11"/>
      <color theme="1"/>
      <name val="Calibri"/>
      <family val="2"/>
      <charset val="238"/>
      <scheme val="minor"/>
    </font>
    <font>
      <i/>
      <sz val="10"/>
      <name val="Candara"/>
      <family val="2"/>
      <charset val="238"/>
    </font>
    <font>
      <sz val="10"/>
      <name val="Candara"/>
      <family val="2"/>
      <charset val="238"/>
    </font>
    <font>
      <b/>
      <sz val="10"/>
      <name val="Candara"/>
      <family val="2"/>
      <charset val="238"/>
    </font>
    <font>
      <b/>
      <sz val="18"/>
      <color indexed="8"/>
      <name val="Candara"/>
      <family val="2"/>
      <charset val="238"/>
    </font>
    <font>
      <sz val="11"/>
      <color indexed="8"/>
      <name val="Candara"/>
      <family val="2"/>
      <charset val="238"/>
    </font>
    <font>
      <b/>
      <sz val="11"/>
      <color indexed="8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8"/>
      <name val="Candara"/>
      <family val="2"/>
      <charset val="238"/>
    </font>
    <font>
      <sz val="10"/>
      <color indexed="8"/>
      <name val="Candara"/>
      <family val="2"/>
      <charset val="238"/>
    </font>
    <font>
      <i/>
      <sz val="10"/>
      <color indexed="8"/>
      <name val="Candara"/>
      <family val="2"/>
      <charset val="238"/>
    </font>
    <font>
      <b/>
      <sz val="9"/>
      <name val="Candara"/>
      <family val="2"/>
      <charset val="238"/>
    </font>
    <font>
      <b/>
      <sz val="11"/>
      <name val="Candara"/>
      <family val="2"/>
      <charset val="238"/>
    </font>
    <font>
      <b/>
      <sz val="14"/>
      <name val="Candara"/>
      <family val="2"/>
      <charset val="238"/>
    </font>
    <font>
      <b/>
      <sz val="14"/>
      <color indexed="8"/>
      <name val="Candara"/>
      <family val="2"/>
      <charset val="238"/>
    </font>
    <font>
      <sz val="9"/>
      <name val="Candara"/>
      <family val="2"/>
      <charset val="238"/>
    </font>
    <font>
      <i/>
      <sz val="14"/>
      <name val="Candara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1"/>
      <color indexed="8"/>
      <name val="Calibri"/>
      <family val="2"/>
      <charset val="238"/>
    </font>
    <font>
      <b/>
      <sz val="10"/>
      <color indexed="8"/>
      <name val="Candara"/>
      <family val="2"/>
      <charset val="238"/>
    </font>
    <font>
      <b/>
      <i/>
      <sz val="10"/>
      <name val="Candara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12"/>
      <name val="Times New Roman"/>
      <family val="1"/>
      <charset val="238"/>
    </font>
    <font>
      <b/>
      <sz val="12"/>
      <color indexed="8"/>
      <name val="Candara"/>
      <family val="2"/>
      <charset val="238"/>
    </font>
    <font>
      <b/>
      <i/>
      <sz val="9"/>
      <name val="Candara"/>
      <family val="2"/>
      <charset val="238"/>
    </font>
    <font>
      <b/>
      <sz val="8"/>
      <name val="Candara"/>
      <family val="2"/>
      <charset val="238"/>
    </font>
    <font>
      <sz val="8"/>
      <name val="Candara"/>
      <family val="2"/>
      <charset val="238"/>
    </font>
    <font>
      <i/>
      <sz val="11"/>
      <name val="Candara"/>
      <family val="2"/>
      <charset val="238"/>
    </font>
    <font>
      <b/>
      <sz val="6"/>
      <name val="Candara"/>
      <family val="2"/>
      <charset val="238"/>
    </font>
    <font>
      <i/>
      <sz val="9"/>
      <name val="Candara"/>
      <family val="2"/>
      <charset val="238"/>
    </font>
    <font>
      <b/>
      <i/>
      <sz val="10"/>
      <color indexed="8"/>
      <name val="Candara"/>
      <family val="2"/>
      <charset val="238"/>
    </font>
    <font>
      <sz val="11"/>
      <name val="Candara"/>
      <family val="2"/>
      <charset val="238"/>
    </font>
    <font>
      <sz val="8"/>
      <name val="Calibri"/>
      <family val="2"/>
      <charset val="238"/>
    </font>
    <font>
      <i/>
      <sz val="11"/>
      <color indexed="8"/>
      <name val="Candara"/>
      <family val="2"/>
      <charset val="238"/>
    </font>
    <font>
      <sz val="14"/>
      <color indexed="8"/>
      <name val="Candara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ndara"/>
      <family val="2"/>
      <charset val="238"/>
    </font>
    <font>
      <sz val="14"/>
      <name val="Times New Roman CE"/>
      <charset val="238"/>
    </font>
    <font>
      <sz val="14"/>
      <name val="Candara"/>
      <family val="2"/>
      <charset val="238"/>
    </font>
    <font>
      <i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2"/>
      <name val="Candara"/>
      <family val="2"/>
      <charset val="238"/>
    </font>
    <font>
      <sz val="12"/>
      <name val="Candar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31"/>
      </patternFill>
    </fill>
    <fill>
      <patternFill patternType="gray125">
        <bgColor indexed="4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31" fillId="0" borderId="0"/>
    <xf numFmtId="9" fontId="17" fillId="0" borderId="0" applyFont="0" applyFill="0" applyBorder="0" applyAlignment="0" applyProtection="0"/>
  </cellStyleXfs>
  <cellXfs count="5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6" fillId="0" borderId="0" xfId="0" applyFont="1"/>
    <xf numFmtId="0" fontId="8" fillId="0" borderId="0" xfId="0" applyFont="1" applyBorder="1"/>
    <xf numFmtId="0" fontId="8" fillId="0" borderId="5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0" xfId="0" applyFont="1"/>
    <xf numFmtId="0" fontId="7" fillId="3" borderId="12" xfId="0" applyFont="1" applyFill="1" applyBorder="1"/>
    <xf numFmtId="0" fontId="7" fillId="3" borderId="13" xfId="0" applyFont="1" applyFill="1" applyBorder="1"/>
    <xf numFmtId="0" fontId="8" fillId="3" borderId="2" xfId="0" applyFont="1" applyFill="1" applyBorder="1"/>
    <xf numFmtId="0" fontId="8" fillId="3" borderId="4" xfId="0" applyFont="1" applyFill="1" applyBorder="1"/>
    <xf numFmtId="0" fontId="8" fillId="3" borderId="15" xfId="0" applyFont="1" applyFill="1" applyBorder="1"/>
    <xf numFmtId="0" fontId="9" fillId="0" borderId="0" xfId="0" applyFont="1"/>
    <xf numFmtId="0" fontId="9" fillId="0" borderId="0" xfId="0" applyFont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0" fontId="3" fillId="3" borderId="0" xfId="0" applyFont="1" applyFill="1" applyBorder="1"/>
    <xf numFmtId="0" fontId="7" fillId="2" borderId="16" xfId="0" applyFont="1" applyFill="1" applyBorder="1" applyAlignment="1">
      <alignment horizontal="center" vertical="center" wrapText="1"/>
    </xf>
    <xf numFmtId="0" fontId="5" fillId="0" borderId="17" xfId="0" applyFont="1" applyBorder="1"/>
    <xf numFmtId="41" fontId="5" fillId="0" borderId="17" xfId="0" applyNumberFormat="1" applyFont="1" applyBorder="1"/>
    <xf numFmtId="0" fontId="11" fillId="4" borderId="17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15" fillId="0" borderId="0" xfId="0" applyFont="1" applyBorder="1"/>
    <xf numFmtId="41" fontId="6" fillId="2" borderId="20" xfId="0" applyNumberFormat="1" applyFont="1" applyFill="1" applyBorder="1"/>
    <xf numFmtId="41" fontId="5" fillId="0" borderId="23" xfId="0" applyNumberFormat="1" applyFont="1" applyBorder="1"/>
    <xf numFmtId="41" fontId="6" fillId="2" borderId="24" xfId="0" applyNumberFormat="1" applyFont="1" applyFill="1" applyBorder="1"/>
    <xf numFmtId="41" fontId="5" fillId="0" borderId="0" xfId="0" applyNumberFormat="1" applyFont="1"/>
    <xf numFmtId="41" fontId="5" fillId="0" borderId="18" xfId="0" applyNumberFormat="1" applyFont="1" applyBorder="1"/>
    <xf numFmtId="41" fontId="5" fillId="0" borderId="18" xfId="0" applyNumberFormat="1" applyFont="1" applyBorder="1" applyAlignment="1">
      <alignment horizontal="right"/>
    </xf>
    <xf numFmtId="41" fontId="5" fillId="0" borderId="18" xfId="0" applyNumberFormat="1" applyFont="1" applyBorder="1" applyAlignment="1"/>
    <xf numFmtId="0" fontId="2" fillId="0" borderId="0" xfId="0" applyFont="1" applyAlignment="1">
      <alignment wrapText="1"/>
    </xf>
    <xf numFmtId="0" fontId="17" fillId="0" borderId="0" xfId="6" applyFill="1" applyAlignment="1" applyProtection="1">
      <alignment vertical="center" wrapText="1"/>
    </xf>
    <xf numFmtId="0" fontId="17" fillId="0" borderId="0" xfId="6" applyFill="1" applyAlignment="1" applyProtection="1">
      <alignment horizontal="center" vertical="center"/>
    </xf>
    <xf numFmtId="49" fontId="26" fillId="0" borderId="0" xfId="6" applyNumberFormat="1" applyFont="1" applyFill="1" applyAlignment="1" applyProtection="1">
      <alignment horizontal="center" vertical="center"/>
    </xf>
    <xf numFmtId="0" fontId="28" fillId="0" borderId="0" xfId="6" applyFont="1" applyFill="1" applyAlignment="1" applyProtection="1">
      <alignment horizontal="center" vertical="center"/>
    </xf>
    <xf numFmtId="0" fontId="29" fillId="0" borderId="0" xfId="7" applyFont="1" applyFill="1" applyProtection="1"/>
    <xf numFmtId="3" fontId="31" fillId="0" borderId="0" xfId="7" applyNumberFormat="1" applyFont="1" applyFill="1" applyProtection="1"/>
    <xf numFmtId="0" fontId="31" fillId="0" borderId="0" xfId="7" applyFont="1" applyFill="1" applyProtection="1"/>
    <xf numFmtId="0" fontId="17" fillId="0" borderId="0" xfId="6" applyFill="1" applyAlignment="1" applyProtection="1">
      <alignment vertical="center"/>
    </xf>
    <xf numFmtId="0" fontId="26" fillId="0" borderId="0" xfId="6" applyFont="1" applyFill="1" applyAlignment="1" applyProtection="1">
      <alignment vertical="center"/>
    </xf>
    <xf numFmtId="0" fontId="31" fillId="0" borderId="0" xfId="7" applyFont="1" applyFill="1" applyAlignment="1" applyProtection="1"/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30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Protection="1"/>
    <xf numFmtId="0" fontId="0" fillId="0" borderId="0" xfId="0" applyFill="1"/>
    <xf numFmtId="0" fontId="0" fillId="0" borderId="0" xfId="0" applyFill="1" applyAlignment="1">
      <alignment horizontal="center"/>
    </xf>
    <xf numFmtId="41" fontId="5" fillId="0" borderId="19" xfId="0" applyNumberFormat="1" applyFont="1" applyBorder="1"/>
    <xf numFmtId="0" fontId="7" fillId="3" borderId="3" xfId="0" applyFont="1" applyFill="1" applyBorder="1"/>
    <xf numFmtId="0" fontId="3" fillId="0" borderId="2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indent="5"/>
    </xf>
    <xf numFmtId="0" fontId="2" fillId="0" borderId="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2" fillId="0" borderId="14" xfId="0" applyFont="1" applyFill="1" applyBorder="1" applyAlignment="1">
      <alignment horizontal="left" vertical="center" indent="1"/>
    </xf>
    <xf numFmtId="0" fontId="2" fillId="0" borderId="28" xfId="0" applyFont="1" applyFill="1" applyBorder="1" applyAlignment="1">
      <alignment horizontal="left" vertical="center" indent="5"/>
    </xf>
    <xf numFmtId="0" fontId="2" fillId="0" borderId="0" xfId="7" applyFont="1" applyFill="1" applyProtection="1"/>
    <xf numFmtId="0" fontId="3" fillId="0" borderId="32" xfId="7" applyFont="1" applyFill="1" applyBorder="1" applyAlignment="1" applyProtection="1">
      <alignment vertical="center" wrapText="1"/>
    </xf>
    <xf numFmtId="168" fontId="2" fillId="0" borderId="2" xfId="6" applyNumberFormat="1" applyFont="1" applyFill="1" applyBorder="1" applyAlignment="1" applyProtection="1">
      <alignment horizontal="center" vertical="center"/>
    </xf>
    <xf numFmtId="168" fontId="2" fillId="0" borderId="28" xfId="6" applyNumberFormat="1" applyFont="1" applyFill="1" applyBorder="1" applyAlignment="1" applyProtection="1">
      <alignment horizontal="center" vertical="center"/>
    </xf>
    <xf numFmtId="165" fontId="36" fillId="0" borderId="0" xfId="0" applyNumberFormat="1" applyFont="1" applyFill="1" applyAlignment="1">
      <alignment horizontal="center" vertical="center" wrapText="1"/>
    </xf>
    <xf numFmtId="165" fontId="36" fillId="0" borderId="0" xfId="0" applyNumberFormat="1" applyFont="1" applyFill="1" applyAlignment="1">
      <alignment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 applyProtection="1">
      <alignment horizontal="right" vertical="center" wrapText="1" indent="1"/>
    </xf>
    <xf numFmtId="0" fontId="35" fillId="0" borderId="32" xfId="0" applyFont="1" applyFill="1" applyBorder="1" applyAlignment="1" applyProtection="1">
      <alignment horizontal="right" vertical="center" wrapText="1" indent="1"/>
    </xf>
    <xf numFmtId="0" fontId="35" fillId="0" borderId="32" xfId="0" applyFont="1" applyFill="1" applyBorder="1" applyAlignment="1">
      <alignment horizontal="right" vertical="center" wrapText="1" indent="1"/>
    </xf>
    <xf numFmtId="0" fontId="35" fillId="0" borderId="29" xfId="0" applyFont="1" applyFill="1" applyBorder="1" applyAlignment="1">
      <alignment horizontal="right" vertical="center" wrapText="1" indent="1"/>
    </xf>
    <xf numFmtId="0" fontId="34" fillId="0" borderId="27" xfId="0" applyFont="1" applyFill="1" applyBorder="1" applyAlignment="1">
      <alignment horizontal="right" vertical="center" wrapText="1" indent="1"/>
    </xf>
    <xf numFmtId="0" fontId="5" fillId="0" borderId="0" xfId="0" applyFont="1" applyFill="1" applyAlignment="1">
      <alignment horizontal="right" vertical="center" wrapText="1"/>
    </xf>
    <xf numFmtId="165" fontId="1" fillId="0" borderId="0" xfId="0" applyNumberFormat="1" applyFont="1" applyFill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 wrapText="1" indent="1"/>
      <protection locked="0"/>
    </xf>
    <xf numFmtId="165" fontId="2" fillId="0" borderId="7" xfId="0" applyNumberFormat="1" applyFont="1" applyFill="1" applyBorder="1" applyAlignment="1" applyProtection="1">
      <alignment horizontal="right" vertical="center" wrapText="1" indent="2"/>
      <protection locked="0"/>
    </xf>
    <xf numFmtId="165" fontId="2" fillId="0" borderId="36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1"/>
      <protection locked="0"/>
    </xf>
    <xf numFmtId="165" fontId="2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2" fillId="0" borderId="26" xfId="0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4" xfId="0" applyFont="1" applyFill="1" applyBorder="1" applyAlignment="1" applyProtection="1">
      <alignment horizontal="left" vertical="center" wrapText="1" indent="8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8" xfId="0" applyFont="1" applyFill="1" applyBorder="1" applyAlignment="1" applyProtection="1">
      <alignment vertical="center" wrapText="1"/>
      <protection locked="0"/>
    </xf>
    <xf numFmtId="0" fontId="3" fillId="0" borderId="34" xfId="0" applyFont="1" applyFill="1" applyBorder="1" applyAlignment="1">
      <alignment vertical="center" wrapText="1"/>
    </xf>
    <xf numFmtId="165" fontId="11" fillId="0" borderId="27" xfId="0" applyNumberFormat="1" applyFont="1" applyFill="1" applyBorder="1" applyAlignment="1" applyProtection="1">
      <alignment horizontal="centerContinuous" vertical="center" wrapText="1"/>
    </xf>
    <xf numFmtId="165" fontId="11" fillId="0" borderId="34" xfId="0" applyNumberFormat="1" applyFont="1" applyFill="1" applyBorder="1" applyAlignment="1" applyProtection="1">
      <alignment horizontal="centerContinuous" vertical="center" wrapText="1"/>
    </xf>
    <xf numFmtId="165" fontId="11" fillId="0" borderId="35" xfId="0" applyNumberFormat="1" applyFont="1" applyFill="1" applyBorder="1" applyAlignment="1" applyProtection="1">
      <alignment horizontal="centerContinuous" vertical="center" wrapText="1"/>
    </xf>
    <xf numFmtId="165" fontId="11" fillId="0" borderId="27" xfId="0" applyNumberFormat="1" applyFont="1" applyFill="1" applyBorder="1" applyAlignment="1" applyProtection="1">
      <alignment horizontal="center" vertical="center" wrapText="1"/>
    </xf>
    <xf numFmtId="165" fontId="11" fillId="0" borderId="34" xfId="0" applyNumberFormat="1" applyFont="1" applyFill="1" applyBorder="1" applyAlignment="1" applyProtection="1">
      <alignment horizontal="center" vertical="center" wrapText="1"/>
    </xf>
    <xf numFmtId="165" fontId="11" fillId="0" borderId="38" xfId="0" applyNumberFormat="1" applyFont="1" applyFill="1" applyBorder="1" applyAlignment="1" applyProtection="1">
      <alignment horizontal="center" vertical="center" wrapText="1"/>
    </xf>
    <xf numFmtId="165" fontId="11" fillId="0" borderId="35" xfId="0" applyNumberFormat="1" applyFont="1" applyFill="1" applyBorder="1" applyAlignment="1" applyProtection="1">
      <alignment horizontal="center" vertical="center" wrapText="1"/>
    </xf>
    <xf numFmtId="165" fontId="8" fillId="0" borderId="0" xfId="0" applyNumberFormat="1" applyFont="1" applyFill="1" applyAlignment="1" applyProtection="1">
      <alignment vertical="center" wrapText="1"/>
    </xf>
    <xf numFmtId="165" fontId="8" fillId="0" borderId="0" xfId="0" applyNumberFormat="1" applyFont="1" applyFill="1" applyAlignment="1" applyProtection="1">
      <alignment horizontal="center" vertical="center" wrapText="1"/>
    </xf>
    <xf numFmtId="165" fontId="33" fillId="0" borderId="0" xfId="0" applyNumberFormat="1" applyFont="1" applyFill="1" applyAlignment="1" applyProtection="1">
      <alignment horizontal="right" vertical="center"/>
    </xf>
    <xf numFmtId="165" fontId="11" fillId="0" borderId="39" xfId="0" applyNumberFormat="1" applyFont="1" applyFill="1" applyBorder="1" applyAlignment="1" applyProtection="1">
      <alignment horizontal="center" vertical="center" wrapText="1"/>
    </xf>
    <xf numFmtId="165" fontId="8" fillId="0" borderId="19" xfId="0" applyNumberFormat="1" applyFont="1" applyFill="1" applyBorder="1" applyAlignment="1" applyProtection="1">
      <alignment horizontal="left" vertical="center" wrapText="1" indent="1"/>
    </xf>
    <xf numFmtId="165" fontId="15" fillId="0" borderId="33" xfId="0" applyNumberFormat="1" applyFont="1" applyFill="1" applyBorder="1" applyAlignment="1" applyProtection="1">
      <alignment horizontal="left" vertical="center" wrapText="1" indent="1"/>
    </xf>
    <xf numFmtId="165" fontId="8" fillId="0" borderId="18" xfId="0" applyNumberFormat="1" applyFont="1" applyFill="1" applyBorder="1" applyAlignment="1" applyProtection="1">
      <alignment horizontal="left" vertical="center" wrapText="1" indent="1"/>
    </xf>
    <xf numFmtId="165" fontId="15" fillId="0" borderId="32" xfId="0" applyNumberFormat="1" applyFont="1" applyFill="1" applyBorder="1" applyAlignment="1" applyProtection="1">
      <alignment horizontal="left" vertical="center" wrapText="1" indent="1"/>
    </xf>
    <xf numFmtId="165" fontId="15" fillId="0" borderId="23" xfId="0" applyNumberFormat="1" applyFont="1" applyFill="1" applyBorder="1" applyAlignment="1" applyProtection="1">
      <alignment horizontal="left" vertical="center" wrapText="1" indent="1"/>
    </xf>
    <xf numFmtId="165" fontId="15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39" xfId="0" applyNumberFormat="1" applyFont="1" applyFill="1" applyBorder="1" applyAlignment="1" applyProtection="1">
      <alignment horizontal="left" vertical="center" wrapText="1" indent="1"/>
    </xf>
    <xf numFmtId="165" fontId="11" fillId="0" borderId="27" xfId="0" applyNumberFormat="1" applyFont="1" applyFill="1" applyBorder="1" applyAlignment="1" applyProtection="1">
      <alignment horizontal="left" vertical="center" wrapText="1" indent="1"/>
    </xf>
    <xf numFmtId="165" fontId="11" fillId="0" borderId="34" xfId="0" applyNumberFormat="1" applyFont="1" applyFill="1" applyBorder="1" applyAlignment="1" applyProtection="1">
      <alignment horizontal="right" vertical="center" wrapText="1" indent="1"/>
    </xf>
    <xf numFmtId="165" fontId="15" fillId="0" borderId="17" xfId="0" applyNumberFormat="1" applyFont="1" applyFill="1" applyBorder="1" applyAlignment="1" applyProtection="1">
      <alignment horizontal="left" vertical="center" wrapText="1" indent="1"/>
    </xf>
    <xf numFmtId="165" fontId="15" fillId="0" borderId="42" xfId="0" applyNumberFormat="1" applyFont="1" applyFill="1" applyBorder="1" applyAlignment="1" applyProtection="1">
      <alignment horizontal="left" vertical="center" wrapText="1" indent="1"/>
    </xf>
    <xf numFmtId="165" fontId="15" fillId="0" borderId="18" xfId="0" applyNumberFormat="1" applyFont="1" applyFill="1" applyBorder="1" applyAlignment="1" applyProtection="1">
      <alignment horizontal="left" vertical="center" wrapText="1" indent="1"/>
    </xf>
    <xf numFmtId="165" fontId="15" fillId="0" borderId="32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15" fillId="0" borderId="32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8" fillId="0" borderId="17" xfId="0" applyNumberFormat="1" applyFont="1" applyFill="1" applyBorder="1" applyAlignment="1" applyProtection="1">
      <alignment horizontal="left" vertical="center" wrapText="1" indent="1"/>
    </xf>
    <xf numFmtId="165" fontId="15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5" fontId="38" fillId="0" borderId="42" xfId="0" applyNumberFormat="1" applyFont="1" applyFill="1" applyBorder="1" applyAlignment="1" applyProtection="1">
      <alignment horizontal="left" vertical="center" wrapText="1" indent="1"/>
    </xf>
    <xf numFmtId="165" fontId="15" fillId="0" borderId="32" xfId="0" applyNumberFormat="1" applyFont="1" applyFill="1" applyBorder="1" applyAlignment="1" applyProtection="1">
      <alignment horizontal="left" vertical="center" wrapText="1" indent="2"/>
    </xf>
    <xf numFmtId="165" fontId="15" fillId="0" borderId="2" xfId="0" applyNumberFormat="1" applyFont="1" applyFill="1" applyBorder="1" applyAlignment="1" applyProtection="1">
      <alignment horizontal="left" vertical="center" wrapText="1" indent="2"/>
    </xf>
    <xf numFmtId="165" fontId="38" fillId="0" borderId="2" xfId="0" applyNumberFormat="1" applyFont="1" applyFill="1" applyBorder="1" applyAlignment="1" applyProtection="1">
      <alignment horizontal="left" vertical="center" wrapText="1" indent="1"/>
    </xf>
    <xf numFmtId="165" fontId="15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33" xfId="0" applyNumberFormat="1" applyFont="1" applyFill="1" applyBorder="1" applyAlignment="1" applyProtection="1">
      <alignment horizontal="left" vertical="center" wrapText="1" indent="2"/>
    </xf>
    <xf numFmtId="165" fontId="15" fillId="0" borderId="40" xfId="0" applyNumberFormat="1" applyFont="1" applyFill="1" applyBorder="1" applyAlignment="1" applyProtection="1">
      <alignment horizontal="left" vertical="center" wrapText="1" indent="2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 wrapText="1"/>
    </xf>
    <xf numFmtId="0" fontId="21" fillId="0" borderId="0" xfId="0" applyFont="1" applyAlignment="1"/>
    <xf numFmtId="165" fontId="23" fillId="0" borderId="0" xfId="0" applyNumberFormat="1" applyFont="1" applyFill="1" applyAlignment="1" applyProtection="1">
      <alignment vertical="center" wrapText="1"/>
    </xf>
    <xf numFmtId="0" fontId="23" fillId="0" borderId="0" xfId="0" applyFont="1" applyAlignment="1">
      <alignment vertical="center" wrapText="1"/>
    </xf>
    <xf numFmtId="0" fontId="8" fillId="0" borderId="0" xfId="0" applyFont="1" applyBorder="1"/>
    <xf numFmtId="41" fontId="5" fillId="0" borderId="0" xfId="0" applyNumberFormat="1" applyFont="1" applyBorder="1"/>
    <xf numFmtId="0" fontId="8" fillId="3" borderId="3" xfId="0" applyFont="1" applyFill="1" applyBorder="1"/>
    <xf numFmtId="0" fontId="7" fillId="2" borderId="5" xfId="0" applyFont="1" applyFill="1" applyBorder="1"/>
    <xf numFmtId="0" fontId="11" fillId="2" borderId="5" xfId="0" applyFont="1" applyFill="1" applyBorder="1"/>
    <xf numFmtId="0" fontId="15" fillId="0" borderId="5" xfId="0" applyFont="1" applyBorder="1"/>
    <xf numFmtId="0" fontId="15" fillId="3" borderId="5" xfId="0" applyFont="1" applyFill="1" applyBorder="1"/>
    <xf numFmtId="165" fontId="1" fillId="0" borderId="0" xfId="0" applyNumberFormat="1" applyFont="1" applyFill="1" applyAlignment="1">
      <alignment horizontal="right" vertical="center"/>
    </xf>
    <xf numFmtId="0" fontId="2" fillId="0" borderId="0" xfId="6" applyFont="1" applyFill="1" applyAlignment="1" applyProtection="1">
      <alignment vertical="center" wrapText="1"/>
    </xf>
    <xf numFmtId="0" fontId="2" fillId="0" borderId="0" xfId="6" applyFont="1" applyFill="1" applyAlignment="1" applyProtection="1">
      <alignment vertical="center"/>
    </xf>
    <xf numFmtId="0" fontId="2" fillId="0" borderId="0" xfId="6" applyFont="1" applyFill="1" applyAlignment="1" applyProtection="1">
      <alignment horizontal="center" vertical="center"/>
    </xf>
    <xf numFmtId="49" fontId="3" fillId="0" borderId="29" xfId="6" applyNumberFormat="1" applyFont="1" applyFill="1" applyBorder="1" applyAlignment="1" applyProtection="1">
      <alignment horizontal="center" vertical="center" wrapText="1"/>
    </xf>
    <xf numFmtId="49" fontId="3" fillId="0" borderId="28" xfId="6" applyNumberFormat="1" applyFont="1" applyFill="1" applyBorder="1" applyAlignment="1" applyProtection="1">
      <alignment horizontal="center" vertical="center"/>
    </xf>
    <xf numFmtId="49" fontId="3" fillId="0" borderId="37" xfId="6" applyNumberFormat="1" applyFont="1" applyFill="1" applyBorder="1" applyAlignment="1" applyProtection="1">
      <alignment horizontal="center" vertical="center"/>
    </xf>
    <xf numFmtId="168" fontId="2" fillId="0" borderId="7" xfId="6" applyNumberFormat="1" applyFont="1" applyFill="1" applyBorder="1" applyAlignment="1" applyProtection="1">
      <alignment horizontal="center" vertical="center"/>
    </xf>
    <xf numFmtId="0" fontId="3" fillId="0" borderId="29" xfId="6" applyFont="1" applyFill="1" applyBorder="1" applyAlignment="1" applyProtection="1">
      <alignment horizontal="left" vertical="center" wrapText="1"/>
    </xf>
    <xf numFmtId="3" fontId="2" fillId="0" borderId="0" xfId="7" applyNumberFormat="1" applyFont="1" applyFill="1" applyProtection="1"/>
    <xf numFmtId="0" fontId="21" fillId="0" borderId="27" xfId="0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39" fillId="0" borderId="0" xfId="0" applyFont="1" applyAlignment="1" applyProtection="1">
      <alignment horizontal="right"/>
    </xf>
    <xf numFmtId="0" fontId="21" fillId="0" borderId="0" xfId="0" applyFont="1" applyAlignment="1" applyProtection="1">
      <alignment horizontal="center"/>
    </xf>
    <xf numFmtId="0" fontId="21" fillId="0" borderId="34" xfId="0" applyFont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left" vertical="top" wrapText="1"/>
      <protection locked="0"/>
    </xf>
    <xf numFmtId="2" fontId="9" fillId="0" borderId="7" xfId="8" applyNumberFormat="1" applyFont="1" applyBorder="1" applyAlignment="1" applyProtection="1">
      <alignment horizontal="center" vertical="center" wrapText="1"/>
      <protection locked="0"/>
    </xf>
    <xf numFmtId="166" fontId="9" fillId="0" borderId="36" xfId="1" applyNumberFormat="1" applyFont="1" applyBorder="1" applyAlignment="1" applyProtection="1">
      <alignment horizontal="center" vertical="top" wrapText="1"/>
      <protection locked="0"/>
    </xf>
    <xf numFmtId="0" fontId="21" fillId="6" borderId="34" xfId="0" applyFont="1" applyFill="1" applyBorder="1" applyAlignment="1" applyProtection="1">
      <alignment horizontal="center" vertical="top" wrapText="1"/>
    </xf>
    <xf numFmtId="166" fontId="9" fillId="0" borderId="35" xfId="1" applyNumberFormat="1" applyFont="1" applyBorder="1" applyAlignment="1" applyProtection="1">
      <alignment horizontal="center" vertical="top" wrapText="1"/>
    </xf>
    <xf numFmtId="0" fontId="9" fillId="0" borderId="0" xfId="0" applyFont="1" applyFill="1"/>
    <xf numFmtId="0" fontId="3" fillId="0" borderId="34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left" vertical="center" wrapText="1" indent="1"/>
      <protection locked="0"/>
    </xf>
    <xf numFmtId="170" fontId="3" fillId="0" borderId="36" xfId="0" applyNumberFormat="1" applyFont="1" applyFill="1" applyBorder="1" applyAlignment="1" applyProtection="1">
      <alignment horizontal="right" vertical="center"/>
    </xf>
    <xf numFmtId="0" fontId="9" fillId="0" borderId="32" xfId="0" applyFont="1" applyFill="1" applyBorder="1" applyAlignment="1">
      <alignment horizontal="center" vertical="center"/>
    </xf>
    <xf numFmtId="170" fontId="2" fillId="0" borderId="26" xfId="0" applyNumberFormat="1" applyFont="1" applyFill="1" applyBorder="1" applyAlignment="1" applyProtection="1">
      <alignment horizontal="right" vertical="center"/>
      <protection locked="0"/>
    </xf>
    <xf numFmtId="0" fontId="9" fillId="0" borderId="40" xfId="0" applyFont="1" applyFill="1" applyBorder="1" applyAlignment="1">
      <alignment horizontal="center" vertical="center"/>
    </xf>
    <xf numFmtId="170" fontId="2" fillId="0" borderId="41" xfId="0" applyNumberFormat="1" applyFont="1" applyFill="1" applyBorder="1" applyAlignment="1" applyProtection="1">
      <alignment horizontal="right" vertical="center"/>
      <protection locked="0"/>
    </xf>
    <xf numFmtId="0" fontId="9" fillId="0" borderId="42" xfId="0" applyFont="1" applyFill="1" applyBorder="1" applyAlignment="1">
      <alignment horizontal="center" vertical="center"/>
    </xf>
    <xf numFmtId="170" fontId="2" fillId="0" borderId="61" xfId="0" applyNumberFormat="1" applyFont="1" applyFill="1" applyBorder="1" applyAlignment="1" applyProtection="1">
      <alignment horizontal="right" vertical="center"/>
      <protection locked="0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 applyProtection="1">
      <alignment horizontal="left" vertical="center" wrapText="1" indent="1"/>
      <protection locked="0"/>
    </xf>
    <xf numFmtId="170" fontId="3" fillId="0" borderId="60" xfId="0" applyNumberFormat="1" applyFont="1" applyFill="1" applyBorder="1" applyAlignment="1" applyProtection="1">
      <alignment horizontal="right" vertical="center"/>
    </xf>
    <xf numFmtId="0" fontId="9" fillId="0" borderId="29" xfId="0" applyFont="1" applyFill="1" applyBorder="1" applyAlignment="1">
      <alignment horizontal="center" vertical="center"/>
    </xf>
    <xf numFmtId="170" fontId="2" fillId="0" borderId="3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1" fillId="0" borderId="2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10" fillId="0" borderId="0" xfId="0" applyFont="1" applyAlignment="1" applyProtection="1">
      <alignment horizontal="right"/>
    </xf>
    <xf numFmtId="0" fontId="0" fillId="0" borderId="0" xfId="0" applyAlignment="1">
      <alignment wrapText="1"/>
    </xf>
    <xf numFmtId="41" fontId="5" fillId="0" borderId="19" xfId="0" applyNumberFormat="1" applyFont="1" applyBorder="1" applyAlignment="1"/>
    <xf numFmtId="0" fontId="8" fillId="0" borderId="0" xfId="0" applyFont="1" applyBorder="1" applyAlignment="1">
      <alignment horizontal="left"/>
    </xf>
    <xf numFmtId="0" fontId="12" fillId="7" borderId="8" xfId="0" applyFont="1" applyFill="1" applyBorder="1"/>
    <xf numFmtId="0" fontId="9" fillId="0" borderId="27" xfId="0" applyFont="1" applyBorder="1" applyAlignment="1">
      <alignment horizontal="left"/>
    </xf>
    <xf numFmtId="0" fontId="32" fillId="0" borderId="32" xfId="0" applyFont="1" applyBorder="1" applyAlignment="1">
      <alignment horizontal="left"/>
    </xf>
    <xf numFmtId="0" fontId="32" fillId="0" borderId="0" xfId="0" applyFont="1"/>
    <xf numFmtId="41" fontId="5" fillId="0" borderId="22" xfId="0" applyNumberFormat="1" applyFont="1" applyBorder="1"/>
    <xf numFmtId="41" fontId="6" fillId="2" borderId="22" xfId="0" applyNumberFormat="1" applyFont="1" applyFill="1" applyBorder="1"/>
    <xf numFmtId="41" fontId="6" fillId="2" borderId="18" xfId="0" applyNumberFormat="1" applyFont="1" applyFill="1" applyBorder="1" applyAlignment="1"/>
    <xf numFmtId="41" fontId="5" fillId="3" borderId="18" xfId="0" applyNumberFormat="1" applyFont="1" applyFill="1" applyBorder="1"/>
    <xf numFmtId="41" fontId="5" fillId="0" borderId="20" xfId="0" applyNumberFormat="1" applyFont="1" applyBorder="1"/>
    <xf numFmtId="41" fontId="6" fillId="2" borderId="25" xfId="0" applyNumberFormat="1" applyFont="1" applyFill="1" applyBorder="1"/>
    <xf numFmtId="41" fontId="6" fillId="2" borderId="16" xfId="0" applyNumberFormat="1" applyFont="1" applyFill="1" applyBorder="1"/>
    <xf numFmtId="41" fontId="6" fillId="2" borderId="18" xfId="0" applyNumberFormat="1" applyFont="1" applyFill="1" applyBorder="1"/>
    <xf numFmtId="41" fontId="6" fillId="3" borderId="22" xfId="0" applyNumberFormat="1" applyFont="1" applyFill="1" applyBorder="1"/>
    <xf numFmtId="41" fontId="12" fillId="7" borderId="2" xfId="0" applyNumberFormat="1" applyFont="1" applyFill="1" applyBorder="1"/>
    <xf numFmtId="0" fontId="12" fillId="0" borderId="0" xfId="0" applyFont="1"/>
    <xf numFmtId="0" fontId="12" fillId="4" borderId="23" xfId="0" applyFont="1" applyFill="1" applyBorder="1" applyAlignment="1">
      <alignment horizontal="center" vertical="center"/>
    </xf>
    <xf numFmtId="0" fontId="11" fillId="2" borderId="32" xfId="0" applyFont="1" applyFill="1" applyBorder="1"/>
    <xf numFmtId="0" fontId="15" fillId="0" borderId="23" xfId="0" applyFont="1" applyBorder="1"/>
    <xf numFmtId="0" fontId="15" fillId="0" borderId="32" xfId="0" applyFont="1" applyBorder="1"/>
    <xf numFmtId="0" fontId="15" fillId="0" borderId="33" xfId="0" applyFont="1" applyBorder="1"/>
    <xf numFmtId="41" fontId="5" fillId="0" borderId="2" xfId="0" applyNumberFormat="1" applyFont="1" applyBorder="1"/>
    <xf numFmtId="41" fontId="6" fillId="2" borderId="2" xfId="0" applyNumberFormat="1" applyFont="1" applyFill="1" applyBorder="1"/>
    <xf numFmtId="41" fontId="21" fillId="2" borderId="25" xfId="0" applyNumberFormat="1" applyFont="1" applyFill="1" applyBorder="1" applyAlignment="1">
      <alignment horizontal="center" vertical="center" wrapText="1"/>
    </xf>
    <xf numFmtId="41" fontId="21" fillId="2" borderId="16" xfId="0" applyNumberFormat="1" applyFont="1" applyFill="1" applyBorder="1" applyAlignment="1">
      <alignment horizontal="center" vertical="center" wrapText="1"/>
    </xf>
    <xf numFmtId="41" fontId="5" fillId="0" borderId="17" xfId="0" applyNumberFormat="1" applyFont="1" applyBorder="1" applyAlignment="1"/>
    <xf numFmtId="0" fontId="5" fillId="0" borderId="23" xfId="0" applyFont="1" applyBorder="1"/>
    <xf numFmtId="0" fontId="7" fillId="2" borderId="32" xfId="0" applyFont="1" applyFill="1" applyBorder="1"/>
    <xf numFmtId="0" fontId="8" fillId="0" borderId="23" xfId="0" applyFont="1" applyBorder="1"/>
    <xf numFmtId="0" fontId="8" fillId="0" borderId="22" xfId="0" applyFont="1" applyBorder="1"/>
    <xf numFmtId="0" fontId="8" fillId="0" borderId="64" xfId="0" applyFont="1" applyBorder="1"/>
    <xf numFmtId="0" fontId="8" fillId="0" borderId="32" xfId="0" applyFont="1" applyBorder="1"/>
    <xf numFmtId="0" fontId="7" fillId="3" borderId="65" xfId="0" applyFont="1" applyFill="1" applyBorder="1"/>
    <xf numFmtId="0" fontId="8" fillId="3" borderId="22" xfId="0" applyFont="1" applyFill="1" applyBorder="1"/>
    <xf numFmtId="0" fontId="8" fillId="0" borderId="24" xfId="0" applyFont="1" applyBorder="1"/>
    <xf numFmtId="0" fontId="8" fillId="0" borderId="28" xfId="0" applyFont="1" applyBorder="1"/>
    <xf numFmtId="0" fontId="8" fillId="0" borderId="68" xfId="0" applyFont="1" applyBorder="1"/>
    <xf numFmtId="0" fontId="7" fillId="2" borderId="30" xfId="0" applyFont="1" applyFill="1" applyBorder="1"/>
    <xf numFmtId="0" fontId="7" fillId="2" borderId="59" xfId="0" applyFont="1" applyFill="1" applyBorder="1"/>
    <xf numFmtId="41" fontId="5" fillId="0" borderId="16" xfId="0" applyNumberFormat="1" applyFont="1" applyBorder="1"/>
    <xf numFmtId="41" fontId="5" fillId="0" borderId="21" xfId="0" applyNumberFormat="1" applyFont="1" applyBorder="1"/>
    <xf numFmtId="41" fontId="5" fillId="0" borderId="67" xfId="0" applyNumberFormat="1" applyFont="1" applyBorder="1"/>
    <xf numFmtId="41" fontId="6" fillId="3" borderId="18" xfId="0" applyNumberFormat="1" applyFont="1" applyFill="1" applyBorder="1"/>
    <xf numFmtId="41" fontId="5" fillId="0" borderId="28" xfId="0" applyNumberFormat="1" applyFont="1" applyBorder="1"/>
    <xf numFmtId="41" fontId="5" fillId="0" borderId="37" xfId="0" applyNumberFormat="1" applyFont="1" applyBorder="1"/>
    <xf numFmtId="41" fontId="6" fillId="2" borderId="31" xfId="0" applyNumberFormat="1" applyFont="1" applyFill="1" applyBorder="1"/>
    <xf numFmtId="41" fontId="6" fillId="2" borderId="60" xfId="0" applyNumberFormat="1" applyFont="1" applyFill="1" applyBorder="1"/>
    <xf numFmtId="41" fontId="6" fillId="2" borderId="19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/>
    <xf numFmtId="0" fontId="40" fillId="0" borderId="17" xfId="0" applyFont="1" applyBorder="1"/>
    <xf numFmtId="164" fontId="40" fillId="0" borderId="17" xfId="0" applyNumberFormat="1" applyFont="1" applyBorder="1"/>
    <xf numFmtId="164" fontId="40" fillId="0" borderId="18" xfId="0" applyNumberFormat="1" applyFont="1" applyBorder="1"/>
    <xf numFmtId="164" fontId="40" fillId="0" borderId="2" xfId="0" applyNumberFormat="1" applyFont="1" applyBorder="1"/>
    <xf numFmtId="164" fontId="40" fillId="3" borderId="18" xfId="0" applyNumberFormat="1" applyFont="1" applyFill="1" applyBorder="1" applyAlignment="1">
      <alignment horizontal="right" vertical="center"/>
    </xf>
    <xf numFmtId="164" fontId="12" fillId="3" borderId="17" xfId="0" applyNumberFormat="1" applyFont="1" applyFill="1" applyBorder="1" applyAlignment="1">
      <alignment horizontal="right" vertical="center"/>
    </xf>
    <xf numFmtId="165" fontId="4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4" xfId="0" applyNumberFormat="1" applyFont="1" applyFill="1" applyBorder="1" applyAlignment="1" applyProtection="1">
      <alignment horizontal="right" vertical="center" wrapText="1" indent="1"/>
    </xf>
    <xf numFmtId="165" fontId="36" fillId="0" borderId="14" xfId="0" applyNumberFormat="1" applyFont="1" applyFill="1" applyBorder="1" applyAlignment="1" applyProtection="1">
      <alignment horizontal="right" vertical="center" wrapText="1" indent="1"/>
    </xf>
    <xf numFmtId="165" fontId="36" fillId="0" borderId="2" xfId="0" applyNumberFormat="1" applyFont="1" applyFill="1" applyBorder="1" applyAlignment="1" applyProtection="1">
      <alignment horizontal="right" vertical="center" wrapText="1" indent="1"/>
    </xf>
    <xf numFmtId="165" fontId="4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43" xfId="0" applyNumberFormat="1" applyFont="1" applyFill="1" applyBorder="1" applyAlignment="1" applyProtection="1">
      <alignment horizontal="right" vertical="center" wrapText="1" indent="1"/>
    </xf>
    <xf numFmtId="165" fontId="4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4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36" fillId="0" borderId="7" xfId="0" applyNumberFormat="1" applyFont="1" applyFill="1" applyBorder="1" applyAlignment="1" applyProtection="1">
      <alignment horizontal="right" vertical="center" wrapText="1" indent="1"/>
    </xf>
    <xf numFmtId="165" fontId="12" fillId="0" borderId="35" xfId="0" applyNumberFormat="1" applyFont="1" applyFill="1" applyBorder="1" applyAlignment="1" applyProtection="1">
      <alignment horizontal="right" vertical="center" wrapText="1" indent="1"/>
    </xf>
    <xf numFmtId="165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40" fillId="0" borderId="26" xfId="0" applyNumberFormat="1" applyFont="1" applyFill="1" applyBorder="1" applyAlignment="1" applyProtection="1">
      <alignment horizontal="right" vertical="center" wrapText="1" indent="2"/>
      <protection locked="0"/>
    </xf>
    <xf numFmtId="165" fontId="40" fillId="0" borderId="28" xfId="0" applyNumberFormat="1" applyFont="1" applyFill="1" applyBorder="1" applyAlignment="1" applyProtection="1">
      <alignment horizontal="right" vertical="center" wrapText="1" indent="2"/>
      <protection locked="0"/>
    </xf>
    <xf numFmtId="165" fontId="40" fillId="0" borderId="37" xfId="0" applyNumberFormat="1" applyFont="1" applyFill="1" applyBorder="1" applyAlignment="1" applyProtection="1">
      <alignment horizontal="right" vertical="center" wrapText="1" indent="2"/>
      <protection locked="0"/>
    </xf>
    <xf numFmtId="165" fontId="12" fillId="0" borderId="34" xfId="0" applyNumberFormat="1" applyFont="1" applyFill="1" applyBorder="1" applyAlignment="1">
      <alignment horizontal="right" vertical="center" wrapText="1" indent="2"/>
    </xf>
    <xf numFmtId="165" fontId="12" fillId="0" borderId="35" xfId="0" applyNumberFormat="1" applyFont="1" applyFill="1" applyBorder="1" applyAlignment="1">
      <alignment horizontal="right" vertical="center" wrapText="1" indent="2"/>
    </xf>
    <xf numFmtId="169" fontId="40" fillId="0" borderId="36" xfId="6" applyNumberFormat="1" applyFont="1" applyFill="1" applyBorder="1" applyAlignment="1" applyProtection="1">
      <alignment vertical="center"/>
      <protection locked="0"/>
    </xf>
    <xf numFmtId="169" fontId="40" fillId="0" borderId="26" xfId="6" applyNumberFormat="1" applyFont="1" applyFill="1" applyBorder="1" applyAlignment="1" applyProtection="1">
      <alignment vertical="center"/>
      <protection locked="0"/>
    </xf>
    <xf numFmtId="169" fontId="12" fillId="0" borderId="26" xfId="6" applyNumberFormat="1" applyFont="1" applyFill="1" applyBorder="1" applyAlignment="1" applyProtection="1">
      <alignment vertical="center"/>
    </xf>
    <xf numFmtId="169" fontId="12" fillId="0" borderId="26" xfId="6" applyNumberFormat="1" applyFont="1" applyFill="1" applyBorder="1" applyAlignment="1" applyProtection="1">
      <alignment vertical="center"/>
      <protection locked="0"/>
    </xf>
    <xf numFmtId="169" fontId="12" fillId="0" borderId="37" xfId="6" applyNumberFormat="1" applyFont="1" applyFill="1" applyBorder="1" applyAlignment="1" applyProtection="1">
      <alignment vertical="center"/>
    </xf>
    <xf numFmtId="166" fontId="5" fillId="0" borderId="7" xfId="1" applyNumberFormat="1" applyFont="1" applyBorder="1" applyAlignment="1" applyProtection="1">
      <alignment horizontal="center" vertical="center" wrapText="1"/>
      <protection locked="0"/>
    </xf>
    <xf numFmtId="166" fontId="5" fillId="0" borderId="34" xfId="1" applyNumberFormat="1" applyFont="1" applyBorder="1" applyAlignment="1" applyProtection="1">
      <alignment horizontal="center" vertical="center" wrapText="1"/>
    </xf>
    <xf numFmtId="165" fontId="43" fillId="0" borderId="0" xfId="0" applyNumberFormat="1" applyFont="1" applyFill="1" applyAlignment="1" applyProtection="1">
      <alignment horizontal="centerContinuous" vertical="center"/>
    </xf>
    <xf numFmtId="165" fontId="43" fillId="0" borderId="0" xfId="0" applyNumberFormat="1" applyFont="1" applyFill="1" applyAlignment="1" applyProtection="1">
      <alignment vertical="center" wrapText="1"/>
    </xf>
    <xf numFmtId="165" fontId="13" fillId="0" borderId="0" xfId="0" applyNumberFormat="1" applyFont="1" applyFill="1" applyAlignment="1" applyProtection="1">
      <alignment horizontal="centerContinuous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0" fontId="46" fillId="0" borderId="0" xfId="6" applyFont="1" applyFill="1" applyAlignment="1" applyProtection="1">
      <alignment vertical="center"/>
    </xf>
    <xf numFmtId="0" fontId="45" fillId="0" borderId="0" xfId="0" applyFont="1" applyProtection="1"/>
    <xf numFmtId="0" fontId="43" fillId="0" borderId="0" xfId="0" applyFont="1" applyFill="1"/>
    <xf numFmtId="0" fontId="44" fillId="0" borderId="0" xfId="0" applyFont="1" applyFill="1"/>
    <xf numFmtId="0" fontId="13" fillId="0" borderId="0" xfId="0" applyFont="1" applyFill="1" applyAlignment="1" applyProtection="1">
      <alignment horizontal="center" vertical="top" wrapText="1"/>
      <protection locked="0"/>
    </xf>
    <xf numFmtId="41" fontId="42" fillId="0" borderId="0" xfId="0" applyNumberFormat="1" applyFont="1" applyAlignment="1">
      <alignment horizontal="right"/>
    </xf>
    <xf numFmtId="41" fontId="20" fillId="0" borderId="0" xfId="0" applyNumberFormat="1" applyFont="1" applyAlignment="1">
      <alignment horizontal="right"/>
    </xf>
    <xf numFmtId="0" fontId="8" fillId="0" borderId="3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32" fillId="2" borderId="24" xfId="0" applyFont="1" applyFill="1" applyBorder="1"/>
    <xf numFmtId="0" fontId="32" fillId="2" borderId="68" xfId="0" applyFont="1" applyFill="1" applyBorder="1"/>
    <xf numFmtId="0" fontId="32" fillId="2" borderId="69" xfId="0" applyFont="1" applyFill="1" applyBorder="1"/>
    <xf numFmtId="41" fontId="32" fillId="2" borderId="20" xfId="0" applyNumberFormat="1" applyFont="1" applyFill="1" applyBorder="1"/>
    <xf numFmtId="41" fontId="5" fillId="0" borderId="3" xfId="0" applyNumberFormat="1" applyFont="1" applyBorder="1"/>
    <xf numFmtId="41" fontId="5" fillId="0" borderId="26" xfId="0" applyNumberFormat="1" applyFont="1" applyBorder="1"/>
    <xf numFmtId="41" fontId="5" fillId="0" borderId="44" xfId="0" applyNumberFormat="1" applyFont="1" applyBorder="1"/>
    <xf numFmtId="0" fontId="8" fillId="0" borderId="65" xfId="0" applyFont="1" applyBorder="1"/>
    <xf numFmtId="0" fontId="12" fillId="7" borderId="64" xfId="0" applyFont="1" applyFill="1" applyBorder="1"/>
    <xf numFmtId="41" fontId="12" fillId="7" borderId="26" xfId="0" applyNumberFormat="1" applyFont="1" applyFill="1" applyBorder="1"/>
    <xf numFmtId="0" fontId="7" fillId="2" borderId="32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/>
    </xf>
    <xf numFmtId="0" fontId="6" fillId="2" borderId="24" xfId="0" applyFont="1" applyFill="1" applyBorder="1"/>
    <xf numFmtId="0" fontId="6" fillId="2" borderId="68" xfId="0" applyFont="1" applyFill="1" applyBorder="1"/>
    <xf numFmtId="0" fontId="6" fillId="2" borderId="69" xfId="0" applyFont="1" applyFill="1" applyBorder="1"/>
    <xf numFmtId="0" fontId="12" fillId="8" borderId="23" xfId="0" applyFont="1" applyFill="1" applyBorder="1"/>
    <xf numFmtId="0" fontId="12" fillId="8" borderId="0" xfId="0" applyFont="1" applyFill="1" applyBorder="1"/>
    <xf numFmtId="41" fontId="12" fillId="8" borderId="0" xfId="0" applyNumberFormat="1" applyFont="1" applyFill="1" applyBorder="1"/>
    <xf numFmtId="41" fontId="12" fillId="8" borderId="67" xfId="0" applyNumberFormat="1" applyFont="1" applyFill="1" applyBorder="1"/>
    <xf numFmtId="0" fontId="12" fillId="8" borderId="0" xfId="0" applyFont="1" applyFill="1"/>
    <xf numFmtId="164" fontId="40" fillId="3" borderId="44" xfId="0" applyNumberFormat="1" applyFont="1" applyFill="1" applyBorder="1"/>
    <xf numFmtId="0" fontId="15" fillId="0" borderId="3" xfId="0" applyFont="1" applyBorder="1"/>
    <xf numFmtId="0" fontId="15" fillId="0" borderId="40" xfId="0" applyFont="1" applyBorder="1"/>
    <xf numFmtId="0" fontId="2" fillId="0" borderId="0" xfId="0" applyFont="1" applyBorder="1"/>
    <xf numFmtId="0" fontId="15" fillId="0" borderId="6" xfId="0" applyFont="1" applyBorder="1"/>
    <xf numFmtId="0" fontId="15" fillId="0" borderId="10" xfId="0" applyFont="1" applyBorder="1"/>
    <xf numFmtId="0" fontId="11" fillId="4" borderId="67" xfId="0" applyFont="1" applyFill="1" applyBorder="1" applyAlignment="1">
      <alignment horizontal="center" vertical="center" wrapText="1"/>
    </xf>
    <xf numFmtId="164" fontId="12" fillId="2" borderId="44" xfId="0" applyNumberFormat="1" applyFont="1" applyFill="1" applyBorder="1"/>
    <xf numFmtId="164" fontId="40" fillId="0" borderId="70" xfId="0" applyNumberFormat="1" applyFont="1" applyBorder="1"/>
    <xf numFmtId="0" fontId="40" fillId="3" borderId="67" xfId="0" applyFont="1" applyFill="1" applyBorder="1"/>
    <xf numFmtId="164" fontId="40" fillId="3" borderId="67" xfId="0" applyNumberFormat="1" applyFont="1" applyFill="1" applyBorder="1"/>
    <xf numFmtId="0" fontId="15" fillId="8" borderId="32" xfId="0" applyFont="1" applyFill="1" applyBorder="1"/>
    <xf numFmtId="0" fontId="15" fillId="8" borderId="5" xfId="0" applyFont="1" applyFill="1" applyBorder="1"/>
    <xf numFmtId="164" fontId="40" fillId="8" borderId="18" xfId="0" applyNumberFormat="1" applyFont="1" applyFill="1" applyBorder="1"/>
    <xf numFmtId="164" fontId="40" fillId="8" borderId="44" xfId="0" applyNumberFormat="1" applyFont="1" applyFill="1" applyBorder="1"/>
    <xf numFmtId="0" fontId="2" fillId="8" borderId="0" xfId="0" applyFont="1" applyFill="1" applyBorder="1"/>
    <xf numFmtId="0" fontId="2" fillId="8" borderId="0" xfId="0" applyFont="1" applyFill="1"/>
    <xf numFmtId="0" fontId="3" fillId="0" borderId="0" xfId="0" applyFont="1"/>
    <xf numFmtId="0" fontId="11" fillId="7" borderId="32" xfId="0" applyFont="1" applyFill="1" applyBorder="1"/>
    <xf numFmtId="0" fontId="11" fillId="7" borderId="5" xfId="0" applyFont="1" applyFill="1" applyBorder="1"/>
    <xf numFmtId="164" fontId="12" fillId="7" borderId="18" xfId="0" applyNumberFormat="1" applyFont="1" applyFill="1" applyBorder="1"/>
    <xf numFmtId="164" fontId="12" fillId="7" borderId="44" xfId="0" applyNumberFormat="1" applyFont="1" applyFill="1" applyBorder="1"/>
    <xf numFmtId="0" fontId="3" fillId="0" borderId="0" xfId="0" applyFont="1" applyBorder="1"/>
    <xf numFmtId="0" fontId="36" fillId="0" borderId="0" xfId="0" applyFont="1" applyAlignment="1">
      <alignment horizontal="right"/>
    </xf>
    <xf numFmtId="164" fontId="40" fillId="0" borderId="0" xfId="0" applyNumberFormat="1" applyFont="1" applyBorder="1"/>
    <xf numFmtId="0" fontId="14" fillId="0" borderId="0" xfId="0" applyFont="1" applyAlignment="1">
      <alignment horizontal="center" vertical="center"/>
    </xf>
    <xf numFmtId="0" fontId="0" fillId="0" borderId="0" xfId="0" applyAlignment="1"/>
    <xf numFmtId="0" fontId="47" fillId="0" borderId="0" xfId="0" applyFont="1" applyFill="1" applyAlignment="1">
      <alignment vertical="center" wrapText="1"/>
    </xf>
    <xf numFmtId="49" fontId="4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49" fontId="40" fillId="0" borderId="26" xfId="0" applyNumberFormat="1" applyFont="1" applyFill="1" applyBorder="1" applyAlignment="1" applyProtection="1">
      <alignment horizontal="right" vertical="center" wrapText="1" indent="2"/>
      <protection locked="0"/>
    </xf>
    <xf numFmtId="0" fontId="15" fillId="0" borderId="0" xfId="7" applyFont="1" applyFill="1" applyAlignment="1" applyProtection="1">
      <alignment horizontal="center"/>
    </xf>
    <xf numFmtId="0" fontId="49" fillId="0" borderId="0" xfId="7" applyFont="1" applyFill="1" applyProtection="1"/>
    <xf numFmtId="0" fontId="33" fillId="0" borderId="29" xfId="7" applyFont="1" applyFill="1" applyBorder="1" applyAlignment="1" applyProtection="1">
      <alignment horizontal="center" vertical="center" wrapText="1"/>
    </xf>
    <xf numFmtId="0" fontId="33" fillId="0" borderId="28" xfId="7" applyFont="1" applyFill="1" applyBorder="1" applyAlignment="1" applyProtection="1">
      <alignment horizontal="center" vertical="center" wrapText="1"/>
    </xf>
    <xf numFmtId="0" fontId="11" fillId="0" borderId="30" xfId="7" applyFont="1" applyFill="1" applyBorder="1" applyAlignment="1" applyProtection="1">
      <alignment vertical="center" wrapText="1"/>
    </xf>
    <xf numFmtId="168" fontId="15" fillId="0" borderId="31" xfId="6" applyNumberFormat="1" applyFont="1" applyFill="1" applyBorder="1" applyAlignment="1" applyProtection="1">
      <alignment horizontal="center" vertical="center"/>
    </xf>
    <xf numFmtId="167" fontId="11" fillId="0" borderId="31" xfId="7" applyNumberFormat="1" applyFont="1" applyFill="1" applyBorder="1" applyAlignment="1" applyProtection="1">
      <alignment horizontal="right" vertical="center" wrapText="1"/>
      <protection locked="0"/>
    </xf>
    <xf numFmtId="0" fontId="11" fillId="0" borderId="32" xfId="7" applyFont="1" applyFill="1" applyBorder="1" applyAlignment="1" applyProtection="1">
      <alignment vertical="center" wrapText="1"/>
    </xf>
    <xf numFmtId="168" fontId="15" fillId="0" borderId="2" xfId="6" applyNumberFormat="1" applyFont="1" applyFill="1" applyBorder="1" applyAlignment="1" applyProtection="1">
      <alignment horizontal="center" vertical="center"/>
    </xf>
    <xf numFmtId="167" fontId="11" fillId="0" borderId="2" xfId="7" applyNumberFormat="1" applyFont="1" applyFill="1" applyBorder="1" applyAlignment="1" applyProtection="1">
      <alignment horizontal="right" vertical="center" wrapText="1"/>
    </xf>
    <xf numFmtId="167" fontId="15" fillId="0" borderId="2" xfId="7" applyNumberFormat="1" applyFont="1" applyFill="1" applyBorder="1" applyAlignment="1" applyProtection="1">
      <alignment horizontal="right" vertical="center" wrapText="1"/>
    </xf>
    <xf numFmtId="0" fontId="38" fillId="0" borderId="32" xfId="7" applyFont="1" applyFill="1" applyBorder="1" applyAlignment="1" applyProtection="1">
      <alignment horizontal="left" vertical="center" wrapText="1" indent="1"/>
    </xf>
    <xf numFmtId="167" fontId="15" fillId="0" borderId="2" xfId="7" applyNumberFormat="1" applyFont="1" applyFill="1" applyBorder="1" applyAlignment="1" applyProtection="1">
      <alignment horizontal="right" vertical="center" wrapText="1"/>
      <protection locked="0"/>
    </xf>
    <xf numFmtId="168" fontId="11" fillId="0" borderId="2" xfId="6" applyNumberFormat="1" applyFont="1" applyFill="1" applyBorder="1" applyAlignment="1" applyProtection="1">
      <alignment horizontal="center" vertical="center"/>
    </xf>
    <xf numFmtId="0" fontId="11" fillId="0" borderId="29" xfId="7" applyFont="1" applyFill="1" applyBorder="1" applyAlignment="1" applyProtection="1">
      <alignment vertical="center" wrapText="1"/>
    </xf>
    <xf numFmtId="168" fontId="15" fillId="0" borderId="28" xfId="6" applyNumberFormat="1" applyFont="1" applyFill="1" applyBorder="1" applyAlignment="1" applyProtection="1">
      <alignment horizontal="center" vertical="center"/>
    </xf>
    <xf numFmtId="167" fontId="11" fillId="0" borderId="28" xfId="7" applyNumberFormat="1" applyFont="1" applyFill="1" applyBorder="1" applyAlignment="1" applyProtection="1">
      <alignment horizontal="right" vertical="center" wrapText="1"/>
    </xf>
    <xf numFmtId="0" fontId="15" fillId="0" borderId="0" xfId="7" applyFont="1" applyFill="1" applyProtection="1"/>
    <xf numFmtId="0" fontId="15" fillId="0" borderId="0" xfId="7" applyFont="1" applyFill="1" applyAlignment="1" applyProtection="1">
      <alignment horizontal="center" vertical="center"/>
    </xf>
    <xf numFmtId="0" fontId="15" fillId="0" borderId="0" xfId="7" applyFont="1" applyFill="1" applyAlignment="1" applyProtection="1">
      <alignment vertical="center"/>
    </xf>
    <xf numFmtId="0" fontId="11" fillId="0" borderId="0" xfId="7" applyFont="1" applyFill="1" applyAlignment="1" applyProtection="1">
      <alignment vertical="center"/>
    </xf>
    <xf numFmtId="3" fontId="15" fillId="0" borderId="0" xfId="7" applyNumberFormat="1" applyFont="1" applyFill="1" applyProtection="1"/>
    <xf numFmtId="0" fontId="51" fillId="0" borderId="0" xfId="7" applyFont="1" applyFill="1" applyProtection="1"/>
    <xf numFmtId="0" fontId="2" fillId="0" borderId="0" xfId="7" applyFont="1" applyFill="1" applyAlignment="1" applyProtection="1">
      <alignment vertical="center"/>
    </xf>
    <xf numFmtId="165" fontId="3" fillId="0" borderId="0" xfId="0" applyNumberFormat="1" applyFont="1" applyFill="1" applyAlignment="1">
      <alignment vertical="center"/>
    </xf>
    <xf numFmtId="165" fontId="3" fillId="0" borderId="45" xfId="0" applyNumberFormat="1" applyFont="1" applyFill="1" applyBorder="1" applyAlignment="1">
      <alignment horizontal="center" vertical="center"/>
    </xf>
    <xf numFmtId="165" fontId="3" fillId="0" borderId="46" xfId="0" applyNumberFormat="1" applyFont="1" applyFill="1" applyBorder="1" applyAlignment="1">
      <alignment horizontal="center" vertical="center"/>
    </xf>
    <xf numFmtId="165" fontId="3" fillId="0" borderId="47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165" fontId="3" fillId="0" borderId="19" xfId="0" applyNumberFormat="1" applyFont="1" applyFill="1" applyBorder="1" applyAlignment="1">
      <alignment horizontal="right" vertical="center" wrapText="1" indent="1"/>
    </xf>
    <xf numFmtId="0" fontId="9" fillId="0" borderId="18" xfId="0" applyFont="1" applyBorder="1"/>
    <xf numFmtId="41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41" fontId="2" fillId="0" borderId="9" xfId="0" applyNumberFormat="1" applyFont="1" applyFill="1" applyBorder="1" applyAlignment="1">
      <alignment horizontal="left" vertical="center" wrapText="1" indent="2"/>
    </xf>
    <xf numFmtId="41" fontId="2" fillId="0" borderId="33" xfId="0" applyNumberFormat="1" applyFont="1" applyFill="1" applyBorder="1" applyAlignment="1" applyProtection="1">
      <alignment vertical="center" wrapText="1"/>
      <protection locked="0"/>
    </xf>
    <xf numFmtId="41" fontId="2" fillId="0" borderId="7" xfId="0" applyNumberFormat="1" applyFont="1" applyFill="1" applyBorder="1" applyAlignment="1" applyProtection="1">
      <alignment vertical="center" wrapText="1"/>
      <protection locked="0"/>
    </xf>
    <xf numFmtId="41" fontId="2" fillId="0" borderId="36" xfId="0" applyNumberFormat="1" applyFont="1" applyFill="1" applyBorder="1" applyAlignment="1" applyProtection="1">
      <alignment vertical="center" wrapText="1"/>
      <protection locked="0"/>
    </xf>
    <xf numFmtId="165" fontId="9" fillId="0" borderId="0" xfId="0" applyNumberFormat="1" applyFont="1" applyFill="1" applyAlignment="1">
      <alignment vertical="center" wrapText="1"/>
    </xf>
    <xf numFmtId="165" fontId="3" fillId="0" borderId="21" xfId="0" applyNumberFormat="1" applyFont="1" applyFill="1" applyBorder="1" applyAlignment="1">
      <alignment horizontal="right" vertical="center" wrapText="1" indent="1"/>
    </xf>
    <xf numFmtId="165" fontId="3" fillId="0" borderId="43" xfId="0" applyNumberFormat="1" applyFont="1" applyFill="1" applyBorder="1" applyAlignment="1">
      <alignment horizontal="left" vertical="center" wrapText="1" indent="1"/>
    </xf>
    <xf numFmtId="41" fontId="2" fillId="2" borderId="39" xfId="0" applyNumberFormat="1" applyFont="1" applyFill="1" applyBorder="1" applyAlignment="1">
      <alignment horizontal="left" vertical="center" wrapText="1" indent="2"/>
    </xf>
    <xf numFmtId="41" fontId="2" fillId="2" borderId="38" xfId="0" applyNumberFormat="1" applyFont="1" applyFill="1" applyBorder="1" applyAlignment="1">
      <alignment horizontal="left" vertical="center" wrapText="1" indent="2"/>
    </xf>
    <xf numFmtId="41" fontId="3" fillId="0" borderId="27" xfId="0" applyNumberFormat="1" applyFont="1" applyFill="1" applyBorder="1" applyAlignment="1">
      <alignment vertical="center" wrapText="1"/>
    </xf>
    <xf numFmtId="41" fontId="3" fillId="0" borderId="39" xfId="0" applyNumberFormat="1" applyFont="1" applyFill="1" applyBorder="1" applyAlignment="1">
      <alignment vertical="center" wrapText="1"/>
    </xf>
    <xf numFmtId="41" fontId="5" fillId="0" borderId="26" xfId="0" applyNumberFormat="1" applyFont="1" applyBorder="1" applyAlignment="1"/>
    <xf numFmtId="0" fontId="8" fillId="0" borderId="29" xfId="0" applyFont="1" applyBorder="1"/>
    <xf numFmtId="0" fontId="8" fillId="0" borderId="71" xfId="0" applyFont="1" applyBorder="1" applyAlignment="1"/>
    <xf numFmtId="0" fontId="8" fillId="0" borderId="68" xfId="0" applyFont="1" applyBorder="1" applyAlignment="1"/>
    <xf numFmtId="0" fontId="8" fillId="0" borderId="69" xfId="0" applyFont="1" applyBorder="1" applyAlignment="1"/>
    <xf numFmtId="0" fontId="8" fillId="3" borderId="32" xfId="0" applyFont="1" applyFill="1" applyBorder="1"/>
    <xf numFmtId="41" fontId="6" fillId="2" borderId="26" xfId="0" applyNumberFormat="1" applyFont="1" applyFill="1" applyBorder="1"/>
    <xf numFmtId="0" fontId="52" fillId="0" borderId="0" xfId="0" applyFont="1" applyAlignment="1"/>
    <xf numFmtId="164" fontId="40" fillId="0" borderId="26" xfId="0" applyNumberFormat="1" applyFont="1" applyBorder="1"/>
    <xf numFmtId="0" fontId="15" fillId="3" borderId="32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1" fontId="42" fillId="0" borderId="0" xfId="0" applyNumberFormat="1" applyFont="1" applyAlignment="1">
      <alignment horizontal="right"/>
    </xf>
    <xf numFmtId="41" fontId="20" fillId="0" borderId="0" xfId="0" applyNumberFormat="1" applyFont="1" applyAlignment="1">
      <alignment horizontal="right"/>
    </xf>
    <xf numFmtId="0" fontId="21" fillId="2" borderId="25" xfId="0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 vertical="center"/>
    </xf>
    <xf numFmtId="0" fontId="21" fillId="2" borderId="6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/>
    <xf numFmtId="41" fontId="42" fillId="0" borderId="0" xfId="0" applyNumberFormat="1" applyFont="1" applyBorder="1" applyAlignment="1">
      <alignment horizontal="right"/>
    </xf>
    <xf numFmtId="0" fontId="4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7" fillId="2" borderId="25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4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0" xfId="0" applyNumberFormat="1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0" fontId="36" fillId="0" borderId="0" xfId="0" applyFont="1" applyBorder="1" applyAlignment="1">
      <alignment horizontal="right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1" fillId="5" borderId="50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164" fontId="12" fillId="2" borderId="18" xfId="0" applyNumberFormat="1" applyFont="1" applyFill="1" applyBorder="1" applyAlignment="1">
      <alignment horizontal="right" vertical="center"/>
    </xf>
    <xf numFmtId="164" fontId="12" fillId="2" borderId="20" xfId="0" applyNumberFormat="1" applyFont="1" applyFill="1" applyBorder="1" applyAlignment="1">
      <alignment horizontal="right" vertical="center"/>
    </xf>
    <xf numFmtId="0" fontId="12" fillId="2" borderId="65" xfId="0" applyFont="1" applyFill="1" applyBorder="1" applyAlignment="1">
      <alignment horizontal="left" vertical="center"/>
    </xf>
    <xf numFmtId="0" fontId="12" fillId="2" borderId="63" xfId="0" applyFont="1" applyFill="1" applyBorder="1" applyAlignment="1">
      <alignment horizontal="left" vertical="center"/>
    </xf>
    <xf numFmtId="0" fontId="12" fillId="2" borderId="57" xfId="0" applyFont="1" applyFill="1" applyBorder="1" applyAlignment="1">
      <alignment horizontal="left" vertical="center"/>
    </xf>
    <xf numFmtId="0" fontId="12" fillId="2" borderId="55" xfId="0" applyFont="1" applyFill="1" applyBorder="1" applyAlignment="1">
      <alignment horizontal="left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2" fillId="5" borderId="64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36" fillId="0" borderId="0" xfId="0" applyFont="1" applyAlignment="1">
      <alignment horizontal="right"/>
    </xf>
    <xf numFmtId="0" fontId="16" fillId="0" borderId="0" xfId="0" applyFont="1" applyAlignment="1">
      <alignment horizontal="center" wrapText="1"/>
    </xf>
    <xf numFmtId="164" fontId="12" fillId="2" borderId="19" xfId="0" applyNumberFormat="1" applyFont="1" applyFill="1" applyBorder="1" applyAlignment="1">
      <alignment horizontal="right" vertical="center"/>
    </xf>
    <xf numFmtId="0" fontId="11" fillId="5" borderId="54" xfId="0" applyFont="1" applyFill="1" applyBorder="1" applyAlignment="1">
      <alignment horizontal="center" vertical="center" wrapText="1"/>
    </xf>
    <xf numFmtId="0" fontId="11" fillId="5" borderId="67" xfId="0" applyFont="1" applyFill="1" applyBorder="1" applyAlignment="1">
      <alignment horizontal="center" vertical="center" wrapText="1"/>
    </xf>
    <xf numFmtId="0" fontId="11" fillId="5" borderId="6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49" xfId="0" applyFont="1" applyFill="1" applyBorder="1" applyAlignment="1">
      <alignment horizontal="left" vertical="center"/>
    </xf>
    <xf numFmtId="165" fontId="27" fillId="0" borderId="0" xfId="0" applyNumberFormat="1" applyFont="1" applyFill="1" applyAlignment="1" applyProtection="1">
      <alignment horizontal="center" textRotation="180" wrapText="1"/>
    </xf>
    <xf numFmtId="165" fontId="11" fillId="0" borderId="50" xfId="0" applyNumberFormat="1" applyFont="1" applyFill="1" applyBorder="1" applyAlignment="1" applyProtection="1">
      <alignment horizontal="center" vertical="center" wrapText="1"/>
    </xf>
    <xf numFmtId="165" fontId="11" fillId="0" borderId="21" xfId="0" applyNumberFormat="1" applyFont="1" applyFill="1" applyBorder="1" applyAlignment="1" applyProtection="1">
      <alignment horizontal="center" vertical="center" wrapText="1"/>
    </xf>
    <xf numFmtId="165" fontId="10" fillId="0" borderId="0" xfId="0" applyNumberFormat="1" applyFont="1" applyFill="1" applyAlignment="1" applyProtection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65" fontId="38" fillId="0" borderId="49" xfId="0" applyNumberFormat="1" applyFont="1" applyFill="1" applyBorder="1" applyAlignment="1" applyProtection="1">
      <alignment horizontal="right" vertical="center"/>
    </xf>
    <xf numFmtId="165" fontId="27" fillId="0" borderId="0" xfId="0" applyNumberFormat="1" applyFont="1" applyFill="1" applyAlignment="1" applyProtection="1">
      <alignment horizontal="center" textRotation="180" wrapText="1"/>
      <protection locked="0"/>
    </xf>
    <xf numFmtId="165" fontId="11" fillId="0" borderId="16" xfId="0" applyNumberFormat="1" applyFont="1" applyFill="1" applyBorder="1" applyAlignment="1" applyProtection="1">
      <alignment horizontal="center" vertical="center" wrapText="1"/>
    </xf>
    <xf numFmtId="165" fontId="11" fillId="0" borderId="20" xfId="0" applyNumberFormat="1" applyFont="1" applyFill="1" applyBorder="1" applyAlignment="1" applyProtection="1">
      <alignment horizontal="center" vertical="center" wrapText="1"/>
    </xf>
    <xf numFmtId="0" fontId="35" fillId="0" borderId="51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7" fillId="0" borderId="0" xfId="0" applyFont="1" applyAlignment="1">
      <alignment vertical="center" wrapText="1"/>
    </xf>
    <xf numFmtId="165" fontId="48" fillId="0" borderId="0" xfId="0" applyNumberFormat="1" applyFont="1" applyFill="1" applyAlignment="1" applyProtection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15" fillId="0" borderId="0" xfId="7" applyFont="1" applyFill="1" applyAlignment="1" applyProtection="1">
      <alignment horizontal="left"/>
    </xf>
    <xf numFmtId="0" fontId="50" fillId="0" borderId="0" xfId="7" applyFont="1" applyFill="1" applyAlignment="1" applyProtection="1">
      <alignment horizontal="center" vertical="center" wrapText="1"/>
    </xf>
    <xf numFmtId="0" fontId="50" fillId="0" borderId="0" xfId="7" applyFont="1" applyFill="1" applyAlignment="1" applyProtection="1">
      <alignment horizontal="center" vertical="center"/>
    </xf>
    <xf numFmtId="0" fontId="38" fillId="0" borderId="0" xfId="7" applyFont="1" applyFill="1" applyBorder="1" applyAlignment="1" applyProtection="1">
      <alignment horizontal="right"/>
    </xf>
    <xf numFmtId="0" fontId="11" fillId="0" borderId="52" xfId="7" applyFont="1" applyFill="1" applyBorder="1" applyAlignment="1" applyProtection="1">
      <alignment horizontal="center" vertical="center" wrapText="1"/>
    </xf>
    <xf numFmtId="0" fontId="11" fillId="0" borderId="42" xfId="7" applyFont="1" applyFill="1" applyBorder="1" applyAlignment="1" applyProtection="1">
      <alignment horizontal="center" vertical="center" wrapText="1"/>
    </xf>
    <xf numFmtId="0" fontId="11" fillId="0" borderId="33" xfId="7" applyFont="1" applyFill="1" applyBorder="1" applyAlignment="1" applyProtection="1">
      <alignment horizontal="center" vertical="center" wrapText="1"/>
    </xf>
    <xf numFmtId="0" fontId="33" fillId="0" borderId="53" xfId="6" applyFont="1" applyFill="1" applyBorder="1" applyAlignment="1" applyProtection="1">
      <alignment horizontal="center" vertical="center" textRotation="90"/>
    </xf>
    <xf numFmtId="0" fontId="33" fillId="0" borderId="14" xfId="6" applyFont="1" applyFill="1" applyBorder="1" applyAlignment="1" applyProtection="1">
      <alignment horizontal="center" vertical="center" textRotation="90"/>
    </xf>
    <xf numFmtId="0" fontId="33" fillId="0" borderId="7" xfId="6" applyFont="1" applyFill="1" applyBorder="1" applyAlignment="1" applyProtection="1">
      <alignment horizontal="center" vertical="center" textRotation="90"/>
    </xf>
    <xf numFmtId="0" fontId="11" fillId="0" borderId="31" xfId="7" applyFont="1" applyFill="1" applyBorder="1" applyAlignment="1" applyProtection="1">
      <alignment horizontal="center" vertical="center" wrapText="1"/>
    </xf>
    <xf numFmtId="0" fontId="11" fillId="0" borderId="2" xfId="7" applyFont="1" applyFill="1" applyBorder="1" applyAlignment="1" applyProtection="1">
      <alignment horizontal="center" vertical="center" wrapText="1"/>
    </xf>
    <xf numFmtId="0" fontId="33" fillId="0" borderId="2" xfId="7" applyFont="1" applyFill="1" applyBorder="1" applyAlignment="1" applyProtection="1">
      <alignment horizontal="center" wrapText="1"/>
    </xf>
    <xf numFmtId="0" fontId="31" fillId="0" borderId="0" xfId="7" applyFont="1" applyFill="1" applyAlignment="1" applyProtection="1">
      <alignment horizontal="center"/>
    </xf>
    <xf numFmtId="0" fontId="13" fillId="0" borderId="0" xfId="6" applyFont="1" applyFill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horizontal="right" vertical="center"/>
    </xf>
    <xf numFmtId="0" fontId="3" fillId="0" borderId="30" xfId="6" applyFont="1" applyFill="1" applyBorder="1" applyAlignment="1" applyProtection="1">
      <alignment horizontal="center" vertical="center" wrapText="1"/>
    </xf>
    <xf numFmtId="0" fontId="3" fillId="0" borderId="32" xfId="6" applyFont="1" applyFill="1" applyBorder="1" applyAlignment="1" applyProtection="1">
      <alignment horizontal="center" vertical="center" wrapText="1"/>
    </xf>
    <xf numFmtId="0" fontId="22" fillId="0" borderId="31" xfId="6" applyFont="1" applyFill="1" applyBorder="1" applyAlignment="1" applyProtection="1">
      <alignment horizontal="center" vertical="center" textRotation="90"/>
    </xf>
    <xf numFmtId="0" fontId="22" fillId="0" borderId="2" xfId="6" applyFont="1" applyFill="1" applyBorder="1" applyAlignment="1" applyProtection="1">
      <alignment horizontal="center" vertical="center" textRotation="90"/>
    </xf>
    <xf numFmtId="0" fontId="22" fillId="0" borderId="60" xfId="6" applyFont="1" applyFill="1" applyBorder="1" applyAlignment="1" applyProtection="1">
      <alignment horizontal="center" vertical="center" wrapText="1"/>
    </xf>
    <xf numFmtId="0" fontId="22" fillId="0" borderId="26" xfId="6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textRotation="180"/>
    </xf>
    <xf numFmtId="0" fontId="21" fillId="0" borderId="27" xfId="0" applyFont="1" applyBorder="1" applyAlignment="1" applyProtection="1">
      <alignment wrapText="1"/>
    </xf>
    <xf numFmtId="0" fontId="21" fillId="0" borderId="34" xfId="0" applyFont="1" applyBorder="1" applyAlignment="1" applyProtection="1">
      <alignment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1" fontId="5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left"/>
    </xf>
    <xf numFmtId="41" fontId="6" fillId="0" borderId="2" xfId="0" applyNumberFormat="1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41" fontId="5" fillId="0" borderId="11" xfId="0" applyNumberFormat="1" applyFont="1" applyBorder="1" applyAlignment="1">
      <alignment horizontal="center"/>
    </xf>
    <xf numFmtId="0" fontId="9" fillId="0" borderId="34" xfId="0" applyFont="1" applyBorder="1" applyAlignment="1">
      <alignment horizontal="left"/>
    </xf>
    <xf numFmtId="41" fontId="5" fillId="0" borderId="34" xfId="0" applyNumberFormat="1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41" fontId="5" fillId="0" borderId="7" xfId="0" applyNumberFormat="1" applyFont="1" applyBorder="1" applyAlignment="1">
      <alignment horizontal="center"/>
    </xf>
    <xf numFmtId="0" fontId="21" fillId="0" borderId="34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right"/>
    </xf>
    <xf numFmtId="0" fontId="10" fillId="0" borderId="0" xfId="0" applyFont="1" applyAlignment="1">
      <alignment horizontal="right"/>
    </xf>
    <xf numFmtId="165" fontId="14" fillId="0" borderId="0" xfId="0" applyNumberFormat="1" applyFont="1" applyFill="1" applyAlignment="1">
      <alignment horizontal="center" vertical="center" wrapText="1"/>
    </xf>
    <xf numFmtId="165" fontId="1" fillId="0" borderId="49" xfId="0" applyNumberFormat="1" applyFont="1" applyFill="1" applyBorder="1" applyAlignment="1">
      <alignment horizontal="right" vertical="center"/>
    </xf>
    <xf numFmtId="165" fontId="36" fillId="0" borderId="0" xfId="0" applyNumberFormat="1" applyFont="1" applyFill="1" applyAlignment="1">
      <alignment horizontal="center" textRotation="180" wrapText="1"/>
    </xf>
    <xf numFmtId="165" fontId="3" fillId="0" borderId="5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center" vertical="center" wrapText="1"/>
    </xf>
    <xf numFmtId="165" fontId="3" fillId="0" borderId="54" xfId="0" applyNumberFormat="1" applyFont="1" applyFill="1" applyBorder="1" applyAlignment="1">
      <alignment horizontal="center" vertical="center"/>
    </xf>
    <xf numFmtId="165" fontId="3" fillId="0" borderId="55" xfId="0" applyNumberFormat="1" applyFont="1" applyFill="1" applyBorder="1" applyAlignment="1">
      <alignment horizontal="center" vertical="center"/>
    </xf>
    <xf numFmtId="165" fontId="3" fillId="0" borderId="21" xfId="0" applyNumberFormat="1" applyFont="1" applyFill="1" applyBorder="1" applyAlignment="1">
      <alignment horizontal="center" vertical="center"/>
    </xf>
    <xf numFmtId="165" fontId="3" fillId="0" borderId="56" xfId="0" applyNumberFormat="1" applyFont="1" applyFill="1" applyBorder="1" applyAlignment="1">
      <alignment horizontal="center" vertical="center" wrapText="1"/>
    </xf>
    <xf numFmtId="165" fontId="3" fillId="0" borderId="57" xfId="0" applyNumberFormat="1" applyFont="1" applyFill="1" applyBorder="1" applyAlignment="1">
      <alignment horizontal="center" vertical="center" wrapText="1"/>
    </xf>
    <xf numFmtId="165" fontId="3" fillId="0" borderId="58" xfId="0" applyNumberFormat="1" applyFont="1" applyFill="1" applyBorder="1" applyAlignment="1">
      <alignment horizontal="center" vertical="center" wrapText="1"/>
    </xf>
    <xf numFmtId="165" fontId="3" fillId="0" borderId="59" xfId="0" applyNumberFormat="1" applyFont="1" applyFill="1" applyBorder="1" applyAlignment="1">
      <alignment horizontal="center" vertical="center" wrapText="1"/>
    </xf>
    <xf numFmtId="165" fontId="3" fillId="0" borderId="48" xfId="0" applyNumberFormat="1" applyFont="1" applyFill="1" applyBorder="1" applyAlignment="1">
      <alignment horizontal="center" vertical="center" wrapText="1"/>
    </xf>
  </cellXfs>
  <cellStyles count="9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_VAGYONK" xfId="6"/>
    <cellStyle name="Normál_VAGYONKIM" xfId="7"/>
    <cellStyle name="Százalék 2" xfId="8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zab&#225;lyzatok\ZARSZREND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224"/>
  <sheetViews>
    <sheetView topLeftCell="A34" workbookViewId="0">
      <selection activeCell="R54" sqref="R54"/>
    </sheetView>
  </sheetViews>
  <sheetFormatPr defaultRowHeight="15"/>
  <cols>
    <col min="1" max="2" width="3.7109375" style="3" customWidth="1"/>
    <col min="3" max="3" width="7.5703125" style="3" customWidth="1"/>
    <col min="4" max="9" width="9.140625" style="3"/>
    <col min="10" max="10" width="3.28515625" style="3" customWidth="1"/>
    <col min="11" max="11" width="0.140625" style="3" hidden="1" customWidth="1"/>
    <col min="12" max="12" width="4.140625" style="3" hidden="1" customWidth="1"/>
    <col min="13" max="13" width="1.28515625" style="3" hidden="1" customWidth="1"/>
    <col min="14" max="15" width="14.28515625" style="45" customWidth="1"/>
    <col min="16" max="16" width="15" style="45" customWidth="1"/>
    <col min="17" max="16384" width="9.140625" style="3"/>
  </cols>
  <sheetData>
    <row r="1" spans="2:17">
      <c r="N1" s="413" t="s">
        <v>152</v>
      </c>
      <c r="O1" s="414"/>
      <c r="P1" s="414"/>
    </row>
    <row r="2" spans="2:17">
      <c r="N2" s="296"/>
      <c r="O2" s="297"/>
      <c r="P2" s="297"/>
    </row>
    <row r="3" spans="2:17">
      <c r="B3" s="418" t="s">
        <v>473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9"/>
      <c r="P3" s="419"/>
    </row>
    <row r="4" spans="2:17"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9"/>
      <c r="P4" s="419"/>
    </row>
    <row r="5" spans="2:17"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9"/>
      <c r="P5" s="419"/>
    </row>
    <row r="6" spans="2:17"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9"/>
      <c r="P6" s="419"/>
    </row>
    <row r="7" spans="2:17" ht="15" customHeight="1" thickBo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20" t="s">
        <v>472</v>
      </c>
      <c r="O7" s="420"/>
      <c r="P7" s="420"/>
      <c r="Q7" s="30"/>
    </row>
    <row r="8" spans="2:17" s="30" customFormat="1" ht="39" customHeight="1">
      <c r="B8" s="415" t="s">
        <v>0</v>
      </c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7"/>
      <c r="N8" s="225" t="s">
        <v>147</v>
      </c>
      <c r="O8" s="226" t="s">
        <v>150</v>
      </c>
      <c r="P8" s="226" t="s">
        <v>149</v>
      </c>
    </row>
    <row r="9" spans="2:17" ht="4.5" customHeight="1">
      <c r="B9" s="228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3"/>
      <c r="O9" s="46"/>
      <c r="P9" s="46"/>
    </row>
    <row r="10" spans="2:17" s="9" customFormat="1">
      <c r="B10" s="229" t="s">
        <v>46</v>
      </c>
      <c r="C10" s="7" t="s">
        <v>55</v>
      </c>
      <c r="D10" s="7"/>
      <c r="E10" s="7"/>
      <c r="F10" s="7"/>
      <c r="G10" s="7"/>
      <c r="H10" s="7"/>
      <c r="I10" s="7"/>
      <c r="J10" s="7"/>
      <c r="K10" s="7"/>
      <c r="L10" s="7"/>
      <c r="M10" s="8"/>
      <c r="N10" s="208">
        <f>SUM(N12:N17)</f>
        <v>40866847</v>
      </c>
      <c r="O10" s="208">
        <f>SUM(O12:O17)</f>
        <v>50090273</v>
      </c>
      <c r="P10" s="209">
        <f>SUM(P12:P17)</f>
        <v>50061101</v>
      </c>
    </row>
    <row r="11" spans="2:17" ht="4.5" customHeight="1">
      <c r="B11" s="230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43"/>
      <c r="O11" s="46"/>
      <c r="P11" s="47"/>
    </row>
    <row r="12" spans="2:17">
      <c r="B12" s="231" t="s">
        <v>34</v>
      </c>
      <c r="C12" s="12" t="s">
        <v>1</v>
      </c>
      <c r="D12" s="13" t="s">
        <v>2</v>
      </c>
      <c r="E12" s="13"/>
      <c r="F12" s="13"/>
      <c r="G12" s="13"/>
      <c r="H12" s="13"/>
      <c r="I12" s="13"/>
      <c r="J12" s="13"/>
      <c r="K12" s="13"/>
      <c r="L12" s="13"/>
      <c r="M12" s="14"/>
      <c r="N12" s="207">
        <v>14693889</v>
      </c>
      <c r="O12" s="48">
        <v>15279704</v>
      </c>
      <c r="P12" s="48">
        <v>15279704</v>
      </c>
    </row>
    <row r="13" spans="2:17">
      <c r="B13" s="232" t="s">
        <v>35</v>
      </c>
      <c r="C13" s="15" t="s">
        <v>3</v>
      </c>
      <c r="D13" s="16" t="s">
        <v>4</v>
      </c>
      <c r="E13" s="16"/>
      <c r="F13" s="16"/>
      <c r="G13" s="16"/>
      <c r="H13" s="16"/>
      <c r="I13" s="16"/>
      <c r="J13" s="16"/>
      <c r="K13" s="16"/>
      <c r="L13" s="16"/>
      <c r="M13" s="17"/>
      <c r="N13" s="207">
        <v>11725567</v>
      </c>
      <c r="O13" s="46">
        <v>11725567</v>
      </c>
      <c r="P13" s="46">
        <v>11725567</v>
      </c>
    </row>
    <row r="14" spans="2:17">
      <c r="B14" s="232" t="s">
        <v>36</v>
      </c>
      <c r="C14" s="15" t="s">
        <v>5</v>
      </c>
      <c r="D14" s="16" t="s">
        <v>425</v>
      </c>
      <c r="E14" s="16"/>
      <c r="F14" s="16"/>
      <c r="G14" s="16"/>
      <c r="H14" s="16"/>
      <c r="I14" s="16"/>
      <c r="J14" s="16"/>
      <c r="K14" s="16"/>
      <c r="L14" s="16"/>
      <c r="M14" s="17"/>
      <c r="N14" s="207">
        <v>8175391</v>
      </c>
      <c r="O14" s="46">
        <v>8175391</v>
      </c>
      <c r="P14" s="46">
        <v>8175391</v>
      </c>
    </row>
    <row r="15" spans="2:17">
      <c r="B15" s="232" t="s">
        <v>37</v>
      </c>
      <c r="C15" s="15" t="s">
        <v>6</v>
      </c>
      <c r="D15" s="16" t="s">
        <v>7</v>
      </c>
      <c r="E15" s="16"/>
      <c r="F15" s="16"/>
      <c r="G15" s="16"/>
      <c r="H15" s="16"/>
      <c r="I15" s="16"/>
      <c r="J15" s="16"/>
      <c r="K15" s="16"/>
      <c r="L15" s="16"/>
      <c r="M15" s="17"/>
      <c r="N15" s="207">
        <v>1200000</v>
      </c>
      <c r="O15" s="46">
        <v>1200000</v>
      </c>
      <c r="P15" s="46">
        <v>1200000</v>
      </c>
    </row>
    <row r="16" spans="2:17" ht="14.25" customHeight="1">
      <c r="B16" s="232" t="s">
        <v>38</v>
      </c>
      <c r="C16" s="15" t="s">
        <v>8</v>
      </c>
      <c r="D16" s="16" t="s">
        <v>450</v>
      </c>
      <c r="E16" s="16"/>
      <c r="F16" s="16"/>
      <c r="G16" s="16"/>
      <c r="H16" s="16"/>
      <c r="I16" s="16"/>
      <c r="J16" s="16"/>
      <c r="K16" s="16"/>
      <c r="L16" s="16"/>
      <c r="M16" s="17"/>
      <c r="N16" s="207">
        <v>0</v>
      </c>
      <c r="O16" s="46">
        <v>3640583</v>
      </c>
      <c r="P16" s="46">
        <v>3640583</v>
      </c>
    </row>
    <row r="17" spans="2:16">
      <c r="B17" s="231" t="s">
        <v>41</v>
      </c>
      <c r="C17" s="12" t="s">
        <v>9</v>
      </c>
      <c r="D17" s="13" t="s">
        <v>403</v>
      </c>
      <c r="E17" s="13"/>
      <c r="F17" s="13"/>
      <c r="G17" s="13"/>
      <c r="H17" s="13"/>
      <c r="I17" s="13"/>
      <c r="J17" s="13"/>
      <c r="K17" s="13"/>
      <c r="L17" s="13"/>
      <c r="M17" s="14"/>
      <c r="N17" s="207">
        <v>5072000</v>
      </c>
      <c r="O17" s="210">
        <v>10069028</v>
      </c>
      <c r="P17" s="48">
        <v>10039856</v>
      </c>
    </row>
    <row r="18" spans="2:16" ht="12.75" customHeight="1">
      <c r="B18" s="230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43"/>
      <c r="O18" s="71"/>
      <c r="P18" s="201"/>
    </row>
    <row r="19" spans="2:16" s="9" customFormat="1">
      <c r="B19" s="229" t="s">
        <v>47</v>
      </c>
      <c r="C19" s="7" t="s">
        <v>56</v>
      </c>
      <c r="D19" s="7"/>
      <c r="E19" s="7"/>
      <c r="F19" s="7"/>
      <c r="G19" s="7"/>
      <c r="H19" s="7"/>
      <c r="I19" s="7"/>
      <c r="J19" s="7"/>
      <c r="K19" s="7"/>
      <c r="L19" s="7"/>
      <c r="M19" s="8"/>
      <c r="N19" s="208">
        <f>SUM(N21:N23)</f>
        <v>0</v>
      </c>
      <c r="O19" s="208">
        <f>SUM(O21:O23)</f>
        <v>27184656</v>
      </c>
      <c r="P19" s="209">
        <f>SUM(P21:P23)</f>
        <v>27184283</v>
      </c>
    </row>
    <row r="20" spans="2:16" ht="4.5" customHeight="1">
      <c r="B20" s="230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43"/>
      <c r="O20" s="46"/>
      <c r="P20" s="48"/>
    </row>
    <row r="21" spans="2:16">
      <c r="B21" s="231" t="s">
        <v>34</v>
      </c>
      <c r="C21" s="12" t="s">
        <v>10</v>
      </c>
      <c r="D21" s="13" t="s">
        <v>11</v>
      </c>
      <c r="E21" s="13"/>
      <c r="F21" s="13"/>
      <c r="G21" s="13"/>
      <c r="H21" s="13"/>
      <c r="I21" s="13"/>
      <c r="J21" s="13"/>
      <c r="K21" s="13"/>
      <c r="L21" s="13"/>
      <c r="M21" s="14"/>
      <c r="N21" s="207">
        <v>0</v>
      </c>
      <c r="O21" s="46">
        <v>25000000</v>
      </c>
      <c r="P21" s="48">
        <v>25000000</v>
      </c>
    </row>
    <row r="22" spans="2:16">
      <c r="B22" s="310" t="s">
        <v>35</v>
      </c>
      <c r="C22" s="19" t="s">
        <v>474</v>
      </c>
      <c r="D22" s="20" t="s">
        <v>475</v>
      </c>
      <c r="E22" s="20"/>
      <c r="F22" s="20"/>
      <c r="G22" s="20"/>
      <c r="H22" s="20"/>
      <c r="I22" s="20"/>
      <c r="J22" s="20"/>
      <c r="K22" s="20"/>
      <c r="L22" s="20"/>
      <c r="M22" s="21"/>
      <c r="N22" s="207">
        <v>0</v>
      </c>
      <c r="O22" s="46">
        <v>381000</v>
      </c>
      <c r="P22" s="48">
        <v>380627</v>
      </c>
    </row>
    <row r="23" spans="2:16">
      <c r="B23" s="233" t="s">
        <v>35</v>
      </c>
      <c r="C23" s="12" t="s">
        <v>12</v>
      </c>
      <c r="D23" s="410" t="s">
        <v>426</v>
      </c>
      <c r="E23" s="411"/>
      <c r="F23" s="411"/>
      <c r="G23" s="411"/>
      <c r="H23" s="411"/>
      <c r="I23" s="411"/>
      <c r="J23" s="412"/>
      <c r="K23" s="12"/>
      <c r="L23" s="12"/>
      <c r="M23" s="12"/>
      <c r="N23" s="223"/>
      <c r="O23" s="223">
        <v>1803656</v>
      </c>
      <c r="P23" s="396">
        <v>1803656</v>
      </c>
    </row>
    <row r="24" spans="2:16" ht="12.75" customHeight="1">
      <c r="B24" s="230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43"/>
      <c r="O24" s="71"/>
      <c r="P24" s="201"/>
    </row>
    <row r="25" spans="2:16" s="9" customFormat="1">
      <c r="B25" s="229" t="s">
        <v>48</v>
      </c>
      <c r="C25" s="7" t="s">
        <v>57</v>
      </c>
      <c r="D25" s="7"/>
      <c r="E25" s="7"/>
      <c r="F25" s="7"/>
      <c r="G25" s="7"/>
      <c r="H25" s="7"/>
      <c r="I25" s="7"/>
      <c r="J25" s="7"/>
      <c r="K25" s="7"/>
      <c r="L25" s="7"/>
      <c r="M25" s="8"/>
      <c r="N25" s="208">
        <f>SUM(N27:N32)</f>
        <v>8050000</v>
      </c>
      <c r="O25" s="208">
        <f>SUM(O27:O32)</f>
        <v>9785000</v>
      </c>
      <c r="P25" s="209">
        <f>SUM(P27:P32)</f>
        <v>9709900</v>
      </c>
    </row>
    <row r="26" spans="2:16" ht="4.5" customHeight="1">
      <c r="B26" s="230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43"/>
      <c r="O26" s="46"/>
      <c r="P26" s="48"/>
    </row>
    <row r="27" spans="2:16">
      <c r="B27" s="231" t="s">
        <v>34</v>
      </c>
      <c r="C27" s="12" t="s">
        <v>13</v>
      </c>
      <c r="D27" s="13" t="s">
        <v>14</v>
      </c>
      <c r="E27" s="13"/>
      <c r="F27" s="13"/>
      <c r="G27" s="13"/>
      <c r="H27" s="13"/>
      <c r="I27" s="13"/>
      <c r="J27" s="13"/>
      <c r="K27" s="13"/>
      <c r="L27" s="13"/>
      <c r="M27" s="14"/>
      <c r="N27" s="207"/>
      <c r="O27" s="46"/>
      <c r="P27" s="48"/>
    </row>
    <row r="28" spans="2:16">
      <c r="B28" s="230" t="s">
        <v>35</v>
      </c>
      <c r="C28" s="22" t="s">
        <v>30</v>
      </c>
      <c r="D28" s="147" t="s">
        <v>404</v>
      </c>
      <c r="E28" s="147"/>
      <c r="F28" s="147"/>
      <c r="G28" s="147"/>
      <c r="H28" s="147"/>
      <c r="I28" s="147"/>
      <c r="J28" s="147"/>
      <c r="K28" s="147"/>
      <c r="L28" s="147"/>
      <c r="M28" s="23"/>
      <c r="N28" s="207">
        <v>2000000</v>
      </c>
      <c r="O28" s="46">
        <v>2255000</v>
      </c>
      <c r="P28" s="48">
        <v>2250469</v>
      </c>
    </row>
    <row r="29" spans="2:16">
      <c r="B29" s="230" t="s">
        <v>37</v>
      </c>
      <c r="C29" s="22" t="s">
        <v>17</v>
      </c>
      <c r="D29" s="147" t="s">
        <v>18</v>
      </c>
      <c r="E29" s="147"/>
      <c r="F29" s="147"/>
      <c r="G29" s="147"/>
      <c r="H29" s="147"/>
      <c r="I29" s="147"/>
      <c r="J29" s="147"/>
      <c r="K29" s="147"/>
      <c r="L29" s="147"/>
      <c r="M29" s="23"/>
      <c r="N29" s="207">
        <v>4000000</v>
      </c>
      <c r="O29" s="46">
        <v>5000000</v>
      </c>
      <c r="P29" s="48">
        <v>4999814</v>
      </c>
    </row>
    <row r="30" spans="2:16">
      <c r="B30" s="231" t="s">
        <v>38</v>
      </c>
      <c r="C30" s="12" t="s">
        <v>15</v>
      </c>
      <c r="D30" s="13" t="s">
        <v>31</v>
      </c>
      <c r="E30" s="13"/>
      <c r="F30" s="13"/>
      <c r="G30" s="13"/>
      <c r="H30" s="13"/>
      <c r="I30" s="13"/>
      <c r="J30" s="13"/>
      <c r="K30" s="13"/>
      <c r="L30" s="13"/>
      <c r="M30" s="14"/>
      <c r="N30" s="207">
        <v>2000000</v>
      </c>
      <c r="O30" s="46">
        <v>2350000</v>
      </c>
      <c r="P30" s="48">
        <v>2336461</v>
      </c>
    </row>
    <row r="31" spans="2:16">
      <c r="B31" s="231" t="s">
        <v>40</v>
      </c>
      <c r="C31" s="12" t="s">
        <v>32</v>
      </c>
      <c r="D31" s="13" t="s">
        <v>16</v>
      </c>
      <c r="E31" s="13"/>
      <c r="F31" s="13"/>
      <c r="G31" s="13"/>
      <c r="H31" s="13"/>
      <c r="I31" s="13"/>
      <c r="J31" s="13"/>
      <c r="K31" s="13"/>
      <c r="L31" s="13"/>
      <c r="M31" s="14"/>
      <c r="N31" s="207">
        <v>50000</v>
      </c>
      <c r="O31" s="46">
        <v>0</v>
      </c>
      <c r="P31" s="48">
        <v>0</v>
      </c>
    </row>
    <row r="32" spans="2:16">
      <c r="B32" s="230" t="s">
        <v>41</v>
      </c>
      <c r="C32" s="22" t="s">
        <v>33</v>
      </c>
      <c r="D32" s="147" t="s">
        <v>451</v>
      </c>
      <c r="E32" s="147"/>
      <c r="F32" s="147"/>
      <c r="G32" s="147"/>
      <c r="H32" s="147"/>
      <c r="I32" s="147"/>
      <c r="J32" s="147"/>
      <c r="K32" s="147"/>
      <c r="L32" s="147"/>
      <c r="M32" s="23"/>
      <c r="N32" s="207">
        <v>0</v>
      </c>
      <c r="O32" s="46">
        <v>180000</v>
      </c>
      <c r="P32" s="48">
        <v>123156</v>
      </c>
    </row>
    <row r="33" spans="2:16" ht="15.75" thickBot="1">
      <c r="B33" s="231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43"/>
      <c r="O33" s="38"/>
      <c r="P33" s="227"/>
    </row>
    <row r="34" spans="2:16" s="9" customFormat="1">
      <c r="B34" s="229" t="s">
        <v>49</v>
      </c>
      <c r="C34" s="7" t="s">
        <v>58</v>
      </c>
      <c r="D34" s="7"/>
      <c r="E34" s="7"/>
      <c r="F34" s="7"/>
      <c r="G34" s="7"/>
      <c r="H34" s="7"/>
      <c r="I34" s="7"/>
      <c r="J34" s="7"/>
      <c r="K34" s="7"/>
      <c r="L34" s="7"/>
      <c r="M34" s="8"/>
      <c r="N34" s="212">
        <f>SUM(N36:N43)</f>
        <v>24409000</v>
      </c>
      <c r="O34" s="213">
        <f>SUM(O36:O43)</f>
        <v>26084000</v>
      </c>
      <c r="P34" s="213">
        <f>SUM(P36:P43)</f>
        <v>20481153</v>
      </c>
    </row>
    <row r="35" spans="2:16" ht="4.5" customHeight="1">
      <c r="B35" s="230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23"/>
      <c r="N35" s="43"/>
      <c r="O35" s="46"/>
      <c r="P35" s="46"/>
    </row>
    <row r="36" spans="2:16">
      <c r="B36" s="231" t="s">
        <v>34</v>
      </c>
      <c r="C36" s="12" t="s">
        <v>19</v>
      </c>
      <c r="D36" s="13" t="s">
        <v>20</v>
      </c>
      <c r="E36" s="13"/>
      <c r="F36" s="13"/>
      <c r="G36" s="13"/>
      <c r="H36" s="13"/>
      <c r="I36" s="13"/>
      <c r="J36" s="13"/>
      <c r="K36" s="13"/>
      <c r="L36" s="13"/>
      <c r="M36" s="14"/>
      <c r="N36" s="207"/>
      <c r="O36" s="46"/>
      <c r="P36" s="46"/>
    </row>
    <row r="37" spans="2:16">
      <c r="B37" s="231" t="s">
        <v>35</v>
      </c>
      <c r="C37" s="12" t="s">
        <v>21</v>
      </c>
      <c r="D37" s="13" t="s">
        <v>405</v>
      </c>
      <c r="E37" s="13"/>
      <c r="F37" s="13"/>
      <c r="G37" s="13"/>
      <c r="H37" s="13"/>
      <c r="I37" s="13"/>
      <c r="J37" s="13"/>
      <c r="K37" s="13"/>
      <c r="L37" s="13"/>
      <c r="M37" s="14"/>
      <c r="N37" s="207">
        <v>2540000</v>
      </c>
      <c r="O37" s="46">
        <v>4890550</v>
      </c>
      <c r="P37" s="46">
        <v>4894967</v>
      </c>
    </row>
    <row r="38" spans="2:16">
      <c r="B38" s="231" t="s">
        <v>36</v>
      </c>
      <c r="C38" s="12" t="s">
        <v>22</v>
      </c>
      <c r="D38" s="13" t="s">
        <v>50</v>
      </c>
      <c r="E38" s="13"/>
      <c r="F38" s="13"/>
      <c r="G38" s="13"/>
      <c r="H38" s="13"/>
      <c r="I38" s="13"/>
      <c r="J38" s="13"/>
      <c r="K38" s="13"/>
      <c r="L38" s="13"/>
      <c r="M38" s="14"/>
      <c r="N38" s="207">
        <v>10292000</v>
      </c>
      <c r="O38" s="46">
        <v>10122000</v>
      </c>
      <c r="P38" s="46">
        <v>11055268</v>
      </c>
    </row>
    <row r="39" spans="2:16">
      <c r="B39" s="231" t="s">
        <v>37</v>
      </c>
      <c r="C39" s="12" t="s">
        <v>452</v>
      </c>
      <c r="D39" s="13" t="s">
        <v>453</v>
      </c>
      <c r="E39" s="13"/>
      <c r="F39" s="13"/>
      <c r="G39" s="13"/>
      <c r="H39" s="13"/>
      <c r="I39" s="13"/>
      <c r="J39" s="13"/>
      <c r="K39" s="13"/>
      <c r="L39" s="13"/>
      <c r="M39" s="14"/>
      <c r="N39" s="207">
        <v>0</v>
      </c>
      <c r="O39" s="46">
        <v>54450</v>
      </c>
      <c r="P39" s="46">
        <v>54450</v>
      </c>
    </row>
    <row r="40" spans="2:16">
      <c r="B40" s="231" t="s">
        <v>39</v>
      </c>
      <c r="C40" s="12" t="s">
        <v>23</v>
      </c>
      <c r="D40" s="13" t="s">
        <v>406</v>
      </c>
      <c r="E40" s="13"/>
      <c r="F40" s="13"/>
      <c r="G40" s="13"/>
      <c r="H40" s="13"/>
      <c r="I40" s="13"/>
      <c r="J40" s="13"/>
      <c r="K40" s="13"/>
      <c r="L40" s="13"/>
      <c r="M40" s="14"/>
      <c r="N40" s="207">
        <v>1595000</v>
      </c>
      <c r="O40" s="46">
        <v>380000</v>
      </c>
      <c r="P40" s="46">
        <v>379209</v>
      </c>
    </row>
    <row r="41" spans="2:16">
      <c r="B41" s="231" t="s">
        <v>40</v>
      </c>
      <c r="C41" s="22" t="s">
        <v>24</v>
      </c>
      <c r="D41" s="147" t="s">
        <v>159</v>
      </c>
      <c r="E41" s="147"/>
      <c r="F41" s="147"/>
      <c r="G41" s="147"/>
      <c r="H41" s="147"/>
      <c r="I41" s="147"/>
      <c r="J41" s="147"/>
      <c r="K41" s="147"/>
      <c r="L41" s="147"/>
      <c r="M41" s="23"/>
      <c r="N41" s="207">
        <v>3482000</v>
      </c>
      <c r="O41" s="46">
        <v>4132000</v>
      </c>
      <c r="P41" s="46">
        <v>4095519</v>
      </c>
    </row>
    <row r="42" spans="2:16">
      <c r="B42" s="231" t="s">
        <v>42</v>
      </c>
      <c r="C42" s="12" t="s">
        <v>25</v>
      </c>
      <c r="D42" s="13" t="s">
        <v>51</v>
      </c>
      <c r="E42" s="13"/>
      <c r="F42" s="13"/>
      <c r="G42" s="13"/>
      <c r="H42" s="13"/>
      <c r="I42" s="13"/>
      <c r="J42" s="13"/>
      <c r="K42" s="13"/>
      <c r="L42" s="13"/>
      <c r="M42" s="14"/>
      <c r="N42" s="207"/>
      <c r="O42" s="46">
        <v>5000</v>
      </c>
      <c r="P42" s="46">
        <v>1740</v>
      </c>
    </row>
    <row r="43" spans="2:16" ht="15.75" thickBot="1">
      <c r="B43" s="397" t="s">
        <v>43</v>
      </c>
      <c r="C43" s="237" t="s">
        <v>476</v>
      </c>
      <c r="D43" s="237" t="s">
        <v>477</v>
      </c>
      <c r="E43" s="237"/>
      <c r="F43" s="237"/>
      <c r="G43" s="398"/>
      <c r="H43" s="399"/>
      <c r="I43" s="399"/>
      <c r="J43" s="400"/>
      <c r="K43" s="237"/>
      <c r="L43" s="237"/>
      <c r="M43" s="237"/>
      <c r="N43" s="245">
        <v>6500000</v>
      </c>
      <c r="O43" s="245">
        <v>6500000</v>
      </c>
      <c r="P43" s="246">
        <v>0</v>
      </c>
    </row>
    <row r="44" spans="2:16" ht="15.75" thickBot="1">
      <c r="B44" s="147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48"/>
      <c r="O44" s="148"/>
      <c r="P44" s="148"/>
    </row>
    <row r="45" spans="2:16" s="9" customFormat="1">
      <c r="B45" s="239" t="s">
        <v>54</v>
      </c>
      <c r="C45" s="240" t="s">
        <v>59</v>
      </c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12">
        <f>SUM(N46)</f>
        <v>0</v>
      </c>
      <c r="O45" s="213">
        <f>SUM(O46)</f>
        <v>1910000</v>
      </c>
      <c r="P45" s="213">
        <f>SUM(P46)</f>
        <v>1910241</v>
      </c>
    </row>
    <row r="46" spans="2:16" s="9" customFormat="1">
      <c r="B46" s="401" t="s">
        <v>34</v>
      </c>
      <c r="C46" s="28" t="s">
        <v>478</v>
      </c>
      <c r="D46" s="149" t="s">
        <v>479</v>
      </c>
      <c r="E46" s="149"/>
      <c r="F46" s="149"/>
      <c r="G46" s="72"/>
      <c r="H46" s="72"/>
      <c r="I46" s="72"/>
      <c r="J46" s="72"/>
      <c r="K46" s="72"/>
      <c r="L46" s="72"/>
      <c r="M46" s="72"/>
      <c r="N46" s="215">
        <v>0</v>
      </c>
      <c r="O46" s="210">
        <v>1910000</v>
      </c>
      <c r="P46" s="210">
        <v>1910241</v>
      </c>
    </row>
    <row r="47" spans="2:16">
      <c r="B47" s="230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43"/>
      <c r="O47" s="71"/>
      <c r="P47" s="71"/>
    </row>
    <row r="48" spans="2:16" s="9" customFormat="1">
      <c r="B48" s="229" t="s">
        <v>60</v>
      </c>
      <c r="C48" s="407" t="s">
        <v>61</v>
      </c>
      <c r="D48" s="408"/>
      <c r="E48" s="408"/>
      <c r="F48" s="408"/>
      <c r="G48" s="408"/>
      <c r="H48" s="408"/>
      <c r="I48" s="408"/>
      <c r="J48" s="409"/>
      <c r="K48" s="6"/>
      <c r="L48" s="6"/>
      <c r="M48" s="6"/>
      <c r="N48" s="224"/>
      <c r="O48" s="224">
        <f>SUM(O50:O51)</f>
        <v>100000</v>
      </c>
      <c r="P48" s="402">
        <f>SUM(P50:P51)</f>
        <v>100000</v>
      </c>
    </row>
    <row r="49" spans="2:16" ht="4.5" customHeight="1">
      <c r="B49" s="233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23"/>
      <c r="O49" s="223"/>
      <c r="P49" s="308"/>
    </row>
    <row r="50" spans="2:16">
      <c r="B50" s="231" t="s">
        <v>34</v>
      </c>
      <c r="C50" s="12" t="s">
        <v>26</v>
      </c>
      <c r="D50" s="13" t="s">
        <v>424</v>
      </c>
      <c r="E50" s="13"/>
      <c r="F50" s="13"/>
      <c r="G50" s="13"/>
      <c r="H50" s="13"/>
      <c r="I50" s="13"/>
      <c r="J50" s="13"/>
      <c r="K50" s="13"/>
      <c r="L50" s="13"/>
      <c r="M50" s="14"/>
      <c r="N50" s="207"/>
      <c r="O50" s="46"/>
      <c r="P50" s="46"/>
    </row>
    <row r="51" spans="2:16">
      <c r="B51" s="233" t="s">
        <v>36</v>
      </c>
      <c r="C51" s="12" t="s">
        <v>454</v>
      </c>
      <c r="D51" s="11" t="s">
        <v>156</v>
      </c>
      <c r="E51" s="13"/>
      <c r="F51" s="13"/>
      <c r="G51" s="13"/>
      <c r="H51" s="13"/>
      <c r="I51" s="13"/>
      <c r="J51" s="13"/>
      <c r="K51" s="13"/>
      <c r="L51" s="14"/>
      <c r="M51" s="147"/>
      <c r="N51" s="46">
        <v>0</v>
      </c>
      <c r="O51" s="46">
        <v>100000</v>
      </c>
      <c r="P51" s="46">
        <v>100000</v>
      </c>
    </row>
    <row r="52" spans="2:16">
      <c r="B52" s="230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43"/>
      <c r="O52" s="46"/>
      <c r="P52" s="46"/>
    </row>
    <row r="53" spans="2:16" s="9" customFormat="1">
      <c r="B53" s="229" t="s">
        <v>62</v>
      </c>
      <c r="C53" s="7" t="s">
        <v>64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208">
        <f>SUM(N55:N58)</f>
        <v>15363824</v>
      </c>
      <c r="O53" s="214">
        <f>SUM(O55:O58)</f>
        <v>41097071</v>
      </c>
      <c r="P53" s="214">
        <f>SUM(P55:P58)</f>
        <v>41097071</v>
      </c>
    </row>
    <row r="54" spans="2:16" ht="4.5" customHeight="1">
      <c r="B54" s="230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43"/>
      <c r="O54" s="46"/>
      <c r="P54" s="46"/>
    </row>
    <row r="55" spans="2:16">
      <c r="B55" s="231" t="s">
        <v>34</v>
      </c>
      <c r="C55" s="12" t="s">
        <v>27</v>
      </c>
      <c r="D55" s="13" t="s">
        <v>63</v>
      </c>
      <c r="E55" s="13"/>
      <c r="F55" s="13"/>
      <c r="G55" s="13"/>
      <c r="H55" s="13"/>
      <c r="I55" s="13"/>
      <c r="J55" s="13"/>
      <c r="K55" s="13"/>
      <c r="L55" s="13"/>
      <c r="M55" s="14"/>
      <c r="N55" s="207"/>
      <c r="O55" s="46"/>
      <c r="P55" s="46"/>
    </row>
    <row r="56" spans="2:16">
      <c r="B56" s="231" t="s">
        <v>35</v>
      </c>
      <c r="C56" s="12" t="s">
        <v>28</v>
      </c>
      <c r="D56" s="13" t="s">
        <v>29</v>
      </c>
      <c r="E56" s="13"/>
      <c r="F56" s="13"/>
      <c r="G56" s="13"/>
      <c r="H56" s="13"/>
      <c r="I56" s="13"/>
      <c r="J56" s="13"/>
      <c r="K56" s="13"/>
      <c r="L56" s="13"/>
      <c r="M56" s="14"/>
      <c r="N56" s="207">
        <v>15363824</v>
      </c>
      <c r="O56" s="46">
        <v>39647200</v>
      </c>
      <c r="P56" s="46">
        <v>39647200</v>
      </c>
    </row>
    <row r="57" spans="2:16">
      <c r="B57" s="231" t="s">
        <v>36</v>
      </c>
      <c r="C57" s="12" t="s">
        <v>160</v>
      </c>
      <c r="D57" s="13" t="s">
        <v>161</v>
      </c>
      <c r="E57" s="13"/>
      <c r="F57" s="13"/>
      <c r="G57" s="13"/>
      <c r="H57" s="13"/>
      <c r="I57" s="13"/>
      <c r="J57" s="13"/>
      <c r="K57" s="13"/>
      <c r="L57" s="13"/>
      <c r="M57" s="14"/>
      <c r="N57" s="207">
        <v>0</v>
      </c>
      <c r="O57" s="46">
        <v>1449871</v>
      </c>
      <c r="P57" s="46">
        <v>1449871</v>
      </c>
    </row>
    <row r="58" spans="2:16" ht="12.75" customHeight="1">
      <c r="B58" s="230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43"/>
      <c r="O58" s="46"/>
      <c r="P58" s="46"/>
    </row>
    <row r="59" spans="2:16" s="9" customFormat="1" ht="15.75" thickBot="1">
      <c r="B59" s="315" t="s">
        <v>417</v>
      </c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7"/>
      <c r="N59" s="44">
        <f>SUM(N10,N19,N25,N34,N45,N48,N53)</f>
        <v>88689671</v>
      </c>
      <c r="O59" s="44">
        <f>SUM(O10,O19,O25,O34,O45,O48,O53)</f>
        <v>156251000</v>
      </c>
      <c r="P59" s="42">
        <f>SUM(P10,P19,P25,P34,P45,P48,P53)</f>
        <v>150543749</v>
      </c>
    </row>
    <row r="60" spans="2:16">
      <c r="B60" s="30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2:16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2:16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2:16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2:16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2:13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2:13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2:13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2:13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2:13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2:13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2:13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2:13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2:13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2:13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2:13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2:13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2:13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2:13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2:13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2:13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2:13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2:13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2:13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2:13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2:13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2:13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2:13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2:13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2:13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2:13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2:13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2:13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2:13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2:13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2:13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2:13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2:13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2:13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2:13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2:13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2:13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2:13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2:13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2:13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2:13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2:13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13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2:13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2:13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2:13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2:13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2:13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2:13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2:13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2:13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2:13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2:13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2:13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2:13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2:13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2:13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2:13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2:13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2:13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2:13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2:13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2:13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2:13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2:13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2:13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2:13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2:13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2:13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2:13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2:13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2:13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2:13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2:13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2:13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2:13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2:13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2:13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</row>
    <row r="145" spans="2:13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</row>
    <row r="146" spans="2:13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2:13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</row>
    <row r="148" spans="2:13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</row>
    <row r="149" spans="2:13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</row>
    <row r="150" spans="2:13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2:13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2:13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</row>
    <row r="153" spans="2:13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</row>
    <row r="154" spans="2:13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</row>
    <row r="155" spans="2:13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</row>
    <row r="156" spans="2:13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</row>
    <row r="157" spans="2:13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</row>
    <row r="158" spans="2:13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</row>
    <row r="159" spans="2:13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</row>
    <row r="160" spans="2:13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</row>
    <row r="161" spans="2:13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</row>
    <row r="162" spans="2:13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</row>
    <row r="163" spans="2:13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</row>
    <row r="164" spans="2:13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</row>
    <row r="165" spans="2:13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</row>
    <row r="166" spans="2:13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</row>
    <row r="167" spans="2:13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</row>
    <row r="168" spans="2:13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</row>
    <row r="169" spans="2:13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</row>
    <row r="170" spans="2:13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</row>
    <row r="171" spans="2:13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</row>
    <row r="172" spans="2:13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</row>
    <row r="173" spans="2:13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2:13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</row>
    <row r="175" spans="2:13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</row>
    <row r="176" spans="2:13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</row>
    <row r="177" spans="2:13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</row>
    <row r="178" spans="2:13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</row>
    <row r="179" spans="2:13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</row>
    <row r="180" spans="2:13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</row>
    <row r="181" spans="2:13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2:13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</row>
    <row r="183" spans="2:13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</row>
    <row r="184" spans="2:13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</row>
    <row r="185" spans="2:13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</row>
    <row r="186" spans="2:13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</row>
    <row r="187" spans="2:13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</row>
    <row r="188" spans="2:13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</row>
    <row r="189" spans="2:13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</row>
    <row r="190" spans="2:13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</row>
    <row r="191" spans="2:13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</row>
    <row r="192" spans="2:13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</row>
    <row r="193" spans="2:13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</row>
    <row r="194" spans="2:13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</row>
    <row r="195" spans="2:13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</row>
    <row r="196" spans="2:13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</row>
    <row r="197" spans="2:13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</row>
    <row r="198" spans="2:13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</row>
    <row r="199" spans="2:13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</row>
    <row r="200" spans="2:13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</row>
    <row r="201" spans="2:13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</row>
    <row r="202" spans="2:13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</row>
    <row r="203" spans="2:13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</row>
    <row r="204" spans="2:13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</row>
    <row r="205" spans="2:13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</row>
    <row r="206" spans="2:13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</row>
    <row r="207" spans="2:13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</row>
    <row r="208" spans="2:13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</row>
    <row r="209" spans="2:13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</row>
    <row r="210" spans="2:13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</row>
    <row r="211" spans="2:13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</row>
    <row r="212" spans="2:13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</row>
    <row r="213" spans="2:13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</row>
    <row r="214" spans="2:13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</row>
    <row r="215" spans="2:13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</row>
    <row r="216" spans="2:13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</row>
    <row r="217" spans="2:13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</row>
    <row r="218" spans="2:13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</row>
    <row r="219" spans="2:13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</row>
    <row r="220" spans="2:13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</row>
    <row r="221" spans="2:13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</row>
    <row r="222" spans="2:13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</row>
    <row r="223" spans="2:13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</row>
    <row r="224" spans="2:13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</row>
  </sheetData>
  <mergeCells count="6">
    <mergeCell ref="C48:J48"/>
    <mergeCell ref="D23:J23"/>
    <mergeCell ref="N1:P1"/>
    <mergeCell ref="B8:M8"/>
    <mergeCell ref="B3:P6"/>
    <mergeCell ref="N7:P7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A12" sqref="A12"/>
    </sheetView>
  </sheetViews>
  <sheetFormatPr defaultRowHeight="12.75"/>
  <cols>
    <col min="1" max="1" width="61" style="50" customWidth="1"/>
    <col min="2" max="2" width="5.28515625" style="53" customWidth="1"/>
    <col min="3" max="3" width="15.42578125" style="57" customWidth="1"/>
    <col min="4" max="16384" width="9.140625" style="57"/>
  </cols>
  <sheetData>
    <row r="1" spans="1:3" ht="15" customHeight="1">
      <c r="B1" s="474" t="s">
        <v>396</v>
      </c>
      <c r="C1" s="475"/>
    </row>
    <row r="2" spans="1:3">
      <c r="A2" s="155"/>
      <c r="B2" s="157"/>
      <c r="C2" s="156"/>
    </row>
    <row r="3" spans="1:3" s="291" customFormat="1" ht="45.75" customHeight="1">
      <c r="A3" s="500" t="s">
        <v>358</v>
      </c>
      <c r="B3" s="500"/>
      <c r="C3" s="500"/>
    </row>
    <row r="4" spans="1:3" s="291" customFormat="1" ht="18.75">
      <c r="A4" s="500" t="s">
        <v>510</v>
      </c>
      <c r="B4" s="500"/>
      <c r="C4" s="500"/>
    </row>
    <row r="5" spans="1:3">
      <c r="A5" s="155"/>
      <c r="B5" s="157"/>
      <c r="C5" s="156"/>
    </row>
    <row r="6" spans="1:3" ht="13.5" thickBot="1">
      <c r="A6" s="155"/>
      <c r="B6" s="501" t="s">
        <v>472</v>
      </c>
      <c r="C6" s="501"/>
    </row>
    <row r="7" spans="1:3" s="51" customFormat="1">
      <c r="A7" s="502" t="s">
        <v>359</v>
      </c>
      <c r="B7" s="504" t="s">
        <v>272</v>
      </c>
      <c r="C7" s="506" t="s">
        <v>360</v>
      </c>
    </row>
    <row r="8" spans="1:3" s="51" customFormat="1">
      <c r="A8" s="503"/>
      <c r="B8" s="505"/>
      <c r="C8" s="507"/>
    </row>
    <row r="9" spans="1:3" s="52" customFormat="1" ht="13.5" thickBot="1">
      <c r="A9" s="158" t="s">
        <v>164</v>
      </c>
      <c r="B9" s="159" t="s">
        <v>165</v>
      </c>
      <c r="C9" s="160" t="s">
        <v>166</v>
      </c>
    </row>
    <row r="10" spans="1:3" ht="15">
      <c r="A10" s="80" t="s">
        <v>361</v>
      </c>
      <c r="B10" s="161" t="s">
        <v>276</v>
      </c>
      <c r="C10" s="280">
        <v>428499745</v>
      </c>
    </row>
    <row r="11" spans="1:3" ht="15">
      <c r="A11" s="80" t="s">
        <v>362</v>
      </c>
      <c r="B11" s="81" t="s">
        <v>277</v>
      </c>
      <c r="C11" s="280">
        <v>82475594</v>
      </c>
    </row>
    <row r="12" spans="1:3" ht="15">
      <c r="A12" s="80" t="s">
        <v>363</v>
      </c>
      <c r="B12" s="81" t="s">
        <v>278</v>
      </c>
      <c r="C12" s="280">
        <v>3865272</v>
      </c>
    </row>
    <row r="13" spans="1:3" ht="15">
      <c r="A13" s="80" t="s">
        <v>364</v>
      </c>
      <c r="B13" s="81" t="s">
        <v>279</v>
      </c>
      <c r="C13" s="281">
        <v>51163465</v>
      </c>
    </row>
    <row r="14" spans="1:3" ht="15">
      <c r="A14" s="80" t="s">
        <v>365</v>
      </c>
      <c r="B14" s="81" t="s">
        <v>280</v>
      </c>
      <c r="C14" s="281"/>
    </row>
    <row r="15" spans="1:3" ht="15">
      <c r="A15" s="80" t="s">
        <v>366</v>
      </c>
      <c r="B15" s="81" t="s">
        <v>281</v>
      </c>
      <c r="C15" s="281">
        <v>-6688211</v>
      </c>
    </row>
    <row r="16" spans="1:3" ht="15">
      <c r="A16" s="80" t="s">
        <v>367</v>
      </c>
      <c r="B16" s="81" t="s">
        <v>282</v>
      </c>
      <c r="C16" s="282">
        <f>+C10+C11+C12+C13+C14+C15</f>
        <v>559315865</v>
      </c>
    </row>
    <row r="17" spans="1:5" ht="15">
      <c r="A17" s="80" t="s">
        <v>368</v>
      </c>
      <c r="B17" s="81" t="s">
        <v>283</v>
      </c>
      <c r="C17" s="283"/>
    </row>
    <row r="18" spans="1:5" ht="15">
      <c r="A18" s="80" t="s">
        <v>369</v>
      </c>
      <c r="B18" s="81" t="s">
        <v>284</v>
      </c>
      <c r="C18" s="281">
        <v>1702871</v>
      </c>
    </row>
    <row r="19" spans="1:5" ht="15">
      <c r="A19" s="80" t="s">
        <v>370</v>
      </c>
      <c r="B19" s="81" t="s">
        <v>43</v>
      </c>
      <c r="C19" s="281">
        <v>547726</v>
      </c>
    </row>
    <row r="20" spans="1:5" ht="15">
      <c r="A20" s="80" t="s">
        <v>371</v>
      </c>
      <c r="B20" s="81" t="s">
        <v>44</v>
      </c>
      <c r="C20" s="282">
        <f>+C17+C18+C19</f>
        <v>2250597</v>
      </c>
    </row>
    <row r="21" spans="1:5" s="58" customFormat="1" ht="15">
      <c r="A21" s="80" t="s">
        <v>372</v>
      </c>
      <c r="B21" s="81" t="s">
        <v>45</v>
      </c>
      <c r="C21" s="281"/>
    </row>
    <row r="22" spans="1:5" ht="15">
      <c r="A22" s="80" t="s">
        <v>373</v>
      </c>
      <c r="B22" s="81" t="s">
        <v>52</v>
      </c>
      <c r="C22" s="281">
        <v>59854190</v>
      </c>
    </row>
    <row r="23" spans="1:5" ht="15.75" thickBot="1">
      <c r="A23" s="162" t="s">
        <v>374</v>
      </c>
      <c r="B23" s="82" t="s">
        <v>53</v>
      </c>
      <c r="C23" s="284">
        <f>+C16+C20+C21+C22</f>
        <v>621420652</v>
      </c>
    </row>
    <row r="24" spans="1:5" ht="15.75">
      <c r="A24" s="79"/>
      <c r="B24" s="79"/>
      <c r="C24" s="163"/>
      <c r="D24" s="55"/>
      <c r="E24" s="55"/>
    </row>
    <row r="25" spans="1:5" ht="15.75">
      <c r="A25" s="54"/>
      <c r="B25" s="56"/>
      <c r="C25" s="55"/>
      <c r="D25" s="55"/>
      <c r="E25" s="55"/>
    </row>
    <row r="26" spans="1:5" ht="15.75">
      <c r="A26" s="56"/>
      <c r="B26" s="56"/>
      <c r="C26" s="55"/>
      <c r="D26" s="55"/>
      <c r="E26" s="55"/>
    </row>
    <row r="27" spans="1:5" ht="15.75">
      <c r="A27" s="499"/>
      <c r="B27" s="499"/>
      <c r="C27" s="499"/>
      <c r="D27" s="59"/>
      <c r="E27" s="59"/>
    </row>
    <row r="28" spans="1:5" ht="15.75">
      <c r="A28" s="499"/>
      <c r="B28" s="499"/>
      <c r="C28" s="499"/>
      <c r="D28" s="59"/>
      <c r="E28" s="59"/>
    </row>
  </sheetData>
  <mergeCells count="9">
    <mergeCell ref="B1:C1"/>
    <mergeCell ref="A27:C27"/>
    <mergeCell ref="A28:C28"/>
    <mergeCell ref="A3:C3"/>
    <mergeCell ref="A4:C4"/>
    <mergeCell ref="B6:C6"/>
    <mergeCell ref="A7:A8"/>
    <mergeCell ref="B7:B8"/>
    <mergeCell ref="C7:C8"/>
  </mergeCells>
  <phoneticPr fontId="4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B6" sqref="B6"/>
    </sheetView>
  </sheetViews>
  <sheetFormatPr defaultRowHeight="15"/>
  <cols>
    <col min="1" max="1" width="9.140625" style="68"/>
    <col min="2" max="2" width="50" style="68" customWidth="1"/>
    <col min="3" max="5" width="21.42578125" style="68" customWidth="1"/>
    <col min="6" max="6" width="4.7109375" style="68" customWidth="1"/>
    <col min="7" max="16384" width="9.140625" style="68"/>
  </cols>
  <sheetData>
    <row r="1" spans="1:6">
      <c r="A1" s="165"/>
      <c r="B1" s="165"/>
      <c r="C1" s="165"/>
      <c r="D1" s="165"/>
      <c r="E1" s="474" t="s">
        <v>397</v>
      </c>
      <c r="F1" s="475"/>
    </row>
    <row r="2" spans="1:6">
      <c r="A2" s="166"/>
      <c r="B2" s="165"/>
      <c r="C2" s="165"/>
      <c r="D2" s="165"/>
      <c r="E2" s="165"/>
      <c r="F2" s="508"/>
    </row>
    <row r="3" spans="1:6" s="292" customFormat="1" ht="18.75">
      <c r="A3" s="511" t="s">
        <v>511</v>
      </c>
      <c r="B3" s="511"/>
      <c r="C3" s="511"/>
      <c r="D3" s="511"/>
      <c r="E3" s="511"/>
      <c r="F3" s="508"/>
    </row>
    <row r="4" spans="1:6" s="292" customFormat="1" ht="24.75" customHeight="1">
      <c r="A4" s="512"/>
      <c r="B4" s="512"/>
      <c r="C4" s="512"/>
      <c r="D4" s="512"/>
      <c r="E4" s="512"/>
      <c r="F4" s="508"/>
    </row>
    <row r="5" spans="1:6" ht="15.75" thickBot="1">
      <c r="A5" s="167"/>
      <c r="B5" s="165"/>
      <c r="C5" s="165"/>
      <c r="D5" s="165"/>
      <c r="E5" s="199" t="s">
        <v>472</v>
      </c>
      <c r="F5" s="508"/>
    </row>
    <row r="6" spans="1:6" ht="39" thickBot="1">
      <c r="A6" s="164" t="s">
        <v>272</v>
      </c>
      <c r="B6" s="168" t="s">
        <v>375</v>
      </c>
      <c r="C6" s="168" t="s">
        <v>376</v>
      </c>
      <c r="D6" s="168" t="s">
        <v>401</v>
      </c>
      <c r="E6" s="169" t="s">
        <v>402</v>
      </c>
      <c r="F6" s="508"/>
    </row>
    <row r="7" spans="1:6" ht="15.75" thickBot="1">
      <c r="A7" s="170" t="s">
        <v>34</v>
      </c>
      <c r="B7" s="171" t="s">
        <v>383</v>
      </c>
      <c r="C7" s="172"/>
      <c r="D7" s="285">
        <v>4598000</v>
      </c>
      <c r="E7" s="173"/>
      <c r="F7" s="508"/>
    </row>
    <row r="8" spans="1:6" ht="15.75" thickBot="1">
      <c r="A8" s="509" t="s">
        <v>377</v>
      </c>
      <c r="B8" s="510"/>
      <c r="C8" s="174"/>
      <c r="D8" s="286">
        <f>IF(SUM(D7:D7)=0,"",SUM(D7:D7))</f>
        <v>4598000</v>
      </c>
      <c r="E8" s="175" t="str">
        <f>IF(SUM(E7:E7)=0,"",SUM(E7:E7))</f>
        <v/>
      </c>
      <c r="F8" s="508"/>
    </row>
    <row r="9" spans="1:6">
      <c r="A9" s="167"/>
      <c r="B9" s="165"/>
      <c r="C9" s="165"/>
      <c r="D9" s="165"/>
      <c r="E9" s="165"/>
      <c r="F9" s="165"/>
    </row>
    <row r="10" spans="1:6">
      <c r="A10" s="165"/>
      <c r="B10" s="165"/>
      <c r="C10" s="165"/>
      <c r="D10" s="165"/>
      <c r="E10" s="165"/>
      <c r="F10" s="165"/>
    </row>
    <row r="11" spans="1:6">
      <c r="A11" s="165"/>
      <c r="B11" s="165"/>
      <c r="C11" s="165"/>
      <c r="D11" s="165"/>
      <c r="E11" s="165"/>
      <c r="F11" s="165"/>
    </row>
  </sheetData>
  <mergeCells count="4">
    <mergeCell ref="F2:F8"/>
    <mergeCell ref="A8:B8"/>
    <mergeCell ref="A3:E4"/>
    <mergeCell ref="E1:F1"/>
  </mergeCells>
  <phoneticPr fontId="4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18" sqref="C18"/>
    </sheetView>
  </sheetViews>
  <sheetFormatPr defaultRowHeight="15"/>
  <cols>
    <col min="1" max="1" width="6.5703125" style="69" customWidth="1"/>
    <col min="2" max="2" width="52.140625" style="69" customWidth="1"/>
    <col min="3" max="3" width="21.85546875" style="69" customWidth="1"/>
    <col min="4" max="4" width="9.140625" style="69" hidden="1" customWidth="1"/>
    <col min="5" max="16384" width="9.140625" style="69"/>
  </cols>
  <sheetData>
    <row r="1" spans="1:4">
      <c r="A1" s="176"/>
      <c r="B1" s="176"/>
      <c r="C1" s="474" t="s">
        <v>398</v>
      </c>
      <c r="D1" s="475"/>
    </row>
    <row r="2" spans="1:4" ht="19.5" customHeight="1">
      <c r="A2" s="192"/>
      <c r="B2" s="192"/>
      <c r="C2" s="192"/>
      <c r="D2" s="176"/>
    </row>
    <row r="3" spans="1:4" s="294" customFormat="1" ht="18.75">
      <c r="A3" s="513" t="s">
        <v>471</v>
      </c>
      <c r="B3" s="513"/>
      <c r="C3" s="513"/>
      <c r="D3" s="293"/>
    </row>
    <row r="4" spans="1:4" s="294" customFormat="1" ht="18.75">
      <c r="A4" s="295"/>
      <c r="B4" s="295"/>
      <c r="C4" s="295"/>
      <c r="D4" s="293"/>
    </row>
    <row r="5" spans="1:4" ht="15.75" thickBot="1">
      <c r="A5" s="176"/>
      <c r="B5" s="176"/>
      <c r="C5" s="194" t="s">
        <v>472</v>
      </c>
      <c r="D5" s="176"/>
    </row>
    <row r="6" spans="1:4" s="70" customFormat="1" ht="26.25" thickBot="1">
      <c r="A6" s="73" t="s">
        <v>251</v>
      </c>
      <c r="B6" s="177" t="s">
        <v>177</v>
      </c>
      <c r="C6" s="95" t="s">
        <v>400</v>
      </c>
      <c r="D6" s="193"/>
    </row>
    <row r="7" spans="1:4" ht="25.5">
      <c r="A7" s="178" t="s">
        <v>34</v>
      </c>
      <c r="B7" s="179" t="s">
        <v>513</v>
      </c>
      <c r="C7" s="180">
        <v>15394342</v>
      </c>
      <c r="D7" s="176"/>
    </row>
    <row r="8" spans="1:4">
      <c r="A8" s="181" t="s">
        <v>35</v>
      </c>
      <c r="B8" s="74" t="s">
        <v>384</v>
      </c>
      <c r="C8" s="182">
        <v>15394342</v>
      </c>
      <c r="D8" s="176"/>
    </row>
    <row r="9" spans="1:4">
      <c r="A9" s="181" t="s">
        <v>36</v>
      </c>
      <c r="B9" s="74" t="s">
        <v>385</v>
      </c>
      <c r="C9" s="182">
        <v>0</v>
      </c>
      <c r="D9" s="176"/>
    </row>
    <row r="10" spans="1:4">
      <c r="A10" s="181" t="s">
        <v>37</v>
      </c>
      <c r="B10" s="75" t="s">
        <v>378</v>
      </c>
      <c r="C10" s="182">
        <v>150543749</v>
      </c>
      <c r="D10" s="176"/>
    </row>
    <row r="11" spans="1:4">
      <c r="A11" s="183" t="s">
        <v>38</v>
      </c>
      <c r="B11" s="76" t="s">
        <v>379</v>
      </c>
      <c r="C11" s="184">
        <v>81113359</v>
      </c>
      <c r="D11" s="176"/>
    </row>
    <row r="12" spans="1:4" ht="15.75" thickBot="1">
      <c r="A12" s="185" t="s">
        <v>39</v>
      </c>
      <c r="B12" s="77" t="s">
        <v>382</v>
      </c>
      <c r="C12" s="186">
        <v>41334009</v>
      </c>
      <c r="D12" s="176"/>
    </row>
    <row r="13" spans="1:4">
      <c r="A13" s="187" t="s">
        <v>40</v>
      </c>
      <c r="B13" s="188" t="s">
        <v>514</v>
      </c>
      <c r="C13" s="189">
        <f>C7+C10-C11-C12</f>
        <v>43490723</v>
      </c>
      <c r="D13" s="176"/>
    </row>
    <row r="14" spans="1:4">
      <c r="A14" s="181" t="s">
        <v>41</v>
      </c>
      <c r="B14" s="74" t="s">
        <v>384</v>
      </c>
      <c r="C14" s="182">
        <v>43490723</v>
      </c>
      <c r="D14" s="176"/>
    </row>
    <row r="15" spans="1:4" ht="15.75" thickBot="1">
      <c r="A15" s="190" t="s">
        <v>42</v>
      </c>
      <c r="B15" s="78" t="s">
        <v>385</v>
      </c>
      <c r="C15" s="191">
        <v>0</v>
      </c>
      <c r="D15" s="176"/>
    </row>
  </sheetData>
  <mergeCells count="2">
    <mergeCell ref="A3:C3"/>
    <mergeCell ref="C1:D1"/>
  </mergeCells>
  <phoneticPr fontId="41" type="noConversion"/>
  <conditionalFormatting sqref="C13">
    <cfRule type="cellIs" dxfId="0" priority="2" stopIfTrue="1" operator="notEqual">
      <formula>SUM(C14:C15)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I18"/>
  <sheetViews>
    <sheetView workbookViewId="0">
      <selection activeCell="C10" sqref="C10:G10"/>
    </sheetView>
  </sheetViews>
  <sheetFormatPr defaultRowHeight="15"/>
  <cols>
    <col min="1" max="1" width="3.28515625" style="3" customWidth="1"/>
    <col min="2" max="2" width="5.28515625" style="3" customWidth="1"/>
    <col min="3" max="6" width="9.140625" style="3"/>
    <col min="7" max="7" width="17.5703125" style="3" customWidth="1"/>
    <col min="8" max="16384" width="9.140625" style="3"/>
  </cols>
  <sheetData>
    <row r="1" spans="2:9" ht="15" customHeight="1">
      <c r="B1" s="30"/>
      <c r="C1" s="30"/>
      <c r="D1" s="30"/>
      <c r="E1" s="30"/>
      <c r="F1" s="30"/>
      <c r="G1" s="30"/>
      <c r="H1" s="474" t="s">
        <v>399</v>
      </c>
      <c r="I1" s="475"/>
    </row>
    <row r="2" spans="2:9">
      <c r="B2" s="30"/>
      <c r="C2" s="30"/>
      <c r="D2" s="30"/>
      <c r="E2" s="30"/>
      <c r="F2" s="30"/>
      <c r="G2" s="30"/>
      <c r="H2" s="30"/>
      <c r="I2" s="30"/>
    </row>
    <row r="3" spans="2:9" ht="30" customHeight="1">
      <c r="B3" s="418" t="s">
        <v>512</v>
      </c>
      <c r="C3" s="418"/>
      <c r="D3" s="418"/>
      <c r="E3" s="418"/>
      <c r="F3" s="418"/>
      <c r="G3" s="418"/>
      <c r="H3" s="418"/>
      <c r="I3" s="418"/>
    </row>
    <row r="4" spans="2:9">
      <c r="B4" s="418"/>
      <c r="C4" s="418"/>
      <c r="D4" s="418"/>
      <c r="E4" s="418"/>
      <c r="F4" s="418"/>
      <c r="G4" s="418"/>
      <c r="H4" s="418"/>
      <c r="I4" s="418"/>
    </row>
    <row r="5" spans="2:9" ht="15.75" thickBot="1">
      <c r="B5" s="30"/>
      <c r="C5" s="30"/>
      <c r="D5" s="30"/>
      <c r="E5" s="30"/>
      <c r="F5" s="30"/>
      <c r="G5" s="30"/>
      <c r="H5" s="526" t="s">
        <v>472</v>
      </c>
      <c r="I5" s="526"/>
    </row>
    <row r="6" spans="2:9" ht="26.25" thickBot="1">
      <c r="B6" s="195" t="s">
        <v>251</v>
      </c>
      <c r="C6" s="525" t="s">
        <v>177</v>
      </c>
      <c r="D6" s="525"/>
      <c r="E6" s="525"/>
      <c r="F6" s="525"/>
      <c r="G6" s="525"/>
      <c r="H6" s="525" t="s">
        <v>381</v>
      </c>
      <c r="I6" s="525"/>
    </row>
    <row r="7" spans="2:9">
      <c r="B7" s="196">
        <v>1</v>
      </c>
      <c r="C7" s="523" t="s">
        <v>436</v>
      </c>
      <c r="D7" s="523"/>
      <c r="E7" s="523"/>
      <c r="F7" s="523"/>
      <c r="G7" s="523"/>
      <c r="H7" s="524">
        <v>25868754</v>
      </c>
      <c r="I7" s="524"/>
    </row>
    <row r="8" spans="2:9">
      <c r="B8" s="197">
        <v>2</v>
      </c>
      <c r="C8" s="515" t="s">
        <v>437</v>
      </c>
      <c r="D8" s="515"/>
      <c r="E8" s="515"/>
      <c r="F8" s="515"/>
      <c r="G8" s="515"/>
      <c r="H8" s="516">
        <v>20563948</v>
      </c>
      <c r="I8" s="516"/>
    </row>
    <row r="9" spans="2:9" ht="14.25" customHeight="1">
      <c r="B9" s="197">
        <v>3</v>
      </c>
      <c r="C9" s="515" t="s">
        <v>438</v>
      </c>
      <c r="D9" s="515"/>
      <c r="E9" s="515"/>
      <c r="F9" s="515"/>
      <c r="G9" s="515"/>
      <c r="H9" s="516">
        <v>5582230</v>
      </c>
      <c r="I9" s="516"/>
    </row>
    <row r="10" spans="2:9">
      <c r="B10" s="197">
        <v>4</v>
      </c>
      <c r="C10" s="515" t="s">
        <v>439</v>
      </c>
      <c r="D10" s="515"/>
      <c r="E10" s="515"/>
      <c r="F10" s="515"/>
      <c r="G10" s="515"/>
      <c r="H10" s="516">
        <v>16139860</v>
      </c>
      <c r="I10" s="516"/>
    </row>
    <row r="11" spans="2:9">
      <c r="B11" s="197">
        <v>5</v>
      </c>
      <c r="C11" s="515" t="s">
        <v>440</v>
      </c>
      <c r="D11" s="515"/>
      <c r="E11" s="515"/>
      <c r="F11" s="515"/>
      <c r="G11" s="515"/>
      <c r="H11" s="516">
        <v>19737954</v>
      </c>
      <c r="I11" s="516"/>
    </row>
    <row r="12" spans="2:9" ht="15.75" thickBot="1">
      <c r="B12" s="198">
        <v>6</v>
      </c>
      <c r="C12" s="519" t="s">
        <v>441</v>
      </c>
      <c r="D12" s="519"/>
      <c r="E12" s="519"/>
      <c r="F12" s="519"/>
      <c r="G12" s="519"/>
      <c r="H12" s="520">
        <v>11662609</v>
      </c>
      <c r="I12" s="520"/>
    </row>
    <row r="13" spans="2:9" ht="15.75" thickBot="1">
      <c r="B13" s="204">
        <v>7</v>
      </c>
      <c r="C13" s="521" t="s">
        <v>442</v>
      </c>
      <c r="D13" s="521"/>
      <c r="E13" s="521"/>
      <c r="F13" s="521"/>
      <c r="G13" s="521"/>
      <c r="H13" s="522">
        <v>-6689951</v>
      </c>
      <c r="I13" s="522"/>
    </row>
    <row r="14" spans="2:9">
      <c r="B14" s="196">
        <v>8</v>
      </c>
      <c r="C14" s="523" t="s">
        <v>443</v>
      </c>
      <c r="D14" s="523"/>
      <c r="E14" s="523"/>
      <c r="F14" s="523"/>
      <c r="G14" s="523"/>
      <c r="H14" s="524"/>
      <c r="I14" s="524"/>
    </row>
    <row r="15" spans="2:9">
      <c r="B15" s="197">
        <v>9</v>
      </c>
      <c r="C15" s="515" t="s">
        <v>444</v>
      </c>
      <c r="D15" s="515"/>
      <c r="E15" s="515"/>
      <c r="F15" s="515"/>
      <c r="G15" s="515"/>
      <c r="H15" s="516">
        <v>1740</v>
      </c>
      <c r="I15" s="516"/>
    </row>
    <row r="16" spans="2:9">
      <c r="B16" s="197">
        <v>10</v>
      </c>
      <c r="C16" s="515" t="s">
        <v>445</v>
      </c>
      <c r="D16" s="515"/>
      <c r="E16" s="515"/>
      <c r="F16" s="515"/>
      <c r="G16" s="515"/>
      <c r="H16" s="516"/>
      <c r="I16" s="516"/>
    </row>
    <row r="17" spans="2:9" s="206" customFormat="1" ht="15.75">
      <c r="B17" s="205">
        <v>11</v>
      </c>
      <c r="C17" s="517" t="s">
        <v>446</v>
      </c>
      <c r="D17" s="517"/>
      <c r="E17" s="517"/>
      <c r="F17" s="517"/>
      <c r="G17" s="517"/>
      <c r="H17" s="518">
        <v>-6688211</v>
      </c>
      <c r="I17" s="518"/>
    </row>
    <row r="18" spans="2:9">
      <c r="C18" s="514"/>
      <c r="D18" s="514"/>
      <c r="E18" s="514"/>
      <c r="F18" s="514"/>
      <c r="G18" s="514"/>
      <c r="H18" s="514"/>
      <c r="I18" s="514"/>
    </row>
  </sheetData>
  <mergeCells count="29">
    <mergeCell ref="H1:I1"/>
    <mergeCell ref="C7:G7"/>
    <mergeCell ref="H7:I7"/>
    <mergeCell ref="C8:G8"/>
    <mergeCell ref="H8:I8"/>
    <mergeCell ref="B3:I4"/>
    <mergeCell ref="C6:G6"/>
    <mergeCell ref="H6:I6"/>
    <mergeCell ref="H5:I5"/>
    <mergeCell ref="C9:G9"/>
    <mergeCell ref="H9:I9"/>
    <mergeCell ref="C10:G10"/>
    <mergeCell ref="H10:I10"/>
    <mergeCell ref="C11:G11"/>
    <mergeCell ref="H11:I11"/>
    <mergeCell ref="C12:G12"/>
    <mergeCell ref="H12:I12"/>
    <mergeCell ref="C13:G13"/>
    <mergeCell ref="H13:I13"/>
    <mergeCell ref="C14:G14"/>
    <mergeCell ref="H14:I14"/>
    <mergeCell ref="C18:G18"/>
    <mergeCell ref="H18:I18"/>
    <mergeCell ref="C15:G15"/>
    <mergeCell ref="H15:I15"/>
    <mergeCell ref="C16:G16"/>
    <mergeCell ref="H16:I16"/>
    <mergeCell ref="C17:G17"/>
    <mergeCell ref="H17:I17"/>
  </mergeCells>
  <phoneticPr fontId="4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J8"/>
  <sheetViews>
    <sheetView workbookViewId="0">
      <selection activeCell="C17" sqref="C17"/>
    </sheetView>
  </sheetViews>
  <sheetFormatPr defaultRowHeight="15"/>
  <cols>
    <col min="1" max="1" width="3.85546875" style="143" customWidth="1"/>
    <col min="2" max="2" width="5.85546875" style="142" customWidth="1"/>
    <col min="3" max="3" width="45.5703125" style="143" customWidth="1"/>
    <col min="4" max="6" width="11" style="143" customWidth="1"/>
    <col min="7" max="7" width="11.85546875" style="143" customWidth="1"/>
    <col min="8" max="8" width="13.28515625" style="143" customWidth="1"/>
    <col min="9" max="9" width="14.42578125" style="143" customWidth="1"/>
    <col min="10" max="10" width="4.85546875" style="143" customWidth="1"/>
    <col min="11" max="16384" width="9.140625" style="143"/>
  </cols>
  <sheetData>
    <row r="1" spans="2:10">
      <c r="H1" s="527" t="s">
        <v>449</v>
      </c>
      <c r="I1" s="527"/>
      <c r="J1" s="144"/>
    </row>
    <row r="2" spans="2:10">
      <c r="B2" s="528" t="s">
        <v>386</v>
      </c>
      <c r="C2" s="528"/>
      <c r="D2" s="528"/>
      <c r="E2" s="528"/>
      <c r="F2" s="528"/>
      <c r="G2" s="528"/>
      <c r="H2" s="528"/>
      <c r="I2" s="528"/>
    </row>
    <row r="3" spans="2:10">
      <c r="B3" s="528"/>
      <c r="C3" s="528"/>
      <c r="D3" s="528"/>
      <c r="E3" s="528"/>
      <c r="F3" s="528"/>
      <c r="G3" s="528"/>
      <c r="H3" s="528"/>
      <c r="I3" s="528"/>
    </row>
    <row r="4" spans="2:10" s="84" customFormat="1" ht="15.75" thickBot="1">
      <c r="B4" s="83"/>
      <c r="H4" s="529" t="s">
        <v>472</v>
      </c>
      <c r="I4" s="529"/>
      <c r="J4" s="530"/>
    </row>
    <row r="5" spans="2:10" s="377" customFormat="1" ht="12.75">
      <c r="B5" s="531" t="s">
        <v>162</v>
      </c>
      <c r="C5" s="533" t="s">
        <v>387</v>
      </c>
      <c r="D5" s="531" t="s">
        <v>388</v>
      </c>
      <c r="E5" s="531" t="s">
        <v>389</v>
      </c>
      <c r="F5" s="536" t="str">
        <f>+CONCATENATE("Hitel, kölcsön állomány ",LEFT([1]ÖSSZEFÜGGÉSEK!A4,4),". dec. 31-én")</f>
        <v>Hitel, kölcsön állomány 2014. dec. 31-én</v>
      </c>
      <c r="G5" s="538" t="s">
        <v>390</v>
      </c>
      <c r="H5" s="539"/>
      <c r="I5" s="540"/>
      <c r="J5" s="530"/>
    </row>
    <row r="6" spans="2:10" s="381" customFormat="1" ht="13.5" thickBot="1">
      <c r="B6" s="532"/>
      <c r="C6" s="534"/>
      <c r="D6" s="535"/>
      <c r="E6" s="532"/>
      <c r="F6" s="537"/>
      <c r="G6" s="378" t="str">
        <f>+CONCATENATE(LEFT([1]ÖSSZEFÜGGÉSEK!A4,4)+1,".")</f>
        <v>2015.</v>
      </c>
      <c r="H6" s="379" t="str">
        <f>+CONCATENATE(LEFT([1]ÖSSZEFÜGGÉSEK!A4,4)+2,".")</f>
        <v>2016.</v>
      </c>
      <c r="I6" s="380" t="s">
        <v>470</v>
      </c>
      <c r="J6" s="530"/>
    </row>
    <row r="7" spans="2:10" s="389" customFormat="1" ht="13.5" thickBot="1">
      <c r="B7" s="382" t="s">
        <v>34</v>
      </c>
      <c r="C7" s="383" t="s">
        <v>391</v>
      </c>
      <c r="D7" s="384">
        <v>1522509</v>
      </c>
      <c r="E7" s="385">
        <v>2017</v>
      </c>
      <c r="F7" s="386">
        <v>1522509</v>
      </c>
      <c r="G7" s="387">
        <v>761255</v>
      </c>
      <c r="H7" s="387">
        <v>380628</v>
      </c>
      <c r="I7" s="388">
        <v>0</v>
      </c>
      <c r="J7" s="530"/>
    </row>
    <row r="8" spans="2:10" s="389" customFormat="1" ht="13.5" thickBot="1">
      <c r="B8" s="390" t="s">
        <v>35</v>
      </c>
      <c r="C8" s="391" t="s">
        <v>392</v>
      </c>
      <c r="D8" s="392"/>
      <c r="E8" s="393"/>
      <c r="F8" s="394">
        <f>SUM(F7:F7)</f>
        <v>1522509</v>
      </c>
      <c r="G8" s="394">
        <f>SUM(G7:G7)</f>
        <v>761255</v>
      </c>
      <c r="H8" s="394">
        <f>SUM(H7:H7)</f>
        <v>380628</v>
      </c>
      <c r="I8" s="395">
        <f>SUM(I7:I7)</f>
        <v>0</v>
      </c>
      <c r="J8" s="530"/>
    </row>
  </sheetData>
  <mergeCells count="10">
    <mergeCell ref="H1:I1"/>
    <mergeCell ref="B2:I3"/>
    <mergeCell ref="H4:I4"/>
    <mergeCell ref="J4:J8"/>
    <mergeCell ref="B5:B6"/>
    <mergeCell ref="C5:C6"/>
    <mergeCell ref="D5:D6"/>
    <mergeCell ref="E5:E6"/>
    <mergeCell ref="F5:F6"/>
    <mergeCell ref="G5:I5"/>
  </mergeCells>
  <phoneticPr fontId="41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P231"/>
  <sheetViews>
    <sheetView topLeftCell="A43" workbookViewId="0">
      <selection activeCell="G71" sqref="G71"/>
    </sheetView>
  </sheetViews>
  <sheetFormatPr defaultRowHeight="15"/>
  <cols>
    <col min="1" max="2" width="3.7109375" style="3" customWidth="1"/>
    <col min="3" max="3" width="5.7109375" style="3" customWidth="1"/>
    <col min="4" max="9" width="9.140625" style="3"/>
    <col min="10" max="10" width="8.28515625" style="3" customWidth="1"/>
    <col min="11" max="11" width="0.85546875" style="3" hidden="1" customWidth="1"/>
    <col min="12" max="12" width="2.140625" style="3" hidden="1" customWidth="1"/>
    <col min="13" max="13" width="5" style="3" hidden="1" customWidth="1"/>
    <col min="14" max="14" width="15" style="3" customWidth="1"/>
    <col min="15" max="15" width="15.28515625" style="3" customWidth="1"/>
    <col min="16" max="16" width="14.85546875" style="3" customWidth="1"/>
    <col min="17" max="17" width="11.5703125" style="3" customWidth="1"/>
    <col min="18" max="16384" width="9.140625" style="3"/>
  </cols>
  <sheetData>
    <row r="1" spans="2:16">
      <c r="O1" s="421" t="s">
        <v>153</v>
      </c>
      <c r="P1" s="422"/>
    </row>
    <row r="2" spans="2:16">
      <c r="B2" s="418" t="s">
        <v>486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9"/>
      <c r="P2" s="419"/>
    </row>
    <row r="3" spans="2:16"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9"/>
      <c r="P3" s="419"/>
    </row>
    <row r="4" spans="2:16" ht="19.5" thickBot="1"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9"/>
      <c r="P4" s="403" t="s">
        <v>472</v>
      </c>
    </row>
    <row r="5" spans="2:16" s="24" customFormat="1" ht="39" customHeight="1">
      <c r="B5" s="423" t="s">
        <v>66</v>
      </c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5"/>
      <c r="N5" s="36" t="s">
        <v>147</v>
      </c>
      <c r="O5" s="36" t="s">
        <v>148</v>
      </c>
      <c r="P5" s="36" t="s">
        <v>149</v>
      </c>
    </row>
    <row r="6" spans="2:16" ht="4.5" customHeight="1">
      <c r="B6" s="22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37"/>
      <c r="O6" s="37"/>
      <c r="P6" s="37"/>
    </row>
    <row r="7" spans="2:16" s="9" customFormat="1">
      <c r="B7" s="229" t="s">
        <v>46</v>
      </c>
      <c r="C7" s="7" t="s">
        <v>67</v>
      </c>
      <c r="D7" s="7"/>
      <c r="E7" s="7"/>
      <c r="F7" s="7"/>
      <c r="G7" s="7"/>
      <c r="H7" s="7"/>
      <c r="I7" s="7"/>
      <c r="J7" s="7"/>
      <c r="K7" s="7"/>
      <c r="L7" s="7"/>
      <c r="M7" s="8"/>
      <c r="N7" s="214">
        <f>SUM(N9:N14)</f>
        <v>11996000</v>
      </c>
      <c r="O7" s="214">
        <f>SUM(O9:O14)</f>
        <v>13076000</v>
      </c>
      <c r="P7" s="214">
        <f>SUM(P9:P14)</f>
        <v>12977505</v>
      </c>
    </row>
    <row r="8" spans="2:16" ht="4.5" customHeight="1">
      <c r="B8" s="230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38"/>
      <c r="O8" s="38"/>
      <c r="P8" s="38"/>
    </row>
    <row r="9" spans="2:16">
      <c r="B9" s="231" t="s">
        <v>34</v>
      </c>
      <c r="C9" s="12" t="s">
        <v>68</v>
      </c>
      <c r="D9" s="13" t="s">
        <v>69</v>
      </c>
      <c r="E9" s="13"/>
      <c r="F9" s="13"/>
      <c r="G9" s="13"/>
      <c r="H9" s="13"/>
      <c r="I9" s="13"/>
      <c r="J9" s="13"/>
      <c r="K9" s="13"/>
      <c r="L9" s="13"/>
      <c r="M9" s="14"/>
      <c r="N9" s="46">
        <v>7176000</v>
      </c>
      <c r="O9" s="46">
        <v>8456000</v>
      </c>
      <c r="P9" s="46">
        <v>8419571</v>
      </c>
    </row>
    <row r="10" spans="2:16">
      <c r="B10" s="232" t="s">
        <v>38</v>
      </c>
      <c r="C10" s="15" t="s">
        <v>70</v>
      </c>
      <c r="D10" s="16" t="s">
        <v>71</v>
      </c>
      <c r="E10" s="16"/>
      <c r="F10" s="16"/>
      <c r="G10" s="16"/>
      <c r="H10" s="16"/>
      <c r="I10" s="16"/>
      <c r="J10" s="16"/>
      <c r="K10" s="16"/>
      <c r="L10" s="16"/>
      <c r="M10" s="17"/>
      <c r="N10" s="46">
        <v>316000</v>
      </c>
      <c r="O10" s="46">
        <v>396000</v>
      </c>
      <c r="P10" s="46">
        <v>396000</v>
      </c>
    </row>
    <row r="11" spans="2:16">
      <c r="B11" s="232" t="s">
        <v>39</v>
      </c>
      <c r="C11" s="15" t="s">
        <v>72</v>
      </c>
      <c r="D11" s="16" t="s">
        <v>73</v>
      </c>
      <c r="E11" s="16"/>
      <c r="F11" s="16"/>
      <c r="G11" s="16"/>
      <c r="H11" s="16"/>
      <c r="I11" s="16"/>
      <c r="J11" s="16"/>
      <c r="K11" s="16"/>
      <c r="L11" s="16"/>
      <c r="M11" s="17"/>
      <c r="N11" s="46">
        <v>120000</v>
      </c>
      <c r="O11" s="46">
        <v>120000</v>
      </c>
      <c r="P11" s="46">
        <v>92115</v>
      </c>
    </row>
    <row r="12" spans="2:16">
      <c r="B12" s="231" t="s">
        <v>42</v>
      </c>
      <c r="C12" s="12" t="s">
        <v>74</v>
      </c>
      <c r="D12" s="13" t="s">
        <v>75</v>
      </c>
      <c r="E12" s="13"/>
      <c r="F12" s="13"/>
      <c r="G12" s="13"/>
      <c r="H12" s="13"/>
      <c r="I12" s="13"/>
      <c r="J12" s="13"/>
      <c r="K12" s="13"/>
      <c r="L12" s="13"/>
      <c r="M12" s="14"/>
      <c r="N12" s="46">
        <v>414000</v>
      </c>
      <c r="O12" s="46">
        <v>524000</v>
      </c>
      <c r="P12" s="46">
        <v>519187</v>
      </c>
    </row>
    <row r="13" spans="2:16">
      <c r="B13" s="231" t="s">
        <v>43</v>
      </c>
      <c r="C13" s="12" t="s">
        <v>76</v>
      </c>
      <c r="D13" s="13" t="s">
        <v>77</v>
      </c>
      <c r="E13" s="13"/>
      <c r="F13" s="13"/>
      <c r="G13" s="13"/>
      <c r="H13" s="13"/>
      <c r="I13" s="13"/>
      <c r="J13" s="13"/>
      <c r="K13" s="13"/>
      <c r="L13" s="13"/>
      <c r="M13" s="14"/>
      <c r="N13" s="46">
        <v>3270000</v>
      </c>
      <c r="O13" s="46">
        <v>3270000</v>
      </c>
      <c r="P13" s="46">
        <v>3264132</v>
      </c>
    </row>
    <row r="14" spans="2:16">
      <c r="B14" s="231" t="s">
        <v>44</v>
      </c>
      <c r="C14" s="12" t="s">
        <v>78</v>
      </c>
      <c r="D14" s="13" t="s">
        <v>79</v>
      </c>
      <c r="E14" s="13"/>
      <c r="F14" s="13"/>
      <c r="G14" s="13"/>
      <c r="H14" s="13"/>
      <c r="I14" s="13"/>
      <c r="J14" s="13"/>
      <c r="K14" s="13"/>
      <c r="L14" s="13"/>
      <c r="M14" s="14"/>
      <c r="N14" s="46">
        <v>700000</v>
      </c>
      <c r="O14" s="46">
        <v>310000</v>
      </c>
      <c r="P14" s="46">
        <v>286500</v>
      </c>
    </row>
    <row r="15" spans="2:16" ht="15" customHeight="1">
      <c r="B15" s="230"/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38"/>
      <c r="O15" s="38"/>
      <c r="P15" s="38"/>
    </row>
    <row r="16" spans="2:16" s="9" customFormat="1">
      <c r="B16" s="229" t="s">
        <v>47</v>
      </c>
      <c r="C16" s="7" t="s">
        <v>80</v>
      </c>
      <c r="D16" s="7"/>
      <c r="E16" s="7"/>
      <c r="F16" s="7"/>
      <c r="G16" s="7"/>
      <c r="H16" s="7"/>
      <c r="I16" s="7"/>
      <c r="J16" s="7"/>
      <c r="K16" s="7"/>
      <c r="L16" s="7"/>
      <c r="M16" s="8"/>
      <c r="N16" s="214">
        <v>3251000</v>
      </c>
      <c r="O16" s="214">
        <v>3455000</v>
      </c>
      <c r="P16" s="214">
        <v>3285120</v>
      </c>
    </row>
    <row r="17" spans="2:16">
      <c r="B17" s="230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38"/>
      <c r="O17" s="38"/>
      <c r="P17" s="38"/>
    </row>
    <row r="18" spans="2:16" s="9" customFormat="1">
      <c r="B18" s="229" t="s">
        <v>48</v>
      </c>
      <c r="C18" s="7" t="s">
        <v>81</v>
      </c>
      <c r="D18" s="7"/>
      <c r="E18" s="7"/>
      <c r="F18" s="7"/>
      <c r="G18" s="7"/>
      <c r="H18" s="7"/>
      <c r="I18" s="7"/>
      <c r="J18" s="7"/>
      <c r="K18" s="7"/>
      <c r="L18" s="7"/>
      <c r="M18" s="8"/>
      <c r="N18" s="214">
        <f>SUM(N20:N32)</f>
        <v>16661671</v>
      </c>
      <c r="O18" s="214">
        <f>SUM(O20:O32)</f>
        <v>17267000</v>
      </c>
      <c r="P18" s="214">
        <f>SUM(P20:P32)</f>
        <v>12846892</v>
      </c>
    </row>
    <row r="19" spans="2:16" ht="4.5" customHeight="1" thickBot="1">
      <c r="B19" s="230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38"/>
      <c r="O19" s="38"/>
      <c r="P19" s="38"/>
    </row>
    <row r="20" spans="2:16">
      <c r="B20" s="231" t="s">
        <v>34</v>
      </c>
      <c r="C20" s="12" t="s">
        <v>82</v>
      </c>
      <c r="D20" s="13" t="s">
        <v>482</v>
      </c>
      <c r="E20" s="13"/>
      <c r="F20" s="13"/>
      <c r="G20" s="13"/>
      <c r="H20" s="13"/>
      <c r="I20" s="13"/>
      <c r="J20" s="13"/>
      <c r="K20" s="13"/>
      <c r="L20" s="13"/>
      <c r="M20" s="13"/>
      <c r="N20" s="241">
        <v>105000</v>
      </c>
      <c r="O20" s="241">
        <v>105000</v>
      </c>
      <c r="P20" s="241">
        <v>27428</v>
      </c>
    </row>
    <row r="21" spans="2:16">
      <c r="B21" s="231" t="s">
        <v>35</v>
      </c>
      <c r="C21" s="12" t="s">
        <v>83</v>
      </c>
      <c r="D21" s="13" t="s">
        <v>480</v>
      </c>
      <c r="E21" s="13"/>
      <c r="F21" s="13"/>
      <c r="G21" s="13"/>
      <c r="H21" s="13"/>
      <c r="I21" s="13"/>
      <c r="J21" s="13"/>
      <c r="K21" s="13"/>
      <c r="L21" s="13"/>
      <c r="M21" s="13"/>
      <c r="N21" s="46">
        <v>1290000</v>
      </c>
      <c r="O21" s="46">
        <v>1605000</v>
      </c>
      <c r="P21" s="46">
        <v>1418491</v>
      </c>
    </row>
    <row r="22" spans="2:16">
      <c r="B22" s="230" t="s">
        <v>37</v>
      </c>
      <c r="C22" s="22" t="s">
        <v>84</v>
      </c>
      <c r="D22" s="147" t="s">
        <v>483</v>
      </c>
      <c r="E22" s="147"/>
      <c r="F22" s="147"/>
      <c r="G22" s="147"/>
      <c r="H22" s="147"/>
      <c r="I22" s="147"/>
      <c r="J22" s="147"/>
      <c r="K22" s="147"/>
      <c r="L22" s="147"/>
      <c r="M22" s="147"/>
      <c r="N22" s="71">
        <v>498000</v>
      </c>
      <c r="O22" s="71">
        <v>498000</v>
      </c>
      <c r="P22" s="71">
        <v>388036</v>
      </c>
    </row>
    <row r="23" spans="2:16">
      <c r="B23" s="231" t="s">
        <v>38</v>
      </c>
      <c r="C23" s="12" t="s">
        <v>85</v>
      </c>
      <c r="D23" s="13" t="s">
        <v>484</v>
      </c>
      <c r="E23" s="13"/>
      <c r="F23" s="13"/>
      <c r="G23" s="13"/>
      <c r="H23" s="13"/>
      <c r="I23" s="13"/>
      <c r="J23" s="13"/>
      <c r="K23" s="13"/>
      <c r="L23" s="13"/>
      <c r="M23" s="13"/>
      <c r="N23" s="46">
        <v>598000</v>
      </c>
      <c r="O23" s="46">
        <v>1078000</v>
      </c>
      <c r="P23" s="46">
        <v>587801</v>
      </c>
    </row>
    <row r="24" spans="2:16">
      <c r="B24" s="231" t="s">
        <v>39</v>
      </c>
      <c r="C24" s="12" t="s">
        <v>86</v>
      </c>
      <c r="D24" s="13" t="s">
        <v>485</v>
      </c>
      <c r="E24" s="13"/>
      <c r="F24" s="13"/>
      <c r="G24" s="13"/>
      <c r="H24" s="13"/>
      <c r="I24" s="13"/>
      <c r="J24" s="13"/>
      <c r="K24" s="13"/>
      <c r="L24" s="13"/>
      <c r="M24" s="13"/>
      <c r="N24" s="46">
        <v>3365000</v>
      </c>
      <c r="O24" s="46">
        <v>3365000</v>
      </c>
      <c r="P24" s="46">
        <v>2199037</v>
      </c>
    </row>
    <row r="25" spans="2:16" ht="15" customHeight="1">
      <c r="B25" s="231" t="s">
        <v>40</v>
      </c>
      <c r="C25" s="12" t="s">
        <v>87</v>
      </c>
      <c r="D25" s="13" t="s">
        <v>88</v>
      </c>
      <c r="E25" s="13"/>
      <c r="F25" s="13"/>
      <c r="G25" s="13"/>
      <c r="H25" s="13"/>
      <c r="I25" s="13"/>
      <c r="J25" s="13"/>
      <c r="K25" s="13"/>
      <c r="L25" s="13"/>
      <c r="M25" s="13"/>
      <c r="N25" s="46">
        <v>2383000</v>
      </c>
      <c r="O25" s="46">
        <v>1643000</v>
      </c>
      <c r="P25" s="46">
        <v>1132830</v>
      </c>
    </row>
    <row r="26" spans="2:16" ht="15" customHeight="1">
      <c r="B26" s="230" t="s">
        <v>42</v>
      </c>
      <c r="C26" s="22" t="s">
        <v>90</v>
      </c>
      <c r="D26" s="147" t="s">
        <v>91</v>
      </c>
      <c r="E26" s="147"/>
      <c r="F26" s="147"/>
      <c r="G26" s="147"/>
      <c r="H26" s="147"/>
      <c r="I26" s="147"/>
      <c r="J26" s="147"/>
      <c r="K26" s="147"/>
      <c r="L26" s="147"/>
      <c r="M26" s="147"/>
      <c r="N26" s="46">
        <v>1500000</v>
      </c>
      <c r="O26" s="46">
        <v>700000</v>
      </c>
      <c r="P26" s="46">
        <v>518787</v>
      </c>
    </row>
    <row r="27" spans="2:16" ht="15" customHeight="1">
      <c r="B27" s="231" t="s">
        <v>43</v>
      </c>
      <c r="C27" s="12" t="s">
        <v>92</v>
      </c>
      <c r="D27" s="13" t="s">
        <v>93</v>
      </c>
      <c r="E27" s="13"/>
      <c r="F27" s="13"/>
      <c r="G27" s="13"/>
      <c r="H27" s="13"/>
      <c r="I27" s="13"/>
      <c r="J27" s="13"/>
      <c r="K27" s="13"/>
      <c r="L27" s="13"/>
      <c r="M27" s="13"/>
      <c r="N27" s="46">
        <v>200000</v>
      </c>
      <c r="O27" s="46">
        <v>1495000</v>
      </c>
      <c r="P27" s="46">
        <v>1291931</v>
      </c>
    </row>
    <row r="28" spans="2:16" ht="15" customHeight="1">
      <c r="B28" s="231" t="s">
        <v>44</v>
      </c>
      <c r="C28" s="12" t="s">
        <v>94</v>
      </c>
      <c r="D28" s="13" t="s">
        <v>133</v>
      </c>
      <c r="E28" s="13"/>
      <c r="F28" s="13"/>
      <c r="G28" s="13"/>
      <c r="H28" s="13"/>
      <c r="I28" s="13"/>
      <c r="J28" s="13"/>
      <c r="K28" s="13"/>
      <c r="L28" s="13"/>
      <c r="M28" s="13"/>
      <c r="N28" s="46">
        <v>2964000</v>
      </c>
      <c r="O28" s="46">
        <v>2354000</v>
      </c>
      <c r="P28" s="46">
        <v>1982305</v>
      </c>
    </row>
    <row r="29" spans="2:16" ht="15" customHeight="1">
      <c r="B29" s="231" t="s">
        <v>45</v>
      </c>
      <c r="C29" s="12" t="s">
        <v>95</v>
      </c>
      <c r="D29" s="13" t="s">
        <v>96</v>
      </c>
      <c r="E29" s="13"/>
      <c r="F29" s="13"/>
      <c r="G29" s="13"/>
      <c r="H29" s="13"/>
      <c r="I29" s="13"/>
      <c r="J29" s="13"/>
      <c r="K29" s="13"/>
      <c r="L29" s="13"/>
      <c r="M29" s="13"/>
      <c r="N29" s="46">
        <v>15000</v>
      </c>
      <c r="O29" s="46">
        <v>15000</v>
      </c>
      <c r="P29" s="46">
        <v>4880</v>
      </c>
    </row>
    <row r="30" spans="2:16" ht="15" customHeight="1">
      <c r="B30" s="231" t="s">
        <v>53</v>
      </c>
      <c r="C30" s="12" t="s">
        <v>97</v>
      </c>
      <c r="D30" s="13" t="s">
        <v>98</v>
      </c>
      <c r="E30" s="13"/>
      <c r="F30" s="13"/>
      <c r="G30" s="13"/>
      <c r="H30" s="13"/>
      <c r="I30" s="13"/>
      <c r="J30" s="13"/>
      <c r="K30" s="13"/>
      <c r="L30" s="13"/>
      <c r="M30" s="13"/>
      <c r="N30" s="46">
        <v>2920000</v>
      </c>
      <c r="O30" s="46">
        <v>2395000</v>
      </c>
      <c r="P30" s="46">
        <v>1834519</v>
      </c>
    </row>
    <row r="31" spans="2:16" ht="15" customHeight="1">
      <c r="B31" s="231" t="s">
        <v>89</v>
      </c>
      <c r="C31" s="12" t="s">
        <v>99</v>
      </c>
      <c r="D31" s="13" t="s">
        <v>100</v>
      </c>
      <c r="E31" s="13"/>
      <c r="F31" s="13"/>
      <c r="G31" s="13"/>
      <c r="H31" s="13"/>
      <c r="I31" s="13"/>
      <c r="J31" s="13"/>
      <c r="K31" s="13"/>
      <c r="L31" s="13"/>
      <c r="M31" s="13"/>
      <c r="N31" s="46">
        <v>500000</v>
      </c>
      <c r="O31" s="46">
        <v>500000</v>
      </c>
      <c r="P31" s="46">
        <v>0</v>
      </c>
    </row>
    <row r="32" spans="2:16" ht="15" customHeight="1" thickBot="1">
      <c r="B32" s="233" t="s">
        <v>143</v>
      </c>
      <c r="C32" s="12" t="s">
        <v>144</v>
      </c>
      <c r="D32" s="11" t="s">
        <v>145</v>
      </c>
      <c r="E32" s="16"/>
      <c r="F32" s="16"/>
      <c r="G32" s="16"/>
      <c r="H32" s="16"/>
      <c r="I32" s="16"/>
      <c r="J32" s="16"/>
      <c r="K32" s="16"/>
      <c r="L32" s="16"/>
      <c r="M32" s="16"/>
      <c r="N32" s="242">
        <v>323671</v>
      </c>
      <c r="O32" s="242">
        <v>1514000</v>
      </c>
      <c r="P32" s="242">
        <v>1460847</v>
      </c>
    </row>
    <row r="33" spans="2:16" ht="15" customHeight="1" thickBot="1">
      <c r="B33" s="230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8"/>
      <c r="O33" s="148"/>
      <c r="P33" s="243"/>
    </row>
    <row r="34" spans="2:16" s="9" customFormat="1">
      <c r="B34" s="229" t="s">
        <v>49</v>
      </c>
      <c r="C34" s="7" t="s">
        <v>101</v>
      </c>
      <c r="D34" s="7"/>
      <c r="E34" s="7"/>
      <c r="F34" s="7"/>
      <c r="G34" s="7"/>
      <c r="H34" s="7"/>
      <c r="I34" s="7"/>
      <c r="J34" s="7"/>
      <c r="K34" s="7"/>
      <c r="L34" s="7"/>
      <c r="M34" s="8"/>
      <c r="N34" s="213">
        <f>SUM(N36:N38)</f>
        <v>1918000</v>
      </c>
      <c r="O34" s="213">
        <f>SUM(O36:O38)</f>
        <v>4818000</v>
      </c>
      <c r="P34" s="213">
        <f>SUM(P36:P38)</f>
        <v>3752129</v>
      </c>
    </row>
    <row r="35" spans="2:16" ht="4.5" customHeight="1">
      <c r="B35" s="230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23"/>
      <c r="N35" s="38"/>
      <c r="O35" s="38"/>
      <c r="P35" s="38"/>
    </row>
    <row r="36" spans="2:16">
      <c r="B36" s="231" t="s">
        <v>34</v>
      </c>
      <c r="C36" s="12" t="s">
        <v>102</v>
      </c>
      <c r="D36" s="13" t="s">
        <v>515</v>
      </c>
      <c r="E36" s="13"/>
      <c r="F36" s="13"/>
      <c r="G36" s="13"/>
      <c r="H36" s="13"/>
      <c r="I36" s="13"/>
      <c r="J36" s="13"/>
      <c r="K36" s="13"/>
      <c r="L36" s="13"/>
      <c r="M36" s="14"/>
      <c r="N36" s="46">
        <v>0</v>
      </c>
      <c r="O36" s="46">
        <v>23200</v>
      </c>
      <c r="P36" s="46">
        <v>23200</v>
      </c>
    </row>
    <row r="37" spans="2:16">
      <c r="B37" s="231" t="s">
        <v>36</v>
      </c>
      <c r="C37" s="12" t="s">
        <v>458</v>
      </c>
      <c r="D37" s="13" t="s">
        <v>459</v>
      </c>
      <c r="E37" s="13"/>
      <c r="F37" s="13"/>
      <c r="G37" s="13"/>
      <c r="H37" s="13"/>
      <c r="I37" s="13"/>
      <c r="J37" s="13"/>
      <c r="K37" s="13"/>
      <c r="L37" s="13"/>
      <c r="M37" s="14"/>
      <c r="N37" s="46">
        <v>0</v>
      </c>
      <c r="O37" s="46">
        <v>240000</v>
      </c>
      <c r="P37" s="46">
        <v>180000</v>
      </c>
    </row>
    <row r="38" spans="2:16">
      <c r="B38" s="231" t="s">
        <v>37</v>
      </c>
      <c r="C38" s="12" t="s">
        <v>103</v>
      </c>
      <c r="D38" s="13" t="s">
        <v>419</v>
      </c>
      <c r="E38" s="13"/>
      <c r="F38" s="13"/>
      <c r="G38" s="13"/>
      <c r="H38" s="13"/>
      <c r="I38" s="13"/>
      <c r="J38" s="13"/>
      <c r="K38" s="13"/>
      <c r="L38" s="13"/>
      <c r="M38" s="14"/>
      <c r="N38" s="46">
        <v>1918000</v>
      </c>
      <c r="O38" s="46">
        <v>4554800</v>
      </c>
      <c r="P38" s="46">
        <v>3548929</v>
      </c>
    </row>
    <row r="39" spans="2:16">
      <c r="B39" s="230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38"/>
      <c r="O39" s="38"/>
      <c r="P39" s="38"/>
    </row>
    <row r="40" spans="2:16" s="9" customFormat="1">
      <c r="B40" s="229" t="s">
        <v>54</v>
      </c>
      <c r="C40" s="7" t="s">
        <v>104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214">
        <f>SUM(N42:N45)</f>
        <v>13897010</v>
      </c>
      <c r="O40" s="214">
        <f>SUM(O42:O45)</f>
        <v>74049010</v>
      </c>
      <c r="P40" s="214">
        <f>SUM(P42:P45)</f>
        <v>6776831</v>
      </c>
    </row>
    <row r="41" spans="2:16" s="9" customFormat="1" ht="4.5" customHeight="1">
      <c r="B41" s="23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44"/>
      <c r="O41" s="244"/>
      <c r="P41" s="244"/>
    </row>
    <row r="42" spans="2:16" s="9" customFormat="1">
      <c r="B42" s="235" t="s">
        <v>34</v>
      </c>
      <c r="C42" s="27" t="s">
        <v>460</v>
      </c>
      <c r="D42" s="149" t="s">
        <v>461</v>
      </c>
      <c r="E42" s="149"/>
      <c r="F42" s="149"/>
      <c r="G42" s="149"/>
      <c r="H42" s="149"/>
      <c r="I42" s="149"/>
      <c r="J42" s="149"/>
      <c r="K42" s="149"/>
      <c r="L42" s="149"/>
      <c r="M42" s="28"/>
      <c r="N42" s="244">
        <v>0</v>
      </c>
      <c r="O42" s="210">
        <v>41947</v>
      </c>
      <c r="P42" s="210">
        <v>41947</v>
      </c>
    </row>
    <row r="43" spans="2:16" s="9" customFormat="1">
      <c r="B43" s="235" t="s">
        <v>36</v>
      </c>
      <c r="C43" s="27" t="s">
        <v>105</v>
      </c>
      <c r="D43" s="149" t="s">
        <v>462</v>
      </c>
      <c r="E43" s="149"/>
      <c r="F43" s="149"/>
      <c r="G43" s="149"/>
      <c r="H43" s="149"/>
      <c r="I43" s="149"/>
      <c r="J43" s="149"/>
      <c r="K43" s="149"/>
      <c r="L43" s="149"/>
      <c r="M43" s="28"/>
      <c r="N43" s="210">
        <v>2851000</v>
      </c>
      <c r="O43" s="210">
        <v>2819053</v>
      </c>
      <c r="P43" s="210">
        <v>2344884</v>
      </c>
    </row>
    <row r="44" spans="2:16" s="9" customFormat="1">
      <c r="B44" s="235" t="s">
        <v>37</v>
      </c>
      <c r="C44" s="27" t="s">
        <v>106</v>
      </c>
      <c r="D44" s="149" t="s">
        <v>516</v>
      </c>
      <c r="E44" s="149"/>
      <c r="F44" s="149"/>
      <c r="G44" s="149"/>
      <c r="H44" s="149"/>
      <c r="I44" s="149"/>
      <c r="J44" s="149"/>
      <c r="K44" s="149"/>
      <c r="L44" s="149"/>
      <c r="M44" s="28"/>
      <c r="N44" s="210">
        <v>4290000</v>
      </c>
      <c r="O44" s="210">
        <v>4390000</v>
      </c>
      <c r="P44" s="210">
        <v>4390000</v>
      </c>
    </row>
    <row r="45" spans="2:16" s="9" customFormat="1">
      <c r="B45" s="235" t="s">
        <v>38</v>
      </c>
      <c r="C45" s="27" t="s">
        <v>107</v>
      </c>
      <c r="D45" s="426" t="s">
        <v>463</v>
      </c>
      <c r="E45" s="427"/>
      <c r="F45" s="427"/>
      <c r="G45" s="427"/>
      <c r="H45" s="427"/>
      <c r="I45" s="427"/>
      <c r="J45" s="427"/>
      <c r="K45" s="427"/>
      <c r="L45" s="428"/>
      <c r="M45" s="29"/>
      <c r="N45" s="210">
        <v>6756010</v>
      </c>
      <c r="O45" s="210">
        <v>66798010</v>
      </c>
      <c r="P45" s="210">
        <v>0</v>
      </c>
    </row>
    <row r="46" spans="2:16" s="9" customFormat="1">
      <c r="B46" s="235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244"/>
      <c r="O46" s="244"/>
      <c r="P46" s="244"/>
    </row>
    <row r="47" spans="2:16" s="9" customFormat="1">
      <c r="B47" s="229" t="s">
        <v>60</v>
      </c>
      <c r="C47" s="7" t="s">
        <v>108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214">
        <f>SUM(N49:N51)</f>
        <v>240000</v>
      </c>
      <c r="O47" s="214">
        <f>SUM(O49:O51)</f>
        <v>2504000</v>
      </c>
      <c r="P47" s="214">
        <f>SUM(P49:P51)</f>
        <v>2501070</v>
      </c>
    </row>
    <row r="48" spans="2:16" ht="4.5" customHeight="1">
      <c r="B48" s="230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38"/>
      <c r="O48" s="38"/>
      <c r="P48" s="38"/>
    </row>
    <row r="49" spans="2:16">
      <c r="B49" s="231" t="s">
        <v>36</v>
      </c>
      <c r="C49" s="12" t="s">
        <v>111</v>
      </c>
      <c r="D49" s="13" t="s">
        <v>112</v>
      </c>
      <c r="E49" s="13"/>
      <c r="F49" s="13"/>
      <c r="G49" s="13"/>
      <c r="H49" s="13"/>
      <c r="I49" s="13"/>
      <c r="J49" s="13"/>
      <c r="K49" s="13"/>
      <c r="L49" s="13"/>
      <c r="M49" s="14"/>
      <c r="N49" s="46">
        <v>189000</v>
      </c>
      <c r="O49" s="46">
        <v>189000</v>
      </c>
      <c r="P49" s="46">
        <v>188976</v>
      </c>
    </row>
    <row r="50" spans="2:16">
      <c r="B50" s="231" t="s">
        <v>37</v>
      </c>
      <c r="C50" s="12" t="s">
        <v>113</v>
      </c>
      <c r="D50" s="13" t="s">
        <v>114</v>
      </c>
      <c r="E50" s="13"/>
      <c r="F50" s="13"/>
      <c r="G50" s="13"/>
      <c r="H50" s="13"/>
      <c r="I50" s="13"/>
      <c r="J50" s="13"/>
      <c r="K50" s="13"/>
      <c r="L50" s="13"/>
      <c r="M50" s="14"/>
      <c r="N50" s="46">
        <v>0</v>
      </c>
      <c r="O50" s="46">
        <v>1781000</v>
      </c>
      <c r="P50" s="46">
        <v>1780370</v>
      </c>
    </row>
    <row r="51" spans="2:16" ht="15.75" thickBot="1">
      <c r="B51" s="236" t="s">
        <v>39</v>
      </c>
      <c r="C51" s="237" t="s">
        <v>116</v>
      </c>
      <c r="D51" s="238" t="s">
        <v>117</v>
      </c>
      <c r="E51" s="238"/>
      <c r="F51" s="238"/>
      <c r="G51" s="238"/>
      <c r="H51" s="238"/>
      <c r="I51" s="238"/>
      <c r="J51" s="238"/>
      <c r="K51" s="238"/>
      <c r="L51" s="238"/>
      <c r="M51" s="238"/>
      <c r="N51" s="245">
        <v>51000</v>
      </c>
      <c r="O51" s="245">
        <v>534000</v>
      </c>
      <c r="P51" s="246">
        <v>531724</v>
      </c>
    </row>
    <row r="52" spans="2:16" s="9" customFormat="1">
      <c r="B52" s="239" t="s">
        <v>62</v>
      </c>
      <c r="C52" s="240" t="s">
        <v>118</v>
      </c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7">
        <f>SUM(N54:N55)</f>
        <v>21026000</v>
      </c>
      <c r="O52" s="247">
        <f>SUM(O54:O55)</f>
        <v>21382000</v>
      </c>
      <c r="P52" s="248">
        <f>SUM(P54:P55)</f>
        <v>19615581</v>
      </c>
    </row>
    <row r="53" spans="2:16" ht="4.5" customHeight="1">
      <c r="B53" s="230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38"/>
      <c r="O53" s="38"/>
      <c r="P53" s="38"/>
    </row>
    <row r="54" spans="2:16">
      <c r="B54" s="231" t="s">
        <v>34</v>
      </c>
      <c r="C54" s="12" t="s">
        <v>119</v>
      </c>
      <c r="D54" s="13" t="s">
        <v>120</v>
      </c>
      <c r="E54" s="13"/>
      <c r="F54" s="13"/>
      <c r="G54" s="13"/>
      <c r="H54" s="13"/>
      <c r="I54" s="13"/>
      <c r="J54" s="13"/>
      <c r="K54" s="13"/>
      <c r="L54" s="13"/>
      <c r="M54" s="14"/>
      <c r="N54" s="46">
        <v>16556000</v>
      </c>
      <c r="O54" s="46">
        <v>16836000</v>
      </c>
      <c r="P54" s="46">
        <v>15728905</v>
      </c>
    </row>
    <row r="55" spans="2:16" ht="15.75" thickBot="1">
      <c r="B55" s="231" t="s">
        <v>37</v>
      </c>
      <c r="C55" s="12" t="s">
        <v>125</v>
      </c>
      <c r="D55" s="13" t="s">
        <v>126</v>
      </c>
      <c r="E55" s="13"/>
      <c r="F55" s="13"/>
      <c r="G55" s="13"/>
      <c r="H55" s="13"/>
      <c r="I55" s="13"/>
      <c r="J55" s="13"/>
      <c r="K55" s="13"/>
      <c r="L55" s="13"/>
      <c r="M55" s="14"/>
      <c r="N55" s="211">
        <v>4470000</v>
      </c>
      <c r="O55" s="211">
        <v>4546000</v>
      </c>
      <c r="P55" s="211">
        <v>3886676</v>
      </c>
    </row>
    <row r="56" spans="2:16" ht="15.75" thickBot="1">
      <c r="B56" s="230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8"/>
      <c r="O56" s="148"/>
      <c r="P56" s="243"/>
    </row>
    <row r="57" spans="2:16" s="9" customFormat="1">
      <c r="B57" s="229" t="s">
        <v>65</v>
      </c>
      <c r="C57" s="7" t="s">
        <v>127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213">
        <f>SUM(N59:N59)</f>
        <v>700000</v>
      </c>
      <c r="O57" s="213">
        <f>SUM(O59:O59)</f>
        <v>1000000</v>
      </c>
      <c r="P57" s="213">
        <f>SUM(P59:P59)</f>
        <v>1000000</v>
      </c>
    </row>
    <row r="58" spans="2:16" ht="4.5" customHeight="1">
      <c r="B58" s="230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38"/>
      <c r="O58" s="38"/>
      <c r="P58" s="38"/>
    </row>
    <row r="59" spans="2:16">
      <c r="B59" s="231" t="s">
        <v>37</v>
      </c>
      <c r="C59" s="12" t="s">
        <v>128</v>
      </c>
      <c r="D59" s="13" t="s">
        <v>129</v>
      </c>
      <c r="E59" s="13"/>
      <c r="F59" s="13"/>
      <c r="G59" s="13"/>
      <c r="H59" s="13"/>
      <c r="I59" s="13"/>
      <c r="J59" s="13"/>
      <c r="K59" s="13"/>
      <c r="L59" s="13"/>
      <c r="M59" s="14"/>
      <c r="N59" s="46">
        <v>700000</v>
      </c>
      <c r="O59" s="46">
        <v>1000000</v>
      </c>
      <c r="P59" s="46">
        <v>1000000</v>
      </c>
    </row>
    <row r="60" spans="2:16">
      <c r="B60" s="230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38"/>
      <c r="O60" s="38"/>
      <c r="P60" s="38"/>
    </row>
    <row r="61" spans="2:16">
      <c r="B61" s="229" t="s">
        <v>130</v>
      </c>
      <c r="C61" s="150" t="s">
        <v>420</v>
      </c>
      <c r="D61" s="7"/>
      <c r="E61" s="7"/>
      <c r="F61" s="7"/>
      <c r="G61" s="7"/>
      <c r="H61" s="7"/>
      <c r="I61" s="7"/>
      <c r="J61" s="7"/>
      <c r="K61" s="7"/>
      <c r="L61" s="7"/>
      <c r="M61" s="8"/>
      <c r="N61" s="214">
        <f>SUM(N63:N64)</f>
        <v>18999990</v>
      </c>
      <c r="O61" s="214">
        <f>SUM(O63:O64)</f>
        <v>18699990</v>
      </c>
      <c r="P61" s="214">
        <f>SUM(P63:P64)</f>
        <v>18358231</v>
      </c>
    </row>
    <row r="62" spans="2:16" ht="4.5" customHeight="1">
      <c r="B62" s="231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46"/>
      <c r="O62" s="46"/>
      <c r="P62" s="46"/>
    </row>
    <row r="63" spans="2:16">
      <c r="B63" s="233" t="s">
        <v>34</v>
      </c>
      <c r="C63" s="12" t="s">
        <v>131</v>
      </c>
      <c r="D63" s="11" t="s">
        <v>132</v>
      </c>
      <c r="E63" s="13"/>
      <c r="F63" s="13"/>
      <c r="G63" s="13"/>
      <c r="H63" s="13"/>
      <c r="I63" s="13"/>
      <c r="J63" s="13"/>
      <c r="K63" s="13"/>
      <c r="L63" s="13"/>
      <c r="M63" s="14"/>
      <c r="N63" s="46">
        <v>17723000</v>
      </c>
      <c r="O63" s="46">
        <v>17423000</v>
      </c>
      <c r="P63" s="46">
        <v>17081241</v>
      </c>
    </row>
    <row r="64" spans="2:16">
      <c r="B64" s="233" t="s">
        <v>35</v>
      </c>
      <c r="C64" s="13" t="s">
        <v>157</v>
      </c>
      <c r="D64" s="13" t="s">
        <v>158</v>
      </c>
      <c r="E64" s="13"/>
      <c r="F64" s="13"/>
      <c r="G64" s="13"/>
      <c r="H64" s="13"/>
      <c r="I64" s="13"/>
      <c r="J64" s="13"/>
      <c r="K64" s="13"/>
      <c r="L64" s="13"/>
      <c r="M64" s="13"/>
      <c r="N64" s="46">
        <v>1276990</v>
      </c>
      <c r="O64" s="46">
        <v>1276990</v>
      </c>
      <c r="P64" s="46">
        <v>1276990</v>
      </c>
    </row>
    <row r="65" spans="2:16" ht="12.75" customHeight="1">
      <c r="B65" s="230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38"/>
      <c r="O65" s="38"/>
      <c r="P65" s="38"/>
    </row>
    <row r="66" spans="2:16" s="206" customFormat="1" ht="16.5" thickBot="1">
      <c r="B66" s="303" t="s">
        <v>481</v>
      </c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5"/>
      <c r="N66" s="306">
        <f>SUM(N7,N16,N18,N34,N40,N47,N53,N52,N57,N61)</f>
        <v>88689671</v>
      </c>
      <c r="O66" s="306">
        <f>SUM(O7,O16,O18,O34,O40,O47,O53,O52,O57,O61)</f>
        <v>156251000</v>
      </c>
      <c r="P66" s="306">
        <f>SUM(P7,P16,P18,P34,P40,P47,P53,P52,P57,P61)</f>
        <v>81113359</v>
      </c>
    </row>
    <row r="67" spans="2:16">
      <c r="B67" s="30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45"/>
    </row>
    <row r="68" spans="2:16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2:16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2:16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2:16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2:16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2:16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2:16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2:16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2:16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2:16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2:16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2:16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2:16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2:13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2:13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2:13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2:13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2:13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2:13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2:13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2:13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2:13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2:13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2:13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2:13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2:13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2:13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2:13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2:13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2:13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2:13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2:13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2:13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2:13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2:13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2:13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2:13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2:13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2:13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13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2:13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2:13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2:13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2:13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2:13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2:13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2:13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2:13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2:13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2:13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2:13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2:13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2:13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2:13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2:13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2:13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2:13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2:13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2:13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2:13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2:13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2:13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2:13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2:13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2:13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2:13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2:13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2:13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2:13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2:13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2:13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2:13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2:13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2:13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2:13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</row>
    <row r="145" spans="2:13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</row>
    <row r="146" spans="2:13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2:13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</row>
    <row r="148" spans="2:13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</row>
    <row r="149" spans="2:13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</row>
    <row r="150" spans="2:13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2:13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2:13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</row>
    <row r="153" spans="2:13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</row>
    <row r="154" spans="2:13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</row>
    <row r="155" spans="2:13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</row>
    <row r="156" spans="2:13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</row>
    <row r="157" spans="2:13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</row>
    <row r="158" spans="2:13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</row>
    <row r="159" spans="2:13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</row>
    <row r="160" spans="2:13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</row>
    <row r="161" spans="2:13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</row>
    <row r="162" spans="2:13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</row>
    <row r="163" spans="2:13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</row>
    <row r="164" spans="2:13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</row>
    <row r="165" spans="2:13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</row>
    <row r="166" spans="2:13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</row>
    <row r="167" spans="2:13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</row>
    <row r="168" spans="2:13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</row>
    <row r="169" spans="2:13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</row>
    <row r="170" spans="2:13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</row>
    <row r="171" spans="2:13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</row>
    <row r="172" spans="2:13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</row>
    <row r="173" spans="2:13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2:13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</row>
    <row r="175" spans="2:13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</row>
    <row r="176" spans="2:13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</row>
    <row r="177" spans="2:13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</row>
    <row r="178" spans="2:13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</row>
    <row r="179" spans="2:13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</row>
    <row r="180" spans="2:13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</row>
    <row r="181" spans="2:13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2:13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</row>
    <row r="183" spans="2:13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</row>
    <row r="184" spans="2:13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</row>
    <row r="185" spans="2:13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</row>
    <row r="186" spans="2:13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</row>
    <row r="187" spans="2:13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</row>
    <row r="188" spans="2:13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</row>
    <row r="189" spans="2:13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</row>
    <row r="190" spans="2:13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</row>
    <row r="191" spans="2:13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</row>
    <row r="192" spans="2:13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</row>
    <row r="193" spans="2:13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</row>
    <row r="194" spans="2:13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</row>
    <row r="195" spans="2:13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</row>
    <row r="196" spans="2:13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</row>
    <row r="197" spans="2:13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</row>
    <row r="198" spans="2:13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</row>
    <row r="199" spans="2:13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</row>
    <row r="200" spans="2:13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</row>
    <row r="201" spans="2:13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</row>
    <row r="202" spans="2:13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</row>
    <row r="203" spans="2:13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</row>
    <row r="204" spans="2:13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</row>
    <row r="205" spans="2:13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</row>
    <row r="206" spans="2:13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</row>
    <row r="207" spans="2:13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</row>
    <row r="208" spans="2:13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</row>
    <row r="209" spans="2:13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</row>
    <row r="210" spans="2:13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</row>
    <row r="211" spans="2:13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</row>
    <row r="212" spans="2:13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</row>
    <row r="213" spans="2:13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</row>
    <row r="214" spans="2:13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</row>
    <row r="215" spans="2:13"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</row>
    <row r="216" spans="2:13"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</row>
    <row r="217" spans="2:13"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</row>
    <row r="218" spans="2:13"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</row>
    <row r="219" spans="2:13"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</row>
    <row r="220" spans="2:13"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</row>
    <row r="221" spans="2:13"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</row>
    <row r="222" spans="2:13"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</row>
    <row r="223" spans="2:13"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</row>
    <row r="224" spans="2:13"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</row>
    <row r="225" spans="2:13"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</row>
    <row r="226" spans="2:13"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</row>
    <row r="227" spans="2:13"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</row>
    <row r="228" spans="2:13"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</row>
    <row r="229" spans="2:13"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</row>
    <row r="230" spans="2:13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</row>
    <row r="231" spans="2:13"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</row>
  </sheetData>
  <mergeCells count="4">
    <mergeCell ref="O1:P1"/>
    <mergeCell ref="B5:M5"/>
    <mergeCell ref="B2:P3"/>
    <mergeCell ref="D45:L45"/>
  </mergeCells>
  <phoneticPr fontId="41" type="noConversion"/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P214"/>
  <sheetViews>
    <sheetView workbookViewId="0">
      <selection activeCell="R36" sqref="R36:R37"/>
    </sheetView>
  </sheetViews>
  <sheetFormatPr defaultRowHeight="15"/>
  <cols>
    <col min="1" max="2" width="3.7109375" style="3" customWidth="1"/>
    <col min="3" max="3" width="5.7109375" style="3" customWidth="1"/>
    <col min="4" max="9" width="9.140625" style="3"/>
    <col min="10" max="10" width="0.140625" style="3" customWidth="1"/>
    <col min="11" max="11" width="3.85546875" style="3" hidden="1" customWidth="1"/>
    <col min="12" max="12" width="2.140625" style="3" hidden="1" customWidth="1"/>
    <col min="13" max="13" width="5" style="3" hidden="1" customWidth="1"/>
    <col min="14" max="14" width="14.28515625" style="3" customWidth="1"/>
    <col min="15" max="15" width="15" style="3" customWidth="1"/>
    <col min="16" max="16" width="14.28515625" style="3" customWidth="1"/>
    <col min="17" max="17" width="11.5703125" style="3" customWidth="1"/>
    <col min="18" max="16384" width="9.140625" style="3"/>
  </cols>
  <sheetData>
    <row r="1" spans="2:16">
      <c r="O1" s="421" t="s">
        <v>154</v>
      </c>
      <c r="P1" s="422"/>
    </row>
    <row r="2" spans="2:16">
      <c r="O2" s="301"/>
      <c r="P2" s="302"/>
    </row>
    <row r="3" spans="2:16">
      <c r="B3" s="418" t="s">
        <v>487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9"/>
      <c r="P3" s="419"/>
    </row>
    <row r="4" spans="2:16"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9"/>
      <c r="P4" s="419"/>
    </row>
    <row r="5" spans="2:16" ht="18.75"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300"/>
      <c r="P5" s="300"/>
    </row>
    <row r="6" spans="2:16" ht="15" customHeight="1" thickBo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31" t="s">
        <v>472</v>
      </c>
      <c r="O6" s="432"/>
      <c r="P6" s="432"/>
    </row>
    <row r="7" spans="2:16" s="24" customFormat="1" ht="39" customHeight="1">
      <c r="B7" s="423" t="s">
        <v>66</v>
      </c>
      <c r="C7" s="424"/>
      <c r="D7" s="424"/>
      <c r="E7" s="424"/>
      <c r="F7" s="424"/>
      <c r="G7" s="424"/>
      <c r="H7" s="424"/>
      <c r="I7" s="424"/>
      <c r="J7" s="424"/>
      <c r="K7" s="424"/>
      <c r="L7" s="424"/>
      <c r="M7" s="425"/>
      <c r="N7" s="36" t="s">
        <v>147</v>
      </c>
      <c r="O7" s="36" t="s">
        <v>148</v>
      </c>
      <c r="P7" s="36" t="s">
        <v>149</v>
      </c>
    </row>
    <row r="8" spans="2:16" ht="4.5" customHeight="1">
      <c r="B8" s="228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7"/>
      <c r="O8" s="37"/>
      <c r="P8" s="37"/>
    </row>
    <row r="9" spans="2:16" s="9" customFormat="1">
      <c r="B9" s="229" t="s">
        <v>46</v>
      </c>
      <c r="C9" s="7" t="s">
        <v>67</v>
      </c>
      <c r="D9" s="7"/>
      <c r="E9" s="7"/>
      <c r="F9" s="7"/>
      <c r="G9" s="7"/>
      <c r="H9" s="7"/>
      <c r="I9" s="7"/>
      <c r="J9" s="7"/>
      <c r="K9" s="7"/>
      <c r="L9" s="7"/>
      <c r="M9" s="8"/>
      <c r="N9" s="214">
        <f>SUM(N11:N14)</f>
        <v>10902000</v>
      </c>
      <c r="O9" s="214">
        <f>SUM(O11:O15)</f>
        <v>10872000</v>
      </c>
      <c r="P9" s="214">
        <f>SUM(P11:P15)</f>
        <v>10713945</v>
      </c>
    </row>
    <row r="10" spans="2:16" ht="4.5" customHeight="1">
      <c r="B10" s="230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38"/>
      <c r="O10" s="38"/>
      <c r="P10" s="38"/>
    </row>
    <row r="11" spans="2:16">
      <c r="B11" s="231" t="s">
        <v>34</v>
      </c>
      <c r="C11" s="12" t="s">
        <v>68</v>
      </c>
      <c r="D11" s="13" t="s">
        <v>69</v>
      </c>
      <c r="E11" s="13"/>
      <c r="F11" s="13"/>
      <c r="G11" s="13"/>
      <c r="H11" s="13"/>
      <c r="I11" s="13"/>
      <c r="J11" s="13"/>
      <c r="K11" s="13"/>
      <c r="L11" s="13"/>
      <c r="M11" s="14"/>
      <c r="N11" s="46">
        <v>9659000</v>
      </c>
      <c r="O11" s="46">
        <v>9272000</v>
      </c>
      <c r="P11" s="46">
        <v>9117436</v>
      </c>
    </row>
    <row r="12" spans="2:16">
      <c r="B12" s="231" t="s">
        <v>35</v>
      </c>
      <c r="C12" s="15" t="s">
        <v>488</v>
      </c>
      <c r="D12" s="16" t="s">
        <v>490</v>
      </c>
      <c r="E12" s="16"/>
      <c r="F12" s="16"/>
      <c r="G12" s="16"/>
      <c r="H12" s="16"/>
      <c r="I12" s="16"/>
      <c r="J12" s="16"/>
      <c r="K12" s="16"/>
      <c r="L12" s="16"/>
      <c r="M12" s="17"/>
      <c r="N12" s="46">
        <v>900000</v>
      </c>
      <c r="O12" s="46">
        <v>900000</v>
      </c>
      <c r="P12" s="46">
        <v>900000</v>
      </c>
    </row>
    <row r="13" spans="2:16">
      <c r="B13" s="231" t="s">
        <v>36</v>
      </c>
      <c r="C13" s="15" t="s">
        <v>70</v>
      </c>
      <c r="D13" s="16" t="s">
        <v>71</v>
      </c>
      <c r="E13" s="16"/>
      <c r="F13" s="16"/>
      <c r="G13" s="16"/>
      <c r="H13" s="16"/>
      <c r="I13" s="16"/>
      <c r="J13" s="16"/>
      <c r="K13" s="16"/>
      <c r="L13" s="16"/>
      <c r="M13" s="17"/>
      <c r="N13" s="46">
        <v>299000</v>
      </c>
      <c r="O13" s="46">
        <v>308000</v>
      </c>
      <c r="P13" s="46">
        <v>308000</v>
      </c>
    </row>
    <row r="14" spans="2:16">
      <c r="B14" s="231" t="s">
        <v>38</v>
      </c>
      <c r="C14" s="15" t="s">
        <v>455</v>
      </c>
      <c r="D14" s="16" t="s">
        <v>75</v>
      </c>
      <c r="E14" s="16"/>
      <c r="F14" s="16"/>
      <c r="G14" s="16"/>
      <c r="H14" s="16"/>
      <c r="I14" s="16"/>
      <c r="J14" s="16"/>
      <c r="K14" s="16"/>
      <c r="L14" s="16"/>
      <c r="M14" s="17"/>
      <c r="N14" s="46">
        <v>44000</v>
      </c>
      <c r="O14" s="46">
        <v>380000</v>
      </c>
      <c r="P14" s="46">
        <v>377409</v>
      </c>
    </row>
    <row r="15" spans="2:16" ht="15" customHeight="1">
      <c r="B15" s="231" t="s">
        <v>39</v>
      </c>
      <c r="C15" s="12" t="s">
        <v>78</v>
      </c>
      <c r="D15" s="410" t="s">
        <v>79</v>
      </c>
      <c r="E15" s="411"/>
      <c r="F15" s="411"/>
      <c r="G15" s="411"/>
      <c r="H15" s="411"/>
      <c r="I15" s="411"/>
      <c r="J15" s="411"/>
      <c r="K15" s="411"/>
      <c r="L15" s="412"/>
      <c r="M15" s="12"/>
      <c r="N15" s="223">
        <v>0</v>
      </c>
      <c r="O15" s="223">
        <v>12000</v>
      </c>
      <c r="P15" s="308">
        <v>11100</v>
      </c>
    </row>
    <row r="16" spans="2:16" ht="15" customHeight="1">
      <c r="B16" s="231"/>
      <c r="C16" s="13"/>
      <c r="D16" s="298"/>
      <c r="E16" s="298"/>
      <c r="F16" s="298"/>
      <c r="G16" s="298"/>
      <c r="H16" s="298"/>
      <c r="I16" s="298"/>
      <c r="J16" s="298"/>
      <c r="K16" s="298"/>
      <c r="L16" s="298"/>
      <c r="M16" s="14"/>
      <c r="N16" s="307"/>
      <c r="O16" s="307"/>
      <c r="P16" s="309"/>
    </row>
    <row r="17" spans="2:16" s="9" customFormat="1">
      <c r="B17" s="229" t="s">
        <v>47</v>
      </c>
      <c r="C17" s="7" t="s">
        <v>80</v>
      </c>
      <c r="D17" s="7"/>
      <c r="E17" s="7"/>
      <c r="F17" s="7"/>
      <c r="G17" s="7"/>
      <c r="H17" s="7"/>
      <c r="I17" s="7"/>
      <c r="J17" s="7"/>
      <c r="K17" s="7"/>
      <c r="L17" s="7"/>
      <c r="M17" s="8"/>
      <c r="N17" s="214">
        <v>2913000</v>
      </c>
      <c r="O17" s="214">
        <v>2996000</v>
      </c>
      <c r="P17" s="214">
        <v>2990633</v>
      </c>
    </row>
    <row r="18" spans="2:16">
      <c r="B18" s="230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38"/>
      <c r="O18" s="38"/>
      <c r="P18" s="38"/>
    </row>
    <row r="19" spans="2:16" s="9" customFormat="1">
      <c r="B19" s="229" t="s">
        <v>48</v>
      </c>
      <c r="C19" s="7" t="s">
        <v>81</v>
      </c>
      <c r="D19" s="7"/>
      <c r="E19" s="7"/>
      <c r="F19" s="7"/>
      <c r="G19" s="7"/>
      <c r="H19" s="7"/>
      <c r="I19" s="7"/>
      <c r="J19" s="7"/>
      <c r="K19" s="7"/>
      <c r="L19" s="7"/>
      <c r="M19" s="8"/>
      <c r="N19" s="214">
        <f>SUM(N21:N31)</f>
        <v>3908000</v>
      </c>
      <c r="O19" s="214">
        <f>SUM(O21:O31)</f>
        <v>3855000</v>
      </c>
      <c r="P19" s="214">
        <f>SUM(P21:P31)</f>
        <v>3569289</v>
      </c>
    </row>
    <row r="20" spans="2:16" ht="4.5" customHeight="1" thickBot="1">
      <c r="B20" s="230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38"/>
      <c r="O20" s="38"/>
      <c r="P20" s="38"/>
    </row>
    <row r="21" spans="2:16">
      <c r="B21" s="231" t="s">
        <v>34</v>
      </c>
      <c r="C21" s="12" t="s">
        <v>82</v>
      </c>
      <c r="D21" s="13" t="s">
        <v>482</v>
      </c>
      <c r="E21" s="13"/>
      <c r="F21" s="13"/>
      <c r="G21" s="13"/>
      <c r="H21" s="13"/>
      <c r="I21" s="13"/>
      <c r="J21" s="13"/>
      <c r="K21" s="13"/>
      <c r="L21" s="13"/>
      <c r="M21" s="13"/>
      <c r="N21" s="241">
        <v>23000</v>
      </c>
      <c r="O21" s="241">
        <v>49000</v>
      </c>
      <c r="P21" s="241">
        <v>44394</v>
      </c>
    </row>
    <row r="22" spans="2:16">
      <c r="B22" s="231" t="s">
        <v>35</v>
      </c>
      <c r="C22" s="12" t="s">
        <v>83</v>
      </c>
      <c r="D22" s="13" t="s">
        <v>480</v>
      </c>
      <c r="E22" s="13"/>
      <c r="F22" s="13"/>
      <c r="G22" s="13"/>
      <c r="H22" s="13"/>
      <c r="I22" s="13"/>
      <c r="J22" s="13"/>
      <c r="K22" s="13"/>
      <c r="L22" s="13"/>
      <c r="M22" s="13"/>
      <c r="N22" s="46">
        <v>50000</v>
      </c>
      <c r="O22" s="46">
        <v>86000</v>
      </c>
      <c r="P22" s="46">
        <v>85147</v>
      </c>
    </row>
    <row r="23" spans="2:16">
      <c r="B23" s="231" t="s">
        <v>37</v>
      </c>
      <c r="C23" s="12" t="s">
        <v>85</v>
      </c>
      <c r="D23" s="13" t="s">
        <v>484</v>
      </c>
      <c r="E23" s="13"/>
      <c r="F23" s="13"/>
      <c r="G23" s="13"/>
      <c r="H23" s="13"/>
      <c r="I23" s="13"/>
      <c r="J23" s="13"/>
      <c r="K23" s="13"/>
      <c r="L23" s="13"/>
      <c r="M23" s="13"/>
      <c r="N23" s="46">
        <v>80000</v>
      </c>
      <c r="O23" s="46">
        <v>81000</v>
      </c>
      <c r="P23" s="46">
        <v>80889</v>
      </c>
    </row>
    <row r="24" spans="2:16">
      <c r="B24" s="231" t="s">
        <v>38</v>
      </c>
      <c r="C24" s="12" t="s">
        <v>86</v>
      </c>
      <c r="D24" s="13" t="s">
        <v>485</v>
      </c>
      <c r="E24" s="13"/>
      <c r="F24" s="13"/>
      <c r="G24" s="13"/>
      <c r="H24" s="13"/>
      <c r="I24" s="13"/>
      <c r="J24" s="13"/>
      <c r="K24" s="13"/>
      <c r="L24" s="13"/>
      <c r="M24" s="13"/>
      <c r="N24" s="46">
        <v>570000</v>
      </c>
      <c r="O24" s="46">
        <v>507000</v>
      </c>
      <c r="P24" s="46">
        <v>468003</v>
      </c>
    </row>
    <row r="25" spans="2:16" ht="15" customHeight="1">
      <c r="B25" s="231" t="s">
        <v>39</v>
      </c>
      <c r="C25" s="12" t="s">
        <v>87</v>
      </c>
      <c r="D25" s="13" t="s">
        <v>88</v>
      </c>
      <c r="E25" s="13"/>
      <c r="F25" s="13"/>
      <c r="G25" s="13"/>
      <c r="H25" s="13"/>
      <c r="I25" s="13"/>
      <c r="J25" s="13"/>
      <c r="K25" s="13"/>
      <c r="L25" s="13"/>
      <c r="M25" s="13"/>
      <c r="N25" s="46">
        <v>1990000</v>
      </c>
      <c r="O25" s="46">
        <v>1990000</v>
      </c>
      <c r="P25" s="46">
        <v>1976890</v>
      </c>
    </row>
    <row r="26" spans="2:16" ht="15" customHeight="1">
      <c r="B26" s="231" t="s">
        <v>41</v>
      </c>
      <c r="C26" s="22" t="s">
        <v>90</v>
      </c>
      <c r="D26" s="147" t="s">
        <v>91</v>
      </c>
      <c r="E26" s="147"/>
      <c r="F26" s="202"/>
      <c r="G26" s="147"/>
      <c r="H26" s="147"/>
      <c r="I26" s="147"/>
      <c r="J26" s="147"/>
      <c r="K26" s="147"/>
      <c r="L26" s="147"/>
      <c r="M26" s="147"/>
      <c r="N26" s="46">
        <v>0</v>
      </c>
      <c r="O26" s="46">
        <v>6000</v>
      </c>
      <c r="P26" s="46">
        <v>6000</v>
      </c>
    </row>
    <row r="27" spans="2:16" ht="15" customHeight="1">
      <c r="B27" s="231" t="s">
        <v>42</v>
      </c>
      <c r="C27" s="12" t="s">
        <v>92</v>
      </c>
      <c r="D27" s="13" t="s">
        <v>93</v>
      </c>
      <c r="E27" s="13"/>
      <c r="F27" s="13"/>
      <c r="G27" s="13"/>
      <c r="H27" s="13"/>
      <c r="I27" s="13"/>
      <c r="J27" s="13"/>
      <c r="K27" s="13"/>
      <c r="L27" s="13"/>
      <c r="M27" s="13"/>
      <c r="N27" s="46">
        <v>307000</v>
      </c>
      <c r="O27" s="46">
        <v>292000</v>
      </c>
      <c r="P27" s="46">
        <v>144900</v>
      </c>
    </row>
    <row r="28" spans="2:16" ht="15" customHeight="1">
      <c r="B28" s="231" t="s">
        <v>43</v>
      </c>
      <c r="C28" s="12" t="s">
        <v>94</v>
      </c>
      <c r="D28" s="13" t="s">
        <v>133</v>
      </c>
      <c r="E28" s="13"/>
      <c r="F28" s="13"/>
      <c r="G28" s="13"/>
      <c r="H28" s="13"/>
      <c r="I28" s="13"/>
      <c r="J28" s="13"/>
      <c r="K28" s="13"/>
      <c r="L28" s="13"/>
      <c r="M28" s="13"/>
      <c r="N28" s="46">
        <v>55000</v>
      </c>
      <c r="O28" s="46">
        <v>64000</v>
      </c>
      <c r="P28" s="46">
        <v>52548</v>
      </c>
    </row>
    <row r="29" spans="2:16" ht="15" customHeight="1">
      <c r="B29" s="231" t="s">
        <v>52</v>
      </c>
      <c r="C29" s="12" t="s">
        <v>97</v>
      </c>
      <c r="D29" s="13" t="s">
        <v>98</v>
      </c>
      <c r="E29" s="13"/>
      <c r="F29" s="13"/>
      <c r="G29" s="13"/>
      <c r="H29" s="13"/>
      <c r="I29" s="13"/>
      <c r="J29" s="13"/>
      <c r="K29" s="13"/>
      <c r="L29" s="13"/>
      <c r="M29" s="13"/>
      <c r="N29" s="46">
        <v>730000</v>
      </c>
      <c r="O29" s="46">
        <v>730000</v>
      </c>
      <c r="P29" s="46">
        <v>710518</v>
      </c>
    </row>
    <row r="30" spans="2:16" ht="15" customHeight="1">
      <c r="B30" s="231" t="s">
        <v>53</v>
      </c>
      <c r="C30" s="12" t="s">
        <v>456</v>
      </c>
      <c r="D30" s="13" t="s">
        <v>457</v>
      </c>
      <c r="E30" s="13"/>
      <c r="F30" s="13"/>
      <c r="G30" s="13"/>
      <c r="H30" s="13"/>
      <c r="I30" s="13"/>
      <c r="J30" s="13"/>
      <c r="K30" s="13"/>
      <c r="L30" s="13"/>
      <c r="M30" s="13"/>
      <c r="N30" s="46">
        <v>50000</v>
      </c>
      <c r="O30" s="46">
        <v>50000</v>
      </c>
      <c r="P30" s="46">
        <v>0</v>
      </c>
    </row>
    <row r="31" spans="2:16" ht="15" customHeight="1">
      <c r="B31" s="231" t="s">
        <v>89</v>
      </c>
      <c r="C31" s="19" t="s">
        <v>489</v>
      </c>
      <c r="D31" s="18" t="s">
        <v>145</v>
      </c>
      <c r="E31" s="147"/>
      <c r="F31" s="147"/>
      <c r="G31" s="147"/>
      <c r="H31" s="147"/>
      <c r="I31" s="147"/>
      <c r="J31" s="147"/>
      <c r="K31" s="147"/>
      <c r="L31" s="147"/>
      <c r="M31" s="147"/>
      <c r="N31" s="38">
        <v>53000</v>
      </c>
      <c r="O31" s="38">
        <v>0</v>
      </c>
      <c r="P31" s="38">
        <v>0</v>
      </c>
    </row>
    <row r="32" spans="2:16" ht="15" customHeight="1">
      <c r="B32" s="31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23"/>
      <c r="O32" s="223"/>
      <c r="P32" s="308"/>
    </row>
    <row r="33" spans="2:16" s="217" customFormat="1" ht="15" customHeight="1">
      <c r="B33" s="311" t="s">
        <v>418</v>
      </c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16">
        <f>SUM(N9,N17,N19)</f>
        <v>17723000</v>
      </c>
      <c r="O33" s="216">
        <f>SUM(O9,O17,O19)</f>
        <v>17723000</v>
      </c>
      <c r="P33" s="312">
        <f>SUM(P9,P17,P19)</f>
        <v>17273867</v>
      </c>
    </row>
    <row r="34" spans="2:16" s="322" customFormat="1" ht="15" customHeight="1">
      <c r="B34" s="318"/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20"/>
      <c r="O34" s="320"/>
      <c r="P34" s="321"/>
    </row>
    <row r="35" spans="2:16" ht="15" customHeight="1">
      <c r="B35" s="230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8"/>
      <c r="O35" s="148"/>
      <c r="P35" s="243"/>
    </row>
    <row r="36" spans="2:16" ht="15.75" thickBot="1">
      <c r="B36" s="230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8"/>
      <c r="O36" s="148"/>
      <c r="P36" s="243"/>
    </row>
    <row r="37" spans="2:16" s="9" customFormat="1">
      <c r="B37" s="433" t="s">
        <v>0</v>
      </c>
      <c r="C37" s="434"/>
      <c r="D37" s="434"/>
      <c r="E37" s="434"/>
      <c r="F37" s="434"/>
      <c r="G37" s="434"/>
      <c r="H37" s="434"/>
      <c r="I37" s="434"/>
      <c r="J37" s="434"/>
      <c r="K37" s="434"/>
      <c r="L37" s="434"/>
      <c r="M37" s="7"/>
      <c r="N37" s="439" t="s">
        <v>407</v>
      </c>
      <c r="O37" s="439" t="s">
        <v>408</v>
      </c>
      <c r="P37" s="439" t="s">
        <v>149</v>
      </c>
    </row>
    <row r="38" spans="2:16" ht="4.5" customHeight="1">
      <c r="B38" s="435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147"/>
      <c r="N38" s="440"/>
      <c r="O38" s="440"/>
      <c r="P38" s="440"/>
    </row>
    <row r="39" spans="2:16">
      <c r="B39" s="437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14"/>
      <c r="N39" s="441"/>
      <c r="O39" s="441"/>
      <c r="P39" s="441"/>
    </row>
    <row r="40" spans="2:16">
      <c r="B40" s="313" t="s">
        <v>49</v>
      </c>
      <c r="C40" s="429" t="s">
        <v>412</v>
      </c>
      <c r="D40" s="430"/>
      <c r="E40" s="430"/>
      <c r="F40" s="430"/>
      <c r="G40" s="430"/>
      <c r="H40" s="430"/>
      <c r="I40" s="430"/>
      <c r="J40" s="430"/>
      <c r="K40" s="430"/>
      <c r="L40" s="430"/>
      <c r="M40" s="14"/>
      <c r="N40" s="249">
        <f>SUM(N41:N42)</f>
        <v>0</v>
      </c>
      <c r="O40" s="249">
        <f t="shared" ref="O40:P40" si="0">SUM(O41:O42)</f>
        <v>165362</v>
      </c>
      <c r="P40" s="249">
        <f t="shared" si="0"/>
        <v>165062</v>
      </c>
    </row>
    <row r="41" spans="2:16">
      <c r="B41" s="314" t="s">
        <v>34</v>
      </c>
      <c r="C41" s="12" t="s">
        <v>409</v>
      </c>
      <c r="D41" s="13" t="s">
        <v>406</v>
      </c>
      <c r="E41" s="13"/>
      <c r="F41" s="13"/>
      <c r="G41" s="13"/>
      <c r="H41" s="13"/>
      <c r="I41" s="13"/>
      <c r="J41" s="13"/>
      <c r="K41" s="13"/>
      <c r="L41" s="13"/>
      <c r="M41" s="14"/>
      <c r="N41" s="46">
        <v>0</v>
      </c>
      <c r="O41" s="46">
        <v>130262</v>
      </c>
      <c r="P41" s="46">
        <v>129970</v>
      </c>
    </row>
    <row r="42" spans="2:16">
      <c r="B42" s="314" t="s">
        <v>35</v>
      </c>
      <c r="C42" s="12" t="s">
        <v>410</v>
      </c>
      <c r="D42" s="13" t="s">
        <v>159</v>
      </c>
      <c r="E42" s="13"/>
      <c r="F42" s="13"/>
      <c r="G42" s="13"/>
      <c r="H42" s="13"/>
      <c r="I42" s="13"/>
      <c r="J42" s="13"/>
      <c r="K42" s="13"/>
      <c r="L42" s="13"/>
      <c r="M42" s="14"/>
      <c r="N42" s="46">
        <v>0</v>
      </c>
      <c r="O42" s="46">
        <v>35100</v>
      </c>
      <c r="P42" s="46">
        <v>35092</v>
      </c>
    </row>
    <row r="43" spans="2:16">
      <c r="B43" s="230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38"/>
      <c r="O43" s="38"/>
      <c r="P43" s="38"/>
    </row>
    <row r="44" spans="2:16">
      <c r="B44" s="229" t="s">
        <v>54</v>
      </c>
      <c r="C44" s="150" t="s">
        <v>64</v>
      </c>
      <c r="D44" s="7"/>
      <c r="E44" s="7"/>
      <c r="F44" s="7"/>
      <c r="G44" s="7"/>
      <c r="H44" s="7"/>
      <c r="I44" s="7"/>
      <c r="J44" s="7"/>
      <c r="K44" s="7"/>
      <c r="L44" s="7"/>
      <c r="M44" s="8"/>
      <c r="N44" s="214">
        <f>SUM(N46:N48)</f>
        <v>17723000</v>
      </c>
      <c r="O44" s="214">
        <f>SUM(O46:O47)</f>
        <v>17557638</v>
      </c>
      <c r="P44" s="214">
        <f>SUM(P46:P47)</f>
        <v>17215879</v>
      </c>
    </row>
    <row r="45" spans="2:16" ht="4.5" customHeight="1">
      <c r="B45" s="231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46"/>
      <c r="O45" s="46"/>
      <c r="P45" s="46"/>
    </row>
    <row r="46" spans="2:16">
      <c r="B46" s="233" t="s">
        <v>34</v>
      </c>
      <c r="C46" s="12" t="s">
        <v>413</v>
      </c>
      <c r="D46" s="11" t="s">
        <v>414</v>
      </c>
      <c r="E46" s="13"/>
      <c r="F46" s="13"/>
      <c r="G46" s="13"/>
      <c r="H46" s="13"/>
      <c r="I46" s="13"/>
      <c r="J46" s="13"/>
      <c r="K46" s="13"/>
      <c r="L46" s="13"/>
      <c r="M46" s="14"/>
      <c r="N46" s="46">
        <v>0</v>
      </c>
      <c r="O46" s="46">
        <v>134638</v>
      </c>
      <c r="P46" s="46">
        <v>134638</v>
      </c>
    </row>
    <row r="47" spans="2:16">
      <c r="B47" s="233" t="s">
        <v>35</v>
      </c>
      <c r="C47" s="12" t="s">
        <v>415</v>
      </c>
      <c r="D47" s="13" t="s">
        <v>416</v>
      </c>
      <c r="E47" s="13"/>
      <c r="F47" s="13"/>
      <c r="G47" s="13"/>
      <c r="H47" s="13"/>
      <c r="I47" s="13"/>
      <c r="J47" s="13"/>
      <c r="K47" s="13"/>
      <c r="L47" s="13"/>
      <c r="M47" s="13"/>
      <c r="N47" s="46">
        <v>17723000</v>
      </c>
      <c r="O47" s="46">
        <v>17423000</v>
      </c>
      <c r="P47" s="46">
        <v>17081241</v>
      </c>
    </row>
    <row r="48" spans="2:16" ht="12.75" customHeight="1">
      <c r="B48" s="230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38"/>
      <c r="O48" s="38"/>
      <c r="P48" s="38"/>
    </row>
    <row r="49" spans="2:16" s="9" customFormat="1" ht="15.75" thickBot="1">
      <c r="B49" s="315" t="s">
        <v>417</v>
      </c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7"/>
      <c r="N49" s="42">
        <f>SUM(N40,N44)</f>
        <v>17723000</v>
      </c>
      <c r="O49" s="42">
        <f t="shared" ref="O49:P49" si="1">SUM(O40,O44)</f>
        <v>17723000</v>
      </c>
      <c r="P49" s="42">
        <f t="shared" si="1"/>
        <v>17380941</v>
      </c>
    </row>
    <row r="50" spans="2:16">
      <c r="B50" s="30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 spans="2:16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 spans="2:16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 spans="2:16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 spans="2:16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 spans="2:16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 spans="2:16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 spans="2:16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 spans="2:16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 spans="2:16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2:16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2:16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2:16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2:16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2:16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 spans="2:13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2:13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 spans="2:13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 spans="2:13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 spans="2:13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 spans="2:13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 spans="2:13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2:13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 spans="2:13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 spans="2:13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2:13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 spans="2:13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2:13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2:13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2:13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2:13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2:13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 spans="2:13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2:13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2:13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2:13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 spans="2:13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2:13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 spans="2:13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2:13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 spans="2:13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2:13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2:13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2:13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2:13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2:13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2:13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 spans="2:13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 spans="2:13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2:13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2:13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2:13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2:13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2:13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2:13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2:13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2:13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2:13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2:13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2:13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2:13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2:13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2:13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2:13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2:13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2:13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2:13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2:13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2:13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2:13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2:13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2:13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2:13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2:13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2:13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2:13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2:13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2:13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2:13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2:13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2:13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2:13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2:13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2:13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2:13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2:13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2:13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2:13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2:13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2:13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2:13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2:13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2:13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2:13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2:13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</row>
    <row r="145" spans="2:13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</row>
    <row r="146" spans="2:13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2:13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</row>
    <row r="148" spans="2:13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</row>
    <row r="149" spans="2:13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</row>
    <row r="150" spans="2:13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2:13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2:13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</row>
    <row r="153" spans="2:13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</row>
    <row r="154" spans="2:13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</row>
    <row r="155" spans="2:13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</row>
    <row r="156" spans="2:13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</row>
    <row r="157" spans="2:13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</row>
    <row r="158" spans="2:13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</row>
    <row r="159" spans="2:13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</row>
    <row r="160" spans="2:13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</row>
    <row r="161" spans="2:13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</row>
    <row r="162" spans="2:13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</row>
    <row r="163" spans="2:13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</row>
    <row r="164" spans="2:13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</row>
    <row r="165" spans="2:13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</row>
    <row r="166" spans="2:13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</row>
    <row r="167" spans="2:13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</row>
    <row r="168" spans="2:13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</row>
    <row r="169" spans="2:13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</row>
    <row r="170" spans="2:13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</row>
    <row r="171" spans="2:13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</row>
    <row r="172" spans="2:13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</row>
    <row r="173" spans="2:13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2:13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</row>
    <row r="175" spans="2:13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</row>
    <row r="176" spans="2:13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</row>
    <row r="177" spans="2:13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</row>
    <row r="178" spans="2:13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</row>
    <row r="179" spans="2:13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</row>
    <row r="180" spans="2:13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</row>
    <row r="181" spans="2:13"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2:13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</row>
    <row r="183" spans="2:13"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</row>
    <row r="184" spans="2:13"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</row>
    <row r="185" spans="2:13"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</row>
    <row r="186" spans="2:13"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</row>
    <row r="187" spans="2:13"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</row>
    <row r="188" spans="2:13"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</row>
    <row r="189" spans="2:13"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</row>
    <row r="190" spans="2:13"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</row>
    <row r="191" spans="2:13"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</row>
    <row r="192" spans="2:13"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</row>
    <row r="193" spans="2:13"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</row>
    <row r="194" spans="2:13"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</row>
    <row r="195" spans="2:13"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</row>
    <row r="196" spans="2:13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</row>
    <row r="197" spans="2:13"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</row>
    <row r="198" spans="2:13"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</row>
    <row r="199" spans="2:13"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</row>
    <row r="200" spans="2:13"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</row>
    <row r="201" spans="2:13"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</row>
    <row r="202" spans="2:13"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</row>
    <row r="203" spans="2:13"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</row>
    <row r="204" spans="2:13"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</row>
    <row r="205" spans="2:13"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</row>
    <row r="206" spans="2:13"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</row>
    <row r="207" spans="2:13"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</row>
    <row r="208" spans="2:13"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</row>
    <row r="209" spans="2:13"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</row>
    <row r="210" spans="2:13"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</row>
    <row r="211" spans="2:13"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</row>
    <row r="212" spans="2:13"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</row>
    <row r="213" spans="2:13"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</row>
    <row r="214" spans="2:13"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</row>
  </sheetData>
  <mergeCells count="10">
    <mergeCell ref="C40:L40"/>
    <mergeCell ref="O1:P1"/>
    <mergeCell ref="B3:P4"/>
    <mergeCell ref="N6:P6"/>
    <mergeCell ref="B7:M7"/>
    <mergeCell ref="B37:L39"/>
    <mergeCell ref="N37:N39"/>
    <mergeCell ref="O37:O39"/>
    <mergeCell ref="P37:P39"/>
    <mergeCell ref="D15:L15"/>
  </mergeCells>
  <pageMargins left="0.25" right="0.25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54"/>
  <sheetViews>
    <sheetView topLeftCell="A13" workbookViewId="0">
      <selection activeCell="J11" sqref="J11"/>
    </sheetView>
  </sheetViews>
  <sheetFormatPr defaultColWidth="8.5703125" defaultRowHeight="12.75"/>
  <cols>
    <col min="1" max="1" width="1.5703125" style="1" customWidth="1"/>
    <col min="2" max="2" width="3.5703125" style="1" customWidth="1"/>
    <col min="3" max="3" width="52" style="1" customWidth="1"/>
    <col min="4" max="4" width="13.5703125" style="1" customWidth="1"/>
    <col min="5" max="5" width="13" style="1" customWidth="1"/>
    <col min="6" max="6" width="12.140625" style="1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1:6" ht="15">
      <c r="E1" s="446" t="s">
        <v>155</v>
      </c>
      <c r="F1" s="422"/>
    </row>
    <row r="2" spans="1:6">
      <c r="B2" s="444" t="s">
        <v>491</v>
      </c>
      <c r="C2" s="445"/>
      <c r="D2" s="445"/>
      <c r="E2" s="445"/>
      <c r="F2" s="445"/>
    </row>
    <row r="3" spans="1:6" ht="12.75" customHeight="1">
      <c r="A3" s="49"/>
      <c r="B3" s="445"/>
      <c r="C3" s="445"/>
      <c r="D3" s="445"/>
      <c r="E3" s="445"/>
      <c r="F3" s="445"/>
    </row>
    <row r="4" spans="1:6" ht="12.75" customHeight="1">
      <c r="A4" s="49"/>
      <c r="B4" s="445"/>
      <c r="C4" s="445"/>
      <c r="D4" s="445"/>
      <c r="E4" s="445"/>
      <c r="F4" s="445"/>
    </row>
    <row r="5" spans="1:6" ht="15" customHeight="1">
      <c r="B5" s="2"/>
      <c r="C5" s="2"/>
    </row>
    <row r="6" spans="1:6" ht="14.25" customHeight="1" thickBot="1">
      <c r="B6" s="442" t="s">
        <v>472</v>
      </c>
      <c r="C6" s="442"/>
      <c r="D6" s="442"/>
      <c r="E6" s="443"/>
      <c r="F6" s="443"/>
    </row>
    <row r="7" spans="1:6" ht="13.5" customHeight="1">
      <c r="B7" s="456" t="s">
        <v>135</v>
      </c>
      <c r="C7" s="457"/>
      <c r="D7" s="447" t="s">
        <v>147</v>
      </c>
      <c r="E7" s="447" t="s">
        <v>148</v>
      </c>
      <c r="F7" s="447" t="s">
        <v>149</v>
      </c>
    </row>
    <row r="8" spans="1:6" ht="12.75" customHeight="1">
      <c r="B8" s="458"/>
      <c r="C8" s="459"/>
      <c r="D8" s="448"/>
      <c r="E8" s="448"/>
      <c r="F8" s="448"/>
    </row>
    <row r="9" spans="1:6" ht="12.75" customHeight="1">
      <c r="B9" s="460"/>
      <c r="C9" s="461"/>
      <c r="D9" s="449"/>
      <c r="E9" s="449"/>
      <c r="F9" s="449"/>
    </row>
    <row r="10" spans="1:6" ht="4.5" customHeight="1">
      <c r="B10" s="218"/>
      <c r="C10" s="32"/>
      <c r="D10" s="39"/>
      <c r="E10" s="39"/>
      <c r="F10" s="39"/>
    </row>
    <row r="11" spans="1:6" ht="12.75" customHeight="1">
      <c r="B11" s="219" t="s">
        <v>109</v>
      </c>
      <c r="C11" s="151" t="s">
        <v>110</v>
      </c>
      <c r="D11" s="250">
        <f>SUM(D13)</f>
        <v>0</v>
      </c>
      <c r="E11" s="250">
        <f>SUM(E13)</f>
        <v>0</v>
      </c>
      <c r="F11" s="250">
        <f>SUM(F13)</f>
        <v>0</v>
      </c>
    </row>
    <row r="12" spans="1:6" ht="4.5" customHeight="1">
      <c r="B12" s="220"/>
      <c r="C12" s="41"/>
      <c r="D12" s="251"/>
      <c r="E12" s="251"/>
      <c r="F12" s="251"/>
    </row>
    <row r="13" spans="1:6" ht="15">
      <c r="B13" s="220"/>
      <c r="C13" s="41"/>
      <c r="D13" s="252"/>
      <c r="E13" s="252"/>
      <c r="F13" s="252"/>
    </row>
    <row r="14" spans="1:6" ht="15">
      <c r="B14" s="219" t="s">
        <v>111</v>
      </c>
      <c r="C14" s="151" t="s">
        <v>112</v>
      </c>
      <c r="D14" s="250">
        <v>189000</v>
      </c>
      <c r="E14" s="250">
        <v>189000</v>
      </c>
      <c r="F14" s="250">
        <v>188976</v>
      </c>
    </row>
    <row r="15" spans="1:6" ht="4.5" customHeight="1">
      <c r="B15" s="220"/>
      <c r="C15" s="41"/>
      <c r="D15" s="252"/>
      <c r="E15" s="252"/>
      <c r="F15" s="252"/>
    </row>
    <row r="16" spans="1:6" ht="15">
      <c r="B16" s="220" t="s">
        <v>34</v>
      </c>
      <c r="C16" s="41" t="s">
        <v>492</v>
      </c>
      <c r="D16" s="252">
        <v>189000</v>
      </c>
      <c r="E16" s="252">
        <v>189000</v>
      </c>
      <c r="F16" s="252">
        <v>188976</v>
      </c>
    </row>
    <row r="17" spans="2:6" ht="15">
      <c r="B17" s="219" t="s">
        <v>113</v>
      </c>
      <c r="C17" s="151" t="s">
        <v>136</v>
      </c>
      <c r="D17" s="250">
        <f>SUM(D18:D19)</f>
        <v>0</v>
      </c>
      <c r="E17" s="250">
        <f t="shared" ref="E17:F17" si="0">SUM(E18:E19)</f>
        <v>1781000</v>
      </c>
      <c r="F17" s="250">
        <f t="shared" si="0"/>
        <v>1780370</v>
      </c>
    </row>
    <row r="18" spans="2:6" ht="15" customHeight="1">
      <c r="B18" s="220"/>
      <c r="C18" s="41"/>
      <c r="D18" s="252"/>
      <c r="E18" s="252"/>
      <c r="F18" s="252"/>
    </row>
    <row r="19" spans="2:6" ht="15">
      <c r="B19" s="220" t="s">
        <v>35</v>
      </c>
      <c r="C19" s="41" t="s">
        <v>151</v>
      </c>
      <c r="D19" s="252">
        <v>0</v>
      </c>
      <c r="E19" s="252">
        <v>1781000</v>
      </c>
      <c r="F19" s="252">
        <v>1780370</v>
      </c>
    </row>
    <row r="20" spans="2:6" ht="15">
      <c r="B20" s="219" t="s">
        <v>115</v>
      </c>
      <c r="C20" s="151" t="s">
        <v>137</v>
      </c>
      <c r="D20" s="250"/>
      <c r="E20" s="250"/>
      <c r="F20" s="250"/>
    </row>
    <row r="21" spans="2:6" ht="4.5" customHeight="1">
      <c r="B21" s="220"/>
      <c r="C21" s="41"/>
      <c r="D21" s="252"/>
      <c r="E21" s="252"/>
      <c r="F21" s="252"/>
    </row>
    <row r="22" spans="2:6" ht="15">
      <c r="B22" s="220"/>
      <c r="C22" s="41"/>
      <c r="D22" s="252"/>
      <c r="E22" s="252"/>
      <c r="F22" s="252"/>
    </row>
    <row r="23" spans="2:6" ht="15">
      <c r="B23" s="219" t="s">
        <v>116</v>
      </c>
      <c r="C23" s="150" t="s">
        <v>117</v>
      </c>
      <c r="D23" s="250">
        <v>51000</v>
      </c>
      <c r="E23" s="250">
        <v>534000</v>
      </c>
      <c r="F23" s="250">
        <v>531724</v>
      </c>
    </row>
    <row r="24" spans="2:6" ht="15">
      <c r="B24" s="220"/>
      <c r="C24" s="41"/>
      <c r="D24" s="252"/>
      <c r="E24" s="252"/>
      <c r="F24" s="252"/>
    </row>
    <row r="25" spans="2:6" ht="15">
      <c r="B25" s="219" t="s">
        <v>119</v>
      </c>
      <c r="C25" s="151" t="s">
        <v>120</v>
      </c>
      <c r="D25" s="250">
        <f>SUM(D27:D30)</f>
        <v>16556000</v>
      </c>
      <c r="E25" s="250">
        <f>SUM(E27:E30)</f>
        <v>16836000</v>
      </c>
      <c r="F25" s="250">
        <f>SUM(F27:F30)</f>
        <v>15728905</v>
      </c>
    </row>
    <row r="26" spans="2:6" ht="4.5" customHeight="1">
      <c r="B26" s="220"/>
      <c r="C26" s="41"/>
      <c r="D26" s="252"/>
      <c r="E26" s="252"/>
      <c r="F26" s="252"/>
    </row>
    <row r="27" spans="2:6" ht="15">
      <c r="B27" s="221" t="s">
        <v>34</v>
      </c>
      <c r="C27" s="152" t="s">
        <v>421</v>
      </c>
      <c r="D27" s="253">
        <v>10292000</v>
      </c>
      <c r="E27" s="253">
        <v>9492000</v>
      </c>
      <c r="F27" s="253">
        <v>8463088</v>
      </c>
    </row>
    <row r="28" spans="2:6" ht="15">
      <c r="B28" s="221" t="s">
        <v>35</v>
      </c>
      <c r="C28" s="40" t="s">
        <v>493</v>
      </c>
      <c r="D28" s="254">
        <v>6264000</v>
      </c>
      <c r="E28" s="254">
        <v>6664000</v>
      </c>
      <c r="F28" s="404">
        <v>6598436</v>
      </c>
    </row>
    <row r="29" spans="2:6" ht="15">
      <c r="B29" s="221" t="s">
        <v>36</v>
      </c>
      <c r="C29" s="40" t="s">
        <v>494</v>
      </c>
      <c r="D29" s="254">
        <v>0</v>
      </c>
      <c r="E29" s="254">
        <v>280000</v>
      </c>
      <c r="F29" s="404">
        <v>279769</v>
      </c>
    </row>
    <row r="30" spans="2:6" ht="15">
      <c r="B30" s="220" t="s">
        <v>37</v>
      </c>
      <c r="C30" s="41" t="s">
        <v>495</v>
      </c>
      <c r="D30" s="252">
        <v>0</v>
      </c>
      <c r="E30" s="252">
        <v>400000</v>
      </c>
      <c r="F30" s="252">
        <v>387612</v>
      </c>
    </row>
    <row r="31" spans="2:6" ht="15">
      <c r="B31" s="219" t="s">
        <v>121</v>
      </c>
      <c r="C31" s="151" t="s">
        <v>122</v>
      </c>
      <c r="D31" s="250"/>
      <c r="E31" s="250"/>
      <c r="F31" s="250"/>
    </row>
    <row r="32" spans="2:6" ht="4.5" customHeight="1">
      <c r="B32" s="220"/>
      <c r="C32" s="41"/>
      <c r="D32" s="252"/>
      <c r="E32" s="252"/>
      <c r="F32" s="252"/>
    </row>
    <row r="33" spans="2:6" ht="15">
      <c r="B33" s="220"/>
      <c r="C33" s="41"/>
      <c r="D33" s="252"/>
      <c r="E33" s="252"/>
      <c r="F33" s="252"/>
    </row>
    <row r="34" spans="2:6" ht="15">
      <c r="B34" s="219" t="s">
        <v>123</v>
      </c>
      <c r="C34" s="151" t="s">
        <v>124</v>
      </c>
      <c r="D34" s="250"/>
      <c r="E34" s="250"/>
      <c r="F34" s="250"/>
    </row>
    <row r="35" spans="2:6" ht="4.5" customHeight="1">
      <c r="B35" s="220"/>
      <c r="C35" s="41"/>
      <c r="D35" s="252"/>
      <c r="E35" s="252"/>
      <c r="F35" s="252"/>
    </row>
    <row r="36" spans="2:6" ht="15">
      <c r="B36" s="220"/>
      <c r="C36" s="41"/>
      <c r="D36" s="252"/>
      <c r="E36" s="252"/>
      <c r="F36" s="252"/>
    </row>
    <row r="37" spans="2:6" ht="15">
      <c r="B37" s="219" t="s">
        <v>125</v>
      </c>
      <c r="C37" s="150" t="s">
        <v>126</v>
      </c>
      <c r="D37" s="250">
        <v>4470000</v>
      </c>
      <c r="E37" s="250">
        <v>4546000</v>
      </c>
      <c r="F37" s="250">
        <v>3886676</v>
      </c>
    </row>
    <row r="38" spans="2:6" ht="15">
      <c r="B38" s="220"/>
      <c r="C38" s="41"/>
      <c r="D38" s="252"/>
      <c r="E38" s="252"/>
      <c r="F38" s="252"/>
    </row>
    <row r="39" spans="2:6" ht="15">
      <c r="B39" s="219" t="s">
        <v>134</v>
      </c>
      <c r="C39" s="150" t="s">
        <v>138</v>
      </c>
      <c r="D39" s="250">
        <v>700000</v>
      </c>
      <c r="E39" s="250">
        <v>1000000</v>
      </c>
      <c r="F39" s="250">
        <v>1000000</v>
      </c>
    </row>
    <row r="40" spans="2:6" ht="15">
      <c r="B40" s="220"/>
      <c r="C40" s="41"/>
      <c r="D40" s="252"/>
      <c r="E40" s="252"/>
      <c r="F40" s="252"/>
    </row>
    <row r="41" spans="2:6" ht="15">
      <c r="B41" s="219" t="s">
        <v>128</v>
      </c>
      <c r="C41" s="150" t="s">
        <v>140</v>
      </c>
      <c r="D41" s="250">
        <f>SUM(D43)</f>
        <v>0</v>
      </c>
      <c r="E41" s="250">
        <f t="shared" ref="E41:F41" si="1">SUM(E43)</f>
        <v>0</v>
      </c>
      <c r="F41" s="250">
        <f t="shared" si="1"/>
        <v>0</v>
      </c>
    </row>
    <row r="42" spans="2:6" ht="4.5" customHeight="1">
      <c r="B42" s="220"/>
      <c r="C42" s="41"/>
      <c r="D42" s="252"/>
      <c r="E42" s="252"/>
      <c r="F42" s="252"/>
    </row>
    <row r="43" spans="2:6" ht="15">
      <c r="B43" s="405"/>
      <c r="C43" s="153"/>
      <c r="D43" s="255"/>
      <c r="E43" s="255"/>
      <c r="F43" s="255"/>
    </row>
    <row r="44" spans="2:6" ht="12.75" customHeight="1">
      <c r="B44" s="406"/>
      <c r="C44" s="35"/>
      <c r="D44" s="256"/>
      <c r="E44" s="256"/>
      <c r="F44" s="256"/>
    </row>
    <row r="45" spans="2:6" ht="12.75" customHeight="1">
      <c r="B45" s="452" t="s">
        <v>139</v>
      </c>
      <c r="C45" s="453"/>
      <c r="D45" s="450">
        <f>SUM(D11,D14,D17,D20,D23,D25,D37,D39:D40,D41)</f>
        <v>21966000</v>
      </c>
      <c r="E45" s="450">
        <f>SUM(E11,E14,E17,E20,E23,E25,E37,E39:E40,E41)</f>
        <v>24886000</v>
      </c>
      <c r="F45" s="450">
        <f>SUM(F11,F14,F17,F20,F23,F25,F37,F39:F40,F41)</f>
        <v>23116651</v>
      </c>
    </row>
    <row r="46" spans="2:6" ht="13.5" customHeight="1" thickBot="1">
      <c r="B46" s="454"/>
      <c r="C46" s="455"/>
      <c r="D46" s="451"/>
      <c r="E46" s="451"/>
      <c r="F46" s="451"/>
    </row>
    <row r="47" spans="2:6">
      <c r="D47" s="34"/>
      <c r="E47" s="34"/>
      <c r="F47" s="34"/>
    </row>
    <row r="48" spans="2:6">
      <c r="D48" s="34"/>
      <c r="E48" s="34"/>
      <c r="F48" s="34"/>
    </row>
    <row r="49" spans="4:6">
      <c r="D49" s="34"/>
      <c r="E49" s="34"/>
      <c r="F49" s="34"/>
    </row>
    <row r="50" spans="4:6">
      <c r="D50" s="34"/>
      <c r="E50" s="34"/>
      <c r="F50" s="34"/>
    </row>
    <row r="51" spans="4:6">
      <c r="D51" s="34"/>
      <c r="E51" s="34"/>
      <c r="F51" s="34"/>
    </row>
    <row r="52" spans="4:6">
      <c r="D52" s="34"/>
      <c r="E52" s="34"/>
      <c r="F52" s="34"/>
    </row>
    <row r="53" spans="4:6">
      <c r="D53" s="34"/>
      <c r="E53" s="34"/>
      <c r="F53" s="34"/>
    </row>
    <row r="54" spans="4:6">
      <c r="D54" s="34"/>
      <c r="E54" s="34"/>
      <c r="F54" s="34"/>
    </row>
    <row r="55" spans="4:6">
      <c r="D55" s="34"/>
      <c r="E55" s="34"/>
      <c r="F55" s="34"/>
    </row>
    <row r="56" spans="4:6">
      <c r="D56" s="34"/>
      <c r="E56" s="34"/>
      <c r="F56" s="34"/>
    </row>
    <row r="57" spans="4:6">
      <c r="D57" s="34"/>
      <c r="E57" s="34"/>
      <c r="F57" s="34"/>
    </row>
    <row r="58" spans="4:6">
      <c r="D58" s="34"/>
      <c r="E58" s="34"/>
      <c r="F58" s="34"/>
    </row>
    <row r="59" spans="4:6">
      <c r="D59" s="34"/>
      <c r="E59" s="34"/>
      <c r="F59" s="34"/>
    </row>
    <row r="60" spans="4:6">
      <c r="D60" s="34"/>
      <c r="E60" s="34"/>
      <c r="F60" s="34"/>
    </row>
    <row r="61" spans="4:6">
      <c r="D61" s="34"/>
      <c r="E61" s="34"/>
      <c r="F61" s="34"/>
    </row>
    <row r="62" spans="4:6">
      <c r="D62" s="34"/>
      <c r="E62" s="34"/>
      <c r="F62" s="34"/>
    </row>
    <row r="63" spans="4:6">
      <c r="D63" s="34"/>
      <c r="E63" s="34"/>
      <c r="F63" s="34"/>
    </row>
    <row r="64" spans="4:6">
      <c r="D64" s="34"/>
      <c r="E64" s="34"/>
      <c r="F64" s="34"/>
    </row>
    <row r="65" spans="4:6">
      <c r="D65" s="34"/>
      <c r="E65" s="34"/>
      <c r="F65" s="34"/>
    </row>
    <row r="66" spans="4:6">
      <c r="D66" s="34"/>
      <c r="E66" s="34"/>
      <c r="F66" s="34"/>
    </row>
    <row r="67" spans="4:6">
      <c r="D67" s="34"/>
      <c r="E67" s="34"/>
      <c r="F67" s="34"/>
    </row>
    <row r="68" spans="4:6">
      <c r="D68" s="34"/>
      <c r="E68" s="34"/>
      <c r="F68" s="34"/>
    </row>
    <row r="69" spans="4:6">
      <c r="D69" s="34"/>
      <c r="E69" s="34"/>
      <c r="F69" s="34"/>
    </row>
    <row r="70" spans="4:6">
      <c r="D70" s="34"/>
      <c r="E70" s="34"/>
      <c r="F70" s="34"/>
    </row>
    <row r="71" spans="4:6">
      <c r="D71" s="34"/>
      <c r="E71" s="34"/>
      <c r="F71" s="34"/>
    </row>
    <row r="72" spans="4:6">
      <c r="D72" s="34"/>
      <c r="E72" s="34"/>
      <c r="F72" s="34"/>
    </row>
    <row r="73" spans="4:6">
      <c r="D73" s="34"/>
      <c r="E73" s="34"/>
      <c r="F73" s="34"/>
    </row>
    <row r="74" spans="4:6">
      <c r="D74" s="34"/>
      <c r="E74" s="34"/>
      <c r="F74" s="34"/>
    </row>
    <row r="75" spans="4:6">
      <c r="D75" s="34"/>
      <c r="E75" s="34"/>
      <c r="F75" s="34"/>
    </row>
    <row r="76" spans="4:6">
      <c r="D76" s="34"/>
      <c r="E76" s="34"/>
      <c r="F76" s="34"/>
    </row>
    <row r="77" spans="4:6">
      <c r="D77" s="34"/>
      <c r="E77" s="34"/>
      <c r="F77" s="34"/>
    </row>
    <row r="78" spans="4:6">
      <c r="D78" s="34"/>
      <c r="E78" s="34"/>
      <c r="F78" s="34"/>
    </row>
    <row r="79" spans="4:6">
      <c r="D79" s="34"/>
      <c r="E79" s="34"/>
      <c r="F79" s="34"/>
    </row>
    <row r="80" spans="4:6">
      <c r="D80" s="34"/>
      <c r="E80" s="34"/>
      <c r="F80" s="34"/>
    </row>
    <row r="81" spans="4:6">
      <c r="D81" s="34"/>
      <c r="E81" s="34"/>
      <c r="F81" s="34"/>
    </row>
    <row r="82" spans="4:6">
      <c r="D82" s="34"/>
      <c r="E82" s="34"/>
      <c r="F82" s="34"/>
    </row>
    <row r="83" spans="4:6">
      <c r="D83" s="34"/>
      <c r="E83" s="34"/>
      <c r="F83" s="34"/>
    </row>
    <row r="84" spans="4:6">
      <c r="D84" s="34"/>
      <c r="E84" s="34"/>
      <c r="F84" s="34"/>
    </row>
    <row r="85" spans="4:6">
      <c r="D85" s="34"/>
      <c r="E85" s="34"/>
      <c r="F85" s="34"/>
    </row>
    <row r="86" spans="4:6">
      <c r="D86" s="34"/>
      <c r="E86" s="34"/>
      <c r="F86" s="34"/>
    </row>
    <row r="87" spans="4:6">
      <c r="D87" s="34"/>
      <c r="E87" s="34"/>
      <c r="F87" s="34"/>
    </row>
    <row r="88" spans="4:6">
      <c r="D88" s="34"/>
      <c r="E88" s="34"/>
      <c r="F88" s="34"/>
    </row>
    <row r="89" spans="4:6">
      <c r="D89" s="34"/>
      <c r="E89" s="34"/>
      <c r="F89" s="34"/>
    </row>
    <row r="90" spans="4:6">
      <c r="D90" s="34"/>
      <c r="E90" s="34"/>
      <c r="F90" s="34"/>
    </row>
    <row r="91" spans="4:6">
      <c r="D91" s="34"/>
      <c r="E91" s="34"/>
      <c r="F91" s="34"/>
    </row>
    <row r="92" spans="4:6">
      <c r="D92" s="34"/>
      <c r="E92" s="34"/>
      <c r="F92" s="34"/>
    </row>
    <row r="93" spans="4:6">
      <c r="D93" s="34"/>
      <c r="E93" s="34"/>
      <c r="F93" s="34"/>
    </row>
    <row r="94" spans="4:6">
      <c r="D94" s="34"/>
      <c r="E94" s="34"/>
      <c r="F94" s="34"/>
    </row>
    <row r="95" spans="4:6">
      <c r="D95" s="34"/>
      <c r="E95" s="34"/>
      <c r="F95" s="34"/>
    </row>
    <row r="96" spans="4:6">
      <c r="D96" s="34"/>
      <c r="E96" s="34"/>
      <c r="F96" s="34"/>
    </row>
    <row r="97" spans="4:6">
      <c r="D97" s="34"/>
      <c r="E97" s="34"/>
      <c r="F97" s="34"/>
    </row>
    <row r="98" spans="4:6">
      <c r="D98" s="34"/>
      <c r="E98" s="34"/>
      <c r="F98" s="34"/>
    </row>
    <row r="99" spans="4:6">
      <c r="D99" s="34"/>
      <c r="E99" s="34"/>
      <c r="F99" s="34"/>
    </row>
    <row r="100" spans="4:6">
      <c r="D100" s="34"/>
      <c r="E100" s="34"/>
      <c r="F100" s="34"/>
    </row>
    <row r="101" spans="4:6">
      <c r="D101" s="34"/>
      <c r="E101" s="34"/>
      <c r="F101" s="34"/>
    </row>
    <row r="102" spans="4:6">
      <c r="D102" s="34"/>
      <c r="E102" s="34"/>
      <c r="F102" s="34"/>
    </row>
    <row r="103" spans="4:6">
      <c r="D103" s="34"/>
      <c r="E103" s="34"/>
      <c r="F103" s="34"/>
    </row>
    <row r="104" spans="4:6">
      <c r="D104" s="34"/>
      <c r="E104" s="34"/>
      <c r="F104" s="34"/>
    </row>
    <row r="105" spans="4:6">
      <c r="D105" s="34"/>
      <c r="E105" s="34"/>
      <c r="F105" s="34"/>
    </row>
    <row r="106" spans="4:6">
      <c r="D106" s="34"/>
      <c r="E106" s="34"/>
      <c r="F106" s="34"/>
    </row>
    <row r="107" spans="4:6">
      <c r="D107" s="34"/>
      <c r="E107" s="34"/>
      <c r="F107" s="34"/>
    </row>
    <row r="108" spans="4:6">
      <c r="D108" s="34"/>
      <c r="E108" s="34"/>
      <c r="F108" s="34"/>
    </row>
    <row r="109" spans="4:6">
      <c r="D109" s="34"/>
      <c r="E109" s="34"/>
      <c r="F109" s="34"/>
    </row>
    <row r="110" spans="4:6">
      <c r="D110" s="34"/>
      <c r="E110" s="34"/>
      <c r="F110" s="34"/>
    </row>
    <row r="111" spans="4:6">
      <c r="D111" s="34"/>
      <c r="E111" s="34"/>
      <c r="F111" s="34"/>
    </row>
    <row r="112" spans="4:6">
      <c r="D112" s="34"/>
      <c r="E112" s="34"/>
      <c r="F112" s="34"/>
    </row>
    <row r="113" spans="4:6">
      <c r="D113" s="34"/>
      <c r="E113" s="34"/>
      <c r="F113" s="34"/>
    </row>
    <row r="114" spans="4:6">
      <c r="D114" s="34"/>
      <c r="E114" s="34"/>
      <c r="F114" s="34"/>
    </row>
    <row r="115" spans="4:6">
      <c r="D115" s="34"/>
      <c r="E115" s="34"/>
      <c r="F115" s="34"/>
    </row>
    <row r="116" spans="4:6">
      <c r="D116" s="34"/>
      <c r="E116" s="34"/>
      <c r="F116" s="34"/>
    </row>
    <row r="117" spans="4:6">
      <c r="D117" s="34"/>
      <c r="E117" s="34"/>
      <c r="F117" s="34"/>
    </row>
    <row r="118" spans="4:6">
      <c r="D118" s="34"/>
      <c r="E118" s="34"/>
      <c r="F118" s="34"/>
    </row>
    <row r="119" spans="4:6">
      <c r="D119" s="34"/>
      <c r="E119" s="34"/>
      <c r="F119" s="34"/>
    </row>
    <row r="120" spans="4:6">
      <c r="D120" s="34"/>
      <c r="E120" s="34"/>
      <c r="F120" s="34"/>
    </row>
    <row r="121" spans="4:6">
      <c r="D121" s="34"/>
      <c r="E121" s="34"/>
      <c r="F121" s="34"/>
    </row>
    <row r="122" spans="4:6">
      <c r="D122" s="34"/>
      <c r="E122" s="34"/>
      <c r="F122" s="34"/>
    </row>
    <row r="123" spans="4:6">
      <c r="D123" s="34"/>
      <c r="E123" s="34"/>
      <c r="F123" s="34"/>
    </row>
    <row r="124" spans="4:6">
      <c r="D124" s="34"/>
      <c r="E124" s="34"/>
      <c r="F124" s="34"/>
    </row>
    <row r="125" spans="4:6">
      <c r="D125" s="34"/>
      <c r="E125" s="34"/>
      <c r="F125" s="34"/>
    </row>
    <row r="126" spans="4:6">
      <c r="D126" s="34"/>
      <c r="E126" s="34"/>
      <c r="F126" s="34"/>
    </row>
    <row r="127" spans="4:6">
      <c r="D127" s="34"/>
      <c r="E127" s="34"/>
      <c r="F127" s="34"/>
    </row>
    <row r="128" spans="4:6">
      <c r="D128" s="34"/>
      <c r="E128" s="34"/>
      <c r="F128" s="34"/>
    </row>
    <row r="129" spans="4:6">
      <c r="D129" s="34"/>
      <c r="E129" s="34"/>
      <c r="F129" s="34"/>
    </row>
    <row r="130" spans="4:6">
      <c r="D130" s="34"/>
      <c r="E130" s="34"/>
      <c r="F130" s="34"/>
    </row>
    <row r="131" spans="4:6">
      <c r="D131" s="34"/>
      <c r="E131" s="34"/>
      <c r="F131" s="34"/>
    </row>
    <row r="132" spans="4:6">
      <c r="D132" s="34"/>
      <c r="E132" s="34"/>
      <c r="F132" s="34"/>
    </row>
    <row r="133" spans="4:6">
      <c r="D133" s="34"/>
      <c r="E133" s="34"/>
      <c r="F133" s="34"/>
    </row>
    <row r="134" spans="4:6">
      <c r="D134" s="34"/>
      <c r="E134" s="34"/>
      <c r="F134" s="34"/>
    </row>
    <row r="135" spans="4:6">
      <c r="D135" s="34"/>
      <c r="E135" s="34"/>
      <c r="F135" s="34"/>
    </row>
    <row r="136" spans="4:6">
      <c r="D136" s="34"/>
      <c r="E136" s="34"/>
      <c r="F136" s="34"/>
    </row>
    <row r="137" spans="4:6">
      <c r="D137" s="34"/>
      <c r="E137" s="34"/>
      <c r="F137" s="34"/>
    </row>
    <row r="138" spans="4:6">
      <c r="D138" s="34"/>
      <c r="E138" s="34"/>
      <c r="F138" s="34"/>
    </row>
    <row r="139" spans="4:6">
      <c r="D139" s="34"/>
      <c r="E139" s="34"/>
      <c r="F139" s="34"/>
    </row>
    <row r="140" spans="4:6">
      <c r="D140" s="34"/>
      <c r="E140" s="34"/>
      <c r="F140" s="34"/>
    </row>
    <row r="141" spans="4:6">
      <c r="D141" s="34"/>
      <c r="E141" s="34"/>
      <c r="F141" s="34"/>
    </row>
    <row r="142" spans="4:6">
      <c r="D142" s="34"/>
      <c r="E142" s="34"/>
      <c r="F142" s="34"/>
    </row>
    <row r="143" spans="4:6">
      <c r="D143" s="34"/>
      <c r="E143" s="34"/>
      <c r="F143" s="34"/>
    </row>
    <row r="144" spans="4:6">
      <c r="D144" s="34"/>
      <c r="E144" s="34"/>
      <c r="F144" s="34"/>
    </row>
    <row r="145" spans="4:6">
      <c r="D145" s="34"/>
      <c r="E145" s="34"/>
      <c r="F145" s="34"/>
    </row>
    <row r="146" spans="4:6">
      <c r="D146" s="34"/>
      <c r="E146" s="34"/>
      <c r="F146" s="34"/>
    </row>
    <row r="147" spans="4:6">
      <c r="D147" s="34"/>
      <c r="E147" s="34"/>
      <c r="F147" s="34"/>
    </row>
    <row r="148" spans="4:6">
      <c r="D148" s="34"/>
      <c r="E148" s="34"/>
      <c r="F148" s="34"/>
    </row>
    <row r="149" spans="4:6">
      <c r="D149" s="34"/>
      <c r="E149" s="34"/>
      <c r="F149" s="34"/>
    </row>
    <row r="150" spans="4:6">
      <c r="D150" s="34"/>
      <c r="E150" s="34"/>
      <c r="F150" s="34"/>
    </row>
    <row r="151" spans="4:6">
      <c r="D151" s="34"/>
      <c r="E151" s="34"/>
      <c r="F151" s="34"/>
    </row>
    <row r="152" spans="4:6">
      <c r="D152" s="34"/>
      <c r="E152" s="34"/>
      <c r="F152" s="34"/>
    </row>
    <row r="153" spans="4:6">
      <c r="D153" s="34"/>
      <c r="E153" s="34"/>
      <c r="F153" s="34"/>
    </row>
    <row r="154" spans="4:6">
      <c r="D154" s="34"/>
      <c r="E154" s="34"/>
      <c r="F154" s="34"/>
    </row>
    <row r="155" spans="4:6">
      <c r="D155" s="34"/>
      <c r="E155" s="34"/>
      <c r="F155" s="34"/>
    </row>
    <row r="156" spans="4:6">
      <c r="D156" s="34"/>
      <c r="E156" s="34"/>
      <c r="F156" s="34"/>
    </row>
    <row r="157" spans="4:6">
      <c r="D157" s="34"/>
      <c r="E157" s="34"/>
      <c r="F157" s="34"/>
    </row>
    <row r="158" spans="4:6">
      <c r="D158" s="34"/>
      <c r="E158" s="34"/>
      <c r="F158" s="34"/>
    </row>
    <row r="159" spans="4:6">
      <c r="D159" s="34"/>
      <c r="E159" s="34"/>
      <c r="F159" s="34"/>
    </row>
    <row r="160" spans="4:6">
      <c r="D160" s="34"/>
      <c r="E160" s="34"/>
      <c r="F160" s="34"/>
    </row>
    <row r="161" spans="4:6">
      <c r="D161" s="34"/>
      <c r="E161" s="34"/>
      <c r="F161" s="34"/>
    </row>
    <row r="162" spans="4:6">
      <c r="D162" s="34"/>
      <c r="E162" s="34"/>
      <c r="F162" s="34"/>
    </row>
    <row r="163" spans="4:6">
      <c r="D163" s="34"/>
      <c r="E163" s="34"/>
      <c r="F163" s="34"/>
    </row>
    <row r="164" spans="4:6">
      <c r="D164" s="34"/>
      <c r="E164" s="34"/>
      <c r="F164" s="34"/>
    </row>
    <row r="165" spans="4:6">
      <c r="D165" s="34"/>
      <c r="E165" s="34"/>
      <c r="F165" s="34"/>
    </row>
    <row r="166" spans="4:6">
      <c r="D166" s="34"/>
      <c r="E166" s="34"/>
      <c r="F166" s="34"/>
    </row>
    <row r="167" spans="4:6">
      <c r="D167" s="34"/>
      <c r="E167" s="34"/>
      <c r="F167" s="34"/>
    </row>
    <row r="168" spans="4:6">
      <c r="D168" s="34"/>
      <c r="E168" s="34"/>
      <c r="F168" s="34"/>
    </row>
    <row r="169" spans="4:6">
      <c r="D169" s="34"/>
      <c r="E169" s="34"/>
      <c r="F169" s="34"/>
    </row>
    <row r="170" spans="4:6">
      <c r="D170" s="34"/>
      <c r="E170" s="34"/>
      <c r="F170" s="34"/>
    </row>
    <row r="171" spans="4:6">
      <c r="D171" s="34"/>
      <c r="E171" s="34"/>
      <c r="F171" s="34"/>
    </row>
    <row r="172" spans="4:6">
      <c r="D172" s="34"/>
      <c r="E172" s="34"/>
      <c r="F172" s="34"/>
    </row>
    <row r="173" spans="4:6">
      <c r="D173" s="34"/>
      <c r="E173" s="34"/>
      <c r="F173" s="34"/>
    </row>
    <row r="174" spans="4:6">
      <c r="D174" s="34"/>
      <c r="E174" s="34"/>
      <c r="F174" s="34"/>
    </row>
    <row r="175" spans="4:6">
      <c r="D175" s="34"/>
      <c r="E175" s="34"/>
      <c r="F175" s="34"/>
    </row>
    <row r="176" spans="4:6">
      <c r="D176" s="34"/>
      <c r="E176" s="34"/>
      <c r="F176" s="34"/>
    </row>
    <row r="177" spans="4:6">
      <c r="D177" s="34"/>
      <c r="E177" s="34"/>
      <c r="F177" s="34"/>
    </row>
    <row r="178" spans="4:6">
      <c r="D178" s="34"/>
      <c r="E178" s="34"/>
      <c r="F178" s="34"/>
    </row>
    <row r="179" spans="4:6">
      <c r="D179" s="34"/>
      <c r="E179" s="34"/>
      <c r="F179" s="34"/>
    </row>
    <row r="180" spans="4:6">
      <c r="D180" s="34"/>
      <c r="E180" s="34"/>
      <c r="F180" s="34"/>
    </row>
    <row r="181" spans="4:6">
      <c r="D181" s="34"/>
      <c r="E181" s="34"/>
      <c r="F181" s="34"/>
    </row>
    <row r="182" spans="4:6">
      <c r="D182" s="34"/>
      <c r="E182" s="34"/>
      <c r="F182" s="34"/>
    </row>
    <row r="183" spans="4:6">
      <c r="D183" s="34"/>
      <c r="E183" s="34"/>
      <c r="F183" s="34"/>
    </row>
    <row r="184" spans="4:6">
      <c r="D184" s="34"/>
      <c r="E184" s="34"/>
      <c r="F184" s="34"/>
    </row>
    <row r="185" spans="4:6">
      <c r="D185" s="34"/>
      <c r="E185" s="34"/>
      <c r="F185" s="34"/>
    </row>
    <row r="186" spans="4:6">
      <c r="D186" s="34"/>
      <c r="E186" s="34"/>
      <c r="F186" s="34"/>
    </row>
    <row r="187" spans="4:6">
      <c r="D187" s="34"/>
      <c r="E187" s="34"/>
      <c r="F187" s="34"/>
    </row>
    <row r="188" spans="4:6">
      <c r="D188" s="34"/>
      <c r="E188" s="34"/>
      <c r="F188" s="34"/>
    </row>
    <row r="189" spans="4:6">
      <c r="D189" s="34"/>
      <c r="E189" s="34"/>
      <c r="F189" s="34"/>
    </row>
    <row r="190" spans="4:6">
      <c r="D190" s="34"/>
      <c r="E190" s="34"/>
      <c r="F190" s="34"/>
    </row>
    <row r="191" spans="4:6">
      <c r="D191" s="34"/>
      <c r="E191" s="34"/>
      <c r="F191" s="34"/>
    </row>
    <row r="192" spans="4:6">
      <c r="D192" s="34"/>
      <c r="E192" s="34"/>
      <c r="F192" s="34"/>
    </row>
    <row r="193" spans="4:6">
      <c r="D193" s="34"/>
      <c r="E193" s="34"/>
      <c r="F193" s="34"/>
    </row>
    <row r="194" spans="4:6">
      <c r="D194" s="34"/>
      <c r="E194" s="34"/>
      <c r="F194" s="34"/>
    </row>
    <row r="195" spans="4:6">
      <c r="D195" s="34"/>
      <c r="E195" s="34"/>
      <c r="F195" s="34"/>
    </row>
    <row r="196" spans="4:6">
      <c r="D196" s="34"/>
      <c r="E196" s="34"/>
      <c r="F196" s="34"/>
    </row>
    <row r="197" spans="4:6">
      <c r="D197" s="34"/>
      <c r="E197" s="34"/>
      <c r="F197" s="34"/>
    </row>
    <row r="198" spans="4:6">
      <c r="D198" s="34"/>
      <c r="E198" s="34"/>
      <c r="F198" s="34"/>
    </row>
    <row r="199" spans="4:6">
      <c r="D199" s="34"/>
      <c r="E199" s="34"/>
      <c r="F199" s="34"/>
    </row>
    <row r="200" spans="4:6">
      <c r="D200" s="34"/>
      <c r="E200" s="34"/>
      <c r="F200" s="34"/>
    </row>
    <row r="201" spans="4:6">
      <c r="D201" s="34"/>
      <c r="E201" s="34"/>
      <c r="F201" s="34"/>
    </row>
    <row r="202" spans="4:6">
      <c r="D202" s="34"/>
      <c r="E202" s="34"/>
      <c r="F202" s="34"/>
    </row>
    <row r="203" spans="4:6">
      <c r="D203" s="34"/>
      <c r="E203" s="34"/>
      <c r="F203" s="34"/>
    </row>
    <row r="204" spans="4:6">
      <c r="D204" s="34"/>
      <c r="E204" s="34"/>
      <c r="F204" s="34"/>
    </row>
    <row r="205" spans="4:6">
      <c r="D205" s="34"/>
      <c r="E205" s="34"/>
      <c r="F205" s="34"/>
    </row>
    <row r="206" spans="4:6">
      <c r="D206" s="34"/>
      <c r="E206" s="34"/>
      <c r="F206" s="34"/>
    </row>
    <row r="207" spans="4:6">
      <c r="D207" s="34"/>
      <c r="E207" s="34"/>
      <c r="F207" s="34"/>
    </row>
    <row r="208" spans="4:6">
      <c r="D208" s="34"/>
      <c r="E208" s="34"/>
      <c r="F208" s="34"/>
    </row>
    <row r="209" spans="4:6">
      <c r="D209" s="34"/>
      <c r="E209" s="34"/>
      <c r="F209" s="34"/>
    </row>
    <row r="210" spans="4:6">
      <c r="D210" s="34"/>
      <c r="E210" s="34"/>
      <c r="F210" s="34"/>
    </row>
    <row r="211" spans="4:6">
      <c r="D211" s="34"/>
      <c r="E211" s="34"/>
      <c r="F211" s="34"/>
    </row>
    <row r="212" spans="4:6">
      <c r="D212" s="34"/>
      <c r="E212" s="34"/>
      <c r="F212" s="34"/>
    </row>
    <row r="213" spans="4:6">
      <c r="D213" s="34"/>
      <c r="E213" s="34"/>
      <c r="F213" s="34"/>
    </row>
    <row r="214" spans="4:6">
      <c r="D214" s="34"/>
      <c r="E214" s="34"/>
      <c r="F214" s="34"/>
    </row>
    <row r="215" spans="4:6">
      <c r="D215" s="34"/>
      <c r="E215" s="34"/>
      <c r="F215" s="34"/>
    </row>
    <row r="216" spans="4:6">
      <c r="D216" s="34"/>
      <c r="E216" s="34"/>
      <c r="F216" s="34"/>
    </row>
    <row r="217" spans="4:6">
      <c r="D217" s="34"/>
      <c r="E217" s="34"/>
      <c r="F217" s="34"/>
    </row>
    <row r="218" spans="4:6">
      <c r="D218" s="34"/>
      <c r="E218" s="34"/>
      <c r="F218" s="34"/>
    </row>
    <row r="219" spans="4:6">
      <c r="D219" s="34"/>
      <c r="E219" s="34"/>
      <c r="F219" s="34"/>
    </row>
    <row r="220" spans="4:6">
      <c r="D220" s="34"/>
      <c r="E220" s="34"/>
      <c r="F220" s="34"/>
    </row>
    <row r="221" spans="4:6">
      <c r="D221" s="34"/>
      <c r="E221" s="34"/>
      <c r="F221" s="34"/>
    </row>
    <row r="222" spans="4:6">
      <c r="D222" s="34"/>
      <c r="E222" s="34"/>
      <c r="F222" s="34"/>
    </row>
    <row r="223" spans="4:6">
      <c r="D223" s="34"/>
      <c r="E223" s="34"/>
      <c r="F223" s="34"/>
    </row>
    <row r="224" spans="4:6">
      <c r="D224" s="34"/>
      <c r="E224" s="34"/>
      <c r="F224" s="34"/>
    </row>
    <row r="225" spans="4:6">
      <c r="D225" s="34"/>
      <c r="E225" s="34"/>
      <c r="F225" s="34"/>
    </row>
    <row r="226" spans="4:6">
      <c r="D226" s="34"/>
      <c r="E226" s="34"/>
      <c r="F226" s="34"/>
    </row>
    <row r="227" spans="4:6">
      <c r="D227" s="34"/>
      <c r="E227" s="34"/>
      <c r="F227" s="34"/>
    </row>
    <row r="228" spans="4:6">
      <c r="D228" s="34"/>
      <c r="E228" s="34"/>
      <c r="F228" s="34"/>
    </row>
    <row r="229" spans="4:6">
      <c r="D229" s="34"/>
      <c r="E229" s="34"/>
      <c r="F229" s="34"/>
    </row>
    <row r="230" spans="4:6">
      <c r="D230" s="34"/>
      <c r="E230" s="34"/>
      <c r="F230" s="34"/>
    </row>
    <row r="231" spans="4:6">
      <c r="D231" s="34"/>
      <c r="E231" s="34"/>
      <c r="F231" s="34"/>
    </row>
    <row r="232" spans="4:6">
      <c r="D232" s="34"/>
      <c r="E232" s="34"/>
      <c r="F232" s="34"/>
    </row>
    <row r="233" spans="4:6">
      <c r="D233" s="34"/>
      <c r="E233" s="34"/>
      <c r="F233" s="34"/>
    </row>
    <row r="234" spans="4:6">
      <c r="D234" s="34"/>
      <c r="E234" s="34"/>
      <c r="F234" s="34"/>
    </row>
    <row r="235" spans="4:6">
      <c r="D235" s="34"/>
      <c r="E235" s="34"/>
      <c r="F235" s="34"/>
    </row>
    <row r="236" spans="4:6">
      <c r="D236" s="34"/>
      <c r="E236" s="34"/>
      <c r="F236" s="34"/>
    </row>
    <row r="237" spans="4:6">
      <c r="D237" s="34"/>
      <c r="E237" s="34"/>
      <c r="F237" s="34"/>
    </row>
    <row r="238" spans="4:6">
      <c r="D238" s="34"/>
      <c r="E238" s="34"/>
      <c r="F238" s="34"/>
    </row>
    <row r="239" spans="4:6">
      <c r="D239" s="34"/>
      <c r="E239" s="34"/>
      <c r="F239" s="34"/>
    </row>
    <row r="240" spans="4:6">
      <c r="D240" s="34"/>
      <c r="E240" s="34"/>
      <c r="F240" s="34"/>
    </row>
    <row r="241" spans="4:6">
      <c r="D241" s="34"/>
      <c r="E241" s="34"/>
      <c r="F241" s="34"/>
    </row>
    <row r="242" spans="4:6">
      <c r="D242" s="34"/>
      <c r="E242" s="34"/>
      <c r="F242" s="34"/>
    </row>
    <row r="243" spans="4:6">
      <c r="D243" s="34"/>
      <c r="E243" s="34"/>
      <c r="F243" s="34"/>
    </row>
    <row r="244" spans="4:6">
      <c r="D244" s="34"/>
      <c r="E244" s="34"/>
      <c r="F244" s="34"/>
    </row>
    <row r="245" spans="4:6">
      <c r="D245" s="34"/>
      <c r="E245" s="34"/>
      <c r="F245" s="34"/>
    </row>
    <row r="246" spans="4:6">
      <c r="D246" s="34"/>
      <c r="E246" s="34"/>
      <c r="F246" s="34"/>
    </row>
    <row r="247" spans="4:6">
      <c r="D247" s="34"/>
      <c r="E247" s="34"/>
      <c r="F247" s="34"/>
    </row>
    <row r="248" spans="4:6">
      <c r="D248" s="34"/>
      <c r="E248" s="34"/>
      <c r="F248" s="34"/>
    </row>
    <row r="249" spans="4:6">
      <c r="D249" s="34"/>
      <c r="E249" s="34"/>
      <c r="F249" s="34"/>
    </row>
    <row r="250" spans="4:6">
      <c r="D250" s="34"/>
      <c r="E250" s="34"/>
      <c r="F250" s="34"/>
    </row>
    <row r="251" spans="4:6">
      <c r="D251" s="34"/>
      <c r="E251" s="34"/>
      <c r="F251" s="34"/>
    </row>
    <row r="252" spans="4:6">
      <c r="D252" s="34"/>
      <c r="E252" s="34"/>
      <c r="F252" s="34"/>
    </row>
    <row r="253" spans="4:6">
      <c r="D253" s="34"/>
      <c r="E253" s="34"/>
      <c r="F253" s="34"/>
    </row>
    <row r="254" spans="4:6">
      <c r="D254" s="34"/>
      <c r="E254" s="34"/>
      <c r="F254" s="34"/>
    </row>
    <row r="255" spans="4:6">
      <c r="D255" s="34"/>
      <c r="E255" s="34"/>
      <c r="F255" s="34"/>
    </row>
    <row r="256" spans="4:6">
      <c r="D256" s="34"/>
      <c r="E256" s="34"/>
      <c r="F256" s="34"/>
    </row>
    <row r="257" spans="4:6">
      <c r="D257" s="34"/>
      <c r="E257" s="34"/>
      <c r="F257" s="34"/>
    </row>
    <row r="258" spans="4:6">
      <c r="D258" s="34"/>
      <c r="E258" s="34"/>
      <c r="F258" s="34"/>
    </row>
    <row r="259" spans="4:6">
      <c r="D259" s="34"/>
      <c r="E259" s="34"/>
      <c r="F259" s="34"/>
    </row>
    <row r="260" spans="4:6">
      <c r="D260" s="34"/>
      <c r="E260" s="34"/>
      <c r="F260" s="34"/>
    </row>
    <row r="261" spans="4:6">
      <c r="D261" s="34"/>
      <c r="E261" s="34"/>
      <c r="F261" s="34"/>
    </row>
    <row r="262" spans="4:6">
      <c r="D262" s="34"/>
      <c r="E262" s="34"/>
      <c r="F262" s="34"/>
    </row>
    <row r="263" spans="4:6">
      <c r="D263" s="34"/>
      <c r="E263" s="34"/>
      <c r="F263" s="34"/>
    </row>
    <row r="264" spans="4:6">
      <c r="D264" s="34"/>
      <c r="E264" s="34"/>
      <c r="F264" s="34"/>
    </row>
    <row r="265" spans="4:6">
      <c r="D265" s="34"/>
      <c r="E265" s="34"/>
      <c r="F265" s="34"/>
    </row>
    <row r="266" spans="4:6">
      <c r="D266" s="34"/>
      <c r="E266" s="34"/>
      <c r="F266" s="34"/>
    </row>
    <row r="267" spans="4:6">
      <c r="D267" s="34"/>
      <c r="E267" s="34"/>
      <c r="F267" s="34"/>
    </row>
    <row r="268" spans="4:6">
      <c r="D268" s="34"/>
      <c r="E268" s="34"/>
      <c r="F268" s="34"/>
    </row>
    <row r="269" spans="4:6">
      <c r="D269" s="34"/>
      <c r="E269" s="34"/>
      <c r="F269" s="34"/>
    </row>
    <row r="270" spans="4:6">
      <c r="D270" s="34"/>
      <c r="E270" s="34"/>
      <c r="F270" s="34"/>
    </row>
    <row r="271" spans="4:6">
      <c r="D271" s="34"/>
      <c r="E271" s="34"/>
      <c r="F271" s="34"/>
    </row>
    <row r="272" spans="4:6">
      <c r="D272" s="34"/>
      <c r="E272" s="34"/>
      <c r="F272" s="34"/>
    </row>
    <row r="273" spans="4:6">
      <c r="D273" s="34"/>
      <c r="E273" s="34"/>
      <c r="F273" s="34"/>
    </row>
    <row r="274" spans="4:6">
      <c r="D274" s="34"/>
      <c r="E274" s="34"/>
      <c r="F274" s="34"/>
    </row>
    <row r="275" spans="4:6">
      <c r="D275" s="34"/>
      <c r="E275" s="34"/>
      <c r="F275" s="34"/>
    </row>
    <row r="276" spans="4:6">
      <c r="D276" s="34"/>
      <c r="E276" s="34"/>
      <c r="F276" s="34"/>
    </row>
    <row r="277" spans="4:6">
      <c r="D277" s="34"/>
      <c r="E277" s="34"/>
      <c r="F277" s="34"/>
    </row>
    <row r="278" spans="4:6">
      <c r="D278" s="34"/>
      <c r="E278" s="34"/>
      <c r="F278" s="34"/>
    </row>
    <row r="279" spans="4:6">
      <c r="D279" s="34"/>
      <c r="E279" s="34"/>
      <c r="F279" s="34"/>
    </row>
    <row r="280" spans="4:6">
      <c r="D280" s="34"/>
      <c r="E280" s="34"/>
      <c r="F280" s="34"/>
    </row>
    <row r="281" spans="4:6">
      <c r="D281" s="34"/>
      <c r="E281" s="34"/>
      <c r="F281" s="34"/>
    </row>
    <row r="282" spans="4:6">
      <c r="D282" s="34"/>
      <c r="E282" s="34"/>
      <c r="F282" s="34"/>
    </row>
    <row r="283" spans="4:6">
      <c r="D283" s="34"/>
      <c r="E283" s="34"/>
      <c r="F283" s="34"/>
    </row>
    <row r="284" spans="4:6">
      <c r="D284" s="34"/>
      <c r="E284" s="34"/>
      <c r="F284" s="34"/>
    </row>
    <row r="285" spans="4:6">
      <c r="D285" s="34"/>
      <c r="E285" s="34"/>
      <c r="F285" s="34"/>
    </row>
    <row r="286" spans="4:6">
      <c r="D286" s="34"/>
      <c r="E286" s="34"/>
      <c r="F286" s="34"/>
    </row>
    <row r="287" spans="4:6">
      <c r="D287" s="34"/>
      <c r="E287" s="34"/>
      <c r="F287" s="34"/>
    </row>
    <row r="288" spans="4:6">
      <c r="D288" s="34"/>
      <c r="E288" s="34"/>
      <c r="F288" s="34"/>
    </row>
    <row r="289" spans="4:6">
      <c r="D289" s="34"/>
      <c r="E289" s="34"/>
      <c r="F289" s="34"/>
    </row>
    <row r="290" spans="4:6">
      <c r="D290" s="34"/>
      <c r="E290" s="34"/>
      <c r="F290" s="34"/>
    </row>
    <row r="291" spans="4:6">
      <c r="D291" s="34"/>
      <c r="E291" s="34"/>
      <c r="F291" s="34"/>
    </row>
    <row r="292" spans="4:6">
      <c r="D292" s="34"/>
      <c r="E292" s="34"/>
      <c r="F292" s="34"/>
    </row>
    <row r="293" spans="4:6">
      <c r="D293" s="34"/>
      <c r="E293" s="34"/>
      <c r="F293" s="34"/>
    </row>
    <row r="294" spans="4:6">
      <c r="D294" s="34"/>
      <c r="E294" s="34"/>
      <c r="F294" s="34"/>
    </row>
    <row r="295" spans="4:6">
      <c r="D295" s="34"/>
      <c r="E295" s="34"/>
      <c r="F295" s="34"/>
    </row>
    <row r="296" spans="4:6">
      <c r="D296" s="34"/>
      <c r="E296" s="34"/>
      <c r="F296" s="34"/>
    </row>
    <row r="297" spans="4:6">
      <c r="D297" s="34"/>
      <c r="E297" s="34"/>
      <c r="F297" s="34"/>
    </row>
    <row r="298" spans="4:6">
      <c r="D298" s="34"/>
      <c r="E298" s="34"/>
      <c r="F298" s="34"/>
    </row>
    <row r="299" spans="4:6">
      <c r="D299" s="34"/>
      <c r="E299" s="34"/>
      <c r="F299" s="34"/>
    </row>
    <row r="300" spans="4:6">
      <c r="D300" s="34"/>
      <c r="E300" s="34"/>
      <c r="F300" s="34"/>
    </row>
    <row r="301" spans="4:6">
      <c r="D301" s="33"/>
      <c r="E301" s="33"/>
      <c r="F301" s="33"/>
    </row>
    <row r="302" spans="4:6">
      <c r="D302" s="33"/>
      <c r="E302" s="33"/>
      <c r="F302" s="33"/>
    </row>
    <row r="303" spans="4:6">
      <c r="D303" s="33"/>
      <c r="E303" s="33"/>
      <c r="F303" s="33"/>
    </row>
    <row r="304" spans="4:6">
      <c r="D304" s="33"/>
      <c r="E304" s="33"/>
      <c r="F304" s="33"/>
    </row>
    <row r="305" spans="4:6">
      <c r="D305" s="33"/>
      <c r="E305" s="33"/>
      <c r="F305" s="33"/>
    </row>
    <row r="306" spans="4:6">
      <c r="D306" s="33"/>
      <c r="E306" s="33"/>
      <c r="F306" s="33"/>
    </row>
    <row r="307" spans="4:6">
      <c r="D307" s="33"/>
      <c r="E307" s="33"/>
      <c r="F307" s="33"/>
    </row>
    <row r="308" spans="4:6">
      <c r="D308" s="33"/>
      <c r="E308" s="33"/>
      <c r="F308" s="33"/>
    </row>
    <row r="309" spans="4:6">
      <c r="D309" s="33"/>
      <c r="E309" s="33"/>
      <c r="F309" s="33"/>
    </row>
    <row r="310" spans="4:6">
      <c r="D310" s="33"/>
      <c r="E310" s="33"/>
      <c r="F310" s="33"/>
    </row>
    <row r="311" spans="4:6">
      <c r="D311" s="33"/>
      <c r="E311" s="33"/>
      <c r="F311" s="33"/>
    </row>
    <row r="312" spans="4:6">
      <c r="D312" s="33"/>
      <c r="E312" s="33"/>
      <c r="F312" s="33"/>
    </row>
    <row r="313" spans="4:6">
      <c r="D313" s="33"/>
      <c r="E313" s="33"/>
      <c r="F313" s="33"/>
    </row>
    <row r="314" spans="4:6">
      <c r="D314" s="33"/>
      <c r="E314" s="33"/>
      <c r="F314" s="33"/>
    </row>
    <row r="315" spans="4:6">
      <c r="D315" s="33"/>
      <c r="E315" s="33"/>
      <c r="F315" s="33"/>
    </row>
    <row r="316" spans="4:6">
      <c r="D316" s="33"/>
      <c r="E316" s="33"/>
      <c r="F316" s="33"/>
    </row>
    <row r="317" spans="4:6">
      <c r="D317" s="33"/>
      <c r="E317" s="33"/>
      <c r="F317" s="33"/>
    </row>
    <row r="318" spans="4:6">
      <c r="D318" s="33"/>
      <c r="E318" s="33"/>
      <c r="F318" s="33"/>
    </row>
    <row r="319" spans="4:6">
      <c r="D319" s="33"/>
      <c r="E319" s="33"/>
      <c r="F319" s="33"/>
    </row>
    <row r="320" spans="4:6">
      <c r="D320" s="33"/>
      <c r="E320" s="33"/>
      <c r="F320" s="33"/>
    </row>
    <row r="321" spans="4:6">
      <c r="D321" s="33"/>
      <c r="E321" s="33"/>
      <c r="F321" s="33"/>
    </row>
    <row r="322" spans="4:6">
      <c r="D322" s="33"/>
      <c r="E322" s="33"/>
      <c r="F322" s="33"/>
    </row>
    <row r="323" spans="4:6">
      <c r="D323" s="33"/>
      <c r="E323" s="33"/>
      <c r="F323" s="33"/>
    </row>
    <row r="324" spans="4:6">
      <c r="D324" s="33"/>
      <c r="E324" s="33"/>
      <c r="F324" s="33"/>
    </row>
    <row r="325" spans="4:6">
      <c r="D325" s="33"/>
      <c r="E325" s="33"/>
      <c r="F325" s="33"/>
    </row>
    <row r="326" spans="4:6">
      <c r="D326" s="33"/>
      <c r="E326" s="33"/>
      <c r="F326" s="33"/>
    </row>
    <row r="327" spans="4:6">
      <c r="D327" s="33"/>
      <c r="E327" s="33"/>
      <c r="F327" s="33"/>
    </row>
    <row r="328" spans="4:6">
      <c r="D328" s="33"/>
      <c r="E328" s="33"/>
      <c r="F328" s="33"/>
    </row>
    <row r="329" spans="4:6">
      <c r="D329" s="33"/>
      <c r="E329" s="33"/>
      <c r="F329" s="33"/>
    </row>
    <row r="330" spans="4:6">
      <c r="D330" s="33"/>
      <c r="E330" s="33"/>
      <c r="F330" s="33"/>
    </row>
    <row r="331" spans="4:6">
      <c r="D331" s="33"/>
      <c r="E331" s="33"/>
      <c r="F331" s="33"/>
    </row>
    <row r="332" spans="4:6">
      <c r="D332" s="33"/>
      <c r="E332" s="33"/>
      <c r="F332" s="33"/>
    </row>
    <row r="333" spans="4:6">
      <c r="D333" s="33"/>
      <c r="E333" s="33"/>
      <c r="F333" s="33"/>
    </row>
    <row r="334" spans="4:6">
      <c r="D334" s="33"/>
      <c r="E334" s="33"/>
      <c r="F334" s="33"/>
    </row>
    <row r="335" spans="4:6">
      <c r="D335" s="33"/>
      <c r="E335" s="33"/>
      <c r="F335" s="33"/>
    </row>
    <row r="336" spans="4:6">
      <c r="D336" s="33"/>
      <c r="E336" s="33"/>
      <c r="F336" s="33"/>
    </row>
    <row r="337" spans="4:6">
      <c r="D337" s="33"/>
      <c r="E337" s="33"/>
      <c r="F337" s="33"/>
    </row>
    <row r="338" spans="4:6">
      <c r="D338" s="33"/>
      <c r="E338" s="33"/>
      <c r="F338" s="33"/>
    </row>
    <row r="339" spans="4:6">
      <c r="D339" s="33"/>
      <c r="E339" s="33"/>
      <c r="F339" s="33"/>
    </row>
    <row r="340" spans="4:6">
      <c r="D340" s="33"/>
      <c r="E340" s="33"/>
      <c r="F340" s="33"/>
    </row>
    <row r="341" spans="4:6">
      <c r="D341" s="33"/>
      <c r="E341" s="33"/>
      <c r="F341" s="33"/>
    </row>
    <row r="342" spans="4:6">
      <c r="D342" s="33"/>
      <c r="E342" s="33"/>
      <c r="F342" s="33"/>
    </row>
    <row r="343" spans="4:6">
      <c r="D343" s="33"/>
      <c r="E343" s="33"/>
      <c r="F343" s="33"/>
    </row>
    <row r="344" spans="4:6">
      <c r="D344" s="33"/>
      <c r="E344" s="33"/>
      <c r="F344" s="33"/>
    </row>
    <row r="345" spans="4:6">
      <c r="D345" s="33"/>
      <c r="E345" s="33"/>
      <c r="F345" s="33"/>
    </row>
    <row r="346" spans="4:6">
      <c r="D346" s="33"/>
      <c r="E346" s="33"/>
      <c r="F346" s="33"/>
    </row>
    <row r="347" spans="4:6">
      <c r="D347" s="33"/>
      <c r="E347" s="33"/>
      <c r="F347" s="33"/>
    </row>
    <row r="348" spans="4:6">
      <c r="D348" s="33"/>
      <c r="E348" s="33"/>
      <c r="F348" s="33"/>
    </row>
    <row r="349" spans="4:6">
      <c r="D349" s="33"/>
      <c r="E349" s="33"/>
      <c r="F349" s="33"/>
    </row>
    <row r="350" spans="4:6">
      <c r="D350" s="33"/>
      <c r="E350" s="33"/>
      <c r="F350" s="33"/>
    </row>
    <row r="351" spans="4:6">
      <c r="D351" s="33"/>
      <c r="E351" s="33"/>
      <c r="F351" s="33"/>
    </row>
    <row r="352" spans="4:6">
      <c r="D352" s="33"/>
      <c r="E352" s="33"/>
      <c r="F352" s="33"/>
    </row>
    <row r="353" spans="4:6">
      <c r="D353" s="33"/>
      <c r="E353" s="33"/>
      <c r="F353" s="33"/>
    </row>
    <row r="354" spans="4:6">
      <c r="D354" s="33"/>
      <c r="E354" s="33"/>
      <c r="F354" s="33"/>
    </row>
    <row r="355" spans="4:6">
      <c r="D355" s="33"/>
      <c r="E355" s="33"/>
      <c r="F355" s="33"/>
    </row>
    <row r="356" spans="4:6">
      <c r="D356" s="33"/>
      <c r="E356" s="33"/>
      <c r="F356" s="33"/>
    </row>
    <row r="357" spans="4:6">
      <c r="D357" s="33"/>
      <c r="E357" s="33"/>
      <c r="F357" s="33"/>
    </row>
    <row r="358" spans="4:6">
      <c r="D358" s="33"/>
      <c r="E358" s="33"/>
      <c r="F358" s="33"/>
    </row>
    <row r="359" spans="4:6">
      <c r="D359" s="33"/>
      <c r="E359" s="33"/>
      <c r="F359" s="33"/>
    </row>
    <row r="360" spans="4:6">
      <c r="D360" s="33"/>
      <c r="E360" s="33"/>
      <c r="F360" s="33"/>
    </row>
    <row r="361" spans="4:6">
      <c r="D361" s="33"/>
      <c r="E361" s="33"/>
      <c r="F361" s="33"/>
    </row>
    <row r="362" spans="4:6">
      <c r="D362" s="33"/>
      <c r="E362" s="33"/>
      <c r="F362" s="33"/>
    </row>
    <row r="363" spans="4:6">
      <c r="D363" s="33"/>
      <c r="E363" s="33"/>
      <c r="F363" s="33"/>
    </row>
    <row r="364" spans="4:6">
      <c r="D364" s="33"/>
      <c r="E364" s="33"/>
      <c r="F364" s="33"/>
    </row>
    <row r="365" spans="4:6">
      <c r="D365" s="33"/>
      <c r="E365" s="33"/>
      <c r="F365" s="33"/>
    </row>
    <row r="366" spans="4:6">
      <c r="D366" s="33"/>
      <c r="E366" s="33"/>
      <c r="F366" s="33"/>
    </row>
    <row r="367" spans="4:6">
      <c r="D367" s="33"/>
      <c r="E367" s="33"/>
      <c r="F367" s="33"/>
    </row>
    <row r="368" spans="4:6">
      <c r="D368" s="33"/>
      <c r="E368" s="33"/>
      <c r="F368" s="33"/>
    </row>
    <row r="369" spans="4:6">
      <c r="D369" s="33"/>
      <c r="E369" s="33"/>
      <c r="F369" s="33"/>
    </row>
    <row r="370" spans="4:6">
      <c r="D370" s="33"/>
      <c r="E370" s="33"/>
      <c r="F370" s="33"/>
    </row>
    <row r="371" spans="4:6">
      <c r="D371" s="33"/>
      <c r="E371" s="33"/>
      <c r="F371" s="33"/>
    </row>
    <row r="372" spans="4:6">
      <c r="D372" s="33"/>
      <c r="E372" s="33"/>
      <c r="F372" s="33"/>
    </row>
    <row r="373" spans="4:6">
      <c r="D373" s="33"/>
      <c r="E373" s="33"/>
      <c r="F373" s="33"/>
    </row>
    <row r="374" spans="4:6">
      <c r="D374" s="33"/>
      <c r="E374" s="33"/>
      <c r="F374" s="33"/>
    </row>
    <row r="375" spans="4:6">
      <c r="D375" s="33"/>
      <c r="E375" s="33"/>
      <c r="F375" s="33"/>
    </row>
    <row r="376" spans="4:6">
      <c r="D376" s="33"/>
      <c r="E376" s="33"/>
      <c r="F376" s="33"/>
    </row>
    <row r="377" spans="4:6">
      <c r="D377" s="33"/>
      <c r="E377" s="33"/>
      <c r="F377" s="33"/>
    </row>
    <row r="378" spans="4:6">
      <c r="D378" s="33"/>
      <c r="E378" s="33"/>
      <c r="F378" s="33"/>
    </row>
    <row r="379" spans="4:6">
      <c r="D379" s="33"/>
      <c r="E379" s="33"/>
      <c r="F379" s="33"/>
    </row>
    <row r="380" spans="4:6">
      <c r="D380" s="33"/>
      <c r="E380" s="33"/>
      <c r="F380" s="33"/>
    </row>
    <row r="381" spans="4:6">
      <c r="D381" s="33"/>
      <c r="E381" s="33"/>
      <c r="F381" s="33"/>
    </row>
    <row r="382" spans="4:6">
      <c r="D382" s="33"/>
      <c r="E382" s="33"/>
      <c r="F382" s="33"/>
    </row>
    <row r="383" spans="4:6">
      <c r="D383" s="33"/>
      <c r="E383" s="33"/>
      <c r="F383" s="33"/>
    </row>
    <row r="384" spans="4:6">
      <c r="D384" s="33"/>
      <c r="E384" s="33"/>
      <c r="F384" s="33"/>
    </row>
    <row r="385" spans="4:6">
      <c r="D385" s="33"/>
      <c r="E385" s="33"/>
      <c r="F385" s="33"/>
    </row>
    <row r="386" spans="4:6">
      <c r="D386" s="33"/>
      <c r="E386" s="33"/>
      <c r="F386" s="33"/>
    </row>
    <row r="387" spans="4:6">
      <c r="D387" s="33"/>
      <c r="E387" s="33"/>
      <c r="F387" s="33"/>
    </row>
    <row r="388" spans="4:6">
      <c r="D388" s="33"/>
      <c r="E388" s="33"/>
      <c r="F388" s="33"/>
    </row>
    <row r="389" spans="4:6">
      <c r="D389" s="33"/>
      <c r="E389" s="33"/>
      <c r="F389" s="33"/>
    </row>
    <row r="390" spans="4:6">
      <c r="D390" s="33"/>
      <c r="E390" s="33"/>
      <c r="F390" s="33"/>
    </row>
    <row r="391" spans="4:6">
      <c r="D391" s="33"/>
      <c r="E391" s="33"/>
      <c r="F391" s="33"/>
    </row>
    <row r="392" spans="4:6">
      <c r="D392" s="33"/>
      <c r="E392" s="33"/>
      <c r="F392" s="33"/>
    </row>
    <row r="393" spans="4:6">
      <c r="D393" s="33"/>
      <c r="E393" s="33"/>
      <c r="F393" s="33"/>
    </row>
    <row r="394" spans="4:6">
      <c r="D394" s="33"/>
      <c r="E394" s="33"/>
      <c r="F394" s="33"/>
    </row>
    <row r="395" spans="4:6">
      <c r="D395" s="33"/>
      <c r="E395" s="33"/>
      <c r="F395" s="33"/>
    </row>
    <row r="396" spans="4:6">
      <c r="D396" s="33"/>
      <c r="E396" s="33"/>
      <c r="F396" s="33"/>
    </row>
    <row r="397" spans="4:6">
      <c r="D397" s="33"/>
      <c r="E397" s="33"/>
      <c r="F397" s="33"/>
    </row>
    <row r="398" spans="4:6">
      <c r="D398" s="33"/>
      <c r="E398" s="33"/>
      <c r="F398" s="33"/>
    </row>
    <row r="399" spans="4:6">
      <c r="D399" s="33"/>
      <c r="E399" s="33"/>
      <c r="F399" s="33"/>
    </row>
    <row r="400" spans="4:6">
      <c r="D400" s="33"/>
      <c r="E400" s="33"/>
      <c r="F400" s="33"/>
    </row>
    <row r="401" spans="4:6">
      <c r="D401" s="33"/>
      <c r="E401" s="33"/>
      <c r="F401" s="33"/>
    </row>
    <row r="402" spans="4:6">
      <c r="D402" s="33"/>
      <c r="E402" s="33"/>
      <c r="F402" s="33"/>
    </row>
    <row r="403" spans="4:6">
      <c r="D403" s="33"/>
      <c r="E403" s="33"/>
      <c r="F403" s="33"/>
    </row>
    <row r="404" spans="4:6">
      <c r="D404" s="33"/>
      <c r="E404" s="33"/>
      <c r="F404" s="33"/>
    </row>
    <row r="405" spans="4:6">
      <c r="D405" s="33"/>
      <c r="E405" s="33"/>
      <c r="F405" s="33"/>
    </row>
    <row r="406" spans="4:6">
      <c r="D406" s="33"/>
      <c r="E406" s="33"/>
      <c r="F406" s="33"/>
    </row>
    <row r="407" spans="4:6">
      <c r="D407" s="33"/>
      <c r="E407" s="33"/>
      <c r="F407" s="33"/>
    </row>
    <row r="408" spans="4:6">
      <c r="D408" s="33"/>
      <c r="E408" s="33"/>
      <c r="F408" s="33"/>
    </row>
    <row r="409" spans="4:6">
      <c r="D409" s="33"/>
      <c r="E409" s="33"/>
      <c r="F409" s="33"/>
    </row>
    <row r="410" spans="4:6">
      <c r="D410" s="33"/>
      <c r="E410" s="33"/>
      <c r="F410" s="33"/>
    </row>
    <row r="411" spans="4:6">
      <c r="D411" s="33"/>
      <c r="E411" s="33"/>
      <c r="F411" s="33"/>
    </row>
    <row r="412" spans="4:6">
      <c r="D412" s="33"/>
      <c r="E412" s="33"/>
      <c r="F412" s="33"/>
    </row>
    <row r="413" spans="4:6">
      <c r="D413" s="33"/>
      <c r="E413" s="33"/>
      <c r="F413" s="33"/>
    </row>
    <row r="414" spans="4:6">
      <c r="D414" s="33"/>
      <c r="E414" s="33"/>
      <c r="F414" s="33"/>
    </row>
    <row r="415" spans="4:6">
      <c r="D415" s="33"/>
      <c r="E415" s="33"/>
      <c r="F415" s="33"/>
    </row>
    <row r="416" spans="4:6">
      <c r="D416" s="33"/>
      <c r="E416" s="33"/>
      <c r="F416" s="33"/>
    </row>
    <row r="417" spans="4:6">
      <c r="D417" s="33"/>
      <c r="E417" s="33"/>
      <c r="F417" s="33"/>
    </row>
    <row r="418" spans="4:6">
      <c r="D418" s="33"/>
      <c r="E418" s="33"/>
      <c r="F418" s="33"/>
    </row>
    <row r="419" spans="4:6">
      <c r="D419" s="33"/>
      <c r="E419" s="33"/>
      <c r="F419" s="33"/>
    </row>
    <row r="420" spans="4:6">
      <c r="D420" s="33"/>
      <c r="E420" s="33"/>
      <c r="F420" s="33"/>
    </row>
    <row r="421" spans="4:6">
      <c r="D421" s="33"/>
      <c r="E421" s="33"/>
      <c r="F421" s="33"/>
    </row>
    <row r="422" spans="4:6">
      <c r="D422" s="33"/>
      <c r="E422" s="33"/>
      <c r="F422" s="33"/>
    </row>
    <row r="423" spans="4:6">
      <c r="D423" s="33"/>
      <c r="E423" s="33"/>
      <c r="F423" s="33"/>
    </row>
    <row r="424" spans="4:6">
      <c r="D424" s="33"/>
      <c r="E424" s="33"/>
      <c r="F424" s="33"/>
    </row>
    <row r="425" spans="4:6">
      <c r="D425" s="33"/>
      <c r="E425" s="33"/>
      <c r="F425" s="33"/>
    </row>
    <row r="426" spans="4:6">
      <c r="D426" s="33"/>
      <c r="E426" s="33"/>
      <c r="F426" s="33"/>
    </row>
    <row r="427" spans="4:6">
      <c r="D427" s="33"/>
      <c r="E427" s="33"/>
      <c r="F427" s="33"/>
    </row>
    <row r="428" spans="4:6">
      <c r="D428" s="33"/>
      <c r="E428" s="33"/>
      <c r="F428" s="33"/>
    </row>
    <row r="429" spans="4:6">
      <c r="D429" s="33"/>
      <c r="E429" s="33"/>
      <c r="F429" s="33"/>
    </row>
    <row r="430" spans="4:6">
      <c r="D430" s="33"/>
      <c r="E430" s="33"/>
      <c r="F430" s="33"/>
    </row>
    <row r="431" spans="4:6">
      <c r="D431" s="33"/>
      <c r="E431" s="33"/>
      <c r="F431" s="33"/>
    </row>
    <row r="432" spans="4:6">
      <c r="D432" s="33"/>
      <c r="E432" s="33"/>
      <c r="F432" s="33"/>
    </row>
    <row r="433" spans="4:6">
      <c r="D433" s="33"/>
      <c r="E433" s="33"/>
      <c r="F433" s="33"/>
    </row>
    <row r="434" spans="4:6">
      <c r="D434" s="33"/>
      <c r="E434" s="33"/>
      <c r="F434" s="33"/>
    </row>
    <row r="435" spans="4:6">
      <c r="D435" s="33"/>
      <c r="E435" s="33"/>
      <c r="F435" s="33"/>
    </row>
    <row r="436" spans="4:6">
      <c r="D436" s="33"/>
      <c r="E436" s="33"/>
      <c r="F436" s="33"/>
    </row>
    <row r="437" spans="4:6">
      <c r="D437" s="33"/>
      <c r="E437" s="33"/>
      <c r="F437" s="33"/>
    </row>
    <row r="438" spans="4:6">
      <c r="D438" s="33"/>
      <c r="E438" s="33"/>
      <c r="F438" s="33"/>
    </row>
    <row r="439" spans="4:6">
      <c r="D439" s="33"/>
      <c r="E439" s="33"/>
      <c r="F439" s="33"/>
    </row>
    <row r="440" spans="4:6">
      <c r="D440" s="33"/>
      <c r="E440" s="33"/>
      <c r="F440" s="33"/>
    </row>
    <row r="441" spans="4:6">
      <c r="D441" s="33"/>
      <c r="E441" s="33"/>
      <c r="F441" s="33"/>
    </row>
    <row r="442" spans="4:6">
      <c r="D442" s="33"/>
      <c r="E442" s="33"/>
      <c r="F442" s="33"/>
    </row>
    <row r="443" spans="4:6">
      <c r="D443" s="33"/>
      <c r="E443" s="33"/>
      <c r="F443" s="33"/>
    </row>
    <row r="444" spans="4:6">
      <c r="D444" s="33"/>
      <c r="E444" s="33"/>
      <c r="F444" s="33"/>
    </row>
    <row r="445" spans="4:6">
      <c r="D445" s="33"/>
      <c r="E445" s="33"/>
      <c r="F445" s="33"/>
    </row>
    <row r="446" spans="4:6">
      <c r="D446" s="33"/>
      <c r="E446" s="33"/>
      <c r="F446" s="33"/>
    </row>
    <row r="447" spans="4:6">
      <c r="D447" s="33"/>
      <c r="E447" s="33"/>
      <c r="F447" s="33"/>
    </row>
    <row r="448" spans="4:6">
      <c r="D448" s="33"/>
      <c r="E448" s="33"/>
      <c r="F448" s="33"/>
    </row>
    <row r="449" spans="4:6">
      <c r="D449" s="33"/>
      <c r="E449" s="33"/>
      <c r="F449" s="33"/>
    </row>
    <row r="450" spans="4:6">
      <c r="D450" s="33"/>
      <c r="E450" s="33"/>
      <c r="F450" s="33"/>
    </row>
    <row r="451" spans="4:6">
      <c r="D451" s="33"/>
      <c r="E451" s="33"/>
      <c r="F451" s="33"/>
    </row>
    <row r="452" spans="4:6">
      <c r="D452" s="33"/>
      <c r="E452" s="33"/>
      <c r="F452" s="33"/>
    </row>
    <row r="453" spans="4:6">
      <c r="D453" s="33"/>
      <c r="E453" s="33"/>
      <c r="F453" s="33"/>
    </row>
    <row r="454" spans="4:6">
      <c r="D454" s="33"/>
      <c r="E454" s="33"/>
      <c r="F454" s="33"/>
    </row>
  </sheetData>
  <mergeCells count="11">
    <mergeCell ref="B6:F6"/>
    <mergeCell ref="B2:F4"/>
    <mergeCell ref="E1:F1"/>
    <mergeCell ref="E7:E9"/>
    <mergeCell ref="E45:E46"/>
    <mergeCell ref="F7:F9"/>
    <mergeCell ref="F45:F46"/>
    <mergeCell ref="B45:C46"/>
    <mergeCell ref="D45:D46"/>
    <mergeCell ref="B7:C9"/>
    <mergeCell ref="D7:D9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L443"/>
  <sheetViews>
    <sheetView tabSelected="1" workbookViewId="0">
      <selection activeCell="E18" sqref="E18"/>
    </sheetView>
  </sheetViews>
  <sheetFormatPr defaultColWidth="8.5703125" defaultRowHeight="12.75"/>
  <cols>
    <col min="1" max="1" width="1.5703125" style="1" customWidth="1"/>
    <col min="2" max="2" width="6.28515625" style="1" customWidth="1"/>
    <col min="3" max="3" width="46.85546875" style="1" customWidth="1"/>
    <col min="4" max="4" width="15" style="1" customWidth="1"/>
    <col min="5" max="5" width="14.85546875" style="1" customWidth="1"/>
    <col min="6" max="6" width="14.42578125" style="1" customWidth="1"/>
    <col min="7" max="252" width="9.140625" style="1" customWidth="1"/>
    <col min="253" max="253" width="2.5703125" style="1" customWidth="1"/>
    <col min="254" max="254" width="65.85546875" style="1" customWidth="1"/>
    <col min="255" max="16384" width="8.5703125" style="1"/>
  </cols>
  <sheetData>
    <row r="1" spans="2:12" ht="15">
      <c r="D1" s="462" t="s">
        <v>393</v>
      </c>
      <c r="E1" s="422"/>
      <c r="F1" s="422"/>
    </row>
    <row r="2" spans="2:12" ht="15">
      <c r="D2" s="346"/>
      <c r="E2" s="302"/>
      <c r="F2" s="302"/>
    </row>
    <row r="3" spans="2:12">
      <c r="B3" s="444" t="s">
        <v>496</v>
      </c>
      <c r="C3" s="463"/>
      <c r="D3" s="463"/>
      <c r="E3" s="445"/>
      <c r="F3" s="445"/>
    </row>
    <row r="4" spans="2:12">
      <c r="B4" s="463"/>
      <c r="C4" s="463"/>
      <c r="D4" s="463"/>
      <c r="E4" s="445"/>
      <c r="F4" s="445"/>
    </row>
    <row r="5" spans="2:12">
      <c r="B5" s="445"/>
      <c r="C5" s="445"/>
      <c r="D5" s="445"/>
      <c r="E5" s="445"/>
      <c r="F5" s="445"/>
    </row>
    <row r="6" spans="2:12">
      <c r="B6" s="445"/>
      <c r="C6" s="445"/>
      <c r="D6" s="445"/>
      <c r="E6" s="445"/>
      <c r="F6" s="445"/>
      <c r="G6" s="31"/>
      <c r="H6" s="31"/>
      <c r="I6" s="31"/>
      <c r="J6" s="31"/>
      <c r="K6" s="31"/>
      <c r="L6" s="31"/>
    </row>
    <row r="7" spans="2:12" ht="15">
      <c r="B7" s="200"/>
      <c r="C7" s="200"/>
      <c r="D7" s="200"/>
      <c r="E7" s="200"/>
      <c r="F7" s="200"/>
      <c r="G7" s="31"/>
      <c r="H7" s="31"/>
      <c r="I7" s="31"/>
      <c r="J7" s="31"/>
      <c r="K7" s="31"/>
      <c r="L7" s="31"/>
    </row>
    <row r="8" spans="2:12">
      <c r="B8" s="2"/>
      <c r="C8" s="2"/>
    </row>
    <row r="9" spans="2:12" ht="15.75" thickBot="1">
      <c r="B9" s="442" t="s">
        <v>472</v>
      </c>
      <c r="C9" s="442"/>
      <c r="D9" s="442"/>
      <c r="E9" s="443"/>
      <c r="F9" s="443"/>
    </row>
    <row r="10" spans="2:12" ht="12.75" customHeight="1">
      <c r="B10" s="456" t="s">
        <v>141</v>
      </c>
      <c r="C10" s="457"/>
      <c r="D10" s="447" t="s">
        <v>147</v>
      </c>
      <c r="E10" s="447" t="s">
        <v>148</v>
      </c>
      <c r="F10" s="465" t="s">
        <v>149</v>
      </c>
    </row>
    <row r="11" spans="2:12">
      <c r="B11" s="458"/>
      <c r="C11" s="459"/>
      <c r="D11" s="448"/>
      <c r="E11" s="448"/>
      <c r="F11" s="466"/>
    </row>
    <row r="12" spans="2:12">
      <c r="B12" s="460"/>
      <c r="C12" s="461"/>
      <c r="D12" s="449"/>
      <c r="E12" s="449"/>
      <c r="F12" s="467"/>
    </row>
    <row r="13" spans="2:12" ht="15">
      <c r="B13" s="218"/>
      <c r="C13" s="32"/>
      <c r="D13" s="39"/>
      <c r="E13" s="39"/>
      <c r="F13" s="329"/>
    </row>
    <row r="14" spans="2:12" s="340" customFormat="1" ht="15">
      <c r="B14" s="219" t="s">
        <v>105</v>
      </c>
      <c r="C14" s="7" t="s">
        <v>142</v>
      </c>
      <c r="D14" s="250">
        <f>SUM(D16:D17)</f>
        <v>2851000</v>
      </c>
      <c r="E14" s="250">
        <f>SUM(E16:E17)</f>
        <v>2819053</v>
      </c>
      <c r="F14" s="330">
        <f>SUM(F16:F17)</f>
        <v>2344884</v>
      </c>
    </row>
    <row r="15" spans="2:12" ht="4.5" customHeight="1">
      <c r="B15" s="220"/>
      <c r="C15" s="41"/>
      <c r="D15" s="251"/>
      <c r="E15" s="251"/>
      <c r="F15" s="332"/>
    </row>
    <row r="16" spans="2:12" ht="15">
      <c r="B16" s="221" t="s">
        <v>34</v>
      </c>
      <c r="C16" s="152" t="s">
        <v>422</v>
      </c>
      <c r="D16" s="253">
        <v>151000</v>
      </c>
      <c r="E16" s="253">
        <v>151000</v>
      </c>
      <c r="F16" s="323">
        <v>151980</v>
      </c>
    </row>
    <row r="17" spans="2:7" ht="15">
      <c r="B17" s="221" t="s">
        <v>37</v>
      </c>
      <c r="C17" s="152" t="s">
        <v>497</v>
      </c>
      <c r="D17" s="253">
        <v>2700000</v>
      </c>
      <c r="E17" s="253">
        <v>2668053</v>
      </c>
      <c r="F17" s="323">
        <v>2192904</v>
      </c>
    </row>
    <row r="18" spans="2:7" ht="15">
      <c r="B18" s="221"/>
      <c r="C18" s="324"/>
      <c r="D18" s="253"/>
      <c r="E18" s="253"/>
      <c r="F18" s="323"/>
    </row>
    <row r="19" spans="2:7" s="340" customFormat="1" ht="15">
      <c r="B19" s="219" t="s">
        <v>106</v>
      </c>
      <c r="C19" s="7" t="s">
        <v>502</v>
      </c>
      <c r="D19" s="250">
        <f>SUM(D21:D29)</f>
        <v>4290000</v>
      </c>
      <c r="E19" s="250">
        <f>SUM(E21:E29)</f>
        <v>4390000</v>
      </c>
      <c r="F19" s="330">
        <f>SUM(F21:F29)</f>
        <v>4390000</v>
      </c>
    </row>
    <row r="20" spans="2:7" ht="4.5" customHeight="1">
      <c r="B20" s="220"/>
      <c r="C20" s="41"/>
      <c r="D20" s="252"/>
      <c r="E20" s="252"/>
      <c r="F20" s="333"/>
    </row>
    <row r="21" spans="2:7" ht="15">
      <c r="B21" s="221" t="s">
        <v>34</v>
      </c>
      <c r="C21" s="152" t="s">
        <v>423</v>
      </c>
      <c r="D21" s="253">
        <v>3500000</v>
      </c>
      <c r="E21" s="253">
        <v>3500000</v>
      </c>
      <c r="F21" s="253">
        <v>3500000</v>
      </c>
    </row>
    <row r="22" spans="2:7" ht="15">
      <c r="B22" s="221" t="s">
        <v>35</v>
      </c>
      <c r="C22" s="152" t="s">
        <v>464</v>
      </c>
      <c r="D22" s="253">
        <v>400000</v>
      </c>
      <c r="E22" s="253">
        <v>400000</v>
      </c>
      <c r="F22" s="253">
        <v>400000</v>
      </c>
    </row>
    <row r="23" spans="2:7" ht="15">
      <c r="B23" s="222" t="s">
        <v>36</v>
      </c>
      <c r="C23" s="327" t="s">
        <v>465</v>
      </c>
      <c r="D23" s="253">
        <v>100000</v>
      </c>
      <c r="E23" s="253">
        <v>140000</v>
      </c>
      <c r="F23" s="253">
        <v>140000</v>
      </c>
    </row>
    <row r="24" spans="2:7" ht="15">
      <c r="B24" s="221" t="s">
        <v>37</v>
      </c>
      <c r="C24" s="152" t="s">
        <v>501</v>
      </c>
      <c r="D24" s="253">
        <v>200000</v>
      </c>
      <c r="E24" s="253">
        <v>200000</v>
      </c>
      <c r="F24" s="253">
        <v>200000</v>
      </c>
    </row>
    <row r="25" spans="2:7" ht="15">
      <c r="B25" s="221" t="s">
        <v>38</v>
      </c>
      <c r="C25" s="152" t="s">
        <v>466</v>
      </c>
      <c r="D25" s="253">
        <v>60000</v>
      </c>
      <c r="E25" s="253">
        <v>60000</v>
      </c>
      <c r="F25" s="253">
        <v>60000</v>
      </c>
    </row>
    <row r="26" spans="2:7" ht="15">
      <c r="B26" s="221" t="s">
        <v>39</v>
      </c>
      <c r="C26" s="152" t="s">
        <v>467</v>
      </c>
      <c r="D26" s="253">
        <v>20000</v>
      </c>
      <c r="E26" s="253">
        <v>20000</v>
      </c>
      <c r="F26" s="253">
        <v>20000</v>
      </c>
      <c r="G26" s="347"/>
    </row>
    <row r="27" spans="2:7" ht="15">
      <c r="B27" s="221" t="s">
        <v>40</v>
      </c>
      <c r="C27" s="152" t="s">
        <v>499</v>
      </c>
      <c r="D27" s="253">
        <v>10000</v>
      </c>
      <c r="E27" s="253">
        <v>10000</v>
      </c>
      <c r="F27" s="253">
        <v>10000</v>
      </c>
    </row>
    <row r="28" spans="2:7" ht="15">
      <c r="B28" s="221" t="s">
        <v>41</v>
      </c>
      <c r="C28" s="152" t="s">
        <v>498</v>
      </c>
      <c r="D28" s="253">
        <v>0</v>
      </c>
      <c r="E28" s="253">
        <v>10000</v>
      </c>
      <c r="F28" s="253">
        <v>10000</v>
      </c>
    </row>
    <row r="29" spans="2:7" ht="12.75" customHeight="1">
      <c r="B29" s="325" t="s">
        <v>42</v>
      </c>
      <c r="C29" s="328" t="s">
        <v>500</v>
      </c>
      <c r="D29" s="331">
        <v>0</v>
      </c>
      <c r="E29" s="331">
        <v>50000</v>
      </c>
      <c r="F29" s="331">
        <v>50000</v>
      </c>
    </row>
    <row r="30" spans="2:7" ht="12.75" customHeight="1">
      <c r="B30" s="221"/>
      <c r="C30" s="152"/>
      <c r="D30" s="253"/>
      <c r="E30" s="253"/>
      <c r="F30" s="323"/>
      <c r="G30" s="326"/>
    </row>
    <row r="31" spans="2:7" s="340" customFormat="1" ht="12.75" customHeight="1">
      <c r="B31" s="341" t="s">
        <v>460</v>
      </c>
      <c r="C31" s="342" t="s">
        <v>503</v>
      </c>
      <c r="D31" s="343">
        <v>0</v>
      </c>
      <c r="E31" s="343">
        <v>41947</v>
      </c>
      <c r="F31" s="344">
        <v>41947</v>
      </c>
      <c r="G31" s="345"/>
    </row>
    <row r="32" spans="2:7" s="339" customFormat="1" ht="12.75" customHeight="1">
      <c r="B32" s="334"/>
      <c r="C32" s="335"/>
      <c r="D32" s="336"/>
      <c r="E32" s="336"/>
      <c r="F32" s="337"/>
      <c r="G32" s="338"/>
    </row>
    <row r="33" spans="2:7" ht="12.75" customHeight="1">
      <c r="B33" s="221"/>
      <c r="C33" s="152"/>
      <c r="D33" s="253"/>
      <c r="E33" s="253"/>
      <c r="F33" s="323"/>
      <c r="G33" s="326"/>
    </row>
    <row r="34" spans="2:7" ht="12.75" customHeight="1">
      <c r="B34" s="468" t="s">
        <v>146</v>
      </c>
      <c r="C34" s="469"/>
      <c r="D34" s="464">
        <f>SUM(D14,D19,D31)</f>
        <v>7141000</v>
      </c>
      <c r="E34" s="464">
        <f>SUM(E14,E19,E31)</f>
        <v>7251000</v>
      </c>
      <c r="F34" s="464">
        <f>SUM(F14,F19,F31)</f>
        <v>6776831</v>
      </c>
    </row>
    <row r="35" spans="2:7" ht="13.5" customHeight="1" thickBot="1">
      <c r="B35" s="454"/>
      <c r="C35" s="470"/>
      <c r="D35" s="451"/>
      <c r="E35" s="451"/>
      <c r="F35" s="451"/>
    </row>
    <row r="36" spans="2:7">
      <c r="D36" s="34"/>
      <c r="E36" s="34"/>
      <c r="F36" s="34"/>
    </row>
    <row r="37" spans="2:7">
      <c r="D37" s="34"/>
      <c r="E37" s="34"/>
      <c r="F37" s="34"/>
    </row>
    <row r="38" spans="2:7">
      <c r="D38" s="34"/>
      <c r="E38" s="34"/>
      <c r="F38" s="34"/>
    </row>
    <row r="39" spans="2:7">
      <c r="D39" s="34"/>
      <c r="E39" s="34"/>
      <c r="F39" s="34"/>
    </row>
    <row r="40" spans="2:7">
      <c r="D40" s="34"/>
      <c r="E40" s="34"/>
      <c r="F40" s="34"/>
    </row>
    <row r="41" spans="2:7">
      <c r="D41" s="34"/>
      <c r="E41" s="34"/>
      <c r="F41" s="34"/>
    </row>
    <row r="42" spans="2:7">
      <c r="D42" s="34"/>
      <c r="E42" s="34"/>
      <c r="F42" s="34"/>
    </row>
    <row r="43" spans="2:7">
      <c r="D43" s="34"/>
      <c r="E43" s="34"/>
      <c r="F43" s="34"/>
    </row>
    <row r="44" spans="2:7">
      <c r="D44" s="34"/>
      <c r="E44" s="34"/>
      <c r="F44" s="34"/>
    </row>
    <row r="45" spans="2:7">
      <c r="D45" s="34"/>
      <c r="E45" s="34"/>
      <c r="F45" s="34"/>
    </row>
    <row r="46" spans="2:7">
      <c r="D46" s="34"/>
      <c r="E46" s="34"/>
      <c r="F46" s="34"/>
    </row>
    <row r="47" spans="2:7">
      <c r="D47" s="34"/>
      <c r="E47" s="34"/>
      <c r="F47" s="34"/>
    </row>
    <row r="48" spans="2:7">
      <c r="D48" s="34"/>
      <c r="E48" s="34"/>
      <c r="F48" s="34"/>
    </row>
    <row r="49" spans="4:6">
      <c r="D49" s="34"/>
      <c r="E49" s="34"/>
      <c r="F49" s="34"/>
    </row>
    <row r="50" spans="4:6">
      <c r="D50" s="34"/>
      <c r="E50" s="34"/>
      <c r="F50" s="34"/>
    </row>
    <row r="51" spans="4:6">
      <c r="D51" s="34"/>
      <c r="E51" s="34"/>
      <c r="F51" s="34"/>
    </row>
    <row r="52" spans="4:6">
      <c r="D52" s="34"/>
      <c r="E52" s="34"/>
      <c r="F52" s="34"/>
    </row>
    <row r="53" spans="4:6">
      <c r="D53" s="34"/>
      <c r="E53" s="34"/>
      <c r="F53" s="34"/>
    </row>
    <row r="54" spans="4:6">
      <c r="D54" s="34"/>
      <c r="E54" s="34"/>
      <c r="F54" s="34"/>
    </row>
    <row r="55" spans="4:6">
      <c r="D55" s="34"/>
      <c r="E55" s="34"/>
      <c r="F55" s="34"/>
    </row>
    <row r="56" spans="4:6">
      <c r="D56" s="34"/>
      <c r="E56" s="34"/>
      <c r="F56" s="34"/>
    </row>
    <row r="57" spans="4:6">
      <c r="D57" s="34"/>
      <c r="E57" s="34"/>
      <c r="F57" s="34"/>
    </row>
    <row r="58" spans="4:6">
      <c r="D58" s="34"/>
      <c r="E58" s="34"/>
      <c r="F58" s="34"/>
    </row>
    <row r="59" spans="4:6">
      <c r="D59" s="34"/>
      <c r="E59" s="34"/>
      <c r="F59" s="34"/>
    </row>
    <row r="60" spans="4:6">
      <c r="D60" s="34"/>
      <c r="E60" s="34"/>
      <c r="F60" s="34"/>
    </row>
    <row r="61" spans="4:6">
      <c r="D61" s="34"/>
      <c r="E61" s="34"/>
      <c r="F61" s="34"/>
    </row>
    <row r="62" spans="4:6">
      <c r="D62" s="34"/>
      <c r="E62" s="34"/>
      <c r="F62" s="34"/>
    </row>
    <row r="63" spans="4:6">
      <c r="D63" s="34"/>
      <c r="E63" s="34"/>
      <c r="F63" s="34"/>
    </row>
    <row r="64" spans="4:6">
      <c r="D64" s="34"/>
      <c r="E64" s="34"/>
      <c r="F64" s="34"/>
    </row>
    <row r="65" spans="4:6">
      <c r="D65" s="34"/>
      <c r="E65" s="34"/>
      <c r="F65" s="34"/>
    </row>
    <row r="66" spans="4:6">
      <c r="D66" s="34"/>
      <c r="E66" s="34"/>
      <c r="F66" s="34"/>
    </row>
    <row r="67" spans="4:6">
      <c r="D67" s="34"/>
      <c r="E67" s="34"/>
      <c r="F67" s="34"/>
    </row>
    <row r="68" spans="4:6">
      <c r="D68" s="34"/>
      <c r="E68" s="34"/>
      <c r="F68" s="34"/>
    </row>
    <row r="69" spans="4:6">
      <c r="D69" s="34"/>
      <c r="E69" s="34"/>
      <c r="F69" s="34"/>
    </row>
    <row r="70" spans="4:6">
      <c r="D70" s="34"/>
      <c r="E70" s="34"/>
      <c r="F70" s="34"/>
    </row>
    <row r="71" spans="4:6">
      <c r="D71" s="34"/>
      <c r="E71" s="34"/>
      <c r="F71" s="34"/>
    </row>
    <row r="72" spans="4:6">
      <c r="D72" s="34"/>
      <c r="E72" s="34"/>
      <c r="F72" s="34"/>
    </row>
    <row r="73" spans="4:6">
      <c r="D73" s="34"/>
      <c r="E73" s="34"/>
      <c r="F73" s="34"/>
    </row>
    <row r="74" spans="4:6">
      <c r="D74" s="34"/>
      <c r="E74" s="34"/>
      <c r="F74" s="34"/>
    </row>
    <row r="75" spans="4:6">
      <c r="D75" s="34"/>
      <c r="E75" s="34"/>
      <c r="F75" s="34"/>
    </row>
    <row r="76" spans="4:6">
      <c r="D76" s="34"/>
      <c r="E76" s="34"/>
      <c r="F76" s="34"/>
    </row>
    <row r="77" spans="4:6">
      <c r="D77" s="34"/>
      <c r="E77" s="34"/>
      <c r="F77" s="34"/>
    </row>
    <row r="78" spans="4:6">
      <c r="D78" s="34"/>
      <c r="E78" s="34"/>
      <c r="F78" s="34"/>
    </row>
    <row r="79" spans="4:6">
      <c r="D79" s="34"/>
      <c r="E79" s="34"/>
      <c r="F79" s="34"/>
    </row>
    <row r="80" spans="4:6">
      <c r="D80" s="34"/>
      <c r="E80" s="34"/>
      <c r="F80" s="34"/>
    </row>
    <row r="81" spans="4:6">
      <c r="D81" s="34"/>
      <c r="E81" s="34"/>
      <c r="F81" s="34"/>
    </row>
    <row r="82" spans="4:6">
      <c r="D82" s="34"/>
      <c r="E82" s="34"/>
      <c r="F82" s="34"/>
    </row>
    <row r="83" spans="4:6">
      <c r="D83" s="34"/>
      <c r="E83" s="34"/>
      <c r="F83" s="34"/>
    </row>
    <row r="84" spans="4:6">
      <c r="D84" s="34"/>
      <c r="E84" s="34"/>
      <c r="F84" s="34"/>
    </row>
    <row r="85" spans="4:6">
      <c r="D85" s="34"/>
      <c r="E85" s="34"/>
      <c r="F85" s="34"/>
    </row>
    <row r="86" spans="4:6">
      <c r="D86" s="34"/>
      <c r="E86" s="34"/>
      <c r="F86" s="34"/>
    </row>
    <row r="87" spans="4:6">
      <c r="D87" s="34"/>
      <c r="E87" s="34"/>
      <c r="F87" s="34"/>
    </row>
    <row r="88" spans="4:6">
      <c r="D88" s="34"/>
      <c r="E88" s="34"/>
      <c r="F88" s="34"/>
    </row>
    <row r="89" spans="4:6">
      <c r="D89" s="34"/>
      <c r="E89" s="34"/>
      <c r="F89" s="34"/>
    </row>
    <row r="90" spans="4:6">
      <c r="D90" s="34"/>
      <c r="E90" s="34"/>
      <c r="F90" s="34"/>
    </row>
    <row r="91" spans="4:6">
      <c r="D91" s="34"/>
      <c r="E91" s="34"/>
      <c r="F91" s="34"/>
    </row>
    <row r="92" spans="4:6">
      <c r="D92" s="34"/>
      <c r="E92" s="34"/>
      <c r="F92" s="34"/>
    </row>
    <row r="93" spans="4:6">
      <c r="D93" s="34"/>
      <c r="E93" s="34"/>
      <c r="F93" s="34"/>
    </row>
    <row r="94" spans="4:6">
      <c r="D94" s="34"/>
      <c r="E94" s="34"/>
      <c r="F94" s="34"/>
    </row>
    <row r="95" spans="4:6">
      <c r="D95" s="34"/>
      <c r="E95" s="34"/>
      <c r="F95" s="34"/>
    </row>
    <row r="96" spans="4:6">
      <c r="D96" s="34"/>
      <c r="E96" s="34"/>
      <c r="F96" s="34"/>
    </row>
    <row r="97" spans="4:6">
      <c r="D97" s="34"/>
      <c r="E97" s="34"/>
      <c r="F97" s="34"/>
    </row>
    <row r="98" spans="4:6">
      <c r="D98" s="34"/>
      <c r="E98" s="34"/>
      <c r="F98" s="34"/>
    </row>
    <row r="99" spans="4:6">
      <c r="D99" s="34"/>
      <c r="E99" s="34"/>
      <c r="F99" s="34"/>
    </row>
    <row r="100" spans="4:6">
      <c r="D100" s="34"/>
      <c r="E100" s="34"/>
      <c r="F100" s="34"/>
    </row>
    <row r="101" spans="4:6">
      <c r="D101" s="34"/>
      <c r="E101" s="34"/>
      <c r="F101" s="34"/>
    </row>
    <row r="102" spans="4:6">
      <c r="D102" s="34"/>
      <c r="E102" s="34"/>
      <c r="F102" s="34"/>
    </row>
    <row r="103" spans="4:6">
      <c r="D103" s="34"/>
      <c r="E103" s="34"/>
      <c r="F103" s="34"/>
    </row>
    <row r="104" spans="4:6">
      <c r="D104" s="34"/>
      <c r="E104" s="34"/>
      <c r="F104" s="34"/>
    </row>
    <row r="105" spans="4:6">
      <c r="D105" s="34"/>
      <c r="E105" s="34"/>
      <c r="F105" s="34"/>
    </row>
    <row r="106" spans="4:6">
      <c r="D106" s="34"/>
      <c r="E106" s="34"/>
      <c r="F106" s="34"/>
    </row>
    <row r="107" spans="4:6">
      <c r="D107" s="34"/>
      <c r="E107" s="34"/>
      <c r="F107" s="34"/>
    </row>
    <row r="108" spans="4:6">
      <c r="D108" s="34"/>
      <c r="E108" s="34"/>
      <c r="F108" s="34"/>
    </row>
    <row r="109" spans="4:6">
      <c r="D109" s="34"/>
      <c r="E109" s="34"/>
      <c r="F109" s="34"/>
    </row>
    <row r="110" spans="4:6">
      <c r="D110" s="34"/>
      <c r="E110" s="34"/>
      <c r="F110" s="34"/>
    </row>
    <row r="111" spans="4:6">
      <c r="D111" s="34"/>
      <c r="E111" s="34"/>
      <c r="F111" s="34"/>
    </row>
    <row r="112" spans="4:6">
      <c r="D112" s="34"/>
      <c r="E112" s="34"/>
      <c r="F112" s="34"/>
    </row>
    <row r="113" spans="4:6">
      <c r="D113" s="34"/>
      <c r="E113" s="34"/>
      <c r="F113" s="34"/>
    </row>
    <row r="114" spans="4:6">
      <c r="D114" s="34"/>
      <c r="E114" s="34"/>
      <c r="F114" s="34"/>
    </row>
    <row r="115" spans="4:6">
      <c r="D115" s="34"/>
      <c r="E115" s="34"/>
      <c r="F115" s="34"/>
    </row>
    <row r="116" spans="4:6">
      <c r="D116" s="34"/>
      <c r="E116" s="34"/>
      <c r="F116" s="34"/>
    </row>
    <row r="117" spans="4:6">
      <c r="D117" s="34"/>
      <c r="E117" s="34"/>
      <c r="F117" s="34"/>
    </row>
    <row r="118" spans="4:6">
      <c r="D118" s="34"/>
      <c r="E118" s="34"/>
      <c r="F118" s="34"/>
    </row>
    <row r="119" spans="4:6">
      <c r="D119" s="34"/>
      <c r="E119" s="34"/>
      <c r="F119" s="34"/>
    </row>
    <row r="120" spans="4:6">
      <c r="D120" s="34"/>
      <c r="E120" s="34"/>
      <c r="F120" s="34"/>
    </row>
    <row r="121" spans="4:6">
      <c r="D121" s="34"/>
      <c r="E121" s="34"/>
      <c r="F121" s="34"/>
    </row>
    <row r="122" spans="4:6">
      <c r="D122" s="34"/>
      <c r="E122" s="34"/>
      <c r="F122" s="34"/>
    </row>
    <row r="123" spans="4:6">
      <c r="D123" s="34"/>
      <c r="E123" s="34"/>
      <c r="F123" s="34"/>
    </row>
    <row r="124" spans="4:6">
      <c r="D124" s="34"/>
      <c r="E124" s="34"/>
      <c r="F124" s="34"/>
    </row>
    <row r="125" spans="4:6">
      <c r="D125" s="34"/>
      <c r="E125" s="34"/>
      <c r="F125" s="34"/>
    </row>
    <row r="126" spans="4:6">
      <c r="D126" s="34"/>
      <c r="E126" s="34"/>
      <c r="F126" s="34"/>
    </row>
    <row r="127" spans="4:6">
      <c r="D127" s="34"/>
      <c r="E127" s="34"/>
      <c r="F127" s="34"/>
    </row>
    <row r="128" spans="4:6">
      <c r="D128" s="34"/>
      <c r="E128" s="34"/>
      <c r="F128" s="34"/>
    </row>
    <row r="129" spans="4:6">
      <c r="D129" s="34"/>
      <c r="E129" s="34"/>
      <c r="F129" s="34"/>
    </row>
    <row r="130" spans="4:6">
      <c r="D130" s="34"/>
      <c r="E130" s="34"/>
      <c r="F130" s="34"/>
    </row>
    <row r="131" spans="4:6">
      <c r="D131" s="34"/>
      <c r="E131" s="34"/>
      <c r="F131" s="34"/>
    </row>
    <row r="132" spans="4:6">
      <c r="D132" s="34"/>
      <c r="E132" s="34"/>
      <c r="F132" s="34"/>
    </row>
    <row r="133" spans="4:6">
      <c r="D133" s="34"/>
      <c r="E133" s="34"/>
      <c r="F133" s="34"/>
    </row>
    <row r="134" spans="4:6">
      <c r="D134" s="34"/>
      <c r="E134" s="34"/>
      <c r="F134" s="34"/>
    </row>
    <row r="135" spans="4:6">
      <c r="D135" s="34"/>
      <c r="E135" s="34"/>
      <c r="F135" s="34"/>
    </row>
    <row r="136" spans="4:6">
      <c r="D136" s="34"/>
      <c r="E136" s="34"/>
      <c r="F136" s="34"/>
    </row>
    <row r="137" spans="4:6">
      <c r="D137" s="34"/>
      <c r="E137" s="34"/>
      <c r="F137" s="34"/>
    </row>
    <row r="138" spans="4:6">
      <c r="D138" s="34"/>
      <c r="E138" s="34"/>
      <c r="F138" s="34"/>
    </row>
    <row r="139" spans="4:6">
      <c r="D139" s="34"/>
      <c r="E139" s="34"/>
      <c r="F139" s="34"/>
    </row>
    <row r="140" spans="4:6">
      <c r="D140" s="34"/>
      <c r="E140" s="34"/>
      <c r="F140" s="34"/>
    </row>
    <row r="141" spans="4:6">
      <c r="D141" s="34"/>
      <c r="E141" s="34"/>
      <c r="F141" s="34"/>
    </row>
    <row r="142" spans="4:6">
      <c r="D142" s="34"/>
      <c r="E142" s="34"/>
      <c r="F142" s="34"/>
    </row>
    <row r="143" spans="4:6">
      <c r="D143" s="34"/>
      <c r="E143" s="34"/>
      <c r="F143" s="34"/>
    </row>
    <row r="144" spans="4:6">
      <c r="D144" s="34"/>
      <c r="E144" s="34"/>
      <c r="F144" s="34"/>
    </row>
    <row r="145" spans="4:6">
      <c r="D145" s="34"/>
      <c r="E145" s="34"/>
      <c r="F145" s="34"/>
    </row>
    <row r="146" spans="4:6">
      <c r="D146" s="34"/>
      <c r="E146" s="34"/>
      <c r="F146" s="34"/>
    </row>
    <row r="147" spans="4:6">
      <c r="D147" s="34"/>
      <c r="E147" s="34"/>
      <c r="F147" s="34"/>
    </row>
    <row r="148" spans="4:6">
      <c r="D148" s="34"/>
      <c r="E148" s="34"/>
      <c r="F148" s="34"/>
    </row>
    <row r="149" spans="4:6">
      <c r="D149" s="34"/>
      <c r="E149" s="34"/>
      <c r="F149" s="34"/>
    </row>
    <row r="150" spans="4:6">
      <c r="D150" s="34"/>
      <c r="E150" s="34"/>
      <c r="F150" s="34"/>
    </row>
    <row r="151" spans="4:6">
      <c r="D151" s="34"/>
      <c r="E151" s="34"/>
      <c r="F151" s="34"/>
    </row>
    <row r="152" spans="4:6">
      <c r="D152" s="34"/>
      <c r="E152" s="34"/>
      <c r="F152" s="34"/>
    </row>
    <row r="153" spans="4:6">
      <c r="D153" s="34"/>
      <c r="E153" s="34"/>
      <c r="F153" s="34"/>
    </row>
    <row r="154" spans="4:6">
      <c r="D154" s="34"/>
      <c r="E154" s="34"/>
      <c r="F154" s="34"/>
    </row>
    <row r="155" spans="4:6">
      <c r="D155" s="34"/>
      <c r="E155" s="34"/>
      <c r="F155" s="34"/>
    </row>
    <row r="156" spans="4:6">
      <c r="D156" s="34"/>
      <c r="E156" s="34"/>
      <c r="F156" s="34"/>
    </row>
    <row r="157" spans="4:6">
      <c r="D157" s="34"/>
      <c r="E157" s="34"/>
      <c r="F157" s="34"/>
    </row>
    <row r="158" spans="4:6">
      <c r="D158" s="34"/>
      <c r="E158" s="34"/>
      <c r="F158" s="34"/>
    </row>
    <row r="159" spans="4:6">
      <c r="D159" s="34"/>
      <c r="E159" s="34"/>
      <c r="F159" s="34"/>
    </row>
    <row r="160" spans="4:6">
      <c r="D160" s="34"/>
      <c r="E160" s="34"/>
      <c r="F160" s="34"/>
    </row>
    <row r="161" spans="4:6">
      <c r="D161" s="34"/>
      <c r="E161" s="34"/>
      <c r="F161" s="34"/>
    </row>
    <row r="162" spans="4:6">
      <c r="D162" s="34"/>
      <c r="E162" s="34"/>
      <c r="F162" s="34"/>
    </row>
    <row r="163" spans="4:6">
      <c r="D163" s="34"/>
      <c r="E163" s="34"/>
      <c r="F163" s="34"/>
    </row>
    <row r="164" spans="4:6">
      <c r="D164" s="34"/>
      <c r="E164" s="34"/>
      <c r="F164" s="34"/>
    </row>
    <row r="165" spans="4:6">
      <c r="D165" s="34"/>
      <c r="E165" s="34"/>
      <c r="F165" s="34"/>
    </row>
    <row r="166" spans="4:6">
      <c r="D166" s="34"/>
      <c r="E166" s="34"/>
      <c r="F166" s="34"/>
    </row>
    <row r="167" spans="4:6">
      <c r="D167" s="34"/>
      <c r="E167" s="34"/>
      <c r="F167" s="34"/>
    </row>
    <row r="168" spans="4:6">
      <c r="D168" s="34"/>
      <c r="E168" s="34"/>
      <c r="F168" s="34"/>
    </row>
    <row r="169" spans="4:6">
      <c r="D169" s="34"/>
      <c r="E169" s="34"/>
      <c r="F169" s="34"/>
    </row>
    <row r="170" spans="4:6">
      <c r="D170" s="34"/>
      <c r="E170" s="34"/>
      <c r="F170" s="34"/>
    </row>
    <row r="171" spans="4:6">
      <c r="D171" s="34"/>
      <c r="E171" s="34"/>
      <c r="F171" s="34"/>
    </row>
    <row r="172" spans="4:6">
      <c r="D172" s="34"/>
      <c r="E172" s="34"/>
      <c r="F172" s="34"/>
    </row>
    <row r="173" spans="4:6">
      <c r="D173" s="34"/>
      <c r="E173" s="34"/>
      <c r="F173" s="34"/>
    </row>
    <row r="174" spans="4:6">
      <c r="D174" s="34"/>
      <c r="E174" s="34"/>
      <c r="F174" s="34"/>
    </row>
    <row r="175" spans="4:6">
      <c r="D175" s="34"/>
      <c r="E175" s="34"/>
      <c r="F175" s="34"/>
    </row>
    <row r="176" spans="4:6">
      <c r="D176" s="34"/>
      <c r="E176" s="34"/>
      <c r="F176" s="34"/>
    </row>
    <row r="177" spans="4:6">
      <c r="D177" s="34"/>
      <c r="E177" s="34"/>
      <c r="F177" s="34"/>
    </row>
    <row r="178" spans="4:6">
      <c r="D178" s="34"/>
      <c r="E178" s="34"/>
      <c r="F178" s="34"/>
    </row>
    <row r="179" spans="4:6">
      <c r="D179" s="34"/>
      <c r="E179" s="34"/>
      <c r="F179" s="34"/>
    </row>
    <row r="180" spans="4:6">
      <c r="D180" s="34"/>
      <c r="E180" s="34"/>
      <c r="F180" s="34"/>
    </row>
    <row r="181" spans="4:6">
      <c r="D181" s="34"/>
      <c r="E181" s="34"/>
      <c r="F181" s="34"/>
    </row>
    <row r="182" spans="4:6">
      <c r="D182" s="34"/>
      <c r="E182" s="34"/>
      <c r="F182" s="34"/>
    </row>
    <row r="183" spans="4:6">
      <c r="D183" s="34"/>
      <c r="E183" s="34"/>
      <c r="F183" s="34"/>
    </row>
    <row r="184" spans="4:6">
      <c r="D184" s="34"/>
      <c r="E184" s="34"/>
      <c r="F184" s="34"/>
    </row>
    <row r="185" spans="4:6">
      <c r="D185" s="34"/>
      <c r="E185" s="34"/>
      <c r="F185" s="34"/>
    </row>
    <row r="186" spans="4:6">
      <c r="D186" s="34"/>
      <c r="E186" s="34"/>
      <c r="F186" s="34"/>
    </row>
    <row r="187" spans="4:6">
      <c r="D187" s="34"/>
      <c r="E187" s="34"/>
      <c r="F187" s="34"/>
    </row>
    <row r="188" spans="4:6">
      <c r="D188" s="34"/>
      <c r="E188" s="34"/>
      <c r="F188" s="34"/>
    </row>
    <row r="189" spans="4:6">
      <c r="D189" s="34"/>
      <c r="E189" s="34"/>
      <c r="F189" s="34"/>
    </row>
    <row r="190" spans="4:6">
      <c r="D190" s="34"/>
      <c r="E190" s="34"/>
      <c r="F190" s="34"/>
    </row>
    <row r="191" spans="4:6">
      <c r="D191" s="34"/>
      <c r="E191" s="34"/>
      <c r="F191" s="34"/>
    </row>
    <row r="192" spans="4:6">
      <c r="D192" s="34"/>
      <c r="E192" s="34"/>
      <c r="F192" s="34"/>
    </row>
    <row r="193" spans="4:6">
      <c r="D193" s="34"/>
      <c r="E193" s="34"/>
      <c r="F193" s="34"/>
    </row>
    <row r="194" spans="4:6">
      <c r="D194" s="34"/>
      <c r="E194" s="34"/>
      <c r="F194" s="34"/>
    </row>
    <row r="195" spans="4:6">
      <c r="D195" s="34"/>
      <c r="E195" s="34"/>
      <c r="F195" s="34"/>
    </row>
    <row r="196" spans="4:6">
      <c r="D196" s="34"/>
      <c r="E196" s="34"/>
      <c r="F196" s="34"/>
    </row>
    <row r="197" spans="4:6">
      <c r="D197" s="34"/>
      <c r="E197" s="34"/>
      <c r="F197" s="34"/>
    </row>
    <row r="198" spans="4:6">
      <c r="D198" s="34"/>
      <c r="E198" s="34"/>
      <c r="F198" s="34"/>
    </row>
    <row r="199" spans="4:6">
      <c r="D199" s="34"/>
      <c r="E199" s="34"/>
      <c r="F199" s="34"/>
    </row>
    <row r="200" spans="4:6">
      <c r="D200" s="34"/>
      <c r="E200" s="34"/>
      <c r="F200" s="34"/>
    </row>
    <row r="201" spans="4:6">
      <c r="D201" s="34"/>
      <c r="E201" s="34"/>
      <c r="F201" s="34"/>
    </row>
    <row r="202" spans="4:6">
      <c r="D202" s="34"/>
      <c r="E202" s="34"/>
      <c r="F202" s="34"/>
    </row>
    <row r="203" spans="4:6">
      <c r="D203" s="34"/>
      <c r="E203" s="34"/>
      <c r="F203" s="34"/>
    </row>
    <row r="204" spans="4:6">
      <c r="D204" s="34"/>
      <c r="E204" s="34"/>
      <c r="F204" s="34"/>
    </row>
    <row r="205" spans="4:6">
      <c r="D205" s="34"/>
      <c r="E205" s="34"/>
      <c r="F205" s="34"/>
    </row>
    <row r="206" spans="4:6">
      <c r="D206" s="34"/>
      <c r="E206" s="34"/>
      <c r="F206" s="34"/>
    </row>
    <row r="207" spans="4:6">
      <c r="D207" s="34"/>
      <c r="E207" s="34"/>
      <c r="F207" s="34"/>
    </row>
    <row r="208" spans="4:6">
      <c r="D208" s="34"/>
      <c r="E208" s="34"/>
      <c r="F208" s="34"/>
    </row>
    <row r="209" spans="4:6">
      <c r="D209" s="34"/>
      <c r="E209" s="34"/>
      <c r="F209" s="34"/>
    </row>
    <row r="210" spans="4:6">
      <c r="D210" s="34"/>
      <c r="E210" s="34"/>
      <c r="F210" s="34"/>
    </row>
    <row r="211" spans="4:6">
      <c r="D211" s="34"/>
      <c r="E211" s="34"/>
      <c r="F211" s="34"/>
    </row>
    <row r="212" spans="4:6">
      <c r="D212" s="34"/>
      <c r="E212" s="34"/>
      <c r="F212" s="34"/>
    </row>
    <row r="213" spans="4:6">
      <c r="D213" s="34"/>
      <c r="E213" s="34"/>
      <c r="F213" s="34"/>
    </row>
    <row r="214" spans="4:6">
      <c r="D214" s="34"/>
      <c r="E214" s="34"/>
      <c r="F214" s="34"/>
    </row>
    <row r="215" spans="4:6">
      <c r="D215" s="34"/>
      <c r="E215" s="34"/>
      <c r="F215" s="34"/>
    </row>
    <row r="216" spans="4:6">
      <c r="D216" s="34"/>
      <c r="E216" s="34"/>
      <c r="F216" s="34"/>
    </row>
    <row r="217" spans="4:6">
      <c r="D217" s="34"/>
      <c r="E217" s="34"/>
      <c r="F217" s="34"/>
    </row>
    <row r="218" spans="4:6">
      <c r="D218" s="34"/>
      <c r="E218" s="34"/>
      <c r="F218" s="34"/>
    </row>
    <row r="219" spans="4:6">
      <c r="D219" s="34"/>
      <c r="E219" s="34"/>
      <c r="F219" s="34"/>
    </row>
    <row r="220" spans="4:6">
      <c r="D220" s="34"/>
      <c r="E220" s="34"/>
      <c r="F220" s="34"/>
    </row>
    <row r="221" spans="4:6">
      <c r="D221" s="34"/>
      <c r="E221" s="34"/>
      <c r="F221" s="34"/>
    </row>
    <row r="222" spans="4:6">
      <c r="D222" s="34"/>
      <c r="E222" s="34"/>
      <c r="F222" s="34"/>
    </row>
    <row r="223" spans="4:6">
      <c r="D223" s="34"/>
      <c r="E223" s="34"/>
      <c r="F223" s="34"/>
    </row>
    <row r="224" spans="4:6">
      <c r="D224" s="34"/>
      <c r="E224" s="34"/>
      <c r="F224" s="34"/>
    </row>
    <row r="225" spans="4:6">
      <c r="D225" s="34"/>
      <c r="E225" s="34"/>
      <c r="F225" s="34"/>
    </row>
    <row r="226" spans="4:6">
      <c r="D226" s="34"/>
      <c r="E226" s="34"/>
      <c r="F226" s="34"/>
    </row>
    <row r="227" spans="4:6">
      <c r="D227" s="34"/>
      <c r="E227" s="34"/>
      <c r="F227" s="34"/>
    </row>
    <row r="228" spans="4:6">
      <c r="D228" s="34"/>
      <c r="E228" s="34"/>
      <c r="F228" s="34"/>
    </row>
    <row r="229" spans="4:6">
      <c r="D229" s="34"/>
      <c r="E229" s="34"/>
      <c r="F229" s="34"/>
    </row>
    <row r="230" spans="4:6">
      <c r="D230" s="34"/>
      <c r="E230" s="34"/>
      <c r="F230" s="34"/>
    </row>
    <row r="231" spans="4:6">
      <c r="D231" s="34"/>
      <c r="E231" s="34"/>
      <c r="F231" s="34"/>
    </row>
    <row r="232" spans="4:6">
      <c r="D232" s="34"/>
      <c r="E232" s="34"/>
      <c r="F232" s="34"/>
    </row>
    <row r="233" spans="4:6">
      <c r="D233" s="34"/>
      <c r="E233" s="34"/>
      <c r="F233" s="34"/>
    </row>
    <row r="234" spans="4:6">
      <c r="D234" s="34"/>
      <c r="E234" s="34"/>
      <c r="F234" s="34"/>
    </row>
    <row r="235" spans="4:6">
      <c r="D235" s="34"/>
      <c r="E235" s="34"/>
      <c r="F235" s="34"/>
    </row>
    <row r="236" spans="4:6">
      <c r="D236" s="34"/>
      <c r="E236" s="34"/>
      <c r="F236" s="34"/>
    </row>
    <row r="237" spans="4:6">
      <c r="D237" s="34"/>
      <c r="E237" s="34"/>
      <c r="F237" s="34"/>
    </row>
    <row r="238" spans="4:6">
      <c r="D238" s="34"/>
      <c r="E238" s="34"/>
      <c r="F238" s="34"/>
    </row>
    <row r="239" spans="4:6">
      <c r="D239" s="34"/>
      <c r="E239" s="34"/>
      <c r="F239" s="34"/>
    </row>
    <row r="240" spans="4:6">
      <c r="D240" s="34"/>
      <c r="E240" s="34"/>
      <c r="F240" s="34"/>
    </row>
    <row r="241" spans="4:6">
      <c r="D241" s="34"/>
      <c r="E241" s="34"/>
      <c r="F241" s="34"/>
    </row>
    <row r="242" spans="4:6">
      <c r="D242" s="34"/>
      <c r="E242" s="34"/>
      <c r="F242" s="34"/>
    </row>
    <row r="243" spans="4:6">
      <c r="D243" s="34"/>
      <c r="E243" s="34"/>
      <c r="F243" s="34"/>
    </row>
    <row r="244" spans="4:6">
      <c r="D244" s="34"/>
      <c r="E244" s="34"/>
      <c r="F244" s="34"/>
    </row>
    <row r="245" spans="4:6">
      <c r="D245" s="34"/>
      <c r="E245" s="34"/>
      <c r="F245" s="34"/>
    </row>
    <row r="246" spans="4:6">
      <c r="D246" s="34"/>
      <c r="E246" s="34"/>
      <c r="F246" s="34"/>
    </row>
    <row r="247" spans="4:6">
      <c r="D247" s="34"/>
      <c r="E247" s="34"/>
      <c r="F247" s="34"/>
    </row>
    <row r="248" spans="4:6">
      <c r="D248" s="34"/>
      <c r="E248" s="34"/>
      <c r="F248" s="34"/>
    </row>
    <row r="249" spans="4:6">
      <c r="D249" s="34"/>
      <c r="E249" s="34"/>
      <c r="F249" s="34"/>
    </row>
    <row r="250" spans="4:6">
      <c r="D250" s="34"/>
      <c r="E250" s="34"/>
      <c r="F250" s="34"/>
    </row>
    <row r="251" spans="4:6">
      <c r="D251" s="34"/>
      <c r="E251" s="34"/>
      <c r="F251" s="34"/>
    </row>
    <row r="252" spans="4:6">
      <c r="D252" s="34"/>
      <c r="E252" s="34"/>
      <c r="F252" s="34"/>
    </row>
    <row r="253" spans="4:6">
      <c r="D253" s="34"/>
      <c r="E253" s="34"/>
      <c r="F253" s="34"/>
    </row>
    <row r="254" spans="4:6">
      <c r="D254" s="34"/>
      <c r="E254" s="34"/>
      <c r="F254" s="34"/>
    </row>
    <row r="255" spans="4:6">
      <c r="D255" s="34"/>
      <c r="E255" s="34"/>
      <c r="F255" s="34"/>
    </row>
    <row r="256" spans="4:6">
      <c r="D256" s="34"/>
      <c r="E256" s="34"/>
      <c r="F256" s="34"/>
    </row>
    <row r="257" spans="4:6">
      <c r="D257" s="34"/>
      <c r="E257" s="34"/>
      <c r="F257" s="34"/>
    </row>
    <row r="258" spans="4:6">
      <c r="D258" s="34"/>
      <c r="E258" s="34"/>
      <c r="F258" s="34"/>
    </row>
    <row r="259" spans="4:6">
      <c r="D259" s="34"/>
      <c r="E259" s="34"/>
      <c r="F259" s="34"/>
    </row>
    <row r="260" spans="4:6">
      <c r="D260" s="34"/>
      <c r="E260" s="34"/>
      <c r="F260" s="34"/>
    </row>
    <row r="261" spans="4:6">
      <c r="D261" s="34"/>
      <c r="E261" s="34"/>
      <c r="F261" s="34"/>
    </row>
    <row r="262" spans="4:6">
      <c r="D262" s="34"/>
      <c r="E262" s="34"/>
      <c r="F262" s="34"/>
    </row>
    <row r="263" spans="4:6">
      <c r="D263" s="34"/>
      <c r="E263" s="34"/>
      <c r="F263" s="34"/>
    </row>
    <row r="264" spans="4:6">
      <c r="D264" s="34"/>
      <c r="E264" s="34"/>
      <c r="F264" s="34"/>
    </row>
    <row r="265" spans="4:6">
      <c r="D265" s="34"/>
      <c r="E265" s="34"/>
      <c r="F265" s="34"/>
    </row>
    <row r="266" spans="4:6">
      <c r="D266" s="34"/>
      <c r="E266" s="34"/>
      <c r="F266" s="34"/>
    </row>
    <row r="267" spans="4:6">
      <c r="D267" s="34"/>
      <c r="E267" s="34"/>
      <c r="F267" s="34"/>
    </row>
    <row r="268" spans="4:6">
      <c r="D268" s="34"/>
      <c r="E268" s="34"/>
      <c r="F268" s="34"/>
    </row>
    <row r="269" spans="4:6">
      <c r="D269" s="34"/>
      <c r="E269" s="34"/>
      <c r="F269" s="34"/>
    </row>
    <row r="270" spans="4:6">
      <c r="D270" s="34"/>
      <c r="E270" s="34"/>
      <c r="F270" s="34"/>
    </row>
    <row r="271" spans="4:6">
      <c r="D271" s="34"/>
      <c r="E271" s="34"/>
      <c r="F271" s="34"/>
    </row>
    <row r="272" spans="4:6">
      <c r="D272" s="34"/>
      <c r="E272" s="34"/>
      <c r="F272" s="34"/>
    </row>
    <row r="273" spans="4:6">
      <c r="D273" s="34"/>
      <c r="E273" s="34"/>
      <c r="F273" s="34"/>
    </row>
    <row r="274" spans="4:6">
      <c r="D274" s="34"/>
      <c r="E274" s="34"/>
      <c r="F274" s="34"/>
    </row>
    <row r="275" spans="4:6">
      <c r="D275" s="34"/>
      <c r="E275" s="34"/>
      <c r="F275" s="34"/>
    </row>
    <row r="276" spans="4:6">
      <c r="D276" s="34"/>
      <c r="E276" s="34"/>
      <c r="F276" s="34"/>
    </row>
    <row r="277" spans="4:6">
      <c r="D277" s="34"/>
      <c r="E277" s="34"/>
      <c r="F277" s="34"/>
    </row>
    <row r="278" spans="4:6">
      <c r="D278" s="34"/>
      <c r="E278" s="34"/>
      <c r="F278" s="34"/>
    </row>
    <row r="279" spans="4:6">
      <c r="D279" s="34"/>
      <c r="E279" s="34"/>
      <c r="F279" s="34"/>
    </row>
    <row r="280" spans="4:6">
      <c r="D280" s="34"/>
      <c r="E280" s="34"/>
      <c r="F280" s="34"/>
    </row>
    <row r="281" spans="4:6">
      <c r="D281" s="34"/>
      <c r="E281" s="34"/>
      <c r="F281" s="34"/>
    </row>
    <row r="282" spans="4:6">
      <c r="D282" s="34"/>
      <c r="E282" s="34"/>
      <c r="F282" s="34"/>
    </row>
    <row r="283" spans="4:6">
      <c r="D283" s="34"/>
      <c r="E283" s="34"/>
      <c r="F283" s="34"/>
    </row>
    <row r="284" spans="4:6">
      <c r="D284" s="34"/>
      <c r="E284" s="34"/>
      <c r="F284" s="34"/>
    </row>
    <row r="285" spans="4:6">
      <c r="D285" s="34"/>
      <c r="E285" s="34"/>
      <c r="F285" s="34"/>
    </row>
    <row r="286" spans="4:6">
      <c r="D286" s="34"/>
      <c r="E286" s="34"/>
      <c r="F286" s="34"/>
    </row>
    <row r="287" spans="4:6">
      <c r="D287" s="34"/>
      <c r="E287" s="34"/>
      <c r="F287" s="34"/>
    </row>
    <row r="288" spans="4:6">
      <c r="D288" s="34"/>
      <c r="E288" s="34"/>
      <c r="F288" s="34"/>
    </row>
    <row r="289" spans="4:6">
      <c r="D289" s="34"/>
      <c r="E289" s="34"/>
      <c r="F289" s="34"/>
    </row>
    <row r="290" spans="4:6">
      <c r="D290" s="33"/>
      <c r="E290" s="33"/>
      <c r="F290" s="33"/>
    </row>
    <row r="291" spans="4:6">
      <c r="D291" s="33"/>
      <c r="E291" s="33"/>
      <c r="F291" s="33"/>
    </row>
    <row r="292" spans="4:6">
      <c r="D292" s="33"/>
      <c r="E292" s="33"/>
      <c r="F292" s="33"/>
    </row>
    <row r="293" spans="4:6">
      <c r="D293" s="33"/>
      <c r="E293" s="33"/>
      <c r="F293" s="33"/>
    </row>
    <row r="294" spans="4:6">
      <c r="D294" s="33"/>
      <c r="E294" s="33"/>
      <c r="F294" s="33"/>
    </row>
    <row r="295" spans="4:6">
      <c r="D295" s="33"/>
      <c r="E295" s="33"/>
      <c r="F295" s="33"/>
    </row>
    <row r="296" spans="4:6">
      <c r="D296" s="33"/>
      <c r="E296" s="33"/>
      <c r="F296" s="33"/>
    </row>
    <row r="297" spans="4:6">
      <c r="D297" s="33"/>
      <c r="E297" s="33"/>
      <c r="F297" s="33"/>
    </row>
    <row r="298" spans="4:6">
      <c r="D298" s="33"/>
      <c r="E298" s="33"/>
      <c r="F298" s="33"/>
    </row>
    <row r="299" spans="4:6">
      <c r="D299" s="33"/>
      <c r="E299" s="33"/>
      <c r="F299" s="33"/>
    </row>
    <row r="300" spans="4:6">
      <c r="D300" s="33"/>
      <c r="E300" s="33"/>
      <c r="F300" s="33"/>
    </row>
    <row r="301" spans="4:6">
      <c r="D301" s="33"/>
      <c r="E301" s="33"/>
      <c r="F301" s="33"/>
    </row>
    <row r="302" spans="4:6">
      <c r="D302" s="33"/>
      <c r="E302" s="33"/>
      <c r="F302" s="33"/>
    </row>
    <row r="303" spans="4:6">
      <c r="D303" s="33"/>
      <c r="E303" s="33"/>
      <c r="F303" s="33"/>
    </row>
    <row r="304" spans="4:6">
      <c r="D304" s="33"/>
      <c r="E304" s="33"/>
      <c r="F304" s="33"/>
    </row>
    <row r="305" spans="4:6">
      <c r="D305" s="33"/>
      <c r="E305" s="33"/>
      <c r="F305" s="33"/>
    </row>
    <row r="306" spans="4:6">
      <c r="D306" s="33"/>
      <c r="E306" s="33"/>
      <c r="F306" s="33"/>
    </row>
    <row r="307" spans="4:6">
      <c r="D307" s="33"/>
      <c r="E307" s="33"/>
      <c r="F307" s="33"/>
    </row>
    <row r="308" spans="4:6">
      <c r="D308" s="33"/>
      <c r="E308" s="33"/>
      <c r="F308" s="33"/>
    </row>
    <row r="309" spans="4:6">
      <c r="D309" s="33"/>
      <c r="E309" s="33"/>
      <c r="F309" s="33"/>
    </row>
    <row r="310" spans="4:6">
      <c r="D310" s="33"/>
      <c r="E310" s="33"/>
      <c r="F310" s="33"/>
    </row>
    <row r="311" spans="4:6">
      <c r="D311" s="33"/>
      <c r="E311" s="33"/>
      <c r="F311" s="33"/>
    </row>
    <row r="312" spans="4:6">
      <c r="D312" s="33"/>
      <c r="E312" s="33"/>
      <c r="F312" s="33"/>
    </row>
    <row r="313" spans="4:6">
      <c r="D313" s="33"/>
      <c r="E313" s="33"/>
      <c r="F313" s="33"/>
    </row>
    <row r="314" spans="4:6">
      <c r="D314" s="33"/>
      <c r="E314" s="33"/>
      <c r="F314" s="33"/>
    </row>
    <row r="315" spans="4:6">
      <c r="D315" s="33"/>
      <c r="E315" s="33"/>
      <c r="F315" s="33"/>
    </row>
    <row r="316" spans="4:6">
      <c r="D316" s="33"/>
      <c r="E316" s="33"/>
      <c r="F316" s="33"/>
    </row>
    <row r="317" spans="4:6">
      <c r="D317" s="33"/>
      <c r="E317" s="33"/>
      <c r="F317" s="33"/>
    </row>
    <row r="318" spans="4:6">
      <c r="D318" s="33"/>
      <c r="E318" s="33"/>
      <c r="F318" s="33"/>
    </row>
    <row r="319" spans="4:6">
      <c r="D319" s="33"/>
      <c r="E319" s="33"/>
      <c r="F319" s="33"/>
    </row>
    <row r="320" spans="4:6">
      <c r="D320" s="33"/>
      <c r="E320" s="33"/>
      <c r="F320" s="33"/>
    </row>
    <row r="321" spans="4:6">
      <c r="D321" s="33"/>
      <c r="E321" s="33"/>
      <c r="F321" s="33"/>
    </row>
    <row r="322" spans="4:6">
      <c r="D322" s="33"/>
      <c r="E322" s="33"/>
      <c r="F322" s="33"/>
    </row>
    <row r="323" spans="4:6">
      <c r="D323" s="33"/>
      <c r="E323" s="33"/>
      <c r="F323" s="33"/>
    </row>
    <row r="324" spans="4:6">
      <c r="D324" s="33"/>
      <c r="E324" s="33"/>
      <c r="F324" s="33"/>
    </row>
    <row r="325" spans="4:6">
      <c r="D325" s="33"/>
      <c r="E325" s="33"/>
      <c r="F325" s="33"/>
    </row>
    <row r="326" spans="4:6">
      <c r="D326" s="33"/>
      <c r="E326" s="33"/>
      <c r="F326" s="33"/>
    </row>
    <row r="327" spans="4:6">
      <c r="D327" s="33"/>
      <c r="E327" s="33"/>
      <c r="F327" s="33"/>
    </row>
    <row r="328" spans="4:6">
      <c r="D328" s="33"/>
      <c r="E328" s="33"/>
      <c r="F328" s="33"/>
    </row>
    <row r="329" spans="4:6">
      <c r="D329" s="33"/>
      <c r="E329" s="33"/>
      <c r="F329" s="33"/>
    </row>
    <row r="330" spans="4:6">
      <c r="D330" s="33"/>
      <c r="E330" s="33"/>
      <c r="F330" s="33"/>
    </row>
    <row r="331" spans="4:6">
      <c r="D331" s="33"/>
      <c r="E331" s="33"/>
      <c r="F331" s="33"/>
    </row>
    <row r="332" spans="4:6">
      <c r="D332" s="33"/>
      <c r="E332" s="33"/>
      <c r="F332" s="33"/>
    </row>
    <row r="333" spans="4:6">
      <c r="D333" s="33"/>
      <c r="E333" s="33"/>
      <c r="F333" s="33"/>
    </row>
    <row r="334" spans="4:6">
      <c r="D334" s="33"/>
      <c r="E334" s="33"/>
      <c r="F334" s="33"/>
    </row>
    <row r="335" spans="4:6">
      <c r="D335" s="33"/>
      <c r="E335" s="33"/>
      <c r="F335" s="33"/>
    </row>
    <row r="336" spans="4:6">
      <c r="D336" s="33"/>
      <c r="E336" s="33"/>
      <c r="F336" s="33"/>
    </row>
    <row r="337" spans="4:6">
      <c r="D337" s="33"/>
      <c r="E337" s="33"/>
      <c r="F337" s="33"/>
    </row>
    <row r="338" spans="4:6">
      <c r="D338" s="33"/>
      <c r="E338" s="33"/>
      <c r="F338" s="33"/>
    </row>
    <row r="339" spans="4:6">
      <c r="D339" s="33"/>
      <c r="E339" s="33"/>
      <c r="F339" s="33"/>
    </row>
    <row r="340" spans="4:6">
      <c r="D340" s="33"/>
      <c r="E340" s="33"/>
      <c r="F340" s="33"/>
    </row>
    <row r="341" spans="4:6">
      <c r="D341" s="33"/>
      <c r="E341" s="33"/>
      <c r="F341" s="33"/>
    </row>
    <row r="342" spans="4:6">
      <c r="D342" s="33"/>
      <c r="E342" s="33"/>
      <c r="F342" s="33"/>
    </row>
    <row r="343" spans="4:6">
      <c r="D343" s="33"/>
      <c r="E343" s="33"/>
      <c r="F343" s="33"/>
    </row>
    <row r="344" spans="4:6">
      <c r="D344" s="33"/>
      <c r="E344" s="33"/>
      <c r="F344" s="33"/>
    </row>
    <row r="345" spans="4:6">
      <c r="D345" s="33"/>
      <c r="E345" s="33"/>
      <c r="F345" s="33"/>
    </row>
    <row r="346" spans="4:6">
      <c r="D346" s="33"/>
      <c r="E346" s="33"/>
      <c r="F346" s="33"/>
    </row>
    <row r="347" spans="4:6">
      <c r="D347" s="33"/>
      <c r="E347" s="33"/>
      <c r="F347" s="33"/>
    </row>
    <row r="348" spans="4:6">
      <c r="D348" s="33"/>
      <c r="E348" s="33"/>
      <c r="F348" s="33"/>
    </row>
    <row r="349" spans="4:6">
      <c r="D349" s="33"/>
      <c r="E349" s="33"/>
      <c r="F349" s="33"/>
    </row>
    <row r="350" spans="4:6">
      <c r="D350" s="33"/>
      <c r="E350" s="33"/>
      <c r="F350" s="33"/>
    </row>
    <row r="351" spans="4:6">
      <c r="D351" s="33"/>
      <c r="E351" s="33"/>
      <c r="F351" s="33"/>
    </row>
    <row r="352" spans="4:6">
      <c r="D352" s="33"/>
      <c r="E352" s="33"/>
      <c r="F352" s="33"/>
    </row>
    <row r="353" spans="4:6">
      <c r="D353" s="33"/>
      <c r="E353" s="33"/>
      <c r="F353" s="33"/>
    </row>
    <row r="354" spans="4:6">
      <c r="D354" s="33"/>
      <c r="E354" s="33"/>
      <c r="F354" s="33"/>
    </row>
    <row r="355" spans="4:6">
      <c r="D355" s="33"/>
      <c r="E355" s="33"/>
      <c r="F355" s="33"/>
    </row>
    <row r="356" spans="4:6">
      <c r="D356" s="33"/>
      <c r="E356" s="33"/>
      <c r="F356" s="33"/>
    </row>
    <row r="357" spans="4:6">
      <c r="D357" s="33"/>
      <c r="E357" s="33"/>
      <c r="F357" s="33"/>
    </row>
    <row r="358" spans="4:6">
      <c r="D358" s="33"/>
      <c r="E358" s="33"/>
      <c r="F358" s="33"/>
    </row>
    <row r="359" spans="4:6">
      <c r="D359" s="33"/>
      <c r="E359" s="33"/>
      <c r="F359" s="33"/>
    </row>
    <row r="360" spans="4:6">
      <c r="D360" s="33"/>
      <c r="E360" s="33"/>
      <c r="F360" s="33"/>
    </row>
    <row r="361" spans="4:6">
      <c r="D361" s="33"/>
      <c r="E361" s="33"/>
      <c r="F361" s="33"/>
    </row>
    <row r="362" spans="4:6">
      <c r="D362" s="33"/>
      <c r="E362" s="33"/>
      <c r="F362" s="33"/>
    </row>
    <row r="363" spans="4:6">
      <c r="D363" s="33"/>
      <c r="E363" s="33"/>
      <c r="F363" s="33"/>
    </row>
    <row r="364" spans="4:6">
      <c r="D364" s="33"/>
      <c r="E364" s="33"/>
      <c r="F364" s="33"/>
    </row>
    <row r="365" spans="4:6">
      <c r="D365" s="33"/>
      <c r="E365" s="33"/>
      <c r="F365" s="33"/>
    </row>
    <row r="366" spans="4:6">
      <c r="D366" s="33"/>
      <c r="E366" s="33"/>
      <c r="F366" s="33"/>
    </row>
    <row r="367" spans="4:6">
      <c r="D367" s="33"/>
      <c r="E367" s="33"/>
      <c r="F367" s="33"/>
    </row>
    <row r="368" spans="4:6">
      <c r="D368" s="33"/>
      <c r="E368" s="33"/>
      <c r="F368" s="33"/>
    </row>
    <row r="369" spans="4:6">
      <c r="D369" s="33"/>
      <c r="E369" s="33"/>
      <c r="F369" s="33"/>
    </row>
    <row r="370" spans="4:6">
      <c r="D370" s="33"/>
      <c r="E370" s="33"/>
      <c r="F370" s="33"/>
    </row>
    <row r="371" spans="4:6">
      <c r="D371" s="33"/>
      <c r="E371" s="33"/>
      <c r="F371" s="33"/>
    </row>
    <row r="372" spans="4:6">
      <c r="D372" s="33"/>
      <c r="E372" s="33"/>
      <c r="F372" s="33"/>
    </row>
    <row r="373" spans="4:6">
      <c r="D373" s="33"/>
      <c r="E373" s="33"/>
      <c r="F373" s="33"/>
    </row>
    <row r="374" spans="4:6">
      <c r="D374" s="33"/>
      <c r="E374" s="33"/>
      <c r="F374" s="33"/>
    </row>
    <row r="375" spans="4:6">
      <c r="D375" s="33"/>
      <c r="E375" s="33"/>
      <c r="F375" s="33"/>
    </row>
    <row r="376" spans="4:6">
      <c r="D376" s="33"/>
      <c r="E376" s="33"/>
      <c r="F376" s="33"/>
    </row>
    <row r="377" spans="4:6">
      <c r="D377" s="33"/>
      <c r="E377" s="33"/>
      <c r="F377" s="33"/>
    </row>
    <row r="378" spans="4:6">
      <c r="D378" s="33"/>
      <c r="E378" s="33"/>
      <c r="F378" s="33"/>
    </row>
    <row r="379" spans="4:6">
      <c r="D379" s="33"/>
      <c r="E379" s="33"/>
      <c r="F379" s="33"/>
    </row>
    <row r="380" spans="4:6">
      <c r="D380" s="33"/>
      <c r="E380" s="33"/>
      <c r="F380" s="33"/>
    </row>
    <row r="381" spans="4:6">
      <c r="D381" s="33"/>
      <c r="E381" s="33"/>
      <c r="F381" s="33"/>
    </row>
    <row r="382" spans="4:6">
      <c r="D382" s="33"/>
      <c r="E382" s="33"/>
      <c r="F382" s="33"/>
    </row>
    <row r="383" spans="4:6">
      <c r="D383" s="33"/>
      <c r="E383" s="33"/>
      <c r="F383" s="33"/>
    </row>
    <row r="384" spans="4:6">
      <c r="D384" s="33"/>
      <c r="E384" s="33"/>
      <c r="F384" s="33"/>
    </row>
    <row r="385" spans="4:6">
      <c r="D385" s="33"/>
      <c r="E385" s="33"/>
      <c r="F385" s="33"/>
    </row>
    <row r="386" spans="4:6">
      <c r="D386" s="33"/>
      <c r="E386" s="33"/>
      <c r="F386" s="33"/>
    </row>
    <row r="387" spans="4:6">
      <c r="D387" s="33"/>
      <c r="E387" s="33"/>
      <c r="F387" s="33"/>
    </row>
    <row r="388" spans="4:6">
      <c r="D388" s="33"/>
      <c r="E388" s="33"/>
      <c r="F388" s="33"/>
    </row>
    <row r="389" spans="4:6">
      <c r="D389" s="33"/>
      <c r="E389" s="33"/>
      <c r="F389" s="33"/>
    </row>
    <row r="390" spans="4:6">
      <c r="D390" s="33"/>
      <c r="E390" s="33"/>
      <c r="F390" s="33"/>
    </row>
    <row r="391" spans="4:6">
      <c r="D391" s="33"/>
      <c r="E391" s="33"/>
      <c r="F391" s="33"/>
    </row>
    <row r="392" spans="4:6">
      <c r="D392" s="33"/>
      <c r="E392" s="33"/>
      <c r="F392" s="33"/>
    </row>
    <row r="393" spans="4:6">
      <c r="D393" s="33"/>
      <c r="E393" s="33"/>
      <c r="F393" s="33"/>
    </row>
    <row r="394" spans="4:6">
      <c r="D394" s="33"/>
      <c r="E394" s="33"/>
      <c r="F394" s="33"/>
    </row>
    <row r="395" spans="4:6">
      <c r="D395" s="33"/>
      <c r="E395" s="33"/>
      <c r="F395" s="33"/>
    </row>
    <row r="396" spans="4:6">
      <c r="D396" s="33"/>
      <c r="E396" s="33"/>
      <c r="F396" s="33"/>
    </row>
    <row r="397" spans="4:6">
      <c r="D397" s="33"/>
      <c r="E397" s="33"/>
      <c r="F397" s="33"/>
    </row>
    <row r="398" spans="4:6">
      <c r="D398" s="33"/>
      <c r="E398" s="33"/>
      <c r="F398" s="33"/>
    </row>
    <row r="399" spans="4:6">
      <c r="D399" s="33"/>
      <c r="E399" s="33"/>
      <c r="F399" s="33"/>
    </row>
    <row r="400" spans="4:6">
      <c r="D400" s="33"/>
      <c r="E400" s="33"/>
      <c r="F400" s="33"/>
    </row>
    <row r="401" spans="4:6">
      <c r="D401" s="33"/>
      <c r="E401" s="33"/>
      <c r="F401" s="33"/>
    </row>
    <row r="402" spans="4:6">
      <c r="D402" s="33"/>
      <c r="E402" s="33"/>
      <c r="F402" s="33"/>
    </row>
    <row r="403" spans="4:6">
      <c r="D403" s="33"/>
      <c r="E403" s="33"/>
      <c r="F403" s="33"/>
    </row>
    <row r="404" spans="4:6">
      <c r="D404" s="33"/>
      <c r="E404" s="33"/>
      <c r="F404" s="33"/>
    </row>
    <row r="405" spans="4:6">
      <c r="D405" s="33"/>
      <c r="E405" s="33"/>
      <c r="F405" s="33"/>
    </row>
    <row r="406" spans="4:6">
      <c r="D406" s="33"/>
      <c r="E406" s="33"/>
      <c r="F406" s="33"/>
    </row>
    <row r="407" spans="4:6">
      <c r="D407" s="33"/>
      <c r="E407" s="33"/>
      <c r="F407" s="33"/>
    </row>
    <row r="408" spans="4:6">
      <c r="D408" s="33"/>
      <c r="E408" s="33"/>
      <c r="F408" s="33"/>
    </row>
    <row r="409" spans="4:6">
      <c r="D409" s="33"/>
      <c r="E409" s="33"/>
      <c r="F409" s="33"/>
    </row>
    <row r="410" spans="4:6">
      <c r="D410" s="33"/>
      <c r="E410" s="33"/>
      <c r="F410" s="33"/>
    </row>
    <row r="411" spans="4:6">
      <c r="D411" s="33"/>
      <c r="E411" s="33"/>
      <c r="F411" s="33"/>
    </row>
    <row r="412" spans="4:6">
      <c r="D412" s="33"/>
      <c r="E412" s="33"/>
      <c r="F412" s="33"/>
    </row>
    <row r="413" spans="4:6">
      <c r="D413" s="33"/>
      <c r="E413" s="33"/>
      <c r="F413" s="33"/>
    </row>
    <row r="414" spans="4:6">
      <c r="D414" s="33"/>
      <c r="E414" s="33"/>
      <c r="F414" s="33"/>
    </row>
    <row r="415" spans="4:6">
      <c r="D415" s="33"/>
      <c r="E415" s="33"/>
      <c r="F415" s="33"/>
    </row>
    <row r="416" spans="4:6">
      <c r="D416" s="33"/>
      <c r="E416" s="33"/>
      <c r="F416" s="33"/>
    </row>
    <row r="417" spans="4:6">
      <c r="D417" s="33"/>
      <c r="E417" s="33"/>
      <c r="F417" s="33"/>
    </row>
    <row r="418" spans="4:6">
      <c r="D418" s="33"/>
      <c r="E418" s="33"/>
      <c r="F418" s="33"/>
    </row>
    <row r="419" spans="4:6">
      <c r="D419" s="33"/>
      <c r="E419" s="33"/>
      <c r="F419" s="33"/>
    </row>
    <row r="420" spans="4:6">
      <c r="D420" s="33"/>
      <c r="E420" s="33"/>
      <c r="F420" s="33"/>
    </row>
    <row r="421" spans="4:6">
      <c r="D421" s="33"/>
      <c r="E421" s="33"/>
      <c r="F421" s="33"/>
    </row>
    <row r="422" spans="4:6">
      <c r="D422" s="33"/>
      <c r="E422" s="33"/>
      <c r="F422" s="33"/>
    </row>
    <row r="423" spans="4:6">
      <c r="D423" s="33"/>
      <c r="E423" s="33"/>
      <c r="F423" s="33"/>
    </row>
    <row r="424" spans="4:6">
      <c r="D424" s="33"/>
      <c r="E424" s="33"/>
      <c r="F424" s="33"/>
    </row>
    <row r="425" spans="4:6">
      <c r="D425" s="33"/>
      <c r="E425" s="33"/>
      <c r="F425" s="33"/>
    </row>
    <row r="426" spans="4:6">
      <c r="D426" s="33"/>
      <c r="E426" s="33"/>
      <c r="F426" s="33"/>
    </row>
    <row r="427" spans="4:6">
      <c r="D427" s="33"/>
      <c r="E427" s="33"/>
      <c r="F427" s="33"/>
    </row>
    <row r="428" spans="4:6">
      <c r="D428" s="33"/>
      <c r="E428" s="33"/>
      <c r="F428" s="33"/>
    </row>
    <row r="429" spans="4:6">
      <c r="D429" s="33"/>
      <c r="E429" s="33"/>
      <c r="F429" s="33"/>
    </row>
    <row r="430" spans="4:6">
      <c r="D430" s="33"/>
      <c r="E430" s="33"/>
      <c r="F430" s="33"/>
    </row>
    <row r="431" spans="4:6">
      <c r="D431" s="33"/>
      <c r="E431" s="33"/>
      <c r="F431" s="33"/>
    </row>
    <row r="432" spans="4:6">
      <c r="D432" s="33"/>
      <c r="E432" s="33"/>
      <c r="F432" s="33"/>
    </row>
    <row r="433" spans="4:6">
      <c r="D433" s="33"/>
      <c r="E433" s="33"/>
      <c r="F433" s="33"/>
    </row>
    <row r="434" spans="4:6">
      <c r="D434" s="33"/>
      <c r="E434" s="33"/>
      <c r="F434" s="33"/>
    </row>
    <row r="435" spans="4:6">
      <c r="D435" s="33"/>
      <c r="E435" s="33"/>
      <c r="F435" s="33"/>
    </row>
    <row r="436" spans="4:6">
      <c r="D436" s="33"/>
      <c r="E436" s="33"/>
      <c r="F436" s="33"/>
    </row>
    <row r="437" spans="4:6">
      <c r="D437" s="33"/>
      <c r="E437" s="33"/>
      <c r="F437" s="33"/>
    </row>
    <row r="438" spans="4:6">
      <c r="D438" s="33"/>
      <c r="E438" s="33"/>
      <c r="F438" s="33"/>
    </row>
    <row r="439" spans="4:6">
      <c r="D439" s="33"/>
      <c r="E439" s="33"/>
      <c r="F439" s="33"/>
    </row>
    <row r="440" spans="4:6">
      <c r="D440" s="33"/>
      <c r="E440" s="33"/>
      <c r="F440" s="33"/>
    </row>
    <row r="441" spans="4:6">
      <c r="D441" s="33"/>
      <c r="E441" s="33"/>
      <c r="F441" s="33"/>
    </row>
    <row r="442" spans="4:6">
      <c r="D442" s="33"/>
      <c r="E442" s="33"/>
      <c r="F442" s="33"/>
    </row>
    <row r="443" spans="4:6">
      <c r="D443" s="33"/>
      <c r="E443" s="33"/>
      <c r="F443" s="33"/>
    </row>
  </sheetData>
  <mergeCells count="11">
    <mergeCell ref="D1:F1"/>
    <mergeCell ref="B3:F6"/>
    <mergeCell ref="B9:F9"/>
    <mergeCell ref="E10:E12"/>
    <mergeCell ref="E34:E35"/>
    <mergeCell ref="F10:F12"/>
    <mergeCell ref="F34:F35"/>
    <mergeCell ref="B34:C35"/>
    <mergeCell ref="D34:D35"/>
    <mergeCell ref="B10:C12"/>
    <mergeCell ref="D10:D12"/>
  </mergeCells>
  <phoneticPr fontId="41" type="noConversion"/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activeCell="E22" sqref="E22"/>
    </sheetView>
  </sheetViews>
  <sheetFormatPr defaultRowHeight="15"/>
  <cols>
    <col min="1" max="1" width="5.85546875" style="60" customWidth="1"/>
    <col min="2" max="2" width="43.5703125" style="61" customWidth="1"/>
    <col min="3" max="5" width="14" style="60" customWidth="1"/>
    <col min="6" max="6" width="47.28515625" style="60" customWidth="1"/>
    <col min="7" max="9" width="14" style="60" customWidth="1"/>
    <col min="10" max="10" width="4.140625" style="60" customWidth="1"/>
    <col min="11" max="16384" width="9.140625" style="60"/>
  </cols>
  <sheetData>
    <row r="1" spans="1:10">
      <c r="H1" s="474" t="s">
        <v>394</v>
      </c>
      <c r="I1" s="475"/>
    </row>
    <row r="2" spans="1:10" s="290" customFormat="1" ht="37.5">
      <c r="A2" s="288"/>
      <c r="B2" s="289" t="s">
        <v>176</v>
      </c>
      <c r="C2" s="287"/>
      <c r="D2" s="287"/>
      <c r="E2" s="287"/>
      <c r="F2" s="287"/>
      <c r="G2" s="287"/>
      <c r="H2" s="287"/>
      <c r="I2" s="287"/>
      <c r="J2" s="471"/>
    </row>
    <row r="3" spans="1:10" ht="19.5" thickBot="1">
      <c r="A3" s="113"/>
      <c r="B3" s="114"/>
      <c r="C3" s="113"/>
      <c r="D3" s="288"/>
      <c r="E3" s="288"/>
      <c r="F3" s="288"/>
      <c r="G3" s="115"/>
      <c r="H3" s="476" t="s">
        <v>472</v>
      </c>
      <c r="I3" s="476"/>
      <c r="J3" s="471"/>
    </row>
    <row r="4" spans="1:10" ht="15.75" thickBot="1">
      <c r="A4" s="472" t="s">
        <v>162</v>
      </c>
      <c r="B4" s="106" t="s">
        <v>0</v>
      </c>
      <c r="C4" s="107"/>
      <c r="D4" s="107"/>
      <c r="E4" s="107"/>
      <c r="F4" s="106" t="s">
        <v>66</v>
      </c>
      <c r="G4" s="108"/>
      <c r="H4" s="108"/>
      <c r="I4" s="108"/>
      <c r="J4" s="471"/>
    </row>
    <row r="5" spans="1:10" s="62" customFormat="1" ht="36.75" thickBot="1">
      <c r="A5" s="473"/>
      <c r="B5" s="109" t="s">
        <v>177</v>
      </c>
      <c r="C5" s="110" t="s">
        <v>504</v>
      </c>
      <c r="D5" s="111" t="s">
        <v>505</v>
      </c>
      <c r="E5" s="110" t="s">
        <v>506</v>
      </c>
      <c r="F5" s="109" t="s">
        <v>177</v>
      </c>
      <c r="G5" s="110" t="str">
        <f>+C5</f>
        <v>2016. évi eredeti előirányzat</v>
      </c>
      <c r="H5" s="111" t="str">
        <f>+D5</f>
        <v>2016. évi módosított előirányzat</v>
      </c>
      <c r="I5" s="112" t="str">
        <f>+E5</f>
        <v>2016. évi teljesítés</v>
      </c>
      <c r="J5" s="471"/>
    </row>
    <row r="6" spans="1:10" s="63" customFormat="1" ht="12.75" thickBot="1">
      <c r="A6" s="116" t="s">
        <v>164</v>
      </c>
      <c r="B6" s="109" t="s">
        <v>165</v>
      </c>
      <c r="C6" s="110" t="s">
        <v>166</v>
      </c>
      <c r="D6" s="110" t="s">
        <v>178</v>
      </c>
      <c r="E6" s="110" t="s">
        <v>167</v>
      </c>
      <c r="F6" s="109" t="s">
        <v>168</v>
      </c>
      <c r="G6" s="110" t="s">
        <v>179</v>
      </c>
      <c r="H6" s="110" t="s">
        <v>180</v>
      </c>
      <c r="I6" s="112" t="s">
        <v>181</v>
      </c>
      <c r="J6" s="471"/>
    </row>
    <row r="7" spans="1:10">
      <c r="A7" s="117" t="s">
        <v>34</v>
      </c>
      <c r="B7" s="118" t="s">
        <v>182</v>
      </c>
      <c r="C7" s="257">
        <v>35794847</v>
      </c>
      <c r="D7" s="257">
        <v>40021245</v>
      </c>
      <c r="E7" s="257">
        <v>40021245</v>
      </c>
      <c r="F7" s="118" t="s">
        <v>183</v>
      </c>
      <c r="G7" s="257">
        <v>22898000</v>
      </c>
      <c r="H7" s="257">
        <v>23948000</v>
      </c>
      <c r="I7" s="266">
        <v>23691450</v>
      </c>
      <c r="J7" s="471"/>
    </row>
    <row r="8" spans="1:10" ht="24">
      <c r="A8" s="119" t="s">
        <v>35</v>
      </c>
      <c r="B8" s="120" t="s">
        <v>184</v>
      </c>
      <c r="C8" s="258">
        <v>5072000</v>
      </c>
      <c r="D8" s="258">
        <v>10069028</v>
      </c>
      <c r="E8" s="258">
        <v>10039856</v>
      </c>
      <c r="F8" s="120" t="s">
        <v>169</v>
      </c>
      <c r="G8" s="258">
        <v>6164000</v>
      </c>
      <c r="H8" s="258">
        <v>6451000</v>
      </c>
      <c r="I8" s="267">
        <v>6275753</v>
      </c>
      <c r="J8" s="471"/>
    </row>
    <row r="9" spans="1:10">
      <c r="A9" s="119" t="s">
        <v>36</v>
      </c>
      <c r="B9" s="120" t="s">
        <v>468</v>
      </c>
      <c r="C9" s="258"/>
      <c r="D9" s="258"/>
      <c r="E9" s="258"/>
      <c r="F9" s="120" t="s">
        <v>185</v>
      </c>
      <c r="G9" s="258">
        <v>20569671</v>
      </c>
      <c r="H9" s="258">
        <v>21122000</v>
      </c>
      <c r="I9" s="267">
        <v>16416181</v>
      </c>
      <c r="J9" s="471"/>
    </row>
    <row r="10" spans="1:10">
      <c r="A10" s="119" t="s">
        <v>37</v>
      </c>
      <c r="B10" s="120" t="s">
        <v>186</v>
      </c>
      <c r="C10" s="258">
        <v>8050000</v>
      </c>
      <c r="D10" s="258">
        <v>9785000</v>
      </c>
      <c r="E10" s="258">
        <v>9709900</v>
      </c>
      <c r="F10" s="120" t="s">
        <v>170</v>
      </c>
      <c r="G10" s="258">
        <v>1918000</v>
      </c>
      <c r="H10" s="258">
        <v>4818000</v>
      </c>
      <c r="I10" s="267">
        <v>3752129</v>
      </c>
      <c r="J10" s="471"/>
    </row>
    <row r="11" spans="1:10">
      <c r="A11" s="119" t="s">
        <v>38</v>
      </c>
      <c r="B11" s="121" t="s">
        <v>469</v>
      </c>
      <c r="C11" s="258">
        <v>0</v>
      </c>
      <c r="D11" s="258"/>
      <c r="E11" s="258"/>
      <c r="F11" s="120" t="s">
        <v>171</v>
      </c>
      <c r="G11" s="258">
        <v>7141000</v>
      </c>
      <c r="H11" s="258">
        <v>7251000</v>
      </c>
      <c r="I11" s="267">
        <v>6776831</v>
      </c>
      <c r="J11" s="471"/>
    </row>
    <row r="12" spans="1:10">
      <c r="A12" s="119" t="s">
        <v>39</v>
      </c>
      <c r="B12" s="120" t="s">
        <v>187</v>
      </c>
      <c r="C12" s="259"/>
      <c r="D12" s="259"/>
      <c r="E12" s="259"/>
      <c r="F12" s="120" t="s">
        <v>188</v>
      </c>
      <c r="G12" s="258">
        <v>6756010</v>
      </c>
      <c r="H12" s="258">
        <v>66798010</v>
      </c>
      <c r="I12" s="267">
        <v>0</v>
      </c>
      <c r="J12" s="471"/>
    </row>
    <row r="13" spans="1:10">
      <c r="A13" s="119" t="s">
        <v>40</v>
      </c>
      <c r="B13" s="120" t="s">
        <v>411</v>
      </c>
      <c r="C13" s="258">
        <v>24409000</v>
      </c>
      <c r="D13" s="258">
        <v>26084000</v>
      </c>
      <c r="E13" s="258">
        <v>20481153</v>
      </c>
      <c r="F13" s="122"/>
      <c r="G13" s="258"/>
      <c r="H13" s="258"/>
      <c r="I13" s="267"/>
      <c r="J13" s="471"/>
    </row>
    <row r="14" spans="1:10">
      <c r="A14" s="119" t="s">
        <v>41</v>
      </c>
      <c r="B14" s="122"/>
      <c r="C14" s="258"/>
      <c r="D14" s="258"/>
      <c r="E14" s="258"/>
      <c r="F14" s="122"/>
      <c r="G14" s="258"/>
      <c r="H14" s="258"/>
      <c r="I14" s="267"/>
      <c r="J14" s="471"/>
    </row>
    <row r="15" spans="1:10">
      <c r="A15" s="119" t="s">
        <v>42</v>
      </c>
      <c r="B15" s="123"/>
      <c r="C15" s="259"/>
      <c r="D15" s="259"/>
      <c r="E15" s="259"/>
      <c r="F15" s="122"/>
      <c r="G15" s="258"/>
      <c r="H15" s="258"/>
      <c r="I15" s="267"/>
      <c r="J15" s="471"/>
    </row>
    <row r="16" spans="1:10">
      <c r="A16" s="119" t="s">
        <v>43</v>
      </c>
      <c r="B16" s="122"/>
      <c r="C16" s="258"/>
      <c r="D16" s="258"/>
      <c r="E16" s="258"/>
      <c r="F16" s="122"/>
      <c r="G16" s="258"/>
      <c r="H16" s="258"/>
      <c r="I16" s="267"/>
      <c r="J16" s="471"/>
    </row>
    <row r="17" spans="1:10">
      <c r="A17" s="119" t="s">
        <v>44</v>
      </c>
      <c r="B17" s="122"/>
      <c r="C17" s="258"/>
      <c r="D17" s="258"/>
      <c r="E17" s="258"/>
      <c r="F17" s="122"/>
      <c r="G17" s="258"/>
      <c r="H17" s="258"/>
      <c r="I17" s="267"/>
      <c r="J17" s="471"/>
    </row>
    <row r="18" spans="1:10" ht="15" customHeight="1" thickBot="1">
      <c r="A18" s="119" t="s">
        <v>45</v>
      </c>
      <c r="B18" s="124"/>
      <c r="C18" s="260"/>
      <c r="D18" s="260"/>
      <c r="E18" s="260"/>
      <c r="F18" s="122"/>
      <c r="G18" s="260"/>
      <c r="H18" s="260"/>
      <c r="I18" s="268"/>
      <c r="J18" s="471"/>
    </row>
    <row r="19" spans="1:10" ht="24.75" thickBot="1">
      <c r="A19" s="125" t="s">
        <v>52</v>
      </c>
      <c r="B19" s="126" t="s">
        <v>189</v>
      </c>
      <c r="C19" s="261">
        <f>+C7+C8+C10+C11+C13+C14+C15+C16+C17+C18</f>
        <v>73325847</v>
      </c>
      <c r="D19" s="261">
        <f>+D7+D8+D10+D11+D13+D14+D15+D16+D17+D18</f>
        <v>85959273</v>
      </c>
      <c r="E19" s="261">
        <f>+E7+E8+E10+E11+E13+E14+E15+E16+E17+E18</f>
        <v>80252154</v>
      </c>
      <c r="F19" s="126" t="s">
        <v>190</v>
      </c>
      <c r="G19" s="261">
        <f>SUM(G7:G18)</f>
        <v>65446681</v>
      </c>
      <c r="H19" s="261">
        <f>SUM(H7:H18)</f>
        <v>130388010</v>
      </c>
      <c r="I19" s="261">
        <f>SUM(I7:I18)</f>
        <v>56912344</v>
      </c>
      <c r="J19" s="471"/>
    </row>
    <row r="20" spans="1:10">
      <c r="A20" s="128" t="s">
        <v>53</v>
      </c>
      <c r="B20" s="129" t="s">
        <v>191</v>
      </c>
      <c r="C20" s="262"/>
      <c r="D20" s="262">
        <f>+D21+D22+D23+D24</f>
        <v>14647200</v>
      </c>
      <c r="E20" s="262">
        <f>+E21+E22+E23+E24</f>
        <v>14647200</v>
      </c>
      <c r="F20" s="120" t="s">
        <v>192</v>
      </c>
      <c r="G20" s="264"/>
      <c r="H20" s="264"/>
      <c r="I20" s="264"/>
      <c r="J20" s="471"/>
    </row>
    <row r="21" spans="1:10">
      <c r="A21" s="130" t="s">
        <v>89</v>
      </c>
      <c r="B21" s="120" t="s">
        <v>193</v>
      </c>
      <c r="C21" s="258"/>
      <c r="D21" s="258">
        <v>14647200</v>
      </c>
      <c r="E21" s="258">
        <v>14647200</v>
      </c>
      <c r="F21" s="120" t="s">
        <v>194</v>
      </c>
      <c r="G21" s="258"/>
      <c r="H21" s="258"/>
      <c r="I21" s="258"/>
      <c r="J21" s="471"/>
    </row>
    <row r="22" spans="1:10">
      <c r="A22" s="130" t="s">
        <v>143</v>
      </c>
      <c r="B22" s="120" t="s">
        <v>195</v>
      </c>
      <c r="C22" s="258"/>
      <c r="D22" s="258"/>
      <c r="E22" s="258"/>
      <c r="F22" s="120" t="s">
        <v>196</v>
      </c>
      <c r="G22" s="258"/>
      <c r="H22" s="258"/>
      <c r="I22" s="258"/>
      <c r="J22" s="471"/>
    </row>
    <row r="23" spans="1:10">
      <c r="A23" s="130" t="s">
        <v>197</v>
      </c>
      <c r="B23" s="120" t="s">
        <v>198</v>
      </c>
      <c r="C23" s="258"/>
      <c r="D23" s="258"/>
      <c r="E23" s="258"/>
      <c r="F23" s="120" t="s">
        <v>199</v>
      </c>
      <c r="G23" s="258"/>
      <c r="H23" s="258"/>
      <c r="I23" s="258"/>
      <c r="J23" s="471"/>
    </row>
    <row r="24" spans="1:10">
      <c r="A24" s="130" t="s">
        <v>200</v>
      </c>
      <c r="B24" s="120" t="s">
        <v>201</v>
      </c>
      <c r="C24" s="258"/>
      <c r="D24" s="258"/>
      <c r="E24" s="258"/>
      <c r="F24" s="129" t="s">
        <v>202</v>
      </c>
      <c r="G24" s="258"/>
      <c r="H24" s="258"/>
      <c r="I24" s="258"/>
      <c r="J24" s="471"/>
    </row>
    <row r="25" spans="1:10">
      <c r="A25" s="130" t="s">
        <v>203</v>
      </c>
      <c r="B25" s="120" t="s">
        <v>204</v>
      </c>
      <c r="C25" s="263">
        <f>+C26+C27</f>
        <v>0</v>
      </c>
      <c r="D25" s="263">
        <f>+D26+D27</f>
        <v>1449871</v>
      </c>
      <c r="E25" s="263">
        <f>+E26+E27</f>
        <v>1449871</v>
      </c>
      <c r="F25" s="120" t="s">
        <v>205</v>
      </c>
      <c r="G25" s="258"/>
      <c r="H25" s="258"/>
      <c r="I25" s="258"/>
      <c r="J25" s="471"/>
    </row>
    <row r="26" spans="1:10">
      <c r="A26" s="128" t="s">
        <v>206</v>
      </c>
      <c r="B26" s="129" t="s">
        <v>380</v>
      </c>
      <c r="C26" s="264"/>
      <c r="D26" s="264">
        <v>1449871</v>
      </c>
      <c r="E26" s="264">
        <v>1449871</v>
      </c>
      <c r="F26" s="118" t="s">
        <v>207</v>
      </c>
      <c r="G26" s="264"/>
      <c r="H26" s="264"/>
      <c r="I26" s="264"/>
      <c r="J26" s="471"/>
    </row>
    <row r="27" spans="1:10" ht="15.75" thickBot="1">
      <c r="A27" s="130" t="s">
        <v>208</v>
      </c>
      <c r="B27" s="120" t="s">
        <v>209</v>
      </c>
      <c r="C27" s="258"/>
      <c r="D27" s="258"/>
      <c r="E27" s="258"/>
      <c r="F27" s="122" t="s">
        <v>158</v>
      </c>
      <c r="G27" s="258">
        <v>1276990</v>
      </c>
      <c r="H27" s="258">
        <v>1276990</v>
      </c>
      <c r="I27" s="258">
        <v>1276990</v>
      </c>
      <c r="J27" s="471"/>
    </row>
    <row r="28" spans="1:10" ht="24.75" thickBot="1">
      <c r="A28" s="125" t="s">
        <v>210</v>
      </c>
      <c r="B28" s="126" t="s">
        <v>211</v>
      </c>
      <c r="C28" s="261">
        <f>+C20+C25</f>
        <v>0</v>
      </c>
      <c r="D28" s="261">
        <f>+D20+D25</f>
        <v>16097071</v>
      </c>
      <c r="E28" s="261">
        <f>+E20+E25</f>
        <v>16097071</v>
      </c>
      <c r="F28" s="126" t="s">
        <v>212</v>
      </c>
      <c r="G28" s="261">
        <f>SUM(G20:G27)</f>
        <v>1276990</v>
      </c>
      <c r="H28" s="261">
        <f>SUM(H20:H27)</f>
        <v>1276990</v>
      </c>
      <c r="I28" s="261">
        <f>SUM(I20:I27)</f>
        <v>1276990</v>
      </c>
      <c r="J28" s="471"/>
    </row>
    <row r="29" spans="1:10" ht="15.75" thickBot="1">
      <c r="A29" s="125" t="s">
        <v>213</v>
      </c>
      <c r="B29" s="126" t="s">
        <v>214</v>
      </c>
      <c r="C29" s="261">
        <f>+C19+C28</f>
        <v>73325847</v>
      </c>
      <c r="D29" s="261">
        <f>+D19+D28</f>
        <v>102056344</v>
      </c>
      <c r="E29" s="265">
        <f>+E19+E28</f>
        <v>96349225</v>
      </c>
      <c r="F29" s="126" t="s">
        <v>215</v>
      </c>
      <c r="G29" s="261">
        <f>+G19+G28</f>
        <v>66723671</v>
      </c>
      <c r="H29" s="261">
        <f>+H19+H28</f>
        <v>131665000</v>
      </c>
      <c r="I29" s="261">
        <f>+I19+I28</f>
        <v>58189334</v>
      </c>
      <c r="J29" s="471"/>
    </row>
    <row r="30" spans="1:10" ht="15.75" thickBot="1">
      <c r="A30" s="125" t="s">
        <v>216</v>
      </c>
      <c r="B30" s="126" t="s">
        <v>217</v>
      </c>
      <c r="C30" s="261" t="str">
        <f>IF(C19-G19&lt;0,G19-C19,"-")</f>
        <v>-</v>
      </c>
      <c r="D30" s="261">
        <f>IF(D19-H19&lt;0,H19-D19,"-")</f>
        <v>44428737</v>
      </c>
      <c r="E30" s="265" t="str">
        <f>IF(E19-I19&lt;0,I19-E19,"-")</f>
        <v>-</v>
      </c>
      <c r="F30" s="126" t="s">
        <v>218</v>
      </c>
      <c r="G30" s="261">
        <f>IF(C19-G19&gt;0,C19-G19,"-")</f>
        <v>7879166</v>
      </c>
      <c r="H30" s="261" t="str">
        <f>IF(D19-H19&gt;0,D19-H19,"-")</f>
        <v>-</v>
      </c>
      <c r="I30" s="261">
        <f>IF(E19-I19&gt;0,E19-I19,"-")</f>
        <v>23339810</v>
      </c>
      <c r="J30" s="471"/>
    </row>
    <row r="31" spans="1:10" ht="15.75" thickBot="1">
      <c r="A31" s="125" t="s">
        <v>219</v>
      </c>
      <c r="B31" s="126" t="s">
        <v>220</v>
      </c>
      <c r="C31" s="261" t="str">
        <f>IF(C29-G29&lt;0,G29-C29,"-")</f>
        <v>-</v>
      </c>
      <c r="D31" s="261">
        <f>IF(D29-H29&lt;0,H29-D29,"-")</f>
        <v>29608656</v>
      </c>
      <c r="E31" s="265" t="str">
        <f>IF(E29-I29&lt;0,I29-E29,"-")</f>
        <v>-</v>
      </c>
      <c r="F31" s="126" t="s">
        <v>221</v>
      </c>
      <c r="G31" s="127">
        <f>IF(C29-G29&gt;0,C29-G29,"-")</f>
        <v>6602176</v>
      </c>
      <c r="H31" s="127" t="str">
        <f>IF(D29-H29&gt;0,D29-H29,"-")</f>
        <v>-</v>
      </c>
      <c r="I31" s="127">
        <f>IF(E29-I29&gt;0,E29-I29,"-")</f>
        <v>38159891</v>
      </c>
      <c r="J31" s="471"/>
    </row>
  </sheetData>
  <mergeCells count="4">
    <mergeCell ref="J2:J31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4"/>
  <sheetViews>
    <sheetView workbookViewId="0">
      <selection activeCell="B10" sqref="B10"/>
    </sheetView>
  </sheetViews>
  <sheetFormatPr defaultRowHeight="15"/>
  <cols>
    <col min="1" max="1" width="5.85546875" style="60" customWidth="1"/>
    <col min="2" max="2" width="47.28515625" style="61" customWidth="1"/>
    <col min="3" max="5" width="14" style="60" customWidth="1"/>
    <col min="6" max="6" width="47.28515625" style="60" customWidth="1"/>
    <col min="7" max="9" width="14" style="60" customWidth="1"/>
    <col min="10" max="10" width="4.140625" style="60" customWidth="1"/>
    <col min="11" max="16384" width="9.140625" style="60"/>
  </cols>
  <sheetData>
    <row r="1" spans="1:10">
      <c r="H1" s="474" t="s">
        <v>447</v>
      </c>
      <c r="I1" s="475"/>
    </row>
    <row r="2" spans="1:10" s="290" customFormat="1" ht="37.5">
      <c r="A2" s="288"/>
      <c r="B2" s="289" t="s">
        <v>222</v>
      </c>
      <c r="C2" s="287"/>
      <c r="D2" s="287"/>
      <c r="E2" s="287"/>
      <c r="F2" s="287"/>
      <c r="G2" s="287"/>
      <c r="H2" s="287"/>
      <c r="I2" s="287"/>
      <c r="J2" s="477"/>
    </row>
    <row r="3" spans="1:10" ht="15.75" thickBot="1">
      <c r="A3" s="113"/>
      <c r="B3" s="114"/>
      <c r="C3" s="113"/>
      <c r="D3" s="113"/>
      <c r="E3" s="113"/>
      <c r="F3" s="113"/>
      <c r="G3" s="115"/>
      <c r="H3" s="476" t="s">
        <v>472</v>
      </c>
      <c r="I3" s="476"/>
      <c r="J3" s="477"/>
    </row>
    <row r="4" spans="1:10" ht="15.75" thickBot="1">
      <c r="A4" s="478" t="s">
        <v>162</v>
      </c>
      <c r="B4" s="106" t="s">
        <v>0</v>
      </c>
      <c r="C4" s="107"/>
      <c r="D4" s="107"/>
      <c r="E4" s="107"/>
      <c r="F4" s="106" t="s">
        <v>66</v>
      </c>
      <c r="G4" s="108"/>
      <c r="H4" s="108"/>
      <c r="I4" s="108"/>
      <c r="J4" s="477"/>
    </row>
    <row r="5" spans="1:10" s="62" customFormat="1" ht="36.75" thickBot="1">
      <c r="A5" s="479"/>
      <c r="B5" s="109" t="s">
        <v>177</v>
      </c>
      <c r="C5" s="110" t="s">
        <v>504</v>
      </c>
      <c r="D5" s="111" t="s">
        <v>505</v>
      </c>
      <c r="E5" s="110" t="s">
        <v>506</v>
      </c>
      <c r="F5" s="109" t="s">
        <v>177</v>
      </c>
      <c r="G5" s="110" t="s">
        <v>504</v>
      </c>
      <c r="H5" s="111" t="s">
        <v>505</v>
      </c>
      <c r="I5" s="112" t="s">
        <v>506</v>
      </c>
      <c r="J5" s="477"/>
    </row>
    <row r="6" spans="1:10" s="62" customFormat="1" ht="13.5" thickBot="1">
      <c r="A6" s="116" t="s">
        <v>164</v>
      </c>
      <c r="B6" s="109" t="s">
        <v>165</v>
      </c>
      <c r="C6" s="110" t="s">
        <v>166</v>
      </c>
      <c r="D6" s="110" t="s">
        <v>178</v>
      </c>
      <c r="E6" s="110" t="s">
        <v>167</v>
      </c>
      <c r="F6" s="109" t="s">
        <v>168</v>
      </c>
      <c r="G6" s="110" t="s">
        <v>179</v>
      </c>
      <c r="H6" s="110" t="s">
        <v>180</v>
      </c>
      <c r="I6" s="112" t="s">
        <v>181</v>
      </c>
      <c r="J6" s="477"/>
    </row>
    <row r="7" spans="1:10">
      <c r="A7" s="117" t="s">
        <v>34</v>
      </c>
      <c r="B7" s="118" t="s">
        <v>223</v>
      </c>
      <c r="C7" s="257">
        <v>0</v>
      </c>
      <c r="D7" s="257">
        <v>25000000</v>
      </c>
      <c r="E7" s="257">
        <v>25000000</v>
      </c>
      <c r="F7" s="118" t="s">
        <v>172</v>
      </c>
      <c r="G7" s="257">
        <v>240000</v>
      </c>
      <c r="H7" s="257">
        <v>2504000</v>
      </c>
      <c r="I7" s="266">
        <v>2501070</v>
      </c>
      <c r="J7" s="477"/>
    </row>
    <row r="8" spans="1:10">
      <c r="A8" s="119" t="s">
        <v>35</v>
      </c>
      <c r="B8" s="120"/>
      <c r="C8" s="258"/>
      <c r="D8" s="258"/>
      <c r="E8" s="258"/>
      <c r="F8" s="120" t="s">
        <v>224</v>
      </c>
      <c r="G8" s="258"/>
      <c r="H8" s="258"/>
      <c r="I8" s="267"/>
      <c r="J8" s="477"/>
    </row>
    <row r="9" spans="1:10">
      <c r="A9" s="119" t="s">
        <v>36</v>
      </c>
      <c r="B9" s="120" t="s">
        <v>507</v>
      </c>
      <c r="C9" s="258"/>
      <c r="D9" s="258">
        <v>381000</v>
      </c>
      <c r="E9" s="258">
        <v>380627</v>
      </c>
      <c r="F9" s="120" t="s">
        <v>173</v>
      </c>
      <c r="G9" s="258">
        <v>21026000</v>
      </c>
      <c r="H9" s="258">
        <v>21382000</v>
      </c>
      <c r="I9" s="267">
        <v>19615581</v>
      </c>
      <c r="J9" s="477"/>
    </row>
    <row r="10" spans="1:10">
      <c r="A10" s="119" t="s">
        <v>37</v>
      </c>
      <c r="B10" s="120" t="s">
        <v>225</v>
      </c>
      <c r="C10" s="258"/>
      <c r="D10" s="258">
        <v>100000</v>
      </c>
      <c r="E10" s="258">
        <v>100000</v>
      </c>
      <c r="F10" s="120" t="s">
        <v>226</v>
      </c>
      <c r="G10" s="258"/>
      <c r="H10" s="258"/>
      <c r="I10" s="267"/>
      <c r="J10" s="477"/>
    </row>
    <row r="11" spans="1:10">
      <c r="A11" s="119" t="s">
        <v>38</v>
      </c>
      <c r="B11" s="120" t="s">
        <v>227</v>
      </c>
      <c r="C11" s="258"/>
      <c r="D11" s="258"/>
      <c r="E11" s="258"/>
      <c r="F11" s="120" t="s">
        <v>174</v>
      </c>
      <c r="G11" s="258">
        <v>700000</v>
      </c>
      <c r="H11" s="258">
        <v>1000000</v>
      </c>
      <c r="I11" s="267">
        <v>1000000</v>
      </c>
      <c r="J11" s="477"/>
    </row>
    <row r="12" spans="1:10">
      <c r="A12" s="119" t="s">
        <v>39</v>
      </c>
      <c r="B12" s="120" t="s">
        <v>228</v>
      </c>
      <c r="C12" s="259"/>
      <c r="D12" s="259">
        <v>1803656</v>
      </c>
      <c r="E12" s="259">
        <v>1803656</v>
      </c>
      <c r="F12" s="131"/>
      <c r="G12" s="258"/>
      <c r="H12" s="258"/>
      <c r="I12" s="267"/>
      <c r="J12" s="477"/>
    </row>
    <row r="13" spans="1:10">
      <c r="A13" s="119" t="s">
        <v>40</v>
      </c>
      <c r="B13" s="122" t="s">
        <v>479</v>
      </c>
      <c r="C13" s="258"/>
      <c r="D13" s="258">
        <v>1910000</v>
      </c>
      <c r="E13" s="258">
        <v>1910241</v>
      </c>
      <c r="F13" s="131"/>
      <c r="G13" s="258"/>
      <c r="H13" s="258"/>
      <c r="I13" s="267"/>
      <c r="J13" s="477"/>
    </row>
    <row r="14" spans="1:10">
      <c r="A14" s="119" t="s">
        <v>41</v>
      </c>
      <c r="B14" s="122"/>
      <c r="C14" s="258"/>
      <c r="D14" s="258"/>
      <c r="E14" s="258"/>
      <c r="F14" s="131"/>
      <c r="G14" s="258"/>
      <c r="H14" s="258"/>
      <c r="I14" s="267"/>
      <c r="J14" s="477"/>
    </row>
    <row r="15" spans="1:10">
      <c r="A15" s="119" t="s">
        <v>42</v>
      </c>
      <c r="B15" s="132"/>
      <c r="C15" s="259"/>
      <c r="D15" s="259"/>
      <c r="E15" s="259"/>
      <c r="F15" s="131"/>
      <c r="G15" s="258"/>
      <c r="H15" s="258"/>
      <c r="I15" s="267"/>
      <c r="J15" s="477"/>
    </row>
    <row r="16" spans="1:10">
      <c r="A16" s="119" t="s">
        <v>43</v>
      </c>
      <c r="B16" s="122"/>
      <c r="C16" s="259"/>
      <c r="D16" s="259"/>
      <c r="E16" s="259"/>
      <c r="F16" s="131"/>
      <c r="G16" s="258"/>
      <c r="H16" s="258"/>
      <c r="I16" s="267"/>
      <c r="J16" s="477"/>
    </row>
    <row r="17" spans="1:10" ht="15.75" thickBot="1">
      <c r="A17" s="133" t="s">
        <v>44</v>
      </c>
      <c r="B17" s="134"/>
      <c r="C17" s="269"/>
      <c r="D17" s="270"/>
      <c r="E17" s="271"/>
      <c r="F17" s="129" t="s">
        <v>188</v>
      </c>
      <c r="G17" s="258"/>
      <c r="H17" s="258"/>
      <c r="I17" s="267"/>
      <c r="J17" s="477"/>
    </row>
    <row r="18" spans="1:10" ht="15.75" thickBot="1">
      <c r="A18" s="125" t="s">
        <v>45</v>
      </c>
      <c r="B18" s="126" t="s">
        <v>229</v>
      </c>
      <c r="C18" s="261">
        <f>+C7+C9+C10+C12+C13+C14+C15+C16+C17</f>
        <v>0</v>
      </c>
      <c r="D18" s="261">
        <f>+D7+D9+D10+D12+D13+D14+D15+D16+D17</f>
        <v>29194656</v>
      </c>
      <c r="E18" s="261">
        <f>+E7+E9+E10+E12+E13+E14+E15+E16+E17</f>
        <v>29194524</v>
      </c>
      <c r="F18" s="126" t="s">
        <v>230</v>
      </c>
      <c r="G18" s="261">
        <f>+G7+G9+G11+G12+G13+G14+G15+G16+G17</f>
        <v>21966000</v>
      </c>
      <c r="H18" s="261">
        <f>+H7+H9+H11+H12+H13+H14+H15+H16+H17</f>
        <v>24886000</v>
      </c>
      <c r="I18" s="273">
        <f>+I7+I9+I11+I12+I13+I14+I15+I16+I17</f>
        <v>23116651</v>
      </c>
      <c r="J18" s="477"/>
    </row>
    <row r="19" spans="1:10">
      <c r="A19" s="117" t="s">
        <v>52</v>
      </c>
      <c r="B19" s="135" t="s">
        <v>231</v>
      </c>
      <c r="C19" s="272">
        <v>15363824</v>
      </c>
      <c r="D19" s="272">
        <v>25000000</v>
      </c>
      <c r="E19" s="272">
        <v>25000000</v>
      </c>
      <c r="F19" s="120" t="s">
        <v>192</v>
      </c>
      <c r="G19" s="257"/>
      <c r="H19" s="257"/>
      <c r="I19" s="266"/>
      <c r="J19" s="477"/>
    </row>
    <row r="20" spans="1:10">
      <c r="A20" s="119" t="s">
        <v>53</v>
      </c>
      <c r="B20" s="136" t="s">
        <v>232</v>
      </c>
      <c r="C20" s="258">
        <v>15363824</v>
      </c>
      <c r="D20" s="258">
        <v>25000000</v>
      </c>
      <c r="E20" s="258">
        <v>25000000</v>
      </c>
      <c r="F20" s="120" t="s">
        <v>233</v>
      </c>
      <c r="G20" s="258"/>
      <c r="H20" s="258"/>
      <c r="I20" s="267"/>
      <c r="J20" s="477"/>
    </row>
    <row r="21" spans="1:10">
      <c r="A21" s="117" t="s">
        <v>89</v>
      </c>
      <c r="B21" s="136" t="s">
        <v>234</v>
      </c>
      <c r="C21" s="258"/>
      <c r="D21" s="258"/>
      <c r="E21" s="258"/>
      <c r="F21" s="120" t="s">
        <v>196</v>
      </c>
      <c r="G21" s="258"/>
      <c r="H21" s="258"/>
      <c r="I21" s="267"/>
      <c r="J21" s="477"/>
    </row>
    <row r="22" spans="1:10">
      <c r="A22" s="119" t="s">
        <v>143</v>
      </c>
      <c r="B22" s="136" t="s">
        <v>235</v>
      </c>
      <c r="C22" s="258"/>
      <c r="D22" s="258"/>
      <c r="E22" s="258"/>
      <c r="F22" s="120" t="s">
        <v>199</v>
      </c>
      <c r="G22" s="258"/>
      <c r="H22" s="258"/>
      <c r="I22" s="267"/>
      <c r="J22" s="477"/>
    </row>
    <row r="23" spans="1:10">
      <c r="A23" s="117" t="s">
        <v>197</v>
      </c>
      <c r="B23" s="136" t="s">
        <v>427</v>
      </c>
      <c r="C23" s="258"/>
      <c r="D23" s="258"/>
      <c r="E23" s="258"/>
      <c r="F23" s="129" t="s">
        <v>202</v>
      </c>
      <c r="G23" s="258"/>
      <c r="H23" s="258"/>
      <c r="I23" s="267"/>
      <c r="J23" s="477"/>
    </row>
    <row r="24" spans="1:10">
      <c r="A24" s="119" t="s">
        <v>200</v>
      </c>
      <c r="B24" s="137" t="s">
        <v>236</v>
      </c>
      <c r="C24" s="258"/>
      <c r="D24" s="258"/>
      <c r="E24" s="258"/>
      <c r="F24" s="120" t="s">
        <v>237</v>
      </c>
      <c r="G24" s="258"/>
      <c r="H24" s="258"/>
      <c r="I24" s="267"/>
      <c r="J24" s="477"/>
    </row>
    <row r="25" spans="1:10">
      <c r="A25" s="117" t="s">
        <v>203</v>
      </c>
      <c r="B25" s="138" t="s">
        <v>238</v>
      </c>
      <c r="C25" s="263">
        <f>+C26+C27+C28+C29+C30</f>
        <v>0</v>
      </c>
      <c r="D25" s="263">
        <v>0</v>
      </c>
      <c r="E25" s="263">
        <f>+E26+E27+E28+E29+E30</f>
        <v>0</v>
      </c>
      <c r="F25" s="118" t="s">
        <v>207</v>
      </c>
      <c r="G25" s="258"/>
      <c r="H25" s="258"/>
      <c r="I25" s="267"/>
      <c r="J25" s="477"/>
    </row>
    <row r="26" spans="1:10">
      <c r="A26" s="119" t="s">
        <v>206</v>
      </c>
      <c r="B26" s="137" t="s">
        <v>239</v>
      </c>
      <c r="C26" s="258"/>
      <c r="D26" s="258"/>
      <c r="E26" s="258"/>
      <c r="F26" s="118" t="s">
        <v>175</v>
      </c>
      <c r="G26" s="258"/>
      <c r="H26" s="258"/>
      <c r="I26" s="267"/>
      <c r="J26" s="477"/>
    </row>
    <row r="27" spans="1:10">
      <c r="A27" s="117" t="s">
        <v>208</v>
      </c>
      <c r="B27" s="137" t="s">
        <v>240</v>
      </c>
      <c r="C27" s="258"/>
      <c r="D27" s="258"/>
      <c r="E27" s="258"/>
      <c r="F27" s="139"/>
      <c r="G27" s="258"/>
      <c r="H27" s="258"/>
      <c r="I27" s="267"/>
      <c r="J27" s="477"/>
    </row>
    <row r="28" spans="1:10">
      <c r="A28" s="119" t="s">
        <v>210</v>
      </c>
      <c r="B28" s="136" t="s">
        <v>241</v>
      </c>
      <c r="C28" s="258"/>
      <c r="D28" s="258"/>
      <c r="E28" s="258"/>
      <c r="F28" s="139"/>
      <c r="G28" s="258"/>
      <c r="H28" s="258"/>
      <c r="I28" s="267"/>
      <c r="J28" s="477"/>
    </row>
    <row r="29" spans="1:10">
      <c r="A29" s="117" t="s">
        <v>213</v>
      </c>
      <c r="B29" s="140" t="s">
        <v>242</v>
      </c>
      <c r="C29" s="258"/>
      <c r="D29" s="258"/>
      <c r="E29" s="258"/>
      <c r="F29" s="122"/>
      <c r="G29" s="258"/>
      <c r="H29" s="258"/>
      <c r="I29" s="267"/>
      <c r="J29" s="477"/>
    </row>
    <row r="30" spans="1:10" ht="15.75" thickBot="1">
      <c r="A30" s="119" t="s">
        <v>216</v>
      </c>
      <c r="B30" s="141" t="s">
        <v>243</v>
      </c>
      <c r="C30" s="258"/>
      <c r="D30" s="258"/>
      <c r="E30" s="258"/>
      <c r="F30" s="139"/>
      <c r="G30" s="258"/>
      <c r="H30" s="258"/>
      <c r="I30" s="267"/>
      <c r="J30" s="477"/>
    </row>
    <row r="31" spans="1:10" ht="24.75" thickBot="1">
      <c r="A31" s="125" t="s">
        <v>219</v>
      </c>
      <c r="B31" s="126" t="s">
        <v>244</v>
      </c>
      <c r="C31" s="261">
        <f>+C19+C25</f>
        <v>15363824</v>
      </c>
      <c r="D31" s="261">
        <f>+D19+D25</f>
        <v>25000000</v>
      </c>
      <c r="E31" s="261">
        <f>+E19+E25</f>
        <v>25000000</v>
      </c>
      <c r="F31" s="126" t="s">
        <v>245</v>
      </c>
      <c r="G31" s="261">
        <f>SUM(G19:G30)</f>
        <v>0</v>
      </c>
      <c r="H31" s="261">
        <f>SUM(H19:H30)</f>
        <v>0</v>
      </c>
      <c r="I31" s="273">
        <f>SUM(I19:I30)</f>
        <v>0</v>
      </c>
      <c r="J31" s="477"/>
    </row>
    <row r="32" spans="1:10" ht="15.75" thickBot="1">
      <c r="A32" s="125" t="s">
        <v>246</v>
      </c>
      <c r="B32" s="126" t="s">
        <v>247</v>
      </c>
      <c r="C32" s="261">
        <f>+C18+C31</f>
        <v>15363824</v>
      </c>
      <c r="D32" s="261">
        <f>+D18+D31</f>
        <v>54194656</v>
      </c>
      <c r="E32" s="265">
        <f>+E18+E31</f>
        <v>54194524</v>
      </c>
      <c r="F32" s="126" t="s">
        <v>248</v>
      </c>
      <c r="G32" s="261">
        <f>+G18+G31</f>
        <v>21966000</v>
      </c>
      <c r="H32" s="261">
        <f>+H18+H31</f>
        <v>24886000</v>
      </c>
      <c r="I32" s="273">
        <f>+I18+I31</f>
        <v>23116651</v>
      </c>
      <c r="J32" s="477"/>
    </row>
    <row r="33" spans="1:10" ht="15.75" thickBot="1">
      <c r="A33" s="125" t="s">
        <v>249</v>
      </c>
      <c r="B33" s="126" t="s">
        <v>217</v>
      </c>
      <c r="C33" s="261">
        <f>IF(C18-G18&lt;0,G18-C18,"-")</f>
        <v>21966000</v>
      </c>
      <c r="D33" s="261" t="str">
        <f>IF(D18-H18&lt;0,H18-D18,"-")</f>
        <v>-</v>
      </c>
      <c r="E33" s="265" t="str">
        <f>IF(E18-I18&lt;0,I18-E18,"-")</f>
        <v>-</v>
      </c>
      <c r="F33" s="126" t="s">
        <v>218</v>
      </c>
      <c r="G33" s="261" t="str">
        <f>IF(C18-G18&gt;0,C18-G18,"-")</f>
        <v>-</v>
      </c>
      <c r="H33" s="261">
        <f>IF(D18-H18&gt;0,D18-H18,"-")</f>
        <v>4308656</v>
      </c>
      <c r="I33" s="273">
        <f>IF(E18-I18&gt;0,E18-I18,"-")</f>
        <v>6077873</v>
      </c>
      <c r="J33" s="477"/>
    </row>
    <row r="34" spans="1:10" ht="15.75" thickBot="1">
      <c r="A34" s="125" t="s">
        <v>250</v>
      </c>
      <c r="B34" s="126" t="s">
        <v>220</v>
      </c>
      <c r="C34" s="261" t="str">
        <f>IF(C27-G27&lt;0,G27-C27,"-")</f>
        <v>-</v>
      </c>
      <c r="D34" s="261" t="str">
        <f>IF(D27-H27&lt;0,H27-D27,"-")</f>
        <v>-</v>
      </c>
      <c r="E34" s="265" t="str">
        <f>IF(E27-I27&lt;0,I27-E27,"-")</f>
        <v>-</v>
      </c>
      <c r="F34" s="126" t="s">
        <v>221</v>
      </c>
      <c r="G34" s="261" t="str">
        <f>IF(C27-G27&gt;0,C27-G27,"-")</f>
        <v>-</v>
      </c>
      <c r="H34" s="261" t="str">
        <f>IF(D27-H27&gt;0,D27-H27,"-")</f>
        <v>-</v>
      </c>
      <c r="I34" s="273" t="str">
        <f>IF(E27-I27&gt;0,E27-I27,"-")</f>
        <v>-</v>
      </c>
      <c r="J34" s="477"/>
    </row>
  </sheetData>
  <mergeCells count="4">
    <mergeCell ref="J2:J34"/>
    <mergeCell ref="A4:A5"/>
    <mergeCell ref="H1:I1"/>
    <mergeCell ref="H3:I3"/>
  </mergeCells>
  <phoneticPr fontId="41" type="noConversion"/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B11" sqref="B11"/>
    </sheetView>
  </sheetViews>
  <sheetFormatPr defaultRowHeight="15"/>
  <cols>
    <col min="1" max="1" width="5" style="67" customWidth="1"/>
    <col min="2" max="2" width="47.85546875" style="66" customWidth="1"/>
    <col min="3" max="4" width="12.7109375" style="66" customWidth="1"/>
    <col min="5" max="16384" width="9.140625" style="66"/>
  </cols>
  <sheetData>
    <row r="1" spans="1:4" ht="15" customHeight="1">
      <c r="C1" s="474" t="s">
        <v>448</v>
      </c>
      <c r="D1" s="475"/>
    </row>
    <row r="2" spans="1:4" ht="15" customHeight="1">
      <c r="C2" s="145"/>
      <c r="D2" s="146"/>
    </row>
    <row r="3" spans="1:4" s="350" customFormat="1" ht="18.75">
      <c r="A3" s="481" t="s">
        <v>508</v>
      </c>
      <c r="B3" s="482"/>
      <c r="C3" s="482"/>
      <c r="D3" s="482"/>
    </row>
    <row r="4" spans="1:4" s="350" customFormat="1" ht="18.75">
      <c r="A4" s="483"/>
      <c r="B4" s="483"/>
      <c r="C4" s="483"/>
      <c r="D4" s="483"/>
    </row>
    <row r="6" spans="1:4" s="64" customFormat="1" ht="15.75" thickBot="1">
      <c r="A6" s="83"/>
      <c r="B6" s="93"/>
      <c r="C6" s="93"/>
      <c r="D6" s="154" t="s">
        <v>472</v>
      </c>
    </row>
    <row r="7" spans="1:4" s="65" customFormat="1" ht="24.75" thickBot="1">
      <c r="A7" s="85" t="s">
        <v>251</v>
      </c>
      <c r="B7" s="94" t="s">
        <v>163</v>
      </c>
      <c r="C7" s="94" t="s">
        <v>252</v>
      </c>
      <c r="D7" s="95" t="s">
        <v>253</v>
      </c>
    </row>
    <row r="8" spans="1:4" s="65" customFormat="1" ht="13.5" thickBot="1">
      <c r="A8" s="86" t="s">
        <v>164</v>
      </c>
      <c r="B8" s="94" t="s">
        <v>165</v>
      </c>
      <c r="C8" s="94" t="s">
        <v>166</v>
      </c>
      <c r="D8" s="95" t="s">
        <v>178</v>
      </c>
    </row>
    <row r="9" spans="1:4" ht="25.5">
      <c r="A9" s="87" t="s">
        <v>34</v>
      </c>
      <c r="B9" s="96" t="s">
        <v>254</v>
      </c>
      <c r="C9" s="97"/>
      <c r="D9" s="98"/>
    </row>
    <row r="10" spans="1:4" ht="25.5">
      <c r="A10" s="88" t="s">
        <v>35</v>
      </c>
      <c r="B10" s="99" t="s">
        <v>255</v>
      </c>
      <c r="C10" s="100"/>
      <c r="D10" s="101"/>
    </row>
    <row r="11" spans="1:4" ht="25.5">
      <c r="A11" s="88" t="s">
        <v>36</v>
      </c>
      <c r="B11" s="99" t="s">
        <v>256</v>
      </c>
      <c r="C11" s="100"/>
      <c r="D11" s="101"/>
    </row>
    <row r="12" spans="1:4" ht="25.5">
      <c r="A12" s="88" t="s">
        <v>37</v>
      </c>
      <c r="B12" s="99" t="s">
        <v>257</v>
      </c>
      <c r="C12" s="100"/>
      <c r="D12" s="101"/>
    </row>
    <row r="13" spans="1:4" ht="25.5">
      <c r="A13" s="89" t="s">
        <v>38</v>
      </c>
      <c r="B13" s="99" t="s">
        <v>258</v>
      </c>
      <c r="C13" s="351">
        <v>0</v>
      </c>
      <c r="D13" s="352">
        <v>0</v>
      </c>
    </row>
    <row r="14" spans="1:4">
      <c r="A14" s="88" t="s">
        <v>39</v>
      </c>
      <c r="B14" s="99" t="s">
        <v>435</v>
      </c>
      <c r="C14" s="274"/>
      <c r="D14" s="275"/>
    </row>
    <row r="15" spans="1:4">
      <c r="A15" s="89" t="s">
        <v>40</v>
      </c>
      <c r="B15" s="102" t="s">
        <v>259</v>
      </c>
      <c r="C15" s="274"/>
      <c r="D15" s="275"/>
    </row>
    <row r="16" spans="1:4">
      <c r="A16" s="89" t="s">
        <v>41</v>
      </c>
      <c r="B16" s="102" t="s">
        <v>260</v>
      </c>
      <c r="C16" s="274">
        <v>0</v>
      </c>
      <c r="D16" s="275"/>
    </row>
    <row r="17" spans="1:4">
      <c r="A17" s="88" t="s">
        <v>42</v>
      </c>
      <c r="B17" s="102" t="s">
        <v>261</v>
      </c>
      <c r="C17" s="274"/>
      <c r="D17" s="275"/>
    </row>
    <row r="18" spans="1:4">
      <c r="A18" s="89" t="s">
        <v>43</v>
      </c>
      <c r="B18" s="102" t="s">
        <v>262</v>
      </c>
      <c r="C18" s="274"/>
      <c r="D18" s="275"/>
    </row>
    <row r="19" spans="1:4" ht="25.5">
      <c r="A19" s="88" t="s">
        <v>44</v>
      </c>
      <c r="B19" s="102" t="s">
        <v>263</v>
      </c>
      <c r="C19" s="274"/>
      <c r="D19" s="275"/>
    </row>
    <row r="20" spans="1:4">
      <c r="A20" s="89" t="s">
        <v>45</v>
      </c>
      <c r="B20" s="99" t="s">
        <v>264</v>
      </c>
      <c r="C20" s="274"/>
      <c r="D20" s="275"/>
    </row>
    <row r="21" spans="1:4">
      <c r="A21" s="88" t="s">
        <v>52</v>
      </c>
      <c r="B21" s="99" t="s">
        <v>265</v>
      </c>
      <c r="C21" s="274"/>
      <c r="D21" s="275"/>
    </row>
    <row r="22" spans="1:4">
      <c r="A22" s="89" t="s">
        <v>53</v>
      </c>
      <c r="B22" s="99" t="s">
        <v>266</v>
      </c>
      <c r="C22" s="274"/>
      <c r="D22" s="275"/>
    </row>
    <row r="23" spans="1:4">
      <c r="A23" s="88" t="s">
        <v>89</v>
      </c>
      <c r="B23" s="99" t="s">
        <v>267</v>
      </c>
      <c r="C23" s="274"/>
      <c r="D23" s="275"/>
    </row>
    <row r="24" spans="1:4">
      <c r="A24" s="89" t="s">
        <v>143</v>
      </c>
      <c r="B24" s="99" t="s">
        <v>268</v>
      </c>
      <c r="C24" s="274"/>
      <c r="D24" s="275"/>
    </row>
    <row r="25" spans="1:4">
      <c r="A25" s="88" t="s">
        <v>197</v>
      </c>
      <c r="B25" s="103"/>
      <c r="C25" s="274"/>
      <c r="D25" s="275"/>
    </row>
    <row r="26" spans="1:4">
      <c r="A26" s="89" t="s">
        <v>200</v>
      </c>
      <c r="B26" s="103"/>
      <c r="C26" s="274"/>
      <c r="D26" s="275"/>
    </row>
    <row r="27" spans="1:4">
      <c r="A27" s="88" t="s">
        <v>203</v>
      </c>
      <c r="B27" s="103"/>
      <c r="C27" s="274"/>
      <c r="D27" s="275"/>
    </row>
    <row r="28" spans="1:4">
      <c r="A28" s="89" t="s">
        <v>206</v>
      </c>
      <c r="B28" s="103"/>
      <c r="C28" s="274"/>
      <c r="D28" s="275"/>
    </row>
    <row r="29" spans="1:4">
      <c r="A29" s="88" t="s">
        <v>208</v>
      </c>
      <c r="B29" s="103"/>
      <c r="C29" s="274"/>
      <c r="D29" s="275"/>
    </row>
    <row r="30" spans="1:4">
      <c r="A30" s="89" t="s">
        <v>210</v>
      </c>
      <c r="B30" s="103"/>
      <c r="C30" s="274"/>
      <c r="D30" s="275"/>
    </row>
    <row r="31" spans="1:4">
      <c r="A31" s="88" t="s">
        <v>213</v>
      </c>
      <c r="B31" s="103"/>
      <c r="C31" s="274"/>
      <c r="D31" s="275"/>
    </row>
    <row r="32" spans="1:4">
      <c r="A32" s="89" t="s">
        <v>216</v>
      </c>
      <c r="B32" s="103"/>
      <c r="C32" s="274"/>
      <c r="D32" s="275"/>
    </row>
    <row r="33" spans="1:4" ht="15.75" thickBot="1">
      <c r="A33" s="90" t="s">
        <v>219</v>
      </c>
      <c r="B33" s="104"/>
      <c r="C33" s="276"/>
      <c r="D33" s="277"/>
    </row>
    <row r="34" spans="1:4" ht="15.75" thickBot="1">
      <c r="A34" s="91" t="s">
        <v>246</v>
      </c>
      <c r="B34" s="105" t="s">
        <v>269</v>
      </c>
      <c r="C34" s="278">
        <f>+C9+C10+C11+C12+C13+C20+C21+C22+C23+C24+C25+C26+C27+C28+C29+C30+C31+C32+C33</f>
        <v>0</v>
      </c>
      <c r="D34" s="279"/>
    </row>
    <row r="35" spans="1:4">
      <c r="A35" s="92"/>
      <c r="B35" s="480" t="s">
        <v>270</v>
      </c>
      <c r="C35" s="480"/>
      <c r="D35" s="480"/>
    </row>
  </sheetData>
  <mergeCells count="3">
    <mergeCell ref="B35:D35"/>
    <mergeCell ref="C1:D1"/>
    <mergeCell ref="A3:D4"/>
  </mergeCells>
  <phoneticPr fontId="4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7"/>
  <sheetViews>
    <sheetView topLeftCell="A25" zoomScaleNormal="100" workbookViewId="0">
      <selection activeCell="C36" sqref="C36"/>
    </sheetView>
  </sheetViews>
  <sheetFormatPr defaultColWidth="57.5703125" defaultRowHeight="12"/>
  <cols>
    <col min="1" max="1" width="53.28515625" style="370" customWidth="1"/>
    <col min="2" max="2" width="5.28515625" style="354" customWidth="1"/>
    <col min="3" max="3" width="12.42578125" style="370" customWidth="1"/>
    <col min="4" max="4" width="14.85546875" style="370" customWidth="1"/>
    <col min="5" max="255" width="10.28515625" style="370" customWidth="1"/>
    <col min="256" max="16384" width="57.5703125" style="370"/>
  </cols>
  <sheetData>
    <row r="1" spans="1:6">
      <c r="C1" s="484" t="s">
        <v>395</v>
      </c>
      <c r="D1" s="485"/>
    </row>
    <row r="2" spans="1:6" s="375" customFormat="1" ht="33.75" customHeight="1">
      <c r="A2" s="487" t="s">
        <v>509</v>
      </c>
      <c r="B2" s="488"/>
      <c r="C2" s="488"/>
      <c r="D2" s="488"/>
    </row>
    <row r="3" spans="1:6" ht="12.75" thickBot="1">
      <c r="A3" s="353"/>
      <c r="C3" s="489" t="s">
        <v>472</v>
      </c>
      <c r="D3" s="489"/>
    </row>
    <row r="4" spans="1:6" ht="15.75" customHeight="1">
      <c r="A4" s="490" t="s">
        <v>271</v>
      </c>
      <c r="B4" s="493" t="s">
        <v>272</v>
      </c>
      <c r="C4" s="496" t="s">
        <v>428</v>
      </c>
      <c r="D4" s="496" t="s">
        <v>429</v>
      </c>
    </row>
    <row r="5" spans="1:6" ht="11.25" customHeight="1">
      <c r="A5" s="491"/>
      <c r="B5" s="494"/>
      <c r="C5" s="497"/>
      <c r="D5" s="497"/>
    </row>
    <row r="6" spans="1:6">
      <c r="A6" s="492"/>
      <c r="B6" s="495"/>
      <c r="C6" s="498" t="s">
        <v>273</v>
      </c>
      <c r="D6" s="498"/>
    </row>
    <row r="7" spans="1:6" s="371" customFormat="1" ht="12.75" thickBot="1">
      <c r="A7" s="355" t="s">
        <v>274</v>
      </c>
      <c r="B7" s="356" t="s">
        <v>165</v>
      </c>
      <c r="C7" s="356" t="s">
        <v>166</v>
      </c>
      <c r="D7" s="356" t="s">
        <v>178</v>
      </c>
    </row>
    <row r="8" spans="1:6" s="372" customFormat="1">
      <c r="A8" s="357" t="s">
        <v>275</v>
      </c>
      <c r="B8" s="358" t="s">
        <v>276</v>
      </c>
      <c r="C8" s="359">
        <v>505928</v>
      </c>
      <c r="D8" s="359">
        <v>412900</v>
      </c>
    </row>
    <row r="9" spans="1:6" s="372" customFormat="1" ht="12.75">
      <c r="A9" s="80" t="s">
        <v>432</v>
      </c>
      <c r="B9" s="361" t="s">
        <v>277</v>
      </c>
      <c r="C9" s="362">
        <v>364064586</v>
      </c>
      <c r="D9" s="362">
        <f>SUM(D10:D12)</f>
        <v>537977826</v>
      </c>
    </row>
    <row r="10" spans="1:6" s="372" customFormat="1">
      <c r="A10" s="360" t="s">
        <v>430</v>
      </c>
      <c r="B10" s="361" t="s">
        <v>278</v>
      </c>
      <c r="C10" s="363">
        <v>355982938</v>
      </c>
      <c r="D10" s="363">
        <v>518869529</v>
      </c>
    </row>
    <row r="11" spans="1:6" s="372" customFormat="1">
      <c r="A11" s="360" t="s">
        <v>431</v>
      </c>
      <c r="B11" s="361" t="s">
        <v>283</v>
      </c>
      <c r="C11" s="363">
        <v>5836637</v>
      </c>
      <c r="D11" s="363">
        <v>12331408</v>
      </c>
    </row>
    <row r="12" spans="1:6" s="372" customFormat="1">
      <c r="A12" s="360" t="s">
        <v>433</v>
      </c>
      <c r="B12" s="361" t="s">
        <v>52</v>
      </c>
      <c r="C12" s="363">
        <v>2245011</v>
      </c>
      <c r="D12" s="363">
        <v>6776889</v>
      </c>
    </row>
    <row r="13" spans="1:6" s="372" customFormat="1" ht="12.75">
      <c r="A13" s="360" t="s">
        <v>434</v>
      </c>
      <c r="B13" s="361" t="s">
        <v>213</v>
      </c>
      <c r="C13" s="363">
        <f>+C14+C15+C16+C17</f>
        <v>0</v>
      </c>
      <c r="D13" s="363">
        <f>+D14+D15+D16+D17</f>
        <v>0</v>
      </c>
      <c r="F13" s="376"/>
    </row>
    <row r="14" spans="1:6" s="372" customFormat="1">
      <c r="A14" s="364" t="s">
        <v>285</v>
      </c>
      <c r="B14" s="361" t="s">
        <v>216</v>
      </c>
      <c r="C14" s="365"/>
      <c r="D14" s="365"/>
    </row>
    <row r="15" spans="1:6" s="372" customFormat="1" ht="36">
      <c r="A15" s="364" t="s">
        <v>286</v>
      </c>
      <c r="B15" s="361" t="s">
        <v>219</v>
      </c>
      <c r="C15" s="365"/>
      <c r="D15" s="365"/>
    </row>
    <row r="16" spans="1:6" s="372" customFormat="1">
      <c r="A16" s="364" t="s">
        <v>287</v>
      </c>
      <c r="B16" s="361" t="s">
        <v>246</v>
      </c>
      <c r="C16" s="365"/>
      <c r="D16" s="365"/>
    </row>
    <row r="17" spans="1:4" s="372" customFormat="1">
      <c r="A17" s="364" t="s">
        <v>288</v>
      </c>
      <c r="B17" s="361" t="s">
        <v>249</v>
      </c>
      <c r="C17" s="365"/>
      <c r="D17" s="365"/>
    </row>
    <row r="18" spans="1:4" s="372" customFormat="1">
      <c r="A18" s="360" t="s">
        <v>289</v>
      </c>
      <c r="B18" s="361" t="s">
        <v>250</v>
      </c>
      <c r="C18" s="362">
        <f>+C19+C24+C29</f>
        <v>4598000</v>
      </c>
      <c r="D18" s="362">
        <f>+D19+D24+D29</f>
        <v>4598000</v>
      </c>
    </row>
    <row r="19" spans="1:4" s="372" customFormat="1">
      <c r="A19" s="360" t="s">
        <v>290</v>
      </c>
      <c r="B19" s="361" t="s">
        <v>291</v>
      </c>
      <c r="C19" s="363">
        <f>+C20+C21+C22+C23</f>
        <v>4598000</v>
      </c>
      <c r="D19" s="363">
        <f>+D20+D21+D22+D23</f>
        <v>4598000</v>
      </c>
    </row>
    <row r="20" spans="1:4" s="372" customFormat="1">
      <c r="A20" s="364" t="s">
        <v>292</v>
      </c>
      <c r="B20" s="361" t="s">
        <v>293</v>
      </c>
      <c r="C20" s="365"/>
      <c r="D20" s="365"/>
    </row>
    <row r="21" spans="1:4" s="372" customFormat="1" ht="24">
      <c r="A21" s="364" t="s">
        <v>294</v>
      </c>
      <c r="B21" s="361" t="s">
        <v>295</v>
      </c>
      <c r="C21" s="365"/>
      <c r="D21" s="365"/>
    </row>
    <row r="22" spans="1:4" s="372" customFormat="1">
      <c r="A22" s="364" t="s">
        <v>296</v>
      </c>
      <c r="B22" s="361" t="s">
        <v>297</v>
      </c>
      <c r="C22" s="365"/>
      <c r="D22" s="365"/>
    </row>
    <row r="23" spans="1:4" s="372" customFormat="1">
      <c r="A23" s="364" t="s">
        <v>298</v>
      </c>
      <c r="B23" s="361" t="s">
        <v>299</v>
      </c>
      <c r="C23" s="365">
        <v>4598000</v>
      </c>
      <c r="D23" s="365">
        <v>4598000</v>
      </c>
    </row>
    <row r="24" spans="1:4" s="372" customFormat="1">
      <c r="A24" s="360" t="s">
        <v>300</v>
      </c>
      <c r="B24" s="361" t="s">
        <v>301</v>
      </c>
      <c r="C24" s="363">
        <f>+C25+C26+C27+C28</f>
        <v>0</v>
      </c>
      <c r="D24" s="363">
        <f>+D25+D26+D27+D28</f>
        <v>0</v>
      </c>
    </row>
    <row r="25" spans="1:4" s="372" customFormat="1">
      <c r="A25" s="364" t="s">
        <v>302</v>
      </c>
      <c r="B25" s="361" t="s">
        <v>303</v>
      </c>
      <c r="C25" s="365"/>
      <c r="D25" s="365"/>
    </row>
    <row r="26" spans="1:4" s="372" customFormat="1" ht="36">
      <c r="A26" s="364" t="s">
        <v>304</v>
      </c>
      <c r="B26" s="361" t="s">
        <v>305</v>
      </c>
      <c r="C26" s="365"/>
      <c r="D26" s="365"/>
    </row>
    <row r="27" spans="1:4" s="372" customFormat="1" ht="24">
      <c r="A27" s="364" t="s">
        <v>306</v>
      </c>
      <c r="B27" s="361" t="s">
        <v>307</v>
      </c>
      <c r="C27" s="365"/>
      <c r="D27" s="365"/>
    </row>
    <row r="28" spans="1:4" s="372" customFormat="1">
      <c r="A28" s="364" t="s">
        <v>308</v>
      </c>
      <c r="B28" s="361" t="s">
        <v>309</v>
      </c>
      <c r="C28" s="365"/>
      <c r="D28" s="365"/>
    </row>
    <row r="29" spans="1:4" s="372" customFormat="1">
      <c r="A29" s="360" t="s">
        <v>310</v>
      </c>
      <c r="B29" s="361" t="s">
        <v>311</v>
      </c>
      <c r="C29" s="363">
        <f>+C30+C31+C32+C33</f>
        <v>0</v>
      </c>
      <c r="D29" s="363">
        <f>+D30+D31+D32+D33</f>
        <v>0</v>
      </c>
    </row>
    <row r="30" spans="1:4" s="372" customFormat="1" ht="24">
      <c r="A30" s="364" t="s">
        <v>312</v>
      </c>
      <c r="B30" s="361" t="s">
        <v>313</v>
      </c>
      <c r="C30" s="365"/>
      <c r="D30" s="365"/>
    </row>
    <row r="31" spans="1:4" s="372" customFormat="1" ht="36">
      <c r="A31" s="364" t="s">
        <v>314</v>
      </c>
      <c r="B31" s="361" t="s">
        <v>315</v>
      </c>
      <c r="C31" s="365"/>
      <c r="D31" s="365"/>
    </row>
    <row r="32" spans="1:4" s="372" customFormat="1" ht="24">
      <c r="A32" s="364" t="s">
        <v>316</v>
      </c>
      <c r="B32" s="361" t="s">
        <v>317</v>
      </c>
      <c r="C32" s="365"/>
      <c r="D32" s="365"/>
    </row>
    <row r="33" spans="1:4" s="372" customFormat="1">
      <c r="A33" s="364" t="s">
        <v>318</v>
      </c>
      <c r="B33" s="361" t="s">
        <v>319</v>
      </c>
      <c r="C33" s="365"/>
      <c r="D33" s="365"/>
    </row>
    <row r="34" spans="1:4" s="372" customFormat="1">
      <c r="A34" s="360" t="s">
        <v>320</v>
      </c>
      <c r="B34" s="361" t="s">
        <v>321</v>
      </c>
      <c r="C34" s="365"/>
      <c r="D34" s="365"/>
    </row>
    <row r="35" spans="1:4" s="372" customFormat="1" ht="24">
      <c r="A35" s="360" t="s">
        <v>322</v>
      </c>
      <c r="B35" s="361" t="s">
        <v>323</v>
      </c>
      <c r="C35" s="362">
        <f>SUM(C8,C9,C18,C29)</f>
        <v>369168514</v>
      </c>
      <c r="D35" s="362">
        <f>+D8+D9+D18+D34</f>
        <v>542988726</v>
      </c>
    </row>
    <row r="36" spans="1:4" s="372" customFormat="1">
      <c r="A36" s="360" t="s">
        <v>324</v>
      </c>
      <c r="B36" s="361" t="s">
        <v>325</v>
      </c>
      <c r="C36" s="365"/>
      <c r="D36" s="365"/>
    </row>
    <row r="37" spans="1:4" s="372" customFormat="1">
      <c r="A37" s="360" t="s">
        <v>326</v>
      </c>
      <c r="B37" s="361" t="s">
        <v>327</v>
      </c>
      <c r="C37" s="365">
        <v>3499996</v>
      </c>
      <c r="D37" s="365">
        <v>6500000</v>
      </c>
    </row>
    <row r="38" spans="1:4" s="372" customFormat="1">
      <c r="A38" s="360" t="s">
        <v>328</v>
      </c>
      <c r="B38" s="361" t="s">
        <v>329</v>
      </c>
      <c r="C38" s="362">
        <f>+C36+C37</f>
        <v>3499996</v>
      </c>
      <c r="D38" s="362">
        <f>+D36+D37</f>
        <v>6500000</v>
      </c>
    </row>
    <row r="39" spans="1:4" s="372" customFormat="1">
      <c r="A39" s="360" t="s">
        <v>330</v>
      </c>
      <c r="B39" s="361" t="s">
        <v>331</v>
      </c>
      <c r="C39" s="365"/>
      <c r="D39" s="365"/>
    </row>
    <row r="40" spans="1:4" s="372" customFormat="1">
      <c r="A40" s="360" t="s">
        <v>332</v>
      </c>
      <c r="B40" s="361" t="s">
        <v>333</v>
      </c>
      <c r="C40" s="365">
        <v>0</v>
      </c>
      <c r="D40" s="365">
        <v>0</v>
      </c>
    </row>
    <row r="41" spans="1:4" s="372" customFormat="1">
      <c r="A41" s="360" t="s">
        <v>334</v>
      </c>
      <c r="B41" s="361" t="s">
        <v>335</v>
      </c>
      <c r="C41" s="365">
        <v>15394342</v>
      </c>
      <c r="D41" s="365">
        <v>43490723</v>
      </c>
    </row>
    <row r="42" spans="1:4" s="372" customFormat="1">
      <c r="A42" s="360" t="s">
        <v>336</v>
      </c>
      <c r="B42" s="361" t="s">
        <v>337</v>
      </c>
      <c r="C42" s="365"/>
      <c r="D42" s="365"/>
    </row>
    <row r="43" spans="1:4" s="373" customFormat="1">
      <c r="A43" s="360" t="s">
        <v>338</v>
      </c>
      <c r="B43" s="366" t="s">
        <v>339</v>
      </c>
      <c r="C43" s="362">
        <f>+C39+C40+C41+C42</f>
        <v>15394342</v>
      </c>
      <c r="D43" s="362">
        <f>+D39+D40+D41+D42</f>
        <v>43490723</v>
      </c>
    </row>
    <row r="44" spans="1:4" s="372" customFormat="1">
      <c r="A44" s="360" t="s">
        <v>340</v>
      </c>
      <c r="B44" s="361" t="s">
        <v>341</v>
      </c>
      <c r="C44" s="365">
        <v>2018499</v>
      </c>
      <c r="D44" s="365">
        <v>309400</v>
      </c>
    </row>
    <row r="45" spans="1:4" s="372" customFormat="1">
      <c r="A45" s="360" t="s">
        <v>342</v>
      </c>
      <c r="B45" s="361" t="s">
        <v>343</v>
      </c>
      <c r="C45" s="365">
        <v>0</v>
      </c>
      <c r="D45" s="365">
        <v>380628</v>
      </c>
    </row>
    <row r="46" spans="1:4" s="372" customFormat="1">
      <c r="A46" s="360" t="s">
        <v>344</v>
      </c>
      <c r="B46" s="361" t="s">
        <v>345</v>
      </c>
      <c r="C46" s="365">
        <v>25739223</v>
      </c>
      <c r="D46" s="365">
        <v>27498175</v>
      </c>
    </row>
    <row r="47" spans="1:4" s="372" customFormat="1">
      <c r="A47" s="360" t="s">
        <v>346</v>
      </c>
      <c r="B47" s="361" t="s">
        <v>347</v>
      </c>
      <c r="C47" s="363">
        <f>+C44+C45+C46</f>
        <v>27757722</v>
      </c>
      <c r="D47" s="363">
        <f>+D44+D45+D46</f>
        <v>28188203</v>
      </c>
    </row>
    <row r="48" spans="1:4" s="372" customFormat="1">
      <c r="A48" s="360" t="s">
        <v>348</v>
      </c>
      <c r="B48" s="361" t="s">
        <v>349</v>
      </c>
      <c r="C48" s="365">
        <v>0</v>
      </c>
      <c r="D48" s="365"/>
    </row>
    <row r="49" spans="1:4" s="372" customFormat="1" ht="36">
      <c r="A49" s="360" t="s">
        <v>350</v>
      </c>
      <c r="B49" s="361" t="s">
        <v>351</v>
      </c>
      <c r="C49" s="365"/>
      <c r="D49" s="365"/>
    </row>
    <row r="50" spans="1:4" s="372" customFormat="1">
      <c r="A50" s="360" t="s">
        <v>352</v>
      </c>
      <c r="B50" s="361" t="s">
        <v>353</v>
      </c>
      <c r="C50" s="363">
        <v>0</v>
      </c>
      <c r="D50" s="363">
        <v>253000</v>
      </c>
    </row>
    <row r="51" spans="1:4" s="372" customFormat="1">
      <c r="A51" s="360" t="s">
        <v>354</v>
      </c>
      <c r="B51" s="361" t="s">
        <v>355</v>
      </c>
      <c r="C51" s="365">
        <v>0</v>
      </c>
      <c r="D51" s="365"/>
    </row>
    <row r="52" spans="1:4" s="372" customFormat="1" ht="12.75" thickBot="1">
      <c r="A52" s="367" t="s">
        <v>356</v>
      </c>
      <c r="B52" s="368" t="s">
        <v>357</v>
      </c>
      <c r="C52" s="369">
        <f>+C35+C38+C43+C47+C50+C51</f>
        <v>415820574</v>
      </c>
      <c r="D52" s="369">
        <f>+D35+D38+D43+D47+D50+D51</f>
        <v>621420652</v>
      </c>
    </row>
    <row r="53" spans="1:4">
      <c r="C53" s="374"/>
      <c r="D53" s="374"/>
    </row>
    <row r="54" spans="1:4">
      <c r="C54" s="374"/>
      <c r="D54" s="374"/>
    </row>
    <row r="55" spans="1:4">
      <c r="C55" s="374"/>
      <c r="D55" s="374"/>
    </row>
    <row r="56" spans="1:4">
      <c r="A56" s="486"/>
      <c r="B56" s="486"/>
      <c r="C56" s="486"/>
      <c r="D56" s="486"/>
    </row>
    <row r="57" spans="1:4">
      <c r="A57" s="486"/>
      <c r="B57" s="486"/>
      <c r="C57" s="486"/>
      <c r="D57" s="486"/>
    </row>
  </sheetData>
  <mergeCells count="10">
    <mergeCell ref="C1:D1"/>
    <mergeCell ref="A56:D56"/>
    <mergeCell ref="A57:D57"/>
    <mergeCell ref="A2:D2"/>
    <mergeCell ref="C3:D3"/>
    <mergeCell ref="A4:A6"/>
    <mergeCell ref="B4:B6"/>
    <mergeCell ref="C4:C5"/>
    <mergeCell ref="D4:D5"/>
    <mergeCell ref="C6:D6"/>
  </mergeCells>
  <phoneticPr fontId="41" type="noConversion"/>
  <pageMargins left="0.70866141732283472" right="0.70866141732283472" top="0.3937007874015748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Bevételek</vt:lpstr>
      <vt:lpstr>Kiadások</vt:lpstr>
      <vt:lpstr>Óvoda </vt:lpstr>
      <vt:lpstr>Felhalmozási kiadások</vt:lpstr>
      <vt:lpstr>Működési c. pénzeszk.át.</vt:lpstr>
      <vt:lpstr>Működési célú bevételek-kiadáso</vt:lpstr>
      <vt:lpstr>Felha célú bev-kiadások</vt:lpstr>
      <vt:lpstr>Közvetett támogatások</vt:lpstr>
      <vt:lpstr>Vagyonkimutatás eszközök</vt:lpstr>
      <vt:lpstr>Vagyonkimutatás források</vt:lpstr>
      <vt:lpstr>gazdálkodó szervezetek</vt:lpstr>
      <vt:lpstr>pénzeszközök változásai</vt:lpstr>
      <vt:lpstr>maradvány</vt:lpstr>
      <vt:lpstr>hitelek</vt:lpstr>
      <vt:lpstr>Munka1</vt:lpstr>
    </vt:vector>
  </TitlesOfParts>
  <Company>Önkormányzat Hegykő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Gazdálkodás</dc:creator>
  <cp:lastModifiedBy>Szilvi</cp:lastModifiedBy>
  <cp:lastPrinted>2017-05-18T08:17:54Z</cp:lastPrinted>
  <dcterms:created xsi:type="dcterms:W3CDTF">2014-06-26T12:23:39Z</dcterms:created>
  <dcterms:modified xsi:type="dcterms:W3CDTF">2017-05-25T08:48:12Z</dcterms:modified>
</cp:coreProperties>
</file>