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19200" windowHeight="11505"/>
  </bookViews>
  <sheets>
    <sheet name="Munka1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L33" i="1"/>
  <c r="K33"/>
  <c r="O4"/>
  <c r="O5"/>
  <c r="O6"/>
  <c r="O7"/>
  <c r="O8"/>
  <c r="O9"/>
  <c r="O10"/>
  <c r="O12"/>
  <c r="O13"/>
  <c r="O14"/>
  <c r="O15"/>
  <c r="O16"/>
  <c r="O17"/>
  <c r="O18"/>
  <c r="O19"/>
  <c r="O20"/>
  <c r="O22"/>
  <c r="O23"/>
  <c r="O24"/>
  <c r="O25"/>
  <c r="O26"/>
  <c r="O27"/>
  <c r="O28"/>
  <c r="O29"/>
  <c r="O30"/>
  <c r="O31"/>
  <c r="O34"/>
  <c r="O3"/>
  <c r="L4"/>
  <c r="M4"/>
  <c r="N4"/>
  <c r="L5"/>
  <c r="M5"/>
  <c r="N5"/>
  <c r="L6"/>
  <c r="M6"/>
  <c r="N6"/>
  <c r="L7"/>
  <c r="M7"/>
  <c r="N7"/>
  <c r="L8"/>
  <c r="M8"/>
  <c r="N8"/>
  <c r="L9"/>
  <c r="M9"/>
  <c r="N9"/>
  <c r="L10"/>
  <c r="M10"/>
  <c r="N10"/>
  <c r="L12"/>
  <c r="M12"/>
  <c r="N12"/>
  <c r="L13"/>
  <c r="M13"/>
  <c r="N13"/>
  <c r="L14"/>
  <c r="M14"/>
  <c r="N14"/>
  <c r="L15"/>
  <c r="M15"/>
  <c r="N15"/>
  <c r="L16"/>
  <c r="M16"/>
  <c r="N16"/>
  <c r="L17"/>
  <c r="M17"/>
  <c r="N17"/>
  <c r="L18"/>
  <c r="M18"/>
  <c r="N18"/>
  <c r="L19"/>
  <c r="M19"/>
  <c r="N19"/>
  <c r="L20"/>
  <c r="M20"/>
  <c r="N20"/>
  <c r="L22"/>
  <c r="M22"/>
  <c r="N22"/>
  <c r="L23"/>
  <c r="M23"/>
  <c r="N23"/>
  <c r="L24"/>
  <c r="M24"/>
  <c r="N24"/>
  <c r="L25"/>
  <c r="M25"/>
  <c r="N25"/>
  <c r="L26"/>
  <c r="M26"/>
  <c r="N26"/>
  <c r="L27"/>
  <c r="M27"/>
  <c r="N27"/>
  <c r="M28"/>
  <c r="N28"/>
  <c r="M29"/>
  <c r="N29"/>
  <c r="L30"/>
  <c r="M30"/>
  <c r="N30"/>
  <c r="L31"/>
  <c r="M31"/>
  <c r="N31"/>
  <c r="L34"/>
  <c r="M34"/>
  <c r="N34"/>
  <c r="N3"/>
  <c r="M3"/>
  <c r="L3"/>
  <c r="J11"/>
  <c r="O11" s="1"/>
  <c r="G21" l="1"/>
  <c r="F20"/>
  <c r="K20" s="1"/>
  <c r="H21"/>
  <c r="I21"/>
  <c r="J21"/>
  <c r="O21" s="1"/>
  <c r="C21"/>
  <c r="D21"/>
  <c r="E21"/>
  <c r="L21" l="1"/>
  <c r="M21"/>
  <c r="N21"/>
  <c r="J32"/>
  <c r="O32" s="1"/>
  <c r="O35" s="1"/>
  <c r="F14"/>
  <c r="K14" s="1"/>
  <c r="F15"/>
  <c r="K15" s="1"/>
  <c r="F16"/>
  <c r="F17"/>
  <c r="K17" s="1"/>
  <c r="F18"/>
  <c r="F19"/>
  <c r="F22"/>
  <c r="K22" s="1"/>
  <c r="F23"/>
  <c r="F24"/>
  <c r="K24" s="1"/>
  <c r="F25"/>
  <c r="F26"/>
  <c r="K26" s="1"/>
  <c r="F27"/>
  <c r="K27" s="1"/>
  <c r="F29"/>
  <c r="F30"/>
  <c r="K30" s="1"/>
  <c r="F31"/>
  <c r="K31" s="1"/>
  <c r="F33"/>
  <c r="F34"/>
  <c r="K34" s="1"/>
  <c r="F35"/>
  <c r="C11"/>
  <c r="D11"/>
  <c r="E11"/>
  <c r="G11"/>
  <c r="H11"/>
  <c r="I11"/>
  <c r="N11" s="1"/>
  <c r="F4"/>
  <c r="F5"/>
  <c r="K5" s="1"/>
  <c r="F6"/>
  <c r="F7"/>
  <c r="F8"/>
  <c r="F9"/>
  <c r="F10"/>
  <c r="F12"/>
  <c r="K12" s="1"/>
  <c r="F13"/>
  <c r="F3"/>
  <c r="B25"/>
  <c r="C33"/>
  <c r="B29"/>
  <c r="B23"/>
  <c r="B18"/>
  <c r="B16"/>
  <c r="B21" s="1"/>
  <c r="B13"/>
  <c r="B10"/>
  <c r="B9"/>
  <c r="B8"/>
  <c r="B7"/>
  <c r="B6"/>
  <c r="B4"/>
  <c r="B3"/>
  <c r="C29"/>
  <c r="L11" l="1"/>
  <c r="L32" s="1"/>
  <c r="K9"/>
  <c r="K7"/>
  <c r="K25"/>
  <c r="F21"/>
  <c r="K21" s="1"/>
  <c r="K19"/>
  <c r="K3"/>
  <c r="K23"/>
  <c r="K13"/>
  <c r="K10"/>
  <c r="K8"/>
  <c r="K6"/>
  <c r="K4"/>
  <c r="M11"/>
  <c r="K18"/>
  <c r="K16"/>
  <c r="H32"/>
  <c r="F11"/>
  <c r="B11"/>
  <c r="B32" s="1"/>
  <c r="K11" l="1"/>
  <c r="K32" s="1"/>
  <c r="K35" s="1"/>
  <c r="G32"/>
  <c r="F32" l="1"/>
  <c r="E32" l="1"/>
  <c r="D32" l="1"/>
  <c r="M32" s="1"/>
  <c r="M35" s="1"/>
  <c r="C32" l="1"/>
  <c r="B35"/>
  <c r="C35" l="1"/>
  <c r="L35"/>
</calcChain>
</file>

<file path=xl/sharedStrings.xml><?xml version="1.0" encoding="utf-8"?>
<sst xmlns="http://schemas.openxmlformats.org/spreadsheetml/2006/main" count="42" uniqueCount="40">
  <si>
    <t>Kiemelt kiadási előirányzatok</t>
  </si>
  <si>
    <t xml:space="preserve">  Személyi juttatások</t>
  </si>
  <si>
    <t xml:space="preserve">  Ma terh jár,szoc hozzájár adó</t>
  </si>
  <si>
    <t>Készletbeszerzés</t>
  </si>
  <si>
    <t>Kommunikációs szolgáltatások</t>
  </si>
  <si>
    <t>Szolgáltatási kiadások</t>
  </si>
  <si>
    <t>Kiküldetések,reklám,propaganda kiadások</t>
  </si>
  <si>
    <t>Különféle befizetések és egyéb dologi kiadások</t>
  </si>
  <si>
    <t>Dologi kiadások</t>
  </si>
  <si>
    <t>Ellátottak pénzbeli juttatásai</t>
  </si>
  <si>
    <t>Elvonások és befizetések</t>
  </si>
  <si>
    <t>Egyéb működési célú támogatások ÁH-on belül</t>
  </si>
  <si>
    <t>Működ c visszatér támogkölcs nyújt ÁH-on kívűl</t>
  </si>
  <si>
    <t>Egyéb működési célú támogatások ÁH-on kívűl</t>
  </si>
  <si>
    <t>Tartalékok</t>
  </si>
  <si>
    <t>Egyéb működési célú kiadások</t>
  </si>
  <si>
    <t>Beruházások</t>
  </si>
  <si>
    <t>Felújítások</t>
  </si>
  <si>
    <t>Hitel,kölcsön törlesztés ÁH-on kívűl</t>
  </si>
  <si>
    <t>Finanszírozási kiadások</t>
  </si>
  <si>
    <t>Költségvetési kiadások összesen</t>
  </si>
  <si>
    <t>Önkormányzat összesen</t>
  </si>
  <si>
    <t>Önkormányzat</t>
  </si>
  <si>
    <t>Közös Hivatal</t>
  </si>
  <si>
    <t>Idősek Klubja</t>
  </si>
  <si>
    <t>Finanszírozási kiadás IK,Hivatal(-)</t>
  </si>
  <si>
    <t>Önkormányzat összevont kiadásai</t>
  </si>
  <si>
    <t>1.módosítás Közös Hivatal</t>
  </si>
  <si>
    <t>1.módosítás Önkormányzat összesen</t>
  </si>
  <si>
    <t>1.módosítás Idősek Klubja</t>
  </si>
  <si>
    <t>1.módosítás Önkormányzat</t>
  </si>
  <si>
    <t>1.módosítás Óvoda</t>
  </si>
  <si>
    <t>Tartalék (beruházási)</t>
  </si>
  <si>
    <t>Idősek klubja</t>
  </si>
  <si>
    <t>Óvoda</t>
  </si>
  <si>
    <t>Önkormányzat Mindösszesen</t>
  </si>
  <si>
    <t>Kp-i,irányító szervi támog.folyósítása/IK,HIV műk tám</t>
  </si>
  <si>
    <t>2017 évi eredeti előirányzat</t>
  </si>
  <si>
    <t>1.módosítás</t>
  </si>
  <si>
    <t>1. módosított előirányzat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</si>
</sst>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6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top" wrapText="1"/>
    </xf>
    <xf numFmtId="0" fontId="4" fillId="0" borderId="1" xfId="0" applyFont="1" applyBorder="1"/>
    <xf numFmtId="3" fontId="4" fillId="0" borderId="1" xfId="0" applyNumberFormat="1" applyFont="1" applyBorder="1"/>
    <xf numFmtId="3" fontId="4" fillId="0" borderId="2" xfId="0" applyNumberFormat="1" applyFont="1" applyBorder="1"/>
    <xf numFmtId="0" fontId="6" fillId="0" borderId="1" xfId="0" applyFont="1" applyBorder="1"/>
    <xf numFmtId="3" fontId="6" fillId="0" borderId="1" xfId="0" applyNumberFormat="1" applyFont="1" applyBorder="1"/>
    <xf numFmtId="3" fontId="6" fillId="0" borderId="2" xfId="0" applyNumberFormat="1" applyFont="1" applyBorder="1"/>
    <xf numFmtId="3" fontId="5" fillId="0" borderId="1" xfId="0" applyNumberFormat="1" applyFont="1" applyBorder="1"/>
    <xf numFmtId="0" fontId="5" fillId="0" borderId="1" xfId="0" applyFont="1" applyBorder="1"/>
    <xf numFmtId="0" fontId="6" fillId="0" borderId="2" xfId="0" applyFont="1" applyBorder="1"/>
    <xf numFmtId="0" fontId="4" fillId="0" borderId="2" xfId="0" applyFont="1" applyBorder="1"/>
    <xf numFmtId="0" fontId="6" fillId="0" borderId="1" xfId="0" applyFont="1" applyFill="1" applyBorder="1"/>
    <xf numFmtId="0" fontId="5" fillId="0" borderId="1" xfId="0" applyFont="1" applyFill="1" applyBorder="1"/>
    <xf numFmtId="3" fontId="5" fillId="0" borderId="2" xfId="0" applyNumberFormat="1" applyFont="1" applyBorder="1"/>
    <xf numFmtId="0" fontId="6" fillId="0" borderId="0" xfId="0" applyFont="1" applyFill="1" applyBorder="1"/>
    <xf numFmtId="3" fontId="6" fillId="0" borderId="0" xfId="0" applyNumberFormat="1" applyFont="1"/>
    <xf numFmtId="3" fontId="3" fillId="0" borderId="0" xfId="0" applyNumberFormat="1" applyFont="1"/>
    <xf numFmtId="3" fontId="4" fillId="0" borderId="1" xfId="0" applyNumberFormat="1" applyFont="1" applyFill="1" applyBorder="1"/>
    <xf numFmtId="3" fontId="3" fillId="0" borderId="1" xfId="0" applyNumberFormat="1" applyFont="1" applyBorder="1" applyAlignment="1">
      <alignment vertical="top"/>
    </xf>
    <xf numFmtId="3" fontId="3" fillId="0" borderId="1" xfId="0" applyNumberFormat="1" applyFont="1" applyBorder="1"/>
    <xf numFmtId="0" fontId="6" fillId="0" borderId="1" xfId="0" applyFont="1" applyBorder="1" applyAlignment="1">
      <alignment vertical="top" wrapText="1"/>
    </xf>
    <xf numFmtId="3" fontId="6" fillId="0" borderId="1" xfId="0" applyNumberFormat="1" applyFont="1" applyFill="1" applyBorder="1"/>
    <xf numFmtId="0" fontId="6" fillId="0" borderId="1" xfId="0" applyFont="1" applyBorder="1" applyAlignment="1">
      <alignment vertical="top"/>
    </xf>
    <xf numFmtId="164" fontId="6" fillId="0" borderId="1" xfId="1" applyNumberFormat="1" applyFont="1" applyBorder="1"/>
    <xf numFmtId="164" fontId="4" fillId="0" borderId="1" xfId="1" applyNumberFormat="1" applyFont="1" applyBorder="1"/>
    <xf numFmtId="164" fontId="5" fillId="0" borderId="1" xfId="1" applyNumberFormat="1" applyFont="1" applyBorder="1"/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6" fillId="0" borderId="3" xfId="0" applyFont="1" applyBorder="1"/>
    <xf numFmtId="0" fontId="6" fillId="0" borderId="4" xfId="0" applyFont="1" applyBorder="1"/>
    <xf numFmtId="0" fontId="3" fillId="0" borderId="3" xfId="0" applyFont="1" applyBorder="1"/>
    <xf numFmtId="0" fontId="3" fillId="0" borderId="4" xfId="0" applyFont="1" applyBorder="1"/>
    <xf numFmtId="164" fontId="6" fillId="0" borderId="1" xfId="1" applyNumberFormat="1" applyFont="1" applyBorder="1" applyAlignment="1"/>
    <xf numFmtId="3" fontId="4" fillId="0" borderId="5" xfId="0" applyNumberFormat="1" applyFont="1" applyBorder="1"/>
    <xf numFmtId="0" fontId="6" fillId="0" borderId="5" xfId="0" applyFont="1" applyBorder="1"/>
    <xf numFmtId="3" fontId="3" fillId="0" borderId="5" xfId="0" applyNumberFormat="1" applyFont="1" applyBorder="1" applyAlignment="1">
      <alignment vertical="top"/>
    </xf>
    <xf numFmtId="3" fontId="3" fillId="0" borderId="5" xfId="0" applyNumberFormat="1" applyFont="1" applyBorder="1"/>
    <xf numFmtId="0" fontId="3" fillId="0" borderId="6" xfId="0" applyFont="1" applyBorder="1"/>
    <xf numFmtId="3" fontId="3" fillId="0" borderId="7" xfId="0" applyNumberFormat="1" applyFont="1" applyBorder="1"/>
    <xf numFmtId="3" fontId="6" fillId="0" borderId="7" xfId="0" applyNumberFormat="1" applyFont="1" applyBorder="1"/>
    <xf numFmtId="3" fontId="4" fillId="0" borderId="8" xfId="0" applyNumberFormat="1" applyFont="1" applyBorder="1"/>
    <xf numFmtId="0" fontId="6" fillId="0" borderId="8" xfId="0" applyFont="1" applyBorder="1"/>
    <xf numFmtId="3" fontId="3" fillId="0" borderId="8" xfId="0" applyNumberFormat="1" applyFont="1" applyBorder="1"/>
    <xf numFmtId="3" fontId="3" fillId="0" borderId="9" xfId="0" applyNumberFormat="1" applyFont="1" applyBorder="1"/>
    <xf numFmtId="0" fontId="3" fillId="0" borderId="1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9"/>
  <sheetViews>
    <sheetView tabSelected="1" view="pageLayout" topLeftCell="D1" workbookViewId="0">
      <selection activeCell="J19" sqref="J18:J19"/>
    </sheetView>
  </sheetViews>
  <sheetFormatPr defaultRowHeight="15"/>
  <cols>
    <col min="1" max="1" width="39.140625" style="4" customWidth="1"/>
    <col min="2" max="2" width="12.5703125" style="4" bestFit="1" customWidth="1"/>
    <col min="3" max="3" width="12.42578125" style="4" bestFit="1" customWidth="1"/>
    <col min="4" max="5" width="11.28515625" style="4" bestFit="1" customWidth="1"/>
    <col min="6" max="6" width="12.5703125" style="4" bestFit="1" customWidth="1"/>
    <col min="7" max="7" width="12.85546875" style="4" bestFit="1" customWidth="1"/>
    <col min="8" max="8" width="11.42578125" style="4" customWidth="1"/>
    <col min="9" max="9" width="10.28515625" style="4" customWidth="1"/>
    <col min="10" max="10" width="13" style="4" customWidth="1"/>
    <col min="11" max="11" width="12.42578125" style="5" customWidth="1"/>
    <col min="12" max="12" width="12.42578125" style="5" bestFit="1" customWidth="1"/>
    <col min="13" max="13" width="9.85546875" style="5" bestFit="1" customWidth="1"/>
    <col min="14" max="14" width="11" style="5" bestFit="1" customWidth="1"/>
    <col min="15" max="15" width="9.85546875" style="5" bestFit="1" customWidth="1"/>
  </cols>
  <sheetData>
    <row r="1" spans="1:15" s="4" customFormat="1" ht="12.75">
      <c r="A1" s="34"/>
      <c r="B1" s="35" t="s">
        <v>37</v>
      </c>
      <c r="C1" s="36"/>
      <c r="D1" s="37"/>
      <c r="E1" s="38"/>
      <c r="F1" s="34" t="s">
        <v>38</v>
      </c>
      <c r="G1" s="39"/>
      <c r="H1" s="39"/>
      <c r="I1" s="39"/>
      <c r="J1" s="40"/>
      <c r="K1" s="41" t="s">
        <v>39</v>
      </c>
      <c r="L1" s="41"/>
      <c r="M1" s="41"/>
      <c r="N1" s="41"/>
      <c r="O1" s="42"/>
    </row>
    <row r="2" spans="1:15" ht="48" customHeight="1">
      <c r="A2" s="6" t="s">
        <v>0</v>
      </c>
      <c r="B2" s="7" t="s">
        <v>21</v>
      </c>
      <c r="C2" s="7" t="s">
        <v>22</v>
      </c>
      <c r="D2" s="7" t="s">
        <v>23</v>
      </c>
      <c r="E2" s="7" t="s">
        <v>24</v>
      </c>
      <c r="F2" s="8" t="s">
        <v>28</v>
      </c>
      <c r="G2" s="56" t="s">
        <v>30</v>
      </c>
      <c r="H2" s="28" t="s">
        <v>27</v>
      </c>
      <c r="I2" s="57" t="s">
        <v>29</v>
      </c>
      <c r="J2" s="57" t="s">
        <v>31</v>
      </c>
      <c r="K2" s="3" t="s">
        <v>35</v>
      </c>
      <c r="L2" s="55" t="s">
        <v>22</v>
      </c>
      <c r="M2" s="3" t="s">
        <v>23</v>
      </c>
      <c r="N2" s="2" t="s">
        <v>33</v>
      </c>
      <c r="O2" s="2" t="s">
        <v>34</v>
      </c>
    </row>
    <row r="3" spans="1:15" ht="18" customHeight="1">
      <c r="A3" s="9" t="s">
        <v>1</v>
      </c>
      <c r="B3" s="10">
        <f>C3+D3+E3</f>
        <v>104369160</v>
      </c>
      <c r="C3" s="10">
        <v>54637160</v>
      </c>
      <c r="D3" s="10">
        <v>44942000</v>
      </c>
      <c r="E3" s="11">
        <v>4790000</v>
      </c>
      <c r="F3" s="10">
        <f>SUM(G3:J3)</f>
        <v>24097320</v>
      </c>
      <c r="G3" s="25">
        <v>2450570</v>
      </c>
      <c r="H3" s="25">
        <v>840750</v>
      </c>
      <c r="I3" s="25"/>
      <c r="J3" s="25">
        <v>20806000</v>
      </c>
      <c r="K3" s="26">
        <f>SUM(F3+B3)</f>
        <v>128466480</v>
      </c>
      <c r="L3" s="26">
        <f>SUM(G3+C3)</f>
        <v>57087730</v>
      </c>
      <c r="M3" s="26">
        <f>SUM(H3+D3)</f>
        <v>45782750</v>
      </c>
      <c r="N3" s="26">
        <f>SUM(I3+E3)</f>
        <v>4790000</v>
      </c>
      <c r="O3" s="27">
        <f>SUM(J3)</f>
        <v>20806000</v>
      </c>
    </row>
    <row r="4" spans="1:15" ht="18" customHeight="1">
      <c r="A4" s="9" t="s">
        <v>2</v>
      </c>
      <c r="B4" s="10">
        <f>C4+D4+E4</f>
        <v>20569715</v>
      </c>
      <c r="C4" s="10">
        <v>9223715</v>
      </c>
      <c r="D4" s="10">
        <v>10380000</v>
      </c>
      <c r="E4" s="11">
        <v>966000</v>
      </c>
      <c r="F4" s="10">
        <f t="shared" ref="F4:F35" si="0">SUM(G4:J4)</f>
        <v>5345392</v>
      </c>
      <c r="G4" s="25">
        <v>510592</v>
      </c>
      <c r="H4" s="25">
        <v>169800</v>
      </c>
      <c r="I4" s="25"/>
      <c r="J4" s="25">
        <v>4665000</v>
      </c>
      <c r="K4" s="26">
        <f t="shared" ref="K4:K34" si="1">SUM(F4+B4)</f>
        <v>25915107</v>
      </c>
      <c r="L4" s="26">
        <f t="shared" ref="L4:L34" si="2">SUM(G4+C4)</f>
        <v>9734307</v>
      </c>
      <c r="M4" s="26">
        <f t="shared" ref="M4:M34" si="3">SUM(H4+D4)</f>
        <v>10549800</v>
      </c>
      <c r="N4" s="26">
        <f t="shared" ref="N4:N34" si="4">SUM(I4+E4)</f>
        <v>966000</v>
      </c>
      <c r="O4" s="27">
        <f t="shared" ref="O4:O34" si="5">SUM(J4)</f>
        <v>4665000</v>
      </c>
    </row>
    <row r="5" spans="1:15" ht="3" customHeight="1">
      <c r="A5" s="12"/>
      <c r="B5" s="10"/>
      <c r="C5" s="13"/>
      <c r="D5" s="13"/>
      <c r="E5" s="14"/>
      <c r="F5" s="10">
        <f t="shared" si="0"/>
        <v>510764</v>
      </c>
      <c r="G5" s="12">
        <v>510764</v>
      </c>
      <c r="H5" s="12"/>
      <c r="I5" s="28"/>
      <c r="J5" s="12"/>
      <c r="K5" s="26">
        <f t="shared" si="1"/>
        <v>510764</v>
      </c>
      <c r="L5" s="26">
        <f t="shared" si="2"/>
        <v>510764</v>
      </c>
      <c r="M5" s="26">
        <f t="shared" si="3"/>
        <v>0</v>
      </c>
      <c r="N5" s="26">
        <f t="shared" si="4"/>
        <v>0</v>
      </c>
      <c r="O5" s="27">
        <f t="shared" si="5"/>
        <v>0</v>
      </c>
    </row>
    <row r="6" spans="1:15" ht="18" customHeight="1">
      <c r="A6" s="12" t="s">
        <v>3</v>
      </c>
      <c r="B6" s="15">
        <f>C6+D6+E6</f>
        <v>14600000</v>
      </c>
      <c r="C6" s="13">
        <v>10630000</v>
      </c>
      <c r="D6" s="13">
        <v>3500000</v>
      </c>
      <c r="E6" s="14">
        <v>470000</v>
      </c>
      <c r="F6" s="10">
        <f t="shared" si="0"/>
        <v>530000</v>
      </c>
      <c r="G6" s="29"/>
      <c r="H6" s="30"/>
      <c r="I6" s="28"/>
      <c r="J6" s="31">
        <v>530000</v>
      </c>
      <c r="K6" s="26">
        <f t="shared" si="1"/>
        <v>15130000</v>
      </c>
      <c r="L6" s="26">
        <f t="shared" si="2"/>
        <v>10630000</v>
      </c>
      <c r="M6" s="26">
        <f t="shared" si="3"/>
        <v>3500000</v>
      </c>
      <c r="N6" s="26">
        <f t="shared" si="4"/>
        <v>470000</v>
      </c>
      <c r="O6" s="27">
        <f t="shared" si="5"/>
        <v>530000</v>
      </c>
    </row>
    <row r="7" spans="1:15" ht="18" customHeight="1">
      <c r="A7" s="12" t="s">
        <v>4</v>
      </c>
      <c r="B7" s="15">
        <f>C7+D7+E7</f>
        <v>5261000</v>
      </c>
      <c r="C7" s="13">
        <v>1980000</v>
      </c>
      <c r="D7" s="13">
        <v>3041000</v>
      </c>
      <c r="E7" s="14">
        <v>240000</v>
      </c>
      <c r="F7" s="10">
        <f t="shared" si="0"/>
        <v>32000</v>
      </c>
      <c r="G7" s="12"/>
      <c r="H7" s="12"/>
      <c r="I7" s="12"/>
      <c r="J7" s="31">
        <v>32000</v>
      </c>
      <c r="K7" s="26">
        <f t="shared" si="1"/>
        <v>5293000</v>
      </c>
      <c r="L7" s="26">
        <f t="shared" si="2"/>
        <v>1980000</v>
      </c>
      <c r="M7" s="26">
        <f t="shared" si="3"/>
        <v>3041000</v>
      </c>
      <c r="N7" s="26">
        <f t="shared" si="4"/>
        <v>240000</v>
      </c>
      <c r="O7" s="27">
        <f t="shared" si="5"/>
        <v>32000</v>
      </c>
    </row>
    <row r="8" spans="1:15" ht="18" customHeight="1">
      <c r="A8" s="12" t="s">
        <v>5</v>
      </c>
      <c r="B8" s="15">
        <f>C8+D8+E8</f>
        <v>85084476</v>
      </c>
      <c r="C8" s="13">
        <v>76928476</v>
      </c>
      <c r="D8" s="13">
        <v>7081000</v>
      </c>
      <c r="E8" s="14">
        <v>1075000</v>
      </c>
      <c r="F8" s="10">
        <f t="shared" si="0"/>
        <v>-625999</v>
      </c>
      <c r="G8" s="29">
        <v>-4999999</v>
      </c>
      <c r="H8" s="12"/>
      <c r="I8" s="12"/>
      <c r="J8" s="31">
        <v>4374000</v>
      </c>
      <c r="K8" s="26">
        <f t="shared" si="1"/>
        <v>84458477</v>
      </c>
      <c r="L8" s="26">
        <f t="shared" si="2"/>
        <v>71928477</v>
      </c>
      <c r="M8" s="26">
        <f t="shared" si="3"/>
        <v>7081000</v>
      </c>
      <c r="N8" s="26">
        <f t="shared" si="4"/>
        <v>1075000</v>
      </c>
      <c r="O8" s="27">
        <f t="shared" si="5"/>
        <v>4374000</v>
      </c>
    </row>
    <row r="9" spans="1:15" ht="18" customHeight="1">
      <c r="A9" s="12" t="s">
        <v>6</v>
      </c>
      <c r="B9" s="15">
        <f>C9+D9+E9</f>
        <v>960000</v>
      </c>
      <c r="C9" s="13">
        <v>860000</v>
      </c>
      <c r="D9" s="13">
        <v>100000</v>
      </c>
      <c r="E9" s="14"/>
      <c r="F9" s="10">
        <f t="shared" si="0"/>
        <v>0</v>
      </c>
      <c r="G9" s="12"/>
      <c r="H9" s="12"/>
      <c r="I9" s="12"/>
      <c r="J9" s="31"/>
      <c r="K9" s="26">
        <f t="shared" si="1"/>
        <v>960000</v>
      </c>
      <c r="L9" s="26">
        <f t="shared" si="2"/>
        <v>860000</v>
      </c>
      <c r="M9" s="26">
        <f t="shared" si="3"/>
        <v>100000</v>
      </c>
      <c r="N9" s="26">
        <f t="shared" si="4"/>
        <v>0</v>
      </c>
      <c r="O9" s="27">
        <f t="shared" si="5"/>
        <v>0</v>
      </c>
    </row>
    <row r="10" spans="1:15" ht="18" customHeight="1">
      <c r="A10" s="12" t="s">
        <v>7</v>
      </c>
      <c r="B10" s="15">
        <f>C10+D10+E10</f>
        <v>30591942</v>
      </c>
      <c r="C10" s="13">
        <v>26691942</v>
      </c>
      <c r="D10" s="13">
        <v>3420000</v>
      </c>
      <c r="E10" s="14">
        <v>480000</v>
      </c>
      <c r="F10" s="10">
        <f t="shared" si="0"/>
        <v>1332000</v>
      </c>
      <c r="G10" s="12"/>
      <c r="H10" s="12"/>
      <c r="I10" s="12"/>
      <c r="J10" s="31">
        <v>1332000</v>
      </c>
      <c r="K10" s="26">
        <f t="shared" si="1"/>
        <v>31923942</v>
      </c>
      <c r="L10" s="26">
        <f t="shared" si="2"/>
        <v>26691942</v>
      </c>
      <c r="M10" s="26">
        <f t="shared" si="3"/>
        <v>3420000</v>
      </c>
      <c r="N10" s="26">
        <f t="shared" si="4"/>
        <v>480000</v>
      </c>
      <c r="O10" s="27">
        <f t="shared" si="5"/>
        <v>1332000</v>
      </c>
    </row>
    <row r="11" spans="1:15" ht="18" customHeight="1">
      <c r="A11" s="9" t="s">
        <v>8</v>
      </c>
      <c r="B11" s="10">
        <f>SUM(B6:B10)</f>
        <v>136497418</v>
      </c>
      <c r="C11" s="10">
        <f t="shared" ref="C11:J11" si="6">SUM(C6:C10)</f>
        <v>117090418</v>
      </c>
      <c r="D11" s="10">
        <f t="shared" si="6"/>
        <v>17142000</v>
      </c>
      <c r="E11" s="11">
        <f t="shared" si="6"/>
        <v>2265000</v>
      </c>
      <c r="F11" s="10">
        <f t="shared" si="6"/>
        <v>1268001</v>
      </c>
      <c r="G11" s="10">
        <f t="shared" si="6"/>
        <v>-4999999</v>
      </c>
      <c r="H11" s="10">
        <f t="shared" si="6"/>
        <v>0</v>
      </c>
      <c r="I11" s="10">
        <f t="shared" si="6"/>
        <v>0</v>
      </c>
      <c r="J11" s="10">
        <f t="shared" si="6"/>
        <v>6268000</v>
      </c>
      <c r="K11" s="26">
        <f t="shared" si="1"/>
        <v>137765419</v>
      </c>
      <c r="L11" s="26">
        <f t="shared" si="2"/>
        <v>112090419</v>
      </c>
      <c r="M11" s="26">
        <f t="shared" si="3"/>
        <v>17142000</v>
      </c>
      <c r="N11" s="26">
        <f t="shared" si="4"/>
        <v>2265000</v>
      </c>
      <c r="O11" s="27">
        <f t="shared" si="5"/>
        <v>6268000</v>
      </c>
    </row>
    <row r="12" spans="1:15" ht="3" customHeight="1">
      <c r="A12" s="12"/>
      <c r="B12" s="10"/>
      <c r="C12" s="13"/>
      <c r="D12" s="13"/>
      <c r="E12" s="14"/>
      <c r="F12" s="10">
        <f t="shared" si="0"/>
        <v>0</v>
      </c>
      <c r="G12" s="12"/>
      <c r="H12" s="12"/>
      <c r="I12" s="12"/>
      <c r="J12" s="10"/>
      <c r="K12" s="26">
        <f t="shared" si="1"/>
        <v>0</v>
      </c>
      <c r="L12" s="26">
        <f t="shared" si="2"/>
        <v>0</v>
      </c>
      <c r="M12" s="26">
        <f t="shared" si="3"/>
        <v>0</v>
      </c>
      <c r="N12" s="26">
        <f t="shared" si="4"/>
        <v>0</v>
      </c>
      <c r="O12" s="27">
        <f t="shared" si="5"/>
        <v>0</v>
      </c>
    </row>
    <row r="13" spans="1:15" ht="18" customHeight="1">
      <c r="A13" s="9" t="s">
        <v>9</v>
      </c>
      <c r="B13" s="10">
        <f>C13+D13+E13</f>
        <v>7500000</v>
      </c>
      <c r="C13" s="13">
        <v>7500000</v>
      </c>
      <c r="D13" s="13"/>
      <c r="E13" s="14"/>
      <c r="F13" s="10">
        <f t="shared" si="0"/>
        <v>0</v>
      </c>
      <c r="G13" s="31"/>
      <c r="H13" s="12"/>
      <c r="I13" s="12"/>
      <c r="J13" s="10"/>
      <c r="K13" s="26">
        <f t="shared" si="1"/>
        <v>7500000</v>
      </c>
      <c r="L13" s="26">
        <f t="shared" si="2"/>
        <v>7500000</v>
      </c>
      <c r="M13" s="26">
        <f t="shared" si="3"/>
        <v>0</v>
      </c>
      <c r="N13" s="26">
        <f t="shared" si="4"/>
        <v>0</v>
      </c>
      <c r="O13" s="27">
        <f t="shared" si="5"/>
        <v>0</v>
      </c>
    </row>
    <row r="14" spans="1:15" ht="3" customHeight="1">
      <c r="A14" s="16"/>
      <c r="B14" s="10"/>
      <c r="C14" s="13"/>
      <c r="D14" s="13"/>
      <c r="E14" s="14"/>
      <c r="F14" s="10">
        <f t="shared" si="0"/>
        <v>0</v>
      </c>
      <c r="G14" s="31"/>
      <c r="H14" s="12"/>
      <c r="I14" s="12"/>
      <c r="J14" s="10"/>
      <c r="K14" s="26">
        <f t="shared" si="1"/>
        <v>0</v>
      </c>
      <c r="L14" s="26">
        <f t="shared" si="2"/>
        <v>0</v>
      </c>
      <c r="M14" s="26">
        <f t="shared" si="3"/>
        <v>0</v>
      </c>
      <c r="N14" s="26">
        <f t="shared" si="4"/>
        <v>0</v>
      </c>
      <c r="O14" s="27">
        <f t="shared" si="5"/>
        <v>0</v>
      </c>
    </row>
    <row r="15" spans="1:15" ht="18" customHeight="1">
      <c r="A15" s="16" t="s">
        <v>10</v>
      </c>
      <c r="B15" s="10"/>
      <c r="C15" s="12"/>
      <c r="D15" s="13"/>
      <c r="E15" s="17"/>
      <c r="F15" s="10">
        <f t="shared" si="0"/>
        <v>0</v>
      </c>
      <c r="G15" s="31"/>
      <c r="H15" s="12"/>
      <c r="I15" s="12"/>
      <c r="J15" s="10"/>
      <c r="K15" s="26">
        <f t="shared" si="1"/>
        <v>0</v>
      </c>
      <c r="L15" s="26">
        <f t="shared" si="2"/>
        <v>0</v>
      </c>
      <c r="M15" s="26">
        <f t="shared" si="3"/>
        <v>0</v>
      </c>
      <c r="N15" s="26">
        <f t="shared" si="4"/>
        <v>0</v>
      </c>
      <c r="O15" s="27">
        <f t="shared" si="5"/>
        <v>0</v>
      </c>
    </row>
    <row r="16" spans="1:15" ht="18" customHeight="1">
      <c r="A16" s="16" t="s">
        <v>11</v>
      </c>
      <c r="B16" s="15">
        <f>C16+D16+E16</f>
        <v>11913000</v>
      </c>
      <c r="C16" s="13">
        <v>11913000</v>
      </c>
      <c r="D16" s="13"/>
      <c r="E16" s="14"/>
      <c r="F16" s="10">
        <f t="shared" si="0"/>
        <v>0</v>
      </c>
      <c r="G16" s="31"/>
      <c r="H16" s="12"/>
      <c r="I16" s="12"/>
      <c r="J16" s="10"/>
      <c r="K16" s="26">
        <f t="shared" si="1"/>
        <v>11913000</v>
      </c>
      <c r="L16" s="26">
        <f t="shared" si="2"/>
        <v>11913000</v>
      </c>
      <c r="M16" s="26">
        <f t="shared" si="3"/>
        <v>0</v>
      </c>
      <c r="N16" s="26">
        <f t="shared" si="4"/>
        <v>0</v>
      </c>
      <c r="O16" s="27">
        <f t="shared" si="5"/>
        <v>0</v>
      </c>
    </row>
    <row r="17" spans="1:15" ht="18" customHeight="1">
      <c r="A17" s="16" t="s">
        <v>12</v>
      </c>
      <c r="B17" s="15"/>
      <c r="C17" s="12"/>
      <c r="D17" s="13"/>
      <c r="E17" s="17"/>
      <c r="F17" s="10">
        <f t="shared" si="0"/>
        <v>0</v>
      </c>
      <c r="G17" s="31"/>
      <c r="H17" s="12"/>
      <c r="I17" s="12"/>
      <c r="J17" s="10"/>
      <c r="K17" s="26">
        <f t="shared" si="1"/>
        <v>0</v>
      </c>
      <c r="L17" s="26">
        <f t="shared" si="2"/>
        <v>0</v>
      </c>
      <c r="M17" s="26">
        <f t="shared" si="3"/>
        <v>0</v>
      </c>
      <c r="N17" s="26">
        <f t="shared" si="4"/>
        <v>0</v>
      </c>
      <c r="O17" s="27">
        <f t="shared" si="5"/>
        <v>0</v>
      </c>
    </row>
    <row r="18" spans="1:15" ht="18" customHeight="1">
      <c r="A18" s="12" t="s">
        <v>13</v>
      </c>
      <c r="B18" s="15">
        <f>C18+D18+E18</f>
        <v>16740000</v>
      </c>
      <c r="C18" s="13">
        <v>16740000</v>
      </c>
      <c r="D18" s="13"/>
      <c r="E18" s="14"/>
      <c r="F18" s="10">
        <f t="shared" si="0"/>
        <v>1047852</v>
      </c>
      <c r="G18" s="43">
        <v>1047852</v>
      </c>
      <c r="H18" s="12"/>
      <c r="I18" s="12"/>
      <c r="J18" s="10"/>
      <c r="K18" s="26">
        <f t="shared" si="1"/>
        <v>17787852</v>
      </c>
      <c r="L18" s="26">
        <f t="shared" si="2"/>
        <v>17787852</v>
      </c>
      <c r="M18" s="26">
        <f t="shared" si="3"/>
        <v>0</v>
      </c>
      <c r="N18" s="26">
        <f t="shared" si="4"/>
        <v>0</v>
      </c>
      <c r="O18" s="27">
        <f t="shared" si="5"/>
        <v>0</v>
      </c>
    </row>
    <row r="19" spans="1:15" ht="18" customHeight="1">
      <c r="A19" s="12" t="s">
        <v>14</v>
      </c>
      <c r="B19" s="15">
        <v>6155125</v>
      </c>
      <c r="C19" s="13">
        <v>6155125</v>
      </c>
      <c r="D19" s="12"/>
      <c r="E19" s="14"/>
      <c r="F19" s="10">
        <f t="shared" si="0"/>
        <v>343840</v>
      </c>
      <c r="G19" s="43">
        <v>343840</v>
      </c>
      <c r="H19" s="12"/>
      <c r="I19" s="12"/>
      <c r="J19" s="10"/>
      <c r="K19" s="26">
        <f t="shared" si="1"/>
        <v>6498965</v>
      </c>
      <c r="L19" s="26">
        <f t="shared" si="2"/>
        <v>6498965</v>
      </c>
      <c r="M19" s="26">
        <f t="shared" si="3"/>
        <v>0</v>
      </c>
      <c r="N19" s="26">
        <f t="shared" si="4"/>
        <v>0</v>
      </c>
      <c r="O19" s="27">
        <f t="shared" si="5"/>
        <v>0</v>
      </c>
    </row>
    <row r="20" spans="1:15" ht="18" customHeight="1">
      <c r="A20" s="12" t="s">
        <v>32</v>
      </c>
      <c r="B20" s="15"/>
      <c r="C20" s="13"/>
      <c r="D20" s="12"/>
      <c r="E20" s="14"/>
      <c r="F20" s="10">
        <f t="shared" si="0"/>
        <v>92314424</v>
      </c>
      <c r="G20" s="43">
        <v>92314424</v>
      </c>
      <c r="H20" s="12"/>
      <c r="I20" s="12"/>
      <c r="J20" s="10"/>
      <c r="K20" s="26">
        <f t="shared" si="1"/>
        <v>92314424</v>
      </c>
      <c r="L20" s="26">
        <f t="shared" si="2"/>
        <v>92314424</v>
      </c>
      <c r="M20" s="26">
        <f t="shared" si="3"/>
        <v>0</v>
      </c>
      <c r="N20" s="26">
        <f t="shared" si="4"/>
        <v>0</v>
      </c>
      <c r="O20" s="27">
        <f t="shared" si="5"/>
        <v>0</v>
      </c>
    </row>
    <row r="21" spans="1:15" ht="18" customHeight="1">
      <c r="A21" s="9" t="s">
        <v>15</v>
      </c>
      <c r="B21" s="10">
        <f>SUM(B16:B19)</f>
        <v>34808125</v>
      </c>
      <c r="C21" s="10">
        <f t="shared" ref="C21:E21" si="7">SUM(C16:C19)</f>
        <v>34808125</v>
      </c>
      <c r="D21" s="10">
        <f t="shared" si="7"/>
        <v>0</v>
      </c>
      <c r="E21" s="11">
        <f t="shared" si="7"/>
        <v>0</v>
      </c>
      <c r="F21" s="10">
        <f>SUM(F16:F20)</f>
        <v>93706116</v>
      </c>
      <c r="G21" s="10">
        <f>SUM(G16:G20)</f>
        <v>93706116</v>
      </c>
      <c r="H21" s="10">
        <f t="shared" ref="H21" si="8">SUM(H16:H19)</f>
        <v>0</v>
      </c>
      <c r="I21" s="10">
        <f t="shared" ref="I21" si="9">SUM(I16:I19)</f>
        <v>0</v>
      </c>
      <c r="J21" s="10">
        <f t="shared" ref="J21" si="10">SUM(J16:J19)</f>
        <v>0</v>
      </c>
      <c r="K21" s="26">
        <f t="shared" si="1"/>
        <v>128514241</v>
      </c>
      <c r="L21" s="26">
        <f t="shared" si="2"/>
        <v>128514241</v>
      </c>
      <c r="M21" s="26">
        <f t="shared" si="3"/>
        <v>0</v>
      </c>
      <c r="N21" s="26">
        <f t="shared" si="4"/>
        <v>0</v>
      </c>
      <c r="O21" s="27">
        <f t="shared" si="5"/>
        <v>0</v>
      </c>
    </row>
    <row r="22" spans="1:15" ht="3" customHeight="1">
      <c r="A22" s="12"/>
      <c r="B22" s="10"/>
      <c r="C22" s="12"/>
      <c r="D22" s="12"/>
      <c r="E22" s="17"/>
      <c r="F22" s="10">
        <f t="shared" si="0"/>
        <v>0</v>
      </c>
      <c r="G22" s="12"/>
      <c r="H22" s="12"/>
      <c r="I22" s="12"/>
      <c r="J22" s="10"/>
      <c r="K22" s="26">
        <f t="shared" si="1"/>
        <v>0</v>
      </c>
      <c r="L22" s="26">
        <f t="shared" si="2"/>
        <v>0</v>
      </c>
      <c r="M22" s="26">
        <f t="shared" si="3"/>
        <v>0</v>
      </c>
      <c r="N22" s="26">
        <f t="shared" si="4"/>
        <v>0</v>
      </c>
      <c r="O22" s="27">
        <f t="shared" si="5"/>
        <v>0</v>
      </c>
    </row>
    <row r="23" spans="1:15" ht="18" customHeight="1">
      <c r="A23" s="9" t="s">
        <v>16</v>
      </c>
      <c r="B23" s="10">
        <f>C23+D23+E23</f>
        <v>25374964</v>
      </c>
      <c r="C23" s="10">
        <v>25374964</v>
      </c>
      <c r="D23" s="10"/>
      <c r="E23" s="11"/>
      <c r="F23" s="10">
        <f t="shared" si="0"/>
        <v>1051000</v>
      </c>
      <c r="G23" s="31">
        <v>1051000</v>
      </c>
      <c r="H23" s="12"/>
      <c r="I23" s="12"/>
      <c r="J23" s="10"/>
      <c r="K23" s="26">
        <f t="shared" si="1"/>
        <v>26425964</v>
      </c>
      <c r="L23" s="26">
        <f t="shared" si="2"/>
        <v>26425964</v>
      </c>
      <c r="M23" s="26">
        <f t="shared" si="3"/>
        <v>0</v>
      </c>
      <c r="N23" s="26">
        <f t="shared" si="4"/>
        <v>0</v>
      </c>
      <c r="O23" s="27">
        <f t="shared" si="5"/>
        <v>0</v>
      </c>
    </row>
    <row r="24" spans="1:15" ht="3" customHeight="1">
      <c r="A24" s="12"/>
      <c r="B24" s="10"/>
      <c r="C24" s="12"/>
      <c r="D24" s="13"/>
      <c r="E24" s="17"/>
      <c r="F24" s="10">
        <f t="shared" si="0"/>
        <v>0</v>
      </c>
      <c r="G24" s="31"/>
      <c r="H24" s="12"/>
      <c r="I24" s="12"/>
      <c r="J24" s="10"/>
      <c r="K24" s="26">
        <f t="shared" si="1"/>
        <v>0</v>
      </c>
      <c r="L24" s="26">
        <f t="shared" si="2"/>
        <v>0</v>
      </c>
      <c r="M24" s="26">
        <f t="shared" si="3"/>
        <v>0</v>
      </c>
      <c r="N24" s="26">
        <f t="shared" si="4"/>
        <v>0</v>
      </c>
      <c r="O24" s="27">
        <f t="shared" si="5"/>
        <v>0</v>
      </c>
    </row>
    <row r="25" spans="1:15" s="1" customFormat="1" ht="19.5" customHeight="1">
      <c r="A25" s="9" t="s">
        <v>17</v>
      </c>
      <c r="B25" s="10">
        <f>C25+D25+E25</f>
        <v>55728379</v>
      </c>
      <c r="C25" s="10">
        <v>55728379</v>
      </c>
      <c r="D25" s="10"/>
      <c r="E25" s="18"/>
      <c r="F25" s="10">
        <f t="shared" si="0"/>
        <v>644906</v>
      </c>
      <c r="G25" s="32">
        <v>644906</v>
      </c>
      <c r="H25" s="9"/>
      <c r="I25" s="9"/>
      <c r="J25" s="10"/>
      <c r="K25" s="26">
        <f t="shared" si="1"/>
        <v>56373285</v>
      </c>
      <c r="L25" s="26">
        <f t="shared" si="2"/>
        <v>56373285</v>
      </c>
      <c r="M25" s="26">
        <f t="shared" si="3"/>
        <v>0</v>
      </c>
      <c r="N25" s="26">
        <f t="shared" si="4"/>
        <v>0</v>
      </c>
      <c r="O25" s="27">
        <f t="shared" si="5"/>
        <v>0</v>
      </c>
    </row>
    <row r="26" spans="1:15" ht="3" customHeight="1">
      <c r="A26" s="9"/>
      <c r="B26" s="10"/>
      <c r="C26" s="10"/>
      <c r="D26" s="10"/>
      <c r="E26" s="11"/>
      <c r="F26" s="10">
        <f t="shared" si="0"/>
        <v>0</v>
      </c>
      <c r="G26" s="31"/>
      <c r="H26" s="12"/>
      <c r="I26" s="12"/>
      <c r="J26" s="10"/>
      <c r="K26" s="26">
        <f t="shared" si="1"/>
        <v>0</v>
      </c>
      <c r="L26" s="26">
        <f t="shared" si="2"/>
        <v>0</v>
      </c>
      <c r="M26" s="26">
        <f t="shared" si="3"/>
        <v>0</v>
      </c>
      <c r="N26" s="26">
        <f t="shared" si="4"/>
        <v>0</v>
      </c>
      <c r="O26" s="27">
        <f t="shared" si="5"/>
        <v>0</v>
      </c>
    </row>
    <row r="27" spans="1:15">
      <c r="A27" s="19" t="s">
        <v>18</v>
      </c>
      <c r="B27" s="10"/>
      <c r="C27" s="12"/>
      <c r="D27" s="13"/>
      <c r="E27" s="17"/>
      <c r="F27" s="10">
        <f t="shared" si="0"/>
        <v>0</v>
      </c>
      <c r="G27" s="31"/>
      <c r="H27" s="12"/>
      <c r="I27" s="12"/>
      <c r="J27" s="10"/>
      <c r="K27" s="26">
        <f t="shared" si="1"/>
        <v>0</v>
      </c>
      <c r="L27" s="26">
        <f t="shared" si="2"/>
        <v>0</v>
      </c>
      <c r="M27" s="26">
        <f t="shared" si="3"/>
        <v>0</v>
      </c>
      <c r="N27" s="26">
        <f t="shared" si="4"/>
        <v>0</v>
      </c>
      <c r="O27" s="27">
        <f t="shared" si="5"/>
        <v>0</v>
      </c>
    </row>
    <row r="28" spans="1:15">
      <c r="A28" s="20" t="s">
        <v>36</v>
      </c>
      <c r="B28" s="15">
        <v>80377000</v>
      </c>
      <c r="C28" s="15">
        <v>80377000</v>
      </c>
      <c r="D28" s="15"/>
      <c r="E28" s="21"/>
      <c r="F28" s="10">
        <v>32857550</v>
      </c>
      <c r="G28" s="31">
        <v>32857550</v>
      </c>
      <c r="H28" s="29"/>
      <c r="I28" s="29"/>
      <c r="J28" s="33"/>
      <c r="K28" s="26">
        <v>113234550</v>
      </c>
      <c r="L28" s="26">
        <v>113234550</v>
      </c>
      <c r="M28" s="26">
        <f t="shared" si="3"/>
        <v>0</v>
      </c>
      <c r="N28" s="26">
        <f t="shared" si="4"/>
        <v>0</v>
      </c>
      <c r="O28" s="27">
        <f t="shared" si="5"/>
        <v>0</v>
      </c>
    </row>
    <row r="29" spans="1:15">
      <c r="A29" s="9" t="s">
        <v>19</v>
      </c>
      <c r="B29" s="10">
        <f>SUM(B27:B28)</f>
        <v>80377000</v>
      </c>
      <c r="C29" s="10">
        <f>SUM(C27:C28)</f>
        <v>80377000</v>
      </c>
      <c r="D29" s="10"/>
      <c r="E29" s="18"/>
      <c r="F29" s="10">
        <f t="shared" si="0"/>
        <v>0</v>
      </c>
      <c r="G29" s="31"/>
      <c r="H29" s="12"/>
      <c r="I29" s="12"/>
      <c r="J29" s="10"/>
      <c r="K29" s="26">
        <v>113234550</v>
      </c>
      <c r="L29" s="26">
        <v>113234550</v>
      </c>
      <c r="M29" s="26">
        <f t="shared" si="3"/>
        <v>0</v>
      </c>
      <c r="N29" s="26">
        <f t="shared" si="4"/>
        <v>0</v>
      </c>
      <c r="O29" s="27">
        <f t="shared" si="5"/>
        <v>0</v>
      </c>
    </row>
    <row r="30" spans="1:15">
      <c r="A30" s="12"/>
      <c r="B30" s="10"/>
      <c r="C30" s="13"/>
      <c r="D30" s="12"/>
      <c r="E30" s="17"/>
      <c r="F30" s="10">
        <f t="shared" si="0"/>
        <v>0</v>
      </c>
      <c r="G30" s="12"/>
      <c r="H30" s="12"/>
      <c r="I30" s="12"/>
      <c r="J30" s="10"/>
      <c r="K30" s="26">
        <f t="shared" si="1"/>
        <v>0</v>
      </c>
      <c r="L30" s="26">
        <f t="shared" si="2"/>
        <v>0</v>
      </c>
      <c r="M30" s="26">
        <f t="shared" si="3"/>
        <v>0</v>
      </c>
      <c r="N30" s="26">
        <f t="shared" si="4"/>
        <v>0</v>
      </c>
      <c r="O30" s="27">
        <f t="shared" si="5"/>
        <v>0</v>
      </c>
    </row>
    <row r="31" spans="1:15">
      <c r="A31" s="12"/>
      <c r="B31" s="12"/>
      <c r="C31" s="13"/>
      <c r="D31" s="12"/>
      <c r="E31" s="17"/>
      <c r="F31" s="10">
        <f t="shared" si="0"/>
        <v>0</v>
      </c>
      <c r="G31" s="12"/>
      <c r="H31" s="12"/>
      <c r="I31" s="12"/>
      <c r="J31" s="10"/>
      <c r="K31" s="26">
        <f t="shared" si="1"/>
        <v>0</v>
      </c>
      <c r="L31" s="26">
        <f t="shared" si="2"/>
        <v>0</v>
      </c>
      <c r="M31" s="26">
        <f t="shared" si="3"/>
        <v>0</v>
      </c>
      <c r="N31" s="26">
        <f t="shared" si="4"/>
        <v>0</v>
      </c>
      <c r="O31" s="27">
        <f t="shared" si="5"/>
        <v>0</v>
      </c>
    </row>
    <row r="32" spans="1:15">
      <c r="A32" s="9" t="s">
        <v>20</v>
      </c>
      <c r="B32" s="10">
        <f>B3+B4+B11+B13+B21+B23+B25+B29</f>
        <v>465224761</v>
      </c>
      <c r="C32" s="10">
        <f t="shared" ref="C32:J32" si="11">C3+C4+C11+C13+C21+C23+C25+C29</f>
        <v>384739761</v>
      </c>
      <c r="D32" s="10">
        <f t="shared" si="11"/>
        <v>72464000</v>
      </c>
      <c r="E32" s="11">
        <f t="shared" si="11"/>
        <v>8021000</v>
      </c>
      <c r="F32" s="10">
        <f t="shared" si="11"/>
        <v>126112735</v>
      </c>
      <c r="G32" s="10">
        <f t="shared" si="11"/>
        <v>93363185</v>
      </c>
      <c r="H32" s="10">
        <f t="shared" si="11"/>
        <v>1010550</v>
      </c>
      <c r="I32" s="10"/>
      <c r="J32" s="10">
        <f t="shared" si="11"/>
        <v>31739000</v>
      </c>
      <c r="K32" s="26">
        <f>SUM(K29+K25+K23+K21+K13+K11+K4+K3)</f>
        <v>624195046</v>
      </c>
      <c r="L32" s="26">
        <f>SUM(L29+L25+L23+L21+L13+L11+L4+L3)</f>
        <v>510960496</v>
      </c>
      <c r="M32" s="26">
        <f t="shared" si="3"/>
        <v>73474550</v>
      </c>
      <c r="N32" s="26">
        <v>8021000</v>
      </c>
      <c r="O32" s="27">
        <f>SUM(J32)</f>
        <v>31739000</v>
      </c>
    </row>
    <row r="33" spans="1:15">
      <c r="A33" s="22" t="s">
        <v>25</v>
      </c>
      <c r="B33" s="23">
        <v>80377000</v>
      </c>
      <c r="C33" s="23">
        <f>D33+E33</f>
        <v>80377000</v>
      </c>
      <c r="D33" s="23">
        <v>72356000</v>
      </c>
      <c r="E33" s="23">
        <v>8021000</v>
      </c>
      <c r="F33" s="10">
        <f t="shared" si="0"/>
        <v>0</v>
      </c>
      <c r="G33" s="12"/>
      <c r="H33" s="12"/>
      <c r="I33" s="12"/>
      <c r="J33" s="10"/>
      <c r="K33" s="26">
        <f>SUM(M32:O32)</f>
        <v>113234550</v>
      </c>
      <c r="L33" s="26">
        <f>SUM(M32:P32)</f>
        <v>113234550</v>
      </c>
      <c r="M33" s="26"/>
      <c r="N33" s="26"/>
      <c r="O33" s="27"/>
    </row>
    <row r="34" spans="1:15" ht="15.75" thickBot="1">
      <c r="F34" s="44">
        <f t="shared" si="0"/>
        <v>0</v>
      </c>
      <c r="G34" s="45"/>
      <c r="H34" s="45"/>
      <c r="I34" s="45"/>
      <c r="J34" s="44"/>
      <c r="K34" s="46">
        <f t="shared" si="1"/>
        <v>0</v>
      </c>
      <c r="L34" s="46">
        <f t="shared" si="2"/>
        <v>0</v>
      </c>
      <c r="M34" s="46">
        <f t="shared" si="3"/>
        <v>0</v>
      </c>
      <c r="N34" s="46">
        <f t="shared" si="4"/>
        <v>0</v>
      </c>
      <c r="O34" s="47">
        <f t="shared" si="5"/>
        <v>0</v>
      </c>
    </row>
    <row r="35" spans="1:15" ht="15.75" thickBot="1">
      <c r="A35" s="48" t="s">
        <v>26</v>
      </c>
      <c r="B35" s="49">
        <f>B32-B33</f>
        <v>384847761</v>
      </c>
      <c r="C35" s="49">
        <f>C32-C33</f>
        <v>304362761</v>
      </c>
      <c r="D35" s="50"/>
      <c r="E35" s="50"/>
      <c r="F35" s="51">
        <f t="shared" si="0"/>
        <v>0</v>
      </c>
      <c r="G35" s="52"/>
      <c r="H35" s="52"/>
      <c r="I35" s="52"/>
      <c r="J35" s="51"/>
      <c r="K35" s="53">
        <f>SUM(K32-K33)</f>
        <v>510960496</v>
      </c>
      <c r="L35" s="53">
        <f>SUM(L32-L33)</f>
        <v>397725946</v>
      </c>
      <c r="M35" s="53">
        <f>SUM(M32-M33)</f>
        <v>73474550</v>
      </c>
      <c r="N35" s="53">
        <v>8021000</v>
      </c>
      <c r="O35" s="54">
        <f t="shared" ref="O35" si="12">SUM(O32-O33)</f>
        <v>31739000</v>
      </c>
    </row>
    <row r="37" spans="1:15">
      <c r="B37" s="23"/>
      <c r="L37" s="24"/>
    </row>
    <row r="38" spans="1:15">
      <c r="K38" s="24"/>
    </row>
    <row r="39" spans="1:15">
      <c r="B39" s="23"/>
    </row>
  </sheetData>
  <phoneticPr fontId="0" type="noConversion"/>
  <printOptions horizontalCentered="1" headings="1" gridLines="1"/>
  <pageMargins left="0.11811023622047245" right="0.11811023622047245" top="0.70866141732283472" bottom="0.47244094488188981" header="0.31496062992125984" footer="0.31496062992125984"/>
  <pageSetup paperSize="8" orientation="landscape" r:id="rId1"/>
  <headerFooter>
    <oddHeader>&amp;CBölcske Községi Önkormányzat összevont kiadásai&amp;R&amp;8 3.melléklet a 14/2017. ( XII.8.)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 Bölcske</dc:creator>
  <cp:lastModifiedBy>Felhasznalo</cp:lastModifiedBy>
  <cp:lastPrinted>2017-12-01T12:14:29Z</cp:lastPrinted>
  <dcterms:created xsi:type="dcterms:W3CDTF">2013-02-11T11:48:34Z</dcterms:created>
  <dcterms:modified xsi:type="dcterms:W3CDTF">2017-12-08T11:06:28Z</dcterms:modified>
</cp:coreProperties>
</file>