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szasasASP7\Desktop\"/>
    </mc:Choice>
  </mc:AlternateContent>
  <xr:revisionPtr revIDLastSave="0" documentId="8_{8A3D27A7-47E7-4C1D-BFC3-DAE55A3FDDB6}" xr6:coauthVersionLast="40" xr6:coauthVersionMax="40" xr10:uidLastSave="{00000000-0000-0000-0000-000000000000}"/>
  <bookViews>
    <workbookView xWindow="-108" yWindow="-108" windowWidth="23256" windowHeight="12576" xr2:uid="{5A9D9D79-BB55-477C-829B-A27DE598CC89}"/>
  </bookViews>
  <sheets>
    <sheet name="Munka1" sheetId="1" r:id="rId1"/>
  </sheets>
  <externalReferences>
    <externalReference r:id="rId2"/>
  </externalReferences>
  <definedNames>
    <definedName name="_xlnm.Print_Area" localSheetId="0">Munka1!$A$1:$F$66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D62" i="1"/>
  <c r="D61" i="1"/>
  <c r="D60" i="1"/>
  <c r="D59" i="1"/>
  <c r="D58" i="1"/>
  <c r="D57" i="1"/>
  <c r="D50" i="1"/>
  <c r="D56" i="1" l="1"/>
  <c r="D55" i="1"/>
  <c r="D54" i="1"/>
  <c r="C50" i="1"/>
  <c r="C49" i="1" s="1"/>
  <c r="D49" i="1" l="1"/>
  <c r="E40" i="1"/>
  <c r="D11" i="1"/>
  <c r="F63" i="1" l="1"/>
  <c r="D64" i="1"/>
  <c r="D66" i="1" s="1"/>
  <c r="F62" i="1"/>
  <c r="F61" i="1"/>
  <c r="F60" i="1"/>
  <c r="F59" i="1"/>
  <c r="F58" i="1"/>
  <c r="F57" i="1"/>
  <c r="E64" i="1"/>
  <c r="E66" i="1" s="1"/>
  <c r="C64" i="1"/>
  <c r="C66" i="1" s="1"/>
  <c r="E50" i="1"/>
  <c r="E49" i="1" s="1"/>
  <c r="D45" i="1"/>
  <c r="F43" i="1"/>
  <c r="E43" i="1"/>
  <c r="D43" i="1"/>
  <c r="C43" i="1"/>
  <c r="D42" i="1"/>
  <c r="D41" i="1"/>
  <c r="F40" i="1"/>
  <c r="F38" i="1"/>
  <c r="E38" i="1"/>
  <c r="D35" i="1"/>
  <c r="D33" i="1"/>
  <c r="D31" i="1"/>
  <c r="F30" i="1"/>
  <c r="E30" i="1"/>
  <c r="D28" i="1"/>
  <c r="D27" i="1"/>
  <c r="D26" i="1" s="1"/>
  <c r="F26" i="1"/>
  <c r="E26" i="1"/>
  <c r="C26" i="1"/>
  <c r="D23" i="1"/>
  <c r="D22" i="1"/>
  <c r="D21" i="1"/>
  <c r="D19" i="1"/>
  <c r="F18" i="1"/>
  <c r="E18" i="1"/>
  <c r="C18" i="1"/>
  <c r="D17" i="1"/>
  <c r="D16" i="1"/>
  <c r="F15" i="1"/>
  <c r="E15" i="1"/>
  <c r="C15" i="1"/>
  <c r="D13" i="1"/>
  <c r="D12" i="1"/>
  <c r="F10" i="1"/>
  <c r="E10" i="1"/>
  <c r="C10" i="1"/>
  <c r="F64" i="1" l="1"/>
  <c r="F66" i="1" s="1"/>
  <c r="F37" i="1"/>
  <c r="C40" i="1"/>
  <c r="F9" i="1"/>
  <c r="F8" i="1" s="1"/>
  <c r="C38" i="1"/>
  <c r="E9" i="1"/>
  <c r="E8" i="1" s="1"/>
  <c r="C30" i="1"/>
  <c r="E37" i="1"/>
  <c r="D30" i="1"/>
  <c r="D18" i="1"/>
  <c r="D40" i="1"/>
  <c r="D15" i="1"/>
  <c r="D10" i="1"/>
  <c r="C9" i="1"/>
  <c r="C37" i="1" l="1"/>
  <c r="E48" i="1"/>
  <c r="F52" i="1"/>
  <c r="E52" i="1"/>
  <c r="C8" i="1"/>
  <c r="D9" i="1"/>
  <c r="D8" i="1" s="1"/>
  <c r="D37" i="1"/>
  <c r="D48" i="1" l="1"/>
  <c r="D52" i="1" s="1"/>
  <c r="C48" i="1"/>
  <c r="C52" i="1" s="1"/>
</calcChain>
</file>

<file path=xl/sharedStrings.xml><?xml version="1.0" encoding="utf-8"?>
<sst xmlns="http://schemas.openxmlformats.org/spreadsheetml/2006/main" count="85" uniqueCount="85">
  <si>
    <t>Megnevezés</t>
  </si>
  <si>
    <t>2018. évi eredeti előirányzat</t>
  </si>
  <si>
    <t>ebből</t>
  </si>
  <si>
    <t>Kötelező  feladatok</t>
  </si>
  <si>
    <t>Önként vállalt feladatok</t>
  </si>
  <si>
    <t>Állam- igazgatási feladatok</t>
  </si>
  <si>
    <t>B1</t>
  </si>
  <si>
    <t>Működési célú támogatások államháztartáson belülről</t>
  </si>
  <si>
    <t>B11. Önkormányzatok működési támogatásai</t>
  </si>
  <si>
    <t>B111. Helyi  önkormányzatok működésének általános támogatása</t>
  </si>
  <si>
    <t>Önkormányzati hivatal működésének támogatás</t>
  </si>
  <si>
    <t>Település-üzemeltetéshez kapcs. feladatellátás támogatása</t>
  </si>
  <si>
    <t>2017 évről áthúzódó bérkompenzáció</t>
  </si>
  <si>
    <t>Polgármesteri illetmén támogatása</t>
  </si>
  <si>
    <t>B112.Települési önkorm.egyes köznevelési  feladatainak támog.</t>
  </si>
  <si>
    <t>Óvodaped. és az óvodaped. nev. munk. közv. segítők bértámogatása</t>
  </si>
  <si>
    <t>Óvodaműködtetési támogatás</t>
  </si>
  <si>
    <t>B113. Telep. önkorm.szociális, gyermekjóléti és gyermekétkeztetési feldatainak támogatása</t>
  </si>
  <si>
    <t>Települési önkormányzatok szociális fela.egyéb támogatása</t>
  </si>
  <si>
    <t>B114. Települési önkormányzatok kulturális feladatainak támogatása</t>
  </si>
  <si>
    <t>Könyvtári, közművelődési és múzeumi feladatok támogatása</t>
  </si>
  <si>
    <t>B115. Működési célú költségvetési támogatások és kiegészítő támogatások</t>
  </si>
  <si>
    <t>B14.Működési célú visszatér.tám.visszatérülése áht-n belül</t>
  </si>
  <si>
    <t>B16. Egyéb működési célú támogatások bevételei áht-n belülről</t>
  </si>
  <si>
    <t>B2</t>
  </si>
  <si>
    <t>Felhalmozási célú támogatások áht. belülről</t>
  </si>
  <si>
    <t>B3</t>
  </si>
  <si>
    <t>Közhatalmi bevételek</t>
  </si>
  <si>
    <t>B34. Vagyoni típusú adók</t>
  </si>
  <si>
    <t>B35. Termékek és szolgáltatások adói</t>
  </si>
  <si>
    <t>helyi iparűzési adó</t>
  </si>
  <si>
    <t>gépjárműadó</t>
  </si>
  <si>
    <t>B36. Egyéb közhatalmi bevételek</t>
  </si>
  <si>
    <t>pótlékok, bírságok,igazg. szolg.díjak</t>
  </si>
  <si>
    <t>B4</t>
  </si>
  <si>
    <t>Működési bevételek</t>
  </si>
  <si>
    <t>B5</t>
  </si>
  <si>
    <t>Felhalmozási bevételek</t>
  </si>
  <si>
    <t>B6</t>
  </si>
  <si>
    <t>Működési célú átvett pénzeszközök</t>
  </si>
  <si>
    <t>KÖLTSÉGVETÉSI BEVÉTELEK</t>
  </si>
  <si>
    <t>B8</t>
  </si>
  <si>
    <t>Finanszírozási bevételek</t>
  </si>
  <si>
    <t xml:space="preserve">     B813. Maradvány igénybevétele</t>
  </si>
  <si>
    <t xml:space="preserve"> Maradvány igénybevétele</t>
  </si>
  <si>
    <t>BEVÉTELEK MINDÖSSZESEN</t>
  </si>
  <si>
    <t>K1</t>
  </si>
  <si>
    <t>Személyi juttatások</t>
  </si>
  <si>
    <t>K2</t>
  </si>
  <si>
    <t>Munkaadót terhelő járulék és szociális hozzájárulási adó</t>
  </si>
  <si>
    <t>K3</t>
  </si>
  <si>
    <t>Dologi kiadások</t>
  </si>
  <si>
    <t>K4</t>
  </si>
  <si>
    <t>Ellátottak pénzbeli juttatásai</t>
  </si>
  <si>
    <t>K506</t>
  </si>
  <si>
    <t xml:space="preserve">Egyéb működési célú támogatások áht-n belülre </t>
  </si>
  <si>
    <t>K512</t>
  </si>
  <si>
    <t>Tartalékok</t>
  </si>
  <si>
    <t>K6</t>
  </si>
  <si>
    <t>Beruházások</t>
  </si>
  <si>
    <t>K7</t>
  </si>
  <si>
    <t>Felújítások</t>
  </si>
  <si>
    <t>K8</t>
  </si>
  <si>
    <t>Egyéb felhalmozási célú kiadások</t>
  </si>
  <si>
    <t>KÖLTSÉGVETÉSI KIADÁSOK</t>
  </si>
  <si>
    <t>K9</t>
  </si>
  <si>
    <t>Finanszírozási kiadások</t>
  </si>
  <si>
    <t>KIADÁSOK MINDÖSSZESEN</t>
  </si>
  <si>
    <t xml:space="preserve">Az önkormányzat összesített  2018 évi bevételei és kiadásai </t>
  </si>
  <si>
    <t>Ft</t>
  </si>
  <si>
    <t>Szociális étkeztetés</t>
  </si>
  <si>
    <t>Házi segítségnyújtás</t>
  </si>
  <si>
    <t>Tb támogatás</t>
  </si>
  <si>
    <t>Munkaügyi támogatás</t>
  </si>
  <si>
    <t>Gyermekvédelmi támogatás</t>
  </si>
  <si>
    <t>K502</t>
  </si>
  <si>
    <t>Normatíva visszafizetés</t>
  </si>
  <si>
    <t>Gyermekjóléti szolgálat</t>
  </si>
  <si>
    <t>Nappali ellátás</t>
  </si>
  <si>
    <t>Bentlekás támogatása</t>
  </si>
  <si>
    <t>Gyermekétkeztetés</t>
  </si>
  <si>
    <t>Földalapú támogatás</t>
  </si>
  <si>
    <t>Egyéb működési támogatás</t>
  </si>
  <si>
    <t>Építményadó</t>
  </si>
  <si>
    <t>21.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</si>
</sst>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\ #,##0&quot;     &quot;;\-#,##0&quot;     &quot;;&quot; -&quot;#&quot;     &quot;;@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4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4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vertical="center"/>
    </xf>
    <xf numFmtId="164" fontId="5" fillId="2" borderId="11" xfId="0" applyNumberFormat="1" applyFont="1" applyFill="1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164" fontId="5" fillId="0" borderId="11" xfId="0" applyNumberFormat="1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3" fillId="3" borderId="11" xfId="0" applyFont="1" applyFill="1" applyBorder="1" applyAlignment="1">
      <alignment horizontal="left" vertical="center"/>
    </xf>
    <xf numFmtId="164" fontId="2" fillId="3" borderId="11" xfId="0" applyNumberFormat="1" applyFont="1" applyFill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11" xfId="0" applyFont="1" applyBorder="1" applyAlignment="1">
      <alignment horizontal="left" vertical="center" indent="2"/>
    </xf>
    <xf numFmtId="164" fontId="7" fillId="0" borderId="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left" vertical="center" wrapText="1" indent="2"/>
    </xf>
    <xf numFmtId="0" fontId="3" fillId="3" borderId="1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vertical="center"/>
    </xf>
    <xf numFmtId="0" fontId="7" fillId="0" borderId="11" xfId="0" applyFont="1" applyBorder="1" applyAlignment="1">
      <alignment horizontal="left" vertical="center" wrapText="1" indent="2"/>
    </xf>
    <xf numFmtId="164" fontId="5" fillId="3" borderId="11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right" vertical="center"/>
    </xf>
    <xf numFmtId="164" fontId="5" fillId="0" borderId="11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indent="2"/>
    </xf>
    <xf numFmtId="0" fontId="6" fillId="2" borderId="1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3" borderId="11" xfId="0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right" vertical="center"/>
    </xf>
    <xf numFmtId="164" fontId="8" fillId="0" borderId="11" xfId="0" applyNumberFormat="1" applyFont="1" applyBorder="1" applyAlignment="1">
      <alignment horizontal="right" vertical="center"/>
    </xf>
    <xf numFmtId="0" fontId="6" fillId="3" borderId="11" xfId="0" applyFont="1" applyFill="1" applyBorder="1" applyAlignment="1">
      <alignment horizontal="left" vertical="center"/>
    </xf>
    <xf numFmtId="164" fontId="9" fillId="3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vertical="center"/>
    </xf>
    <xf numFmtId="164" fontId="5" fillId="2" borderId="11" xfId="0" applyNumberFormat="1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vertical="center"/>
    </xf>
    <xf numFmtId="164" fontId="5" fillId="4" borderId="1" xfId="0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164" fontId="7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0" fontId="0" fillId="0" borderId="18" xfId="0" applyBorder="1"/>
    <xf numFmtId="0" fontId="3" fillId="0" borderId="18" xfId="0" applyFont="1" applyBorder="1" applyAlignment="1">
      <alignment vertical="center"/>
    </xf>
    <xf numFmtId="164" fontId="5" fillId="0" borderId="15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164" fontId="6" fillId="0" borderId="14" xfId="2" applyNumberFormat="1" applyFont="1" applyBorder="1" applyAlignment="1">
      <alignment vertical="center"/>
    </xf>
    <xf numFmtId="164" fontId="5" fillId="0" borderId="4" xfId="3" applyNumberFormat="1" applyFont="1" applyBorder="1" applyAlignment="1">
      <alignment vertical="center"/>
    </xf>
    <xf numFmtId="164" fontId="6" fillId="0" borderId="14" xfId="2" applyNumberFormat="1" applyFont="1" applyBorder="1" applyAlignment="1">
      <alignment vertical="center" wrapText="1"/>
    </xf>
    <xf numFmtId="164" fontId="5" fillId="0" borderId="14" xfId="3" applyNumberFormat="1" applyFont="1" applyBorder="1" applyAlignment="1">
      <alignment vertical="center"/>
    </xf>
    <xf numFmtId="164" fontId="5" fillId="0" borderId="19" xfId="3" applyNumberFormat="1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164" fontId="6" fillId="0" borderId="20" xfId="2" applyNumberFormat="1" applyFont="1" applyBorder="1" applyAlignment="1">
      <alignment vertical="center" wrapText="1"/>
    </xf>
    <xf numFmtId="164" fontId="5" fillId="0" borderId="21" xfId="3" applyNumberFormat="1" applyFont="1" applyBorder="1" applyAlignment="1">
      <alignment vertical="center"/>
    </xf>
    <xf numFmtId="164" fontId="6" fillId="0" borderId="24" xfId="3" applyNumberFormat="1" applyFont="1" applyBorder="1" applyAlignment="1">
      <alignment vertical="center"/>
    </xf>
    <xf numFmtId="164" fontId="5" fillId="0" borderId="25" xfId="3" applyNumberFormat="1" applyFont="1" applyBorder="1" applyAlignment="1">
      <alignment vertical="center"/>
    </xf>
    <xf numFmtId="164" fontId="5" fillId="0" borderId="0" xfId="3" applyNumberFormat="1" applyFont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164" fontId="5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4">
    <cellStyle name="Ezres" xfId="1" builtinId="3"/>
    <cellStyle name="Normál" xfId="0" builtinId="0"/>
    <cellStyle name="Normál_mellékletek 0630 kiküldésre" xfId="3" xr:uid="{3422A392-BE59-449D-895F-2290A3A73472}"/>
    <cellStyle name="Normál_Munka1_mellékletek_2_melléklet_mellékletek 0630 kiküldésre" xfId="2" xr:uid="{45243C59-E4CE-4542-BED6-20F45860EF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szasasASP9/Desktop/2018/2018.%20kv.rendelet%20mell&#233;kletek%20%201-9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 "/>
      <sheetName val="3"/>
      <sheetName val="4"/>
      <sheetName val="4a"/>
      <sheetName val="5"/>
      <sheetName val="6"/>
      <sheetName val="7"/>
      <sheetName val="8"/>
      <sheetName val="9"/>
      <sheetName val="Munka4"/>
    </sheetNames>
    <sheetDataSet>
      <sheetData sheetId="0"/>
      <sheetData sheetId="1"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D9C86-5B07-4175-BC5C-5594A2466EEB}">
  <dimension ref="A1:K66"/>
  <sheetViews>
    <sheetView tabSelected="1" view="pageBreakPreview" topLeftCell="B40" zoomScaleNormal="100" zoomScaleSheetLayoutView="100" workbookViewId="0">
      <selection activeCell="I53" sqref="I53"/>
    </sheetView>
  </sheetViews>
  <sheetFormatPr defaultRowHeight="14.4" x14ac:dyDescent="0.3"/>
  <cols>
    <col min="1" max="1" width="9.109375" customWidth="1"/>
    <col min="2" max="2" width="59.5546875" customWidth="1"/>
    <col min="3" max="3" width="19.6640625" customWidth="1"/>
    <col min="4" max="4" width="18.109375" customWidth="1"/>
    <col min="5" max="5" width="15.109375" customWidth="1"/>
    <col min="6" max="6" width="14.5546875" customWidth="1"/>
    <col min="7" max="11" width="14.88671875" bestFit="1" customWidth="1"/>
  </cols>
  <sheetData>
    <row r="1" spans="1:6" ht="15.6" x14ac:dyDescent="0.3">
      <c r="A1" s="1"/>
      <c r="B1" s="1"/>
      <c r="C1" s="1"/>
      <c r="D1" s="1"/>
      <c r="E1" s="1"/>
      <c r="F1" s="2" t="s">
        <v>84</v>
      </c>
    </row>
    <row r="2" spans="1:6" ht="15.6" x14ac:dyDescent="0.3">
      <c r="A2" s="1"/>
      <c r="B2" s="1"/>
      <c r="C2" s="1"/>
      <c r="D2" s="1"/>
      <c r="E2" s="1"/>
      <c r="F2" s="2"/>
    </row>
    <row r="3" spans="1:6" ht="15.6" x14ac:dyDescent="0.3">
      <c r="A3" s="73" t="s">
        <v>68</v>
      </c>
      <c r="B3" s="73"/>
      <c r="C3" s="73"/>
      <c r="D3" s="73"/>
      <c r="E3" s="73"/>
      <c r="F3" s="73"/>
    </row>
    <row r="4" spans="1:6" ht="15.6" x14ac:dyDescent="0.3">
      <c r="A4" s="74"/>
      <c r="B4" s="74"/>
      <c r="C4" s="74"/>
      <c r="D4" s="74"/>
      <c r="E4" s="74"/>
      <c r="F4" s="74"/>
    </row>
    <row r="5" spans="1:6" ht="15.6" x14ac:dyDescent="0.3">
      <c r="A5" s="1"/>
      <c r="B5" s="1"/>
      <c r="C5" s="1"/>
      <c r="D5" s="3"/>
      <c r="E5" s="1"/>
      <c r="F5" s="4" t="s">
        <v>69</v>
      </c>
    </row>
    <row r="6" spans="1:6" x14ac:dyDescent="0.3">
      <c r="A6" s="75"/>
      <c r="B6" s="76" t="s">
        <v>0</v>
      </c>
      <c r="C6" s="78" t="s">
        <v>1</v>
      </c>
      <c r="D6" s="80" t="s">
        <v>2</v>
      </c>
      <c r="E6" s="81"/>
      <c r="F6" s="82"/>
    </row>
    <row r="7" spans="1:6" ht="41.4" x14ac:dyDescent="0.3">
      <c r="A7" s="75"/>
      <c r="B7" s="77"/>
      <c r="C7" s="79"/>
      <c r="D7" s="5" t="s">
        <v>3</v>
      </c>
      <c r="E7" s="6" t="s">
        <v>4</v>
      </c>
      <c r="F7" s="6" t="s">
        <v>5</v>
      </c>
    </row>
    <row r="8" spans="1:6" ht="15.6" x14ac:dyDescent="0.3">
      <c r="A8" s="7" t="s">
        <v>6</v>
      </c>
      <c r="B8" s="8" t="s">
        <v>7</v>
      </c>
      <c r="C8" s="9">
        <f>C9+C30+C29</f>
        <v>230343291</v>
      </c>
      <c r="D8" s="9">
        <f>D9+D30+D29</f>
        <v>230343291</v>
      </c>
      <c r="E8" s="9">
        <f>E9+E30+E29</f>
        <v>0</v>
      </c>
      <c r="F8" s="9">
        <f>F9+F30+F29</f>
        <v>0</v>
      </c>
    </row>
    <row r="9" spans="1:6" ht="15.6" x14ac:dyDescent="0.3">
      <c r="A9" s="10"/>
      <c r="B9" s="11" t="s">
        <v>8</v>
      </c>
      <c r="C9" s="12">
        <f>C10+C15+C18+C26+C28</f>
        <v>175493266</v>
      </c>
      <c r="D9" s="12">
        <f>D10+D15+D18+D26+D28</f>
        <v>175493266</v>
      </c>
      <c r="E9" s="12">
        <f>E10+E15+E18+E26+E28</f>
        <v>0</v>
      </c>
      <c r="F9" s="12">
        <f>F10+F15+F18+F26+F28</f>
        <v>0</v>
      </c>
    </row>
    <row r="10" spans="1:6" ht="15.6" x14ac:dyDescent="0.3">
      <c r="A10" s="13"/>
      <c r="B10" s="14" t="s">
        <v>9</v>
      </c>
      <c r="C10" s="15">
        <f>SUM(C11:C14)</f>
        <v>78674072</v>
      </c>
      <c r="D10" s="15">
        <f>SUM(D11:D14)</f>
        <v>78674072</v>
      </c>
      <c r="E10" s="15">
        <f>SUM(E11:E14)</f>
        <v>0</v>
      </c>
      <c r="F10" s="15">
        <f>SUM(F11:F14)</f>
        <v>0</v>
      </c>
    </row>
    <row r="11" spans="1:6" x14ac:dyDescent="0.3">
      <c r="A11" s="16"/>
      <c r="B11" s="17" t="s">
        <v>10</v>
      </c>
      <c r="C11" s="18">
        <v>32014200</v>
      </c>
      <c r="D11" s="19">
        <f t="shared" ref="D11:D45" si="0">C11-E11-F11</f>
        <v>32014200</v>
      </c>
      <c r="E11" s="19">
        <v>0</v>
      </c>
      <c r="F11" s="19"/>
    </row>
    <row r="12" spans="1:6" x14ac:dyDescent="0.3">
      <c r="A12" s="16"/>
      <c r="B12" s="20" t="s">
        <v>11</v>
      </c>
      <c r="C12" s="18">
        <v>46099572</v>
      </c>
      <c r="D12" s="19">
        <f t="shared" si="0"/>
        <v>46099572</v>
      </c>
      <c r="E12" s="19">
        <v>0</v>
      </c>
      <c r="F12" s="19">
        <v>0</v>
      </c>
    </row>
    <row r="13" spans="1:6" x14ac:dyDescent="0.3">
      <c r="A13" s="16"/>
      <c r="B13" s="20" t="s">
        <v>12</v>
      </c>
      <c r="C13" s="18"/>
      <c r="D13" s="19">
        <f t="shared" si="0"/>
        <v>0</v>
      </c>
      <c r="E13" s="19"/>
      <c r="F13" s="19"/>
    </row>
    <row r="14" spans="1:6" x14ac:dyDescent="0.3">
      <c r="A14" s="16"/>
      <c r="B14" s="20" t="s">
        <v>13</v>
      </c>
      <c r="C14" s="18">
        <v>560300</v>
      </c>
      <c r="D14" s="19">
        <v>560300</v>
      </c>
      <c r="E14" s="19"/>
      <c r="F14" s="19"/>
    </row>
    <row r="15" spans="1:6" ht="15.6" x14ac:dyDescent="0.3">
      <c r="A15" s="13"/>
      <c r="B15" s="21" t="s">
        <v>14</v>
      </c>
      <c r="C15" s="22">
        <f>SUM(C16:C17)</f>
        <v>23864451</v>
      </c>
      <c r="D15" s="15">
        <f>SUM(D16:D17)</f>
        <v>23864451</v>
      </c>
      <c r="E15" s="15">
        <f>SUM(E16:E17)</f>
        <v>0</v>
      </c>
      <c r="F15" s="15">
        <f>SUM(F16:F17)</f>
        <v>0</v>
      </c>
    </row>
    <row r="16" spans="1:6" x14ac:dyDescent="0.3">
      <c r="A16" s="16"/>
      <c r="B16" s="23" t="s">
        <v>15</v>
      </c>
      <c r="C16" s="18">
        <v>20293117</v>
      </c>
      <c r="D16" s="19">
        <f t="shared" si="0"/>
        <v>20293117</v>
      </c>
      <c r="E16" s="19">
        <v>0</v>
      </c>
      <c r="F16" s="19">
        <v>0</v>
      </c>
    </row>
    <row r="17" spans="1:6" x14ac:dyDescent="0.3">
      <c r="A17" s="16"/>
      <c r="B17" s="23" t="s">
        <v>16</v>
      </c>
      <c r="C17" s="18">
        <v>3571334</v>
      </c>
      <c r="D17" s="19">
        <f t="shared" si="0"/>
        <v>3571334</v>
      </c>
      <c r="E17" s="19">
        <v>0</v>
      </c>
      <c r="F17" s="19">
        <v>0</v>
      </c>
    </row>
    <row r="18" spans="1:6" ht="27.6" x14ac:dyDescent="0.3">
      <c r="A18" s="13"/>
      <c r="B18" s="21" t="s">
        <v>17</v>
      </c>
      <c r="C18" s="22">
        <f>SUM(C19:C25)</f>
        <v>71154743</v>
      </c>
      <c r="D18" s="15">
        <f>SUM(D19:D25)</f>
        <v>71154743</v>
      </c>
      <c r="E18" s="15">
        <f>SUM(E19:E25)</f>
        <v>0</v>
      </c>
      <c r="F18" s="15">
        <f>SUM(F19:F23)</f>
        <v>0</v>
      </c>
    </row>
    <row r="19" spans="1:6" x14ac:dyDescent="0.3">
      <c r="A19" s="16"/>
      <c r="B19" s="23" t="s">
        <v>18</v>
      </c>
      <c r="C19" s="18">
        <v>9206192</v>
      </c>
      <c r="D19" s="19">
        <f t="shared" si="0"/>
        <v>9206192</v>
      </c>
      <c r="E19" s="19">
        <v>0</v>
      </c>
      <c r="F19" s="19">
        <v>0</v>
      </c>
    </row>
    <row r="20" spans="1:6" x14ac:dyDescent="0.3">
      <c r="A20" s="16"/>
      <c r="B20" s="23" t="s">
        <v>77</v>
      </c>
      <c r="C20" s="18">
        <v>3400000</v>
      </c>
      <c r="D20" s="19">
        <v>3400000</v>
      </c>
      <c r="E20" s="19"/>
      <c r="F20" s="19"/>
    </row>
    <row r="21" spans="1:6" x14ac:dyDescent="0.3">
      <c r="A21" s="16"/>
      <c r="B21" s="23" t="s">
        <v>70</v>
      </c>
      <c r="C21" s="18">
        <v>775040</v>
      </c>
      <c r="D21" s="19">
        <f t="shared" si="0"/>
        <v>775040</v>
      </c>
      <c r="E21" s="19">
        <v>0</v>
      </c>
      <c r="F21" s="19">
        <v>0</v>
      </c>
    </row>
    <row r="22" spans="1:6" x14ac:dyDescent="0.3">
      <c r="A22" s="16"/>
      <c r="B22" s="23" t="s">
        <v>71</v>
      </c>
      <c r="C22" s="18">
        <v>3195000</v>
      </c>
      <c r="D22" s="19">
        <f t="shared" si="0"/>
        <v>3195000</v>
      </c>
      <c r="E22" s="19"/>
      <c r="F22" s="19">
        <v>0</v>
      </c>
    </row>
    <row r="23" spans="1:6" x14ac:dyDescent="0.3">
      <c r="A23" s="16"/>
      <c r="B23" s="23" t="s">
        <v>78</v>
      </c>
      <c r="C23" s="18">
        <v>1090000</v>
      </c>
      <c r="D23" s="19">
        <f t="shared" si="0"/>
        <v>1090000</v>
      </c>
      <c r="E23" s="19">
        <v>0</v>
      </c>
      <c r="F23" s="19">
        <v>0</v>
      </c>
    </row>
    <row r="24" spans="1:6" x14ac:dyDescent="0.3">
      <c r="A24" s="16"/>
      <c r="B24" s="23" t="s">
        <v>79</v>
      </c>
      <c r="C24" s="18">
        <v>47337000</v>
      </c>
      <c r="D24" s="19">
        <v>47337000</v>
      </c>
      <c r="E24" s="19"/>
      <c r="F24" s="19"/>
    </row>
    <row r="25" spans="1:6" x14ac:dyDescent="0.3">
      <c r="A25" s="16"/>
      <c r="B25" s="23" t="s">
        <v>80</v>
      </c>
      <c r="C25" s="18">
        <v>6151511</v>
      </c>
      <c r="D25" s="19">
        <v>6151511</v>
      </c>
      <c r="E25" s="19"/>
      <c r="F25" s="19"/>
    </row>
    <row r="26" spans="1:6" ht="15.6" x14ac:dyDescent="0.3">
      <c r="A26" s="13"/>
      <c r="B26" s="21" t="s">
        <v>19</v>
      </c>
      <c r="C26" s="22">
        <f>C27</f>
        <v>1800000</v>
      </c>
      <c r="D26" s="15">
        <f>D27</f>
        <v>1800000</v>
      </c>
      <c r="E26" s="15">
        <f>E27</f>
        <v>0</v>
      </c>
      <c r="F26" s="15">
        <f>F27</f>
        <v>0</v>
      </c>
    </row>
    <row r="27" spans="1:6" x14ac:dyDescent="0.3">
      <c r="A27" s="16"/>
      <c r="B27" s="23" t="s">
        <v>20</v>
      </c>
      <c r="C27" s="18">
        <v>1800000</v>
      </c>
      <c r="D27" s="19">
        <f t="shared" si="0"/>
        <v>1800000</v>
      </c>
      <c r="E27" s="19">
        <v>0</v>
      </c>
      <c r="F27" s="19">
        <v>0</v>
      </c>
    </row>
    <row r="28" spans="1:6" ht="27.6" x14ac:dyDescent="0.3">
      <c r="A28" s="13"/>
      <c r="B28" s="21" t="s">
        <v>21</v>
      </c>
      <c r="C28" s="22"/>
      <c r="D28" s="24">
        <f t="shared" si="0"/>
        <v>0</v>
      </c>
      <c r="E28" s="24">
        <v>0</v>
      </c>
      <c r="F28" s="24">
        <v>0</v>
      </c>
    </row>
    <row r="29" spans="1:6" ht="15.6" x14ac:dyDescent="0.3">
      <c r="A29" s="13"/>
      <c r="B29" s="25" t="s">
        <v>22</v>
      </c>
      <c r="C29" s="26"/>
      <c r="D29" s="27"/>
      <c r="E29" s="28"/>
      <c r="F29" s="28"/>
    </row>
    <row r="30" spans="1:6" ht="15.6" x14ac:dyDescent="0.3">
      <c r="A30" s="13"/>
      <c r="B30" s="29" t="s">
        <v>23</v>
      </c>
      <c r="C30" s="26">
        <f>SUM(C31:C35)</f>
        <v>54850025</v>
      </c>
      <c r="D30" s="12">
        <f>SUM(D31:D35)</f>
        <v>54850025</v>
      </c>
      <c r="E30" s="12">
        <f>SUM(E31:E35)</f>
        <v>0</v>
      </c>
      <c r="F30" s="12">
        <f>SUM(F31:F35)</f>
        <v>0</v>
      </c>
    </row>
    <row r="31" spans="1:6" x14ac:dyDescent="0.3">
      <c r="A31" s="16"/>
      <c r="B31" s="23" t="s">
        <v>72</v>
      </c>
      <c r="C31" s="18">
        <v>23400000</v>
      </c>
      <c r="D31" s="19">
        <f t="shared" si="0"/>
        <v>23400000</v>
      </c>
      <c r="E31" s="19"/>
      <c r="F31" s="19">
        <v>0</v>
      </c>
    </row>
    <row r="32" spans="1:6" x14ac:dyDescent="0.3">
      <c r="A32" s="16"/>
      <c r="B32" s="23" t="s">
        <v>81</v>
      </c>
      <c r="C32" s="18">
        <v>1000000</v>
      </c>
      <c r="D32" s="19">
        <v>1000000</v>
      </c>
      <c r="E32" s="19"/>
      <c r="F32" s="19"/>
    </row>
    <row r="33" spans="1:6" x14ac:dyDescent="0.3">
      <c r="A33" s="16"/>
      <c r="B33" s="30" t="s">
        <v>73</v>
      </c>
      <c r="C33" s="18">
        <v>22450025</v>
      </c>
      <c r="D33" s="19">
        <f t="shared" si="0"/>
        <v>22450025</v>
      </c>
      <c r="E33" s="19">
        <v>0</v>
      </c>
      <c r="F33" s="19">
        <v>0</v>
      </c>
    </row>
    <row r="34" spans="1:6" x14ac:dyDescent="0.3">
      <c r="A34" s="16"/>
      <c r="B34" s="30" t="s">
        <v>82</v>
      </c>
      <c r="C34" s="18">
        <v>7000000</v>
      </c>
      <c r="D34" s="19">
        <v>7000000</v>
      </c>
      <c r="E34" s="19"/>
      <c r="F34" s="19"/>
    </row>
    <row r="35" spans="1:6" x14ac:dyDescent="0.3">
      <c r="A35" s="16"/>
      <c r="B35" s="30" t="s">
        <v>74</v>
      </c>
      <c r="C35" s="18">
        <v>1000000</v>
      </c>
      <c r="D35" s="19">
        <f t="shared" si="0"/>
        <v>1000000</v>
      </c>
      <c r="E35" s="19"/>
      <c r="F35" s="19">
        <v>0</v>
      </c>
    </row>
    <row r="36" spans="1:6" ht="15.6" x14ac:dyDescent="0.3">
      <c r="A36" s="7" t="s">
        <v>24</v>
      </c>
      <c r="B36" s="31" t="s">
        <v>25</v>
      </c>
      <c r="C36" s="32">
        <v>40325841</v>
      </c>
      <c r="D36" s="9">
        <v>40325841</v>
      </c>
      <c r="E36" s="9"/>
      <c r="F36" s="9"/>
    </row>
    <row r="37" spans="1:6" ht="15.6" x14ac:dyDescent="0.3">
      <c r="A37" s="33" t="s">
        <v>26</v>
      </c>
      <c r="B37" s="31" t="s">
        <v>27</v>
      </c>
      <c r="C37" s="32">
        <f>C38+C40+C43</f>
        <v>15050000</v>
      </c>
      <c r="D37" s="32">
        <f>D38+D40+D43</f>
        <v>14050000</v>
      </c>
      <c r="E37" s="32">
        <f>E38+E40+E43</f>
        <v>1000000</v>
      </c>
      <c r="F37" s="32">
        <f>F38+F40+F43</f>
        <v>0</v>
      </c>
    </row>
    <row r="38" spans="1:6" ht="15.6" x14ac:dyDescent="0.3">
      <c r="A38" s="34"/>
      <c r="B38" s="35" t="s">
        <v>28</v>
      </c>
      <c r="C38" s="36">
        <f>SUM(C39:C39)</f>
        <v>1700000</v>
      </c>
      <c r="D38" s="22">
        <v>700000</v>
      </c>
      <c r="E38" s="22">
        <f>SUM(E39:E39)</f>
        <v>1000000</v>
      </c>
      <c r="F38" s="22">
        <f>SUM(F39:F39)</f>
        <v>0</v>
      </c>
    </row>
    <row r="39" spans="1:6" x14ac:dyDescent="0.3">
      <c r="A39" s="37"/>
      <c r="B39" s="17" t="s">
        <v>83</v>
      </c>
      <c r="C39" s="18">
        <v>1700000</v>
      </c>
      <c r="D39" s="19">
        <v>700000</v>
      </c>
      <c r="E39" s="38">
        <v>1000000</v>
      </c>
      <c r="F39" s="38">
        <v>0</v>
      </c>
    </row>
    <row r="40" spans="1:6" x14ac:dyDescent="0.3">
      <c r="A40" s="37"/>
      <c r="B40" s="39" t="s">
        <v>29</v>
      </c>
      <c r="C40" s="40">
        <f>SUM(C41:C42)</f>
        <v>13000000</v>
      </c>
      <c r="D40" s="41">
        <f>SUM(D41:D42)</f>
        <v>13000000</v>
      </c>
      <c r="E40" s="41">
        <f>SUM(E41:E42)</f>
        <v>0</v>
      </c>
      <c r="F40" s="41">
        <f>SUM(F41:F42)</f>
        <v>0</v>
      </c>
    </row>
    <row r="41" spans="1:6" x14ac:dyDescent="0.3">
      <c r="A41" s="37"/>
      <c r="B41" s="17" t="s">
        <v>30</v>
      </c>
      <c r="C41" s="18">
        <v>10000000</v>
      </c>
      <c r="D41" s="19">
        <f>C41-E41-F41</f>
        <v>10000000</v>
      </c>
      <c r="E41" s="19"/>
      <c r="F41" s="38">
        <v>0</v>
      </c>
    </row>
    <row r="42" spans="1:6" x14ac:dyDescent="0.3">
      <c r="A42" s="37"/>
      <c r="B42" s="17" t="s">
        <v>31</v>
      </c>
      <c r="C42" s="18">
        <v>3000000</v>
      </c>
      <c r="D42" s="19">
        <f t="shared" si="0"/>
        <v>3000000</v>
      </c>
      <c r="E42" s="38">
        <v>0</v>
      </c>
      <c r="F42" s="38">
        <v>0</v>
      </c>
    </row>
    <row r="43" spans="1:6" ht="15.6" x14ac:dyDescent="0.3">
      <c r="A43" s="37"/>
      <c r="B43" s="39" t="s">
        <v>32</v>
      </c>
      <c r="C43" s="42">
        <f>SUM(C44:C44)</f>
        <v>350000</v>
      </c>
      <c r="D43" s="24">
        <f>SUM(D44:D44)</f>
        <v>350000</v>
      </c>
      <c r="E43" s="24">
        <f>E44</f>
        <v>0</v>
      </c>
      <c r="F43" s="24">
        <f>F44</f>
        <v>0</v>
      </c>
    </row>
    <row r="44" spans="1:6" x14ac:dyDescent="0.3">
      <c r="A44" s="37"/>
      <c r="B44" s="17" t="s">
        <v>33</v>
      </c>
      <c r="C44" s="18">
        <v>350000</v>
      </c>
      <c r="D44" s="19">
        <v>350000</v>
      </c>
      <c r="E44" s="38">
        <v>0</v>
      </c>
      <c r="F44" s="38">
        <v>0</v>
      </c>
    </row>
    <row r="45" spans="1:6" ht="15.6" x14ac:dyDescent="0.3">
      <c r="A45" s="33" t="s">
        <v>34</v>
      </c>
      <c r="B45" s="31" t="s">
        <v>35</v>
      </c>
      <c r="C45" s="32">
        <v>72945500</v>
      </c>
      <c r="D45" s="43">
        <f t="shared" si="0"/>
        <v>72945500</v>
      </c>
      <c r="E45" s="43"/>
      <c r="F45" s="43"/>
    </row>
    <row r="46" spans="1:6" x14ac:dyDescent="0.3">
      <c r="A46" s="33" t="s">
        <v>36</v>
      </c>
      <c r="B46" s="44" t="s">
        <v>37</v>
      </c>
      <c r="C46" s="45">
        <v>960000</v>
      </c>
      <c r="D46" s="45">
        <v>960000</v>
      </c>
      <c r="E46" s="45"/>
      <c r="F46" s="45"/>
    </row>
    <row r="47" spans="1:6" ht="15.6" x14ac:dyDescent="0.3">
      <c r="A47" s="7" t="s">
        <v>38</v>
      </c>
      <c r="B47" s="44" t="s">
        <v>39</v>
      </c>
      <c r="C47" s="32">
        <v>600000</v>
      </c>
      <c r="D47" s="9">
        <v>600000</v>
      </c>
      <c r="E47" s="9"/>
      <c r="F47" s="9"/>
    </row>
    <row r="48" spans="1:6" ht="15.6" x14ac:dyDescent="0.3">
      <c r="A48" s="65" t="s">
        <v>40</v>
      </c>
      <c r="B48" s="66"/>
      <c r="C48" s="46">
        <f>+C47+C46+C45+C37+C36+C8</f>
        <v>360224632</v>
      </c>
      <c r="D48" s="46">
        <f>+D47+D46+D45+D37+D36+D8</f>
        <v>359224632</v>
      </c>
      <c r="E48" s="46">
        <f>+E47+E46+E45+E37+E36+E8</f>
        <v>1000000</v>
      </c>
      <c r="F48" s="46"/>
    </row>
    <row r="49" spans="1:11" ht="15.6" x14ac:dyDescent="0.3">
      <c r="A49" s="7" t="s">
        <v>41</v>
      </c>
      <c r="B49" s="44" t="s">
        <v>42</v>
      </c>
      <c r="C49" s="32">
        <f>C50</f>
        <v>128266787</v>
      </c>
      <c r="D49" s="32">
        <f>D50</f>
        <v>128266787</v>
      </c>
      <c r="E49" s="32">
        <f>E50</f>
        <v>0</v>
      </c>
      <c r="F49" s="32"/>
    </row>
    <row r="50" spans="1:11" x14ac:dyDescent="0.3">
      <c r="A50" s="37"/>
      <c r="B50" s="47" t="s">
        <v>43</v>
      </c>
      <c r="C50" s="18">
        <f>SUM(C51:C51)</f>
        <v>128266787</v>
      </c>
      <c r="D50" s="18">
        <f>SUM(D51:D51)</f>
        <v>128266787</v>
      </c>
      <c r="E50" s="48">
        <f>SUM(E51:E51)</f>
        <v>0</v>
      </c>
      <c r="F50" s="49"/>
    </row>
    <row r="51" spans="1:11" x14ac:dyDescent="0.3">
      <c r="A51" s="16"/>
      <c r="B51" s="30" t="s">
        <v>44</v>
      </c>
      <c r="C51" s="18">
        <v>128266787</v>
      </c>
      <c r="D51" s="19">
        <v>128266787</v>
      </c>
      <c r="E51" s="48"/>
      <c r="F51" s="19">
        <v>0</v>
      </c>
    </row>
    <row r="52" spans="1:11" ht="15.6" x14ac:dyDescent="0.3">
      <c r="A52" s="67" t="s">
        <v>45</v>
      </c>
      <c r="B52" s="68"/>
      <c r="C52" s="46">
        <f>C48+C49</f>
        <v>488491419</v>
      </c>
      <c r="D52" s="46">
        <f>D48+D49</f>
        <v>487491419</v>
      </c>
      <c r="E52" s="46">
        <f>E48+E49</f>
        <v>1000000</v>
      </c>
      <c r="F52" s="46">
        <f>F48+F49</f>
        <v>0</v>
      </c>
    </row>
    <row r="53" spans="1:11" ht="15.6" x14ac:dyDescent="0.3">
      <c r="A53" s="50"/>
      <c r="B53" s="50"/>
      <c r="C53" s="51"/>
      <c r="D53" s="52"/>
      <c r="E53" s="52"/>
      <c r="F53" s="52"/>
    </row>
    <row r="54" spans="1:11" ht="15.6" x14ac:dyDescent="0.3">
      <c r="A54" s="53" t="s">
        <v>46</v>
      </c>
      <c r="B54" s="54" t="s">
        <v>47</v>
      </c>
      <c r="C54" s="55">
        <v>182932640</v>
      </c>
      <c r="D54" s="55">
        <f t="shared" ref="D54:D63" si="1">SUM(C54-E54)</f>
        <v>181473882</v>
      </c>
      <c r="E54" s="55">
        <v>1458758</v>
      </c>
      <c r="F54" s="55"/>
      <c r="H54" s="64"/>
      <c r="I54" s="64"/>
      <c r="J54" s="64"/>
      <c r="K54" s="64"/>
    </row>
    <row r="55" spans="1:11" ht="15.6" x14ac:dyDescent="0.3">
      <c r="A55" s="53" t="s">
        <v>48</v>
      </c>
      <c r="B55" s="54" t="s">
        <v>49</v>
      </c>
      <c r="C55" s="55">
        <v>34573188</v>
      </c>
      <c r="D55" s="55">
        <f t="shared" si="1"/>
        <v>34288730</v>
      </c>
      <c r="E55" s="55">
        <v>284458</v>
      </c>
      <c r="F55" s="55"/>
      <c r="H55" s="64"/>
      <c r="I55" s="64"/>
      <c r="J55" s="64"/>
      <c r="K55" s="64"/>
    </row>
    <row r="56" spans="1:11" ht="15.6" x14ac:dyDescent="0.3">
      <c r="A56" s="53" t="s">
        <v>50</v>
      </c>
      <c r="B56" s="54" t="s">
        <v>51</v>
      </c>
      <c r="C56" s="55">
        <v>118451897</v>
      </c>
      <c r="D56" s="55">
        <f t="shared" si="1"/>
        <v>118236897</v>
      </c>
      <c r="E56" s="55">
        <v>215000</v>
      </c>
      <c r="F56" s="55"/>
      <c r="H56" s="64"/>
      <c r="I56" s="64"/>
      <c r="J56" s="64"/>
      <c r="K56" s="64"/>
    </row>
    <row r="57" spans="1:11" ht="15.6" x14ac:dyDescent="0.3">
      <c r="A57" s="53" t="s">
        <v>52</v>
      </c>
      <c r="B57" s="54" t="s">
        <v>53</v>
      </c>
      <c r="C57" s="55">
        <v>5500000</v>
      </c>
      <c r="D57" s="55">
        <f t="shared" si="1"/>
        <v>5500000</v>
      </c>
      <c r="E57" s="55"/>
      <c r="F57" s="55">
        <f>'[1]2 '!G178</f>
        <v>0</v>
      </c>
    </row>
    <row r="58" spans="1:11" ht="15.6" x14ac:dyDescent="0.3">
      <c r="A58" s="53" t="s">
        <v>54</v>
      </c>
      <c r="B58" s="54" t="s">
        <v>55</v>
      </c>
      <c r="C58" s="55">
        <v>1150000</v>
      </c>
      <c r="D58" s="55">
        <f t="shared" si="1"/>
        <v>150000</v>
      </c>
      <c r="E58" s="55">
        <v>1000000</v>
      </c>
      <c r="F58" s="55">
        <f>'[1]2 '!G179</f>
        <v>0</v>
      </c>
      <c r="G58" s="63"/>
    </row>
    <row r="59" spans="1:11" ht="15.6" x14ac:dyDescent="0.3">
      <c r="A59" s="53" t="s">
        <v>75</v>
      </c>
      <c r="B59" s="56" t="s">
        <v>76</v>
      </c>
      <c r="C59" s="55"/>
      <c r="D59" s="55">
        <f t="shared" si="1"/>
        <v>0</v>
      </c>
      <c r="E59" s="55"/>
      <c r="F59" s="55">
        <f>'[1]2 '!G180</f>
        <v>0</v>
      </c>
    </row>
    <row r="60" spans="1:11" ht="15.6" x14ac:dyDescent="0.3">
      <c r="A60" s="53" t="s">
        <v>56</v>
      </c>
      <c r="B60" s="56" t="s">
        <v>57</v>
      </c>
      <c r="C60" s="55">
        <v>8000000</v>
      </c>
      <c r="D60" s="55">
        <f t="shared" si="1"/>
        <v>8000000</v>
      </c>
      <c r="E60" s="55"/>
      <c r="F60" s="55">
        <f>'[1]2 '!G181</f>
        <v>0</v>
      </c>
    </row>
    <row r="61" spans="1:11" ht="15.6" x14ac:dyDescent="0.3">
      <c r="A61" s="53" t="s">
        <v>58</v>
      </c>
      <c r="B61" s="57" t="s">
        <v>59</v>
      </c>
      <c r="C61" s="55">
        <v>53075563</v>
      </c>
      <c r="D61" s="55">
        <f t="shared" si="1"/>
        <v>53075563</v>
      </c>
      <c r="E61" s="55"/>
      <c r="F61" s="55">
        <f>'[1]2 '!G182</f>
        <v>0</v>
      </c>
    </row>
    <row r="62" spans="1:11" ht="15.6" x14ac:dyDescent="0.3">
      <c r="A62" s="53" t="s">
        <v>60</v>
      </c>
      <c r="B62" s="54" t="s">
        <v>61</v>
      </c>
      <c r="C62" s="55">
        <v>83558131</v>
      </c>
      <c r="D62" s="55">
        <f t="shared" si="1"/>
        <v>83558131</v>
      </c>
      <c r="E62" s="55"/>
      <c r="F62" s="55">
        <f>'[1]2 '!G183</f>
        <v>0</v>
      </c>
    </row>
    <row r="63" spans="1:11" ht="15.6" x14ac:dyDescent="0.3">
      <c r="A63" s="53" t="s">
        <v>62</v>
      </c>
      <c r="B63" s="54" t="s">
        <v>63</v>
      </c>
      <c r="C63" s="55">
        <v>1250000</v>
      </c>
      <c r="D63" s="55">
        <f t="shared" si="1"/>
        <v>1250000</v>
      </c>
      <c r="E63" s="55"/>
      <c r="F63" s="55">
        <f>'[1]2 '!G184</f>
        <v>0</v>
      </c>
    </row>
    <row r="64" spans="1:11" ht="15.6" x14ac:dyDescent="0.3">
      <c r="A64" s="69" t="s">
        <v>64</v>
      </c>
      <c r="B64" s="70"/>
      <c r="C64" s="58">
        <f>SUM(C54:C63)</f>
        <v>488491419</v>
      </c>
      <c r="D64" s="58">
        <f>SUM(D54:D63)</f>
        <v>485533203</v>
      </c>
      <c r="E64" s="58">
        <f>SUM(E54:E63)</f>
        <v>2958216</v>
      </c>
      <c r="F64" s="58">
        <f>SUM(F54:F63)</f>
        <v>0</v>
      </c>
    </row>
    <row r="65" spans="1:6" ht="16.2" thickBot="1" x14ac:dyDescent="0.35">
      <c r="A65" s="59" t="s">
        <v>65</v>
      </c>
      <c r="B65" s="60" t="s">
        <v>66</v>
      </c>
      <c r="C65" s="61"/>
      <c r="D65" s="61"/>
      <c r="E65" s="61">
        <v>0</v>
      </c>
      <c r="F65" s="61">
        <v>0</v>
      </c>
    </row>
    <row r="66" spans="1:6" ht="15" thickBot="1" x14ac:dyDescent="0.35">
      <c r="A66" s="71" t="s">
        <v>67</v>
      </c>
      <c r="B66" s="72"/>
      <c r="C66" s="62">
        <f>C64+C65</f>
        <v>488491419</v>
      </c>
      <c r="D66" s="62">
        <f>D64+D65</f>
        <v>485533203</v>
      </c>
      <c r="E66" s="62">
        <f>E64+E65</f>
        <v>2958216</v>
      </c>
      <c r="F66" s="62">
        <f>F64+F65</f>
        <v>0</v>
      </c>
    </row>
  </sheetData>
  <mergeCells count="10">
    <mergeCell ref="A48:B48"/>
    <mergeCell ref="A52:B52"/>
    <mergeCell ref="A64:B64"/>
    <mergeCell ref="A66:B66"/>
    <mergeCell ref="A3:F3"/>
    <mergeCell ref="A4:F4"/>
    <mergeCell ref="A6:A7"/>
    <mergeCell ref="B6:B7"/>
    <mergeCell ref="C6:C7"/>
    <mergeCell ref="D6:F6"/>
  </mergeCells>
  <pageMargins left="0.7" right="0.7" top="0.75" bottom="0.75" header="0.3" footer="0.3"/>
  <pageSetup paperSize="9" scale="64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TiszasasASP9</dc:creator>
  <cp:lastModifiedBy>TiszasasASP7</cp:lastModifiedBy>
  <cp:lastPrinted>2018-02-13T07:04:37Z</cp:lastPrinted>
  <dcterms:created xsi:type="dcterms:W3CDTF">2018-02-10T11:00:27Z</dcterms:created>
  <dcterms:modified xsi:type="dcterms:W3CDTF">2019-03-01T10:25:58Z</dcterms:modified>
</cp:coreProperties>
</file>