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8\1 - 2017. évi ktgvetési rendelet módosítás\Új mappa\"/>
    </mc:Choice>
  </mc:AlternateContent>
  <bookViews>
    <workbookView xWindow="0" yWindow="0" windowWidth="19200" windowHeight="11595"/>
  </bookViews>
  <sheets>
    <sheet name="4. sz.mell Önkormányzat" sheetId="1" r:id="rId1"/>
  </sheets>
  <externalReferences>
    <externalReference r:id="rId2"/>
  </externalReference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Titles" localSheetId="0">'4. sz.mell Önkormányzat'!$2:$6</definedName>
    <definedName name="_xlnm.Print_Area" localSheetId="0">'4. sz.mell Önkormányzat'!$A$1:$G$157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2" i="1" l="1"/>
  <c r="F147" i="1"/>
  <c r="E147" i="1"/>
  <c r="D147" i="1"/>
  <c r="C147" i="1"/>
  <c r="F144" i="1"/>
  <c r="E144" i="1"/>
  <c r="E141" i="1" s="1"/>
  <c r="D144" i="1"/>
  <c r="C144" i="1"/>
  <c r="C141" i="1" s="1"/>
  <c r="C143" i="1"/>
  <c r="F141" i="1"/>
  <c r="D141" i="1"/>
  <c r="F134" i="1"/>
  <c r="F155" i="1" s="1"/>
  <c r="E134" i="1"/>
  <c r="D134" i="1"/>
  <c r="D155" i="1" s="1"/>
  <c r="C134" i="1"/>
  <c r="C131" i="1"/>
  <c r="F130" i="1"/>
  <c r="E130" i="1"/>
  <c r="E155" i="1" s="1"/>
  <c r="D130" i="1"/>
  <c r="C130" i="1"/>
  <c r="C155" i="1" s="1"/>
  <c r="D118" i="1"/>
  <c r="C118" i="1"/>
  <c r="C117" i="1"/>
  <c r="D116" i="1"/>
  <c r="C116" i="1" s="1"/>
  <c r="C115" i="1" s="1"/>
  <c r="F115" i="1"/>
  <c r="E115" i="1"/>
  <c r="D114" i="1"/>
  <c r="C114" i="1" s="1"/>
  <c r="D113" i="1"/>
  <c r="C113" i="1" s="1"/>
  <c r="D112" i="1"/>
  <c r="C112" i="1" s="1"/>
  <c r="C111" i="1"/>
  <c r="C110" i="1"/>
  <c r="C109" i="1"/>
  <c r="C108" i="1"/>
  <c r="C107" i="1"/>
  <c r="C106" i="1"/>
  <c r="C105" i="1"/>
  <c r="C104" i="1"/>
  <c r="C103" i="1"/>
  <c r="C102" i="1"/>
  <c r="C101" i="1"/>
  <c r="C100" i="1"/>
  <c r="F99" i="1"/>
  <c r="F94" i="1" s="1"/>
  <c r="F129" i="1" s="1"/>
  <c r="E99" i="1"/>
  <c r="D98" i="1"/>
  <c r="C98" i="1" s="1"/>
  <c r="E97" i="1"/>
  <c r="D97" i="1"/>
  <c r="C97" i="1" s="1"/>
  <c r="E96" i="1"/>
  <c r="D96" i="1"/>
  <c r="E95" i="1"/>
  <c r="E94" i="1" s="1"/>
  <c r="E129" i="1" s="1"/>
  <c r="D95" i="1"/>
  <c r="C95" i="1"/>
  <c r="F82" i="1"/>
  <c r="E82" i="1"/>
  <c r="F78" i="1"/>
  <c r="E78" i="1"/>
  <c r="E76" i="1"/>
  <c r="E75" i="1" s="1"/>
  <c r="D76" i="1"/>
  <c r="F75" i="1"/>
  <c r="D75" i="1"/>
  <c r="D89" i="1" s="1"/>
  <c r="F70" i="1"/>
  <c r="E70" i="1"/>
  <c r="F66" i="1"/>
  <c r="E66" i="1"/>
  <c r="C64" i="1"/>
  <c r="C63" i="1"/>
  <c r="F60" i="1"/>
  <c r="E60" i="1"/>
  <c r="D60" i="1"/>
  <c r="C60" i="1"/>
  <c r="F55" i="1"/>
  <c r="E55" i="1"/>
  <c r="F49" i="1"/>
  <c r="E49" i="1"/>
  <c r="D49" i="1"/>
  <c r="C49" i="1"/>
  <c r="C43" i="1"/>
  <c r="C42" i="1"/>
  <c r="D41" i="1"/>
  <c r="C41" i="1" s="1"/>
  <c r="C40" i="1"/>
  <c r="D39" i="1"/>
  <c r="C39" i="1"/>
  <c r="C37" i="1" s="1"/>
  <c r="C38" i="1"/>
  <c r="F37" i="1"/>
  <c r="E37" i="1"/>
  <c r="D37" i="1"/>
  <c r="C36" i="1"/>
  <c r="C35" i="1"/>
  <c r="C34" i="1"/>
  <c r="C33" i="1"/>
  <c r="C32" i="1"/>
  <c r="C31" i="1"/>
  <c r="F30" i="1"/>
  <c r="E30" i="1"/>
  <c r="E29" i="1" s="1"/>
  <c r="D30" i="1"/>
  <c r="F29" i="1"/>
  <c r="D29" i="1"/>
  <c r="C28" i="1"/>
  <c r="D27" i="1"/>
  <c r="C27" i="1" s="1"/>
  <c r="C22" i="1" s="1"/>
  <c r="C23" i="1"/>
  <c r="F22" i="1"/>
  <c r="E22" i="1"/>
  <c r="C21" i="1"/>
  <c r="D20" i="1"/>
  <c r="C20" i="1"/>
  <c r="C19" i="1"/>
  <c r="C18" i="1"/>
  <c r="C17" i="1"/>
  <c r="C16" i="1"/>
  <c r="F15" i="1"/>
  <c r="E15" i="1"/>
  <c r="D15" i="1"/>
  <c r="C15" i="1"/>
  <c r="D14" i="1"/>
  <c r="C14" i="1"/>
  <c r="D13" i="1"/>
  <c r="C13" i="1"/>
  <c r="D12" i="1"/>
  <c r="C12" i="1"/>
  <c r="D11" i="1"/>
  <c r="C11" i="1"/>
  <c r="D10" i="1"/>
  <c r="C10" i="1"/>
  <c r="D9" i="1"/>
  <c r="C9" i="1"/>
  <c r="F8" i="1"/>
  <c r="E8" i="1"/>
  <c r="D8" i="1"/>
  <c r="C8" i="1"/>
  <c r="E65" i="1" l="1"/>
  <c r="D22" i="1"/>
  <c r="D65" i="1" s="1"/>
  <c r="D90" i="1" s="1"/>
  <c r="F65" i="1"/>
  <c r="C30" i="1"/>
  <c r="C29" i="1" s="1"/>
  <c r="C65" i="1" s="1"/>
  <c r="C90" i="1" s="1"/>
  <c r="F89" i="1"/>
  <c r="C76" i="1"/>
  <c r="C75" i="1" s="1"/>
  <c r="C89" i="1" s="1"/>
  <c r="E89" i="1"/>
  <c r="C96" i="1"/>
  <c r="C94" i="1" s="1"/>
  <c r="C129" i="1" s="1"/>
  <c r="C156" i="1" s="1"/>
  <c r="D99" i="1"/>
  <c r="C99" i="1" s="1"/>
  <c r="D115" i="1"/>
  <c r="E156" i="1"/>
  <c r="F156" i="1"/>
  <c r="D94" i="1"/>
  <c r="D129" i="1" l="1"/>
  <c r="D156" i="1" s="1"/>
  <c r="F90" i="1"/>
  <c r="E90" i="1"/>
</calcChain>
</file>

<file path=xl/sharedStrings.xml><?xml version="1.0" encoding="utf-8"?>
<sst xmlns="http://schemas.openxmlformats.org/spreadsheetml/2006/main" count="315" uniqueCount="276">
  <si>
    <t>Megnevezés</t>
  </si>
  <si>
    <t>Önkormányzat</t>
  </si>
  <si>
    <t>01</t>
  </si>
  <si>
    <t>Feladat megnevezése</t>
  </si>
  <si>
    <t>Összes bevétel, kiadás</t>
  </si>
  <si>
    <t>02</t>
  </si>
  <si>
    <t>03</t>
  </si>
  <si>
    <t>Száma</t>
  </si>
  <si>
    <t>Előirányzat-csoport, kiemelt előirányzat megnevezése</t>
  </si>
  <si>
    <t>Módosított előirányzat</t>
  </si>
  <si>
    <t xml:space="preserve">Kötelező feladatok </t>
  </si>
  <si>
    <t>Önként vállalt feladatok</t>
  </si>
  <si>
    <t>Államigazgatási feladatok</t>
  </si>
  <si>
    <t>A</t>
  </si>
  <si>
    <t>B</t>
  </si>
  <si>
    <t>C</t>
  </si>
  <si>
    <t>D</t>
  </si>
  <si>
    <t>E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</si>
  <si>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</si>
  <si>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</si>
  <si>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</si>
  <si>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</si>
  <si>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</si>
  <si>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</si>
  <si>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</si>
  <si>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</si>
  <si>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</si>
  <si>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</si>
  <si>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</si>
  <si>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</si>
  <si>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</si>
  <si>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</si>
  <si>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</si>
  <si>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</si>
  <si>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</si>
  <si>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</si>
  <si>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</si>
  <si>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</si>
  <si>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</si>
  <si>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</si>
  <si>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</si>
  <si>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</si>
  <si>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</si>
  <si>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</si>
  <si>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</si>
  <si>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</si>
  <si>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</si>
  <si>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</si>
  <si>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</si>
  <si>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</si>
  <si>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</si>
  <si>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</si>
  <si>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</si>
  <si>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</si>
  <si>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</si>
  <si>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</si>
  <si>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</si>
  <si>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</si>
  <si>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</si>
  <si>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</si>
  <si>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</si>
  <si>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</si>
  <si>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</si>
  <si>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</si>
  <si>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</si>
  <si>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</si>
  <si>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</si>
  <si>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</si>
  <si>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</si>
  <si>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</si>
  <si>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</si>
  <si>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</si>
  <si>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</si>
  <si>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</si>
  <si>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</si>
  <si>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</si>
  <si>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</si>
  <si>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</si>
  <si>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</si>
  <si>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</si>
  <si>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</si>
  <si>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</si>
  <si>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</si>
  <si>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</si>
  <si>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</si>
  <si>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</si>
  <si>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</si>
  <si>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</si>
  <si>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</si>
  <si>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</si>
  <si>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</si>
  <si>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</si>
  <si>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</si>
  <si>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</si>
  <si>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</si>
  <si>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</si>
  <si>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</si>
  <si>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</si>
  <si>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</si>
  <si>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</si>
  <si>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</si>
  <si>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</si>
  <si>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</si>
  <si>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</si>
  <si>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Ingatlanok, immateriális javak értékesítése</t>
  </si>
  <si>
    <t>6.2.</t>
  </si>
  <si>
    <t>Tárgyi eszközök hasznosítása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</si>
  <si>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</si>
  <si>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</si>
  <si>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</si>
  <si>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</si>
  <si>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</si>
  <si>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</si>
  <si>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</si>
  <si>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</si>
  <si>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</si>
  <si>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</si>
  <si>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</si>
  <si>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</si>
  <si>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</si>
  <si>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</si>
  <si>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</si>
  <si>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</si>
  <si>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</si>
  <si>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</si>
  <si>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</si>
  <si>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</si>
  <si>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</si>
  <si>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</si>
  <si>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</si>
  <si>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</si>
  <si>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</si>
  <si>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</si>
  <si>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</si>
  <si>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</si>
  <si>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</si>
  <si>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</si>
  <si>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</si>
  <si>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</si>
  <si>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</si>
  <si>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</si>
  <si>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</si>
  <si>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</si>
  <si>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</si>
  <si>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</si>
  <si>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</si>
  <si>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</si>
  <si>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</si>
  <si>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</si>
  <si>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</si>
  <si>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</si>
  <si>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</si>
  <si>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</si>
  <si>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</si>
  <si>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</si>
  <si>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</si>
  <si>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</si>
  <si>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</si>
  <si>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</si>
  <si>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</si>
  <si>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</si>
  <si>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</si>
  <si>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</si>
  <si>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</si>
  <si>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</si>
  <si>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</si>
  <si>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</si>
  <si>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</si>
  <si>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</si>
  <si>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</si>
  <si>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</si>
  <si>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</si>
  <si>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</si>
  <si>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</si>
  <si>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</si>
  <si>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</si>
  <si>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</si>
  <si>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</si>
  <si>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</si>
  <si>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</si>
  <si>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</si>
  <si>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</si>
  <si>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</si>
  <si>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</si>
  <si>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</si>
  <si>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</si>
  <si>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9"/>
        <rFont val="Times New Roman CE"/>
        <charset val="238"/>
      </rPr>
      <t>(1.1+…+1.5.+1.18)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</si>
  <si>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</si>
  <si>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</si>
  <si>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</si>
  <si>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</si>
  <si>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</si>
  <si>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</si>
  <si>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</si>
  <si>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</si>
  <si>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</si>
  <si>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</si>
  <si>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</si>
  <si>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</si>
  <si>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</si>
  <si>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</si>
  <si>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</si>
  <si>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</si>
  <si>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</si>
  <si>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</si>
  <si>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</si>
  <si>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</si>
  <si>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</si>
  <si>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</si>
  <si>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</si>
  <si>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</si>
  <si>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</si>
  <si>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</si>
  <si>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</si>
  <si>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</si>
  <si>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</si>
  <si>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</si>
  <si>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</si>
  <si>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</si>
  <si>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1.8-ből: - Általános tartalék</t>
  </si>
  <si>
    <t>1.20.</t>
  </si>
  <si>
    <t xml:space="preserve">   - Céltartalék</t>
  </si>
  <si>
    <r>
      <t xml:space="preserve">   Felhalmozási költségvetés kiadásai </t>
    </r>
    <r>
      <rPr>
        <sz val="9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</si>
  <si>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</si>
  <si>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</si>
  <si>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</si>
  <si>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</si>
  <si>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</si>
  <si>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</si>
  <si>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</si>
  <si>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</si>
  <si>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</si>
  <si>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</si>
  <si>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</si>
  <si>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</si>
  <si>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</si>
  <si>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</si>
  <si>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</si>
  <si>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</si>
  <si>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</si>
  <si>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</si>
  <si>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</si>
  <si>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</si>
  <si>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</si>
  <si>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</si>
  <si>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</si>
  <si>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</si>
  <si>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</si>
  <si>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</si>
  <si>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</si>
  <si>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</si>
  <si>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</si>
  <si>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</si>
  <si>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</si>
  <si>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</si>
  <si>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</si>
  <si>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</si>
  <si>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</si>
  <si>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</si>
  <si>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</si>
  <si>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</si>
  <si>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</si>
  <si>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</si>
  <si>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</si>
  <si>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</si>
  <si>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</si>
  <si>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</si>
  <si>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</si>
  <si>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</si>
  <si>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</si>
  <si>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</si>
  <si>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</si>
  <si>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</si>
  <si>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</si>
  <si>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"</t>
  </si>
  <si>
    <t>4. melléklet a 2/2017. (II.23.)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</si>
</sst>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8" x14ac:knownFonts="1">
    <font>
      <sz val="10"/>
      <name val="Times New Roman CE"/>
      <charset val="238"/>
    </font>
    <font>
      <sz val="10"/>
      <name val="Times New Roman CE"/>
      <charset val="238"/>
    </font>
    <font>
      <sz val="10"/>
      <name val="Times New Roman"/>
      <family val="1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sz val="12"/>
      <name val="Times New Roman CE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9"/>
      <name val="Times New Roman"/>
      <family val="1"/>
      <charset val="238"/>
    </font>
    <font>
      <sz val="9"/>
      <name val="Times New Roman CE"/>
      <charset val="238"/>
    </font>
    <font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i/>
      <sz val="10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0" fillId="0" borderId="0"/>
  </cellStyleXfs>
  <cellXfs count="169">
    <xf numFmtId="0" fontId="0" fillId="0" borderId="0" xfId="0"/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2" fillId="0" borderId="0" xfId="0" applyFont="1" applyBorder="1" applyAlignment="1" applyProtection="1">
      <alignment horizontal="right" vertical="top"/>
      <protection locked="0"/>
    </xf>
    <xf numFmtId="0" fontId="0" fillId="0" borderId="0" xfId="0" applyFill="1" applyAlignment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1" xfId="0" applyFont="1" applyBorder="1" applyAlignment="1" applyProtection="1">
      <alignment horizontal="right" vertical="top"/>
      <protection locked="0"/>
    </xf>
    <xf numFmtId="164" fontId="3" fillId="0" borderId="0" xfId="0" applyNumberFormat="1" applyFont="1" applyFill="1" applyAlignment="1">
      <alignment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4" xfId="0" quotePrefix="1" applyFont="1" applyFill="1" applyBorder="1" applyAlignment="1" applyProtection="1">
      <alignment horizontal="right" vertical="center" indent="1"/>
    </xf>
    <xf numFmtId="49" fontId="6" fillId="0" borderId="5" xfId="0" quotePrefix="1" applyNumberFormat="1" applyFont="1" applyFill="1" applyBorder="1" applyAlignment="1" applyProtection="1">
      <alignment horizontal="right" vertical="center" indent="1"/>
    </xf>
    <xf numFmtId="0" fontId="7" fillId="0" borderId="0" xfId="0" applyFont="1" applyFill="1" applyAlignment="1">
      <alignment vertical="center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vertical="center"/>
    </xf>
    <xf numFmtId="49" fontId="8" fillId="0" borderId="7" xfId="0" applyNumberFormat="1" applyFont="1" applyFill="1" applyBorder="1" applyAlignment="1" applyProtection="1">
      <alignment horizontal="right"/>
    </xf>
    <xf numFmtId="49" fontId="8" fillId="0" borderId="8" xfId="0" applyNumberFormat="1" applyFont="1" applyFill="1" applyBorder="1" applyAlignment="1" applyProtection="1">
      <alignment horizontal="right"/>
    </xf>
    <xf numFmtId="0" fontId="9" fillId="0" borderId="0" xfId="0" applyFont="1" applyFill="1" applyAlignment="1">
      <alignment vertical="center"/>
    </xf>
    <xf numFmtId="0" fontId="6" fillId="0" borderId="9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right" vertical="center" wrapText="1" indent="1"/>
    </xf>
    <xf numFmtId="0" fontId="6" fillId="0" borderId="12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0" fontId="6" fillId="0" borderId="15" xfId="0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6" fillId="0" borderId="17" xfId="0" applyFont="1" applyFill="1" applyBorder="1" applyAlignment="1" applyProtection="1">
      <alignment horizontal="center" vertical="center" wrapText="1"/>
    </xf>
    <xf numFmtId="0" fontId="6" fillId="0" borderId="18" xfId="0" applyFont="1" applyFill="1" applyBorder="1" applyAlignment="1" applyProtection="1">
      <alignment horizontal="center" vertical="center" wrapText="1"/>
    </xf>
    <xf numFmtId="164" fontId="6" fillId="0" borderId="18" xfId="0" applyNumberFormat="1" applyFont="1" applyFill="1" applyBorder="1" applyAlignment="1" applyProtection="1">
      <alignment horizontal="right" vertical="center" wrapText="1" indent="1"/>
    </xf>
    <xf numFmtId="164" fontId="6" fillId="0" borderId="19" xfId="0" applyNumberFormat="1" applyFont="1" applyFill="1" applyBorder="1" applyAlignment="1" applyProtection="1">
      <alignment horizontal="right" vertical="center" wrapText="1" indent="1"/>
    </xf>
    <xf numFmtId="0" fontId="6" fillId="0" borderId="13" xfId="1" applyFont="1" applyFill="1" applyBorder="1" applyAlignment="1" applyProtection="1">
      <alignment horizontal="center" vertical="center" wrapText="1"/>
    </xf>
    <xf numFmtId="0" fontId="6" fillId="0" borderId="14" xfId="1" applyFont="1" applyFill="1" applyBorder="1" applyAlignment="1" applyProtection="1">
      <alignment horizontal="left" vertical="center" wrapText="1" indent="1"/>
    </xf>
    <xf numFmtId="3" fontId="6" fillId="0" borderId="15" xfId="1" applyNumberFormat="1" applyFont="1" applyFill="1" applyBorder="1" applyAlignment="1" applyProtection="1">
      <alignment horizontal="right" vertical="center" wrapText="1" indent="1"/>
    </xf>
    <xf numFmtId="3" fontId="6" fillId="0" borderId="16" xfId="1" applyNumberFormat="1" applyFont="1" applyFill="1" applyBorder="1" applyAlignment="1" applyProtection="1">
      <alignment horizontal="right" vertical="center" wrapText="1" indent="1"/>
    </xf>
    <xf numFmtId="49" fontId="4" fillId="0" borderId="20" xfId="1" applyNumberFormat="1" applyFont="1" applyFill="1" applyBorder="1" applyAlignment="1" applyProtection="1">
      <alignment horizontal="center" vertical="center" wrapText="1"/>
    </xf>
    <xf numFmtId="0" fontId="5" fillId="0" borderId="21" xfId="0" applyFont="1" applyBorder="1" applyAlignment="1" applyProtection="1">
      <alignment horizontal="left" wrapText="1" indent="1"/>
    </xf>
    <xf numFmtId="3" fontId="5" fillId="0" borderId="22" xfId="0" applyNumberFormat="1" applyFont="1" applyBorder="1" applyAlignment="1" applyProtection="1">
      <alignment horizontal="right" vertical="center" wrapText="1" indent="1"/>
    </xf>
    <xf numFmtId="3" fontId="4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0" xfId="0" applyFont="1" applyFill="1" applyAlignment="1">
      <alignment vertical="center" wrapText="1"/>
    </xf>
    <xf numFmtId="49" fontId="4" fillId="0" borderId="24" xfId="1" applyNumberFormat="1" applyFont="1" applyFill="1" applyBorder="1" applyAlignment="1" applyProtection="1">
      <alignment horizontal="center" vertical="center" wrapText="1"/>
    </xf>
    <xf numFmtId="0" fontId="5" fillId="0" borderId="25" xfId="0" applyFont="1" applyBorder="1" applyAlignment="1" applyProtection="1">
      <alignment horizontal="left" wrapText="1" indent="1"/>
    </xf>
    <xf numFmtId="3" fontId="5" fillId="0" borderId="26" xfId="0" applyNumberFormat="1" applyFont="1" applyBorder="1" applyAlignment="1" applyProtection="1">
      <alignment horizontal="right" vertical="center" wrapText="1" indent="1"/>
    </xf>
    <xf numFmtId="3" fontId="4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0" xfId="0" applyFont="1" applyFill="1" applyAlignment="1">
      <alignment vertical="center" wrapText="1"/>
    </xf>
    <xf numFmtId="3" fontId="4" fillId="2" borderId="26" xfId="1" applyNumberFormat="1" applyFont="1" applyFill="1" applyBorder="1" applyAlignment="1" applyProtection="1">
      <alignment horizontal="right" vertical="center" wrapText="1" indent="1"/>
    </xf>
    <xf numFmtId="3" fontId="4" fillId="2" borderId="27" xfId="1" applyNumberFormat="1" applyFont="1" applyFill="1" applyBorder="1" applyAlignment="1" applyProtection="1">
      <alignment horizontal="right" vertical="center" wrapText="1" indent="1"/>
    </xf>
    <xf numFmtId="49" fontId="4" fillId="0" borderId="28" xfId="1" applyNumberFormat="1" applyFont="1" applyFill="1" applyBorder="1" applyAlignment="1" applyProtection="1">
      <alignment horizontal="center" vertical="center" wrapText="1"/>
    </xf>
    <xf numFmtId="0" fontId="5" fillId="0" borderId="29" xfId="0" applyFont="1" applyBorder="1" applyAlignment="1" applyProtection="1">
      <alignment horizontal="left" wrapText="1" indent="1"/>
    </xf>
    <xf numFmtId="3" fontId="5" fillId="0" borderId="30" xfId="0" applyNumberFormat="1" applyFont="1" applyBorder="1" applyAlignment="1" applyProtection="1">
      <alignment horizontal="right" vertical="center" wrapText="1" indent="1"/>
    </xf>
    <xf numFmtId="3" fontId="4" fillId="2" borderId="30" xfId="1" applyNumberFormat="1" applyFont="1" applyFill="1" applyBorder="1" applyAlignment="1" applyProtection="1">
      <alignment horizontal="right" vertical="center" wrapText="1" indent="1"/>
    </xf>
    <xf numFmtId="3" fontId="4" fillId="2" borderId="19" xfId="1" applyNumberFormat="1" applyFont="1" applyFill="1" applyBorder="1" applyAlignment="1" applyProtection="1">
      <alignment horizontal="right" vertical="center" wrapText="1" indent="1"/>
    </xf>
    <xf numFmtId="0" fontId="13" fillId="0" borderId="14" xfId="0" applyFont="1" applyBorder="1" applyAlignment="1" applyProtection="1">
      <alignment horizontal="left" vertical="center" wrapText="1" indent="1"/>
    </xf>
    <xf numFmtId="3" fontId="13" fillId="0" borderId="15" xfId="0" applyNumberFormat="1" applyFont="1" applyBorder="1" applyAlignment="1" applyProtection="1">
      <alignment horizontal="right" vertical="center" wrapText="1" indent="1"/>
    </xf>
    <xf numFmtId="3" fontId="13" fillId="0" borderId="16" xfId="0" applyNumberFormat="1" applyFont="1" applyBorder="1" applyAlignment="1" applyProtection="1">
      <alignment horizontal="right" vertical="center" wrapText="1" indent="1"/>
    </xf>
    <xf numFmtId="3" fontId="11" fillId="0" borderId="0" xfId="0" applyNumberFormat="1" applyFont="1" applyFill="1" applyAlignment="1">
      <alignment vertical="center" wrapText="1"/>
    </xf>
    <xf numFmtId="3" fontId="4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3" fontId="6" fillId="0" borderId="15" xfId="1" applyNumberFormat="1" applyFont="1" applyFill="1" applyBorder="1" applyAlignment="1" applyProtection="1">
      <alignment horizontal="right" wrapText="1" indent="1"/>
    </xf>
    <xf numFmtId="3" fontId="8" fillId="0" borderId="15" xfId="1" applyNumberFormat="1" applyFont="1" applyFill="1" applyBorder="1" applyAlignment="1" applyProtection="1">
      <alignment horizontal="right" vertical="center" wrapText="1" indent="1"/>
    </xf>
    <xf numFmtId="3" fontId="8" fillId="0" borderId="16" xfId="1" applyNumberFormat="1" applyFont="1" applyFill="1" applyBorder="1" applyAlignment="1" applyProtection="1">
      <alignment horizontal="right" vertical="center" wrapText="1" indent="1"/>
    </xf>
    <xf numFmtId="3" fontId="5" fillId="0" borderId="22" xfId="0" applyNumberFormat="1" applyFont="1" applyBorder="1" applyAlignment="1" applyProtection="1">
      <alignment horizontal="right" wrapText="1" indent="1"/>
    </xf>
    <xf numFmtId="3" fontId="4" fillId="0" borderId="22" xfId="1" applyNumberFormat="1" applyFont="1" applyFill="1" applyBorder="1" applyAlignment="1" applyProtection="1">
      <alignment horizontal="right" vertical="center" wrapText="1" indent="1"/>
    </xf>
    <xf numFmtId="3" fontId="4" fillId="0" borderId="23" xfId="1" applyNumberFormat="1" applyFont="1" applyFill="1" applyBorder="1" applyAlignment="1" applyProtection="1">
      <alignment horizontal="right" vertical="center" wrapText="1" indent="1"/>
    </xf>
    <xf numFmtId="3" fontId="5" fillId="0" borderId="26" xfId="0" applyNumberFormat="1" applyFont="1" applyBorder="1" applyAlignment="1" applyProtection="1">
      <alignment horizontal="right" wrapText="1" indent="1"/>
    </xf>
    <xf numFmtId="0" fontId="5" fillId="0" borderId="25" xfId="0" quotePrefix="1" applyFont="1" applyBorder="1" applyAlignment="1" applyProtection="1">
      <alignment horizontal="left" wrapText="1" indent="1"/>
    </xf>
    <xf numFmtId="3" fontId="5" fillId="0" borderId="30" xfId="0" applyNumberFormat="1" applyFont="1" applyBorder="1" applyAlignment="1" applyProtection="1">
      <alignment horizontal="right" wrapText="1" indent="1"/>
    </xf>
    <xf numFmtId="3" fontId="14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3" fontId="14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3" fontId="14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3" fontId="14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24" xfId="0" applyNumberFormat="1" applyFont="1" applyFill="1" applyBorder="1" applyAlignment="1" applyProtection="1">
      <alignment horizontal="center" vertical="center" wrapText="1"/>
    </xf>
    <xf numFmtId="0" fontId="4" fillId="0" borderId="31" xfId="1" applyFont="1" applyFill="1" applyBorder="1" applyAlignment="1" applyProtection="1">
      <alignment horizontal="left" vertical="center" wrapText="1" indent="1"/>
    </xf>
    <xf numFmtId="3" fontId="14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3" fontId="14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3" xfId="0" applyFont="1" applyBorder="1" applyAlignment="1" applyProtection="1">
      <alignment horizontal="center" wrapText="1"/>
    </xf>
    <xf numFmtId="0" fontId="5" fillId="0" borderId="29" xfId="0" applyFont="1" applyBorder="1" applyAlignment="1" applyProtection="1">
      <alignment wrapText="1"/>
    </xf>
    <xf numFmtId="0" fontId="5" fillId="0" borderId="20" xfId="0" applyFont="1" applyBorder="1" applyAlignment="1" applyProtection="1">
      <alignment horizontal="center" wrapText="1"/>
    </xf>
    <xf numFmtId="0" fontId="5" fillId="0" borderId="24" xfId="0" applyFont="1" applyBorder="1" applyAlignment="1" applyProtection="1">
      <alignment horizontal="center" wrapText="1"/>
    </xf>
    <xf numFmtId="0" fontId="5" fillId="0" borderId="28" xfId="0" applyFont="1" applyBorder="1" applyAlignment="1" applyProtection="1">
      <alignment horizontal="center" wrapText="1"/>
    </xf>
    <xf numFmtId="3" fontId="6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3" fontId="6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4" xfId="0" applyFont="1" applyBorder="1" applyAlignment="1" applyProtection="1">
      <alignment wrapText="1"/>
    </xf>
    <xf numFmtId="0" fontId="13" fillId="0" borderId="32" xfId="0" applyFont="1" applyBorder="1" applyAlignment="1" applyProtection="1">
      <alignment horizontal="center" wrapText="1"/>
    </xf>
    <xf numFmtId="0" fontId="13" fillId="0" borderId="33" xfId="0" applyFont="1" applyBorder="1" applyAlignment="1" applyProtection="1">
      <alignment wrapText="1"/>
    </xf>
    <xf numFmtId="3" fontId="13" fillId="0" borderId="1" xfId="0" applyNumberFormat="1" applyFont="1" applyBorder="1" applyAlignment="1" applyProtection="1">
      <alignment horizontal="right" vertical="center" wrapText="1" indent="1"/>
    </xf>
    <xf numFmtId="3" fontId="8" fillId="0" borderId="34" xfId="1" applyNumberFormat="1" applyFont="1" applyFill="1" applyBorder="1" applyAlignment="1" applyProtection="1">
      <alignment horizontal="right" vertical="center" wrapText="1" indent="1"/>
    </xf>
    <xf numFmtId="3" fontId="8" fillId="0" borderId="35" xfId="1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6" fillId="0" borderId="0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horizontal="center" vertical="center" wrapText="1"/>
    </xf>
    <xf numFmtId="0" fontId="15" fillId="0" borderId="0" xfId="0" applyFont="1" applyFill="1" applyAlignment="1" applyProtection="1">
      <alignment vertical="center" wrapText="1"/>
    </xf>
    <xf numFmtId="0" fontId="15" fillId="0" borderId="0" xfId="0" applyFont="1" applyFill="1" applyBorder="1" applyAlignment="1" applyProtection="1">
      <alignment horizontal="right" vertical="center" wrapText="1" indent="1"/>
    </xf>
    <xf numFmtId="0" fontId="6" fillId="0" borderId="36" xfId="0" applyFont="1" applyFill="1" applyBorder="1" applyAlignment="1" applyProtection="1">
      <alignment horizontal="center" vertical="center" wrapText="1"/>
    </xf>
    <xf numFmtId="164" fontId="6" fillId="0" borderId="34" xfId="0" applyNumberFormat="1" applyFont="1" applyFill="1" applyBorder="1" applyAlignment="1" applyProtection="1">
      <alignment horizontal="right" vertical="center" wrapText="1" indent="1"/>
    </xf>
    <xf numFmtId="164" fontId="6" fillId="0" borderId="35" xfId="0" applyNumberFormat="1" applyFont="1" applyFill="1" applyBorder="1" applyAlignment="1" applyProtection="1">
      <alignment horizontal="right" vertical="center" wrapText="1" indent="1"/>
    </xf>
    <xf numFmtId="0" fontId="6" fillId="0" borderId="37" xfId="1" applyFont="1" applyFill="1" applyBorder="1" applyAlignment="1" applyProtection="1">
      <alignment horizontal="center" vertical="center" wrapText="1"/>
    </xf>
    <xf numFmtId="0" fontId="6" fillId="0" borderId="10" xfId="1" applyFont="1" applyFill="1" applyBorder="1" applyAlignment="1" applyProtection="1">
      <alignment vertical="center" wrapText="1"/>
    </xf>
    <xf numFmtId="3" fontId="6" fillId="0" borderId="12" xfId="1" applyNumberFormat="1" applyFont="1" applyFill="1" applyBorder="1" applyAlignment="1" applyProtection="1">
      <alignment horizontal="right" vertical="center" wrapText="1" indent="1"/>
    </xf>
    <xf numFmtId="164" fontId="6" fillId="0" borderId="11" xfId="1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>
      <alignment vertical="center" wrapText="1"/>
    </xf>
    <xf numFmtId="49" fontId="4" fillId="0" borderId="38" xfId="1" applyNumberFormat="1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left" vertical="center" wrapText="1" indent="1"/>
    </xf>
    <xf numFmtId="3" fontId="4" fillId="0" borderId="12" xfId="1" applyNumberFormat="1" applyFont="1" applyFill="1" applyBorder="1" applyAlignment="1" applyProtection="1">
      <alignment horizontal="right" vertical="center" wrapText="1" indent="1"/>
    </xf>
    <xf numFmtId="3" fontId="4" fillId="0" borderId="4" xfId="1" applyNumberFormat="1" applyFont="1" applyFill="1" applyBorder="1" applyAlignment="1" applyProtection="1">
      <alignment horizontal="right" vertical="center" wrapText="1" indent="1"/>
    </xf>
    <xf numFmtId="3" fontId="4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3" fontId="0" fillId="0" borderId="0" xfId="0" applyNumberFormat="1" applyFill="1" applyAlignment="1">
      <alignment vertical="center" wrapText="1"/>
    </xf>
    <xf numFmtId="1" fontId="0" fillId="0" borderId="0" xfId="0" applyNumberFormat="1" applyFill="1" applyAlignment="1">
      <alignment vertical="center" wrapText="1"/>
    </xf>
    <xf numFmtId="0" fontId="4" fillId="0" borderId="25" xfId="1" applyFont="1" applyFill="1" applyBorder="1" applyAlignment="1" applyProtection="1">
      <alignment horizontal="left" vertical="center" wrapText="1" indent="1"/>
    </xf>
    <xf numFmtId="3" fontId="4" fillId="0" borderId="25" xfId="1" applyNumberFormat="1" applyFont="1" applyFill="1" applyBorder="1" applyAlignment="1" applyProtection="1">
      <alignment horizontal="right" vertical="center" wrapText="1" indent="1"/>
    </xf>
    <xf numFmtId="3" fontId="4" fillId="0" borderId="26" xfId="1" applyNumberFormat="1" applyFont="1" applyFill="1" applyBorder="1" applyAlignment="1" applyProtection="1">
      <alignment horizontal="right" vertical="center" wrapText="1" indent="1"/>
    </xf>
    <xf numFmtId="3" fontId="4" fillId="0" borderId="30" xfId="1" applyNumberFormat="1" applyFont="1" applyFill="1" applyBorder="1" applyAlignment="1" applyProtection="1">
      <alignment horizontal="right" vertical="center" wrapText="1" indent="1"/>
    </xf>
    <xf numFmtId="0" fontId="4" fillId="0" borderId="39" xfId="1" applyFont="1" applyFill="1" applyBorder="1" applyAlignment="1" applyProtection="1">
      <alignment horizontal="left" vertical="center" wrapText="1" indent="1"/>
    </xf>
    <xf numFmtId="3" fontId="4" fillId="0" borderId="40" xfId="1" applyNumberFormat="1" applyFont="1" applyFill="1" applyBorder="1" applyAlignment="1" applyProtection="1">
      <alignment horizontal="right" vertical="center" wrapText="1" indent="1"/>
    </xf>
    <xf numFmtId="0" fontId="4" fillId="0" borderId="0" xfId="1" applyFont="1" applyFill="1" applyBorder="1" applyAlignment="1" applyProtection="1">
      <alignment horizontal="left" vertical="center" wrapText="1" indent="1"/>
    </xf>
    <xf numFmtId="3" fontId="4" fillId="0" borderId="27" xfId="1" applyNumberFormat="1" applyFont="1" applyFill="1" applyBorder="1" applyAlignment="1" applyProtection="1">
      <alignment horizontal="right" vertical="center" wrapText="1" indent="1"/>
    </xf>
    <xf numFmtId="0" fontId="4" fillId="0" borderId="29" xfId="1" applyFont="1" applyFill="1" applyBorder="1" applyAlignment="1" applyProtection="1">
      <alignment horizontal="left" vertical="center" wrapText="1" indent="6"/>
    </xf>
    <xf numFmtId="3" fontId="4" fillId="0" borderId="30" xfId="1" applyNumberFormat="1" applyFont="1" applyFill="1" applyBorder="1" applyAlignment="1" applyProtection="1">
      <alignment horizontal="right" indent="1"/>
    </xf>
    <xf numFmtId="0" fontId="4" fillId="0" borderId="25" xfId="1" applyFont="1" applyFill="1" applyBorder="1" applyAlignment="1" applyProtection="1">
      <alignment horizontal="left" indent="6"/>
    </xf>
    <xf numFmtId="0" fontId="4" fillId="0" borderId="25" xfId="1" applyFont="1" applyFill="1" applyBorder="1" applyAlignment="1" applyProtection="1">
      <alignment horizontal="left" vertical="center" wrapText="1" indent="6"/>
    </xf>
    <xf numFmtId="49" fontId="4" fillId="0" borderId="41" xfId="1" applyNumberFormat="1" applyFont="1" applyFill="1" applyBorder="1" applyAlignment="1" applyProtection="1">
      <alignment horizontal="center" vertical="center" wrapText="1"/>
    </xf>
    <xf numFmtId="3" fontId="4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5" xfId="0" applyFont="1" applyFill="1" applyBorder="1" applyAlignment="1">
      <alignment horizontal="right" vertical="center" wrapText="1" indent="1"/>
    </xf>
    <xf numFmtId="0" fontId="4" fillId="0" borderId="21" xfId="1" applyFont="1" applyFill="1" applyBorder="1" applyAlignment="1" applyProtection="1">
      <alignment horizontal="left" vertical="center" wrapText="1" indent="1"/>
    </xf>
    <xf numFmtId="3" fontId="4" fillId="0" borderId="19" xfId="1" applyNumberFormat="1" applyFont="1" applyFill="1" applyBorder="1" applyAlignment="1" applyProtection="1">
      <alignment horizontal="right" vertical="center" wrapText="1" indent="1"/>
    </xf>
    <xf numFmtId="49" fontId="4" fillId="0" borderId="32" xfId="1" applyNumberFormat="1" applyFont="1" applyFill="1" applyBorder="1" applyAlignment="1" applyProtection="1">
      <alignment horizontal="center" vertical="center" wrapText="1"/>
    </xf>
    <xf numFmtId="0" fontId="6" fillId="0" borderId="14" xfId="1" applyFont="1" applyFill="1" applyBorder="1" applyAlignment="1" applyProtection="1">
      <alignment vertical="center" wrapText="1"/>
    </xf>
    <xf numFmtId="164" fontId="6" fillId="0" borderId="15" xfId="1" applyNumberFormat="1" applyFont="1" applyFill="1" applyBorder="1" applyAlignment="1" applyProtection="1">
      <alignment horizontal="right" vertical="center" wrapText="1" indent="2"/>
    </xf>
    <xf numFmtId="164" fontId="6" fillId="0" borderId="16" xfId="1" applyNumberFormat="1" applyFont="1" applyFill="1" applyBorder="1" applyAlignment="1" applyProtection="1">
      <alignment horizontal="right" vertical="center" wrapText="1" indent="2"/>
    </xf>
    <xf numFmtId="0" fontId="4" fillId="0" borderId="29" xfId="1" applyFont="1" applyFill="1" applyBorder="1" applyAlignment="1" applyProtection="1">
      <alignment horizontal="left" vertical="center" wrapText="1" indent="1"/>
    </xf>
    <xf numFmtId="3" fontId="4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9" xfId="0" applyFont="1" applyBorder="1" applyAlignment="1" applyProtection="1">
      <alignment horizontal="left" vertical="center" wrapText="1" indent="1"/>
    </xf>
    <xf numFmtId="3" fontId="5" fillId="0" borderId="25" xfId="0" applyNumberFormat="1" applyFont="1" applyBorder="1" applyAlignment="1" applyProtection="1">
      <alignment horizontal="right" vertical="center" wrapText="1" indent="1"/>
    </xf>
    <xf numFmtId="0" fontId="5" fillId="0" borderId="25" xfId="0" applyFont="1" applyBorder="1" applyAlignment="1" applyProtection="1">
      <alignment horizontal="left" vertical="center" wrapText="1" indent="1"/>
    </xf>
    <xf numFmtId="0" fontId="4" fillId="0" borderId="21" xfId="1" applyFont="1" applyFill="1" applyBorder="1" applyAlignment="1" applyProtection="1">
      <alignment horizontal="left" vertical="center" wrapText="1" indent="6"/>
    </xf>
    <xf numFmtId="3" fontId="4" fillId="0" borderId="29" xfId="1" applyNumberFormat="1" applyFont="1" applyFill="1" applyBorder="1" applyAlignment="1" applyProtection="1">
      <alignment horizontal="right" vertical="center" wrapText="1" indent="1"/>
    </xf>
    <xf numFmtId="3" fontId="4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4" xfId="1" applyFont="1" applyFill="1" applyBorder="1" applyAlignment="1" applyProtection="1">
      <alignment horizontal="left" vertical="center" wrapText="1" indent="1"/>
    </xf>
    <xf numFmtId="3" fontId="4" fillId="0" borderId="42" xfId="1" applyNumberFormat="1" applyFont="1" applyFill="1" applyBorder="1" applyAlignment="1" applyProtection="1">
      <alignment horizontal="right" vertical="center" wrapText="1" indent="1"/>
    </xf>
    <xf numFmtId="3" fontId="4" fillId="0" borderId="3" xfId="1" applyNumberFormat="1" applyFont="1" applyFill="1" applyBorder="1" applyAlignment="1" applyProtection="1">
      <alignment horizontal="right" vertical="center" wrapText="1" indent="1"/>
    </xf>
    <xf numFmtId="3" fontId="4" fillId="0" borderId="21" xfId="1" applyNumberFormat="1" applyFont="1" applyFill="1" applyBorder="1" applyAlignment="1" applyProtection="1">
      <alignment horizontal="right" vertical="center" wrapText="1" indent="1"/>
    </xf>
    <xf numFmtId="3" fontId="4" fillId="0" borderId="0" xfId="1" applyNumberFormat="1" applyFont="1" applyFill="1" applyBorder="1" applyAlignment="1" applyProtection="1">
      <alignment horizontal="right" vertical="center" wrapText="1" indent="1"/>
    </xf>
    <xf numFmtId="3" fontId="4" fillId="0" borderId="33" xfId="1" applyNumberFormat="1" applyFont="1" applyFill="1" applyBorder="1" applyAlignment="1" applyProtection="1">
      <alignment horizontal="right" vertical="center" wrapText="1" indent="1"/>
    </xf>
    <xf numFmtId="16" fontId="0" fillId="0" borderId="0" xfId="0" applyNumberFormat="1" applyFill="1" applyAlignment="1">
      <alignment vertical="center" wrapText="1"/>
    </xf>
    <xf numFmtId="49" fontId="8" fillId="0" borderId="20" xfId="1" applyNumberFormat="1" applyFont="1" applyFill="1" applyBorder="1" applyAlignment="1" applyProtection="1">
      <alignment horizontal="center" vertical="center" wrapText="1"/>
    </xf>
    <xf numFmtId="0" fontId="8" fillId="0" borderId="21" xfId="1" applyFont="1" applyFill="1" applyBorder="1" applyAlignment="1" applyProtection="1">
      <alignment horizontal="left" vertical="center" wrapText="1" indent="1"/>
    </xf>
    <xf numFmtId="49" fontId="8" fillId="0" borderId="13" xfId="1" applyNumberFormat="1" applyFont="1" applyFill="1" applyBorder="1" applyAlignment="1" applyProtection="1">
      <alignment horizontal="center" vertical="center" wrapText="1"/>
    </xf>
    <xf numFmtId="0" fontId="8" fillId="0" borderId="14" xfId="1" applyFont="1" applyFill="1" applyBorder="1" applyAlignment="1" applyProtection="1">
      <alignment horizontal="right" vertical="center" wrapText="1" indent="2"/>
    </xf>
    <xf numFmtId="0" fontId="8" fillId="0" borderId="16" xfId="1" applyFont="1" applyFill="1" applyBorder="1" applyAlignment="1" applyProtection="1">
      <alignment horizontal="right" vertical="center" wrapText="1" indent="2"/>
    </xf>
    <xf numFmtId="0" fontId="13" fillId="0" borderId="13" xfId="0" applyFont="1" applyBorder="1" applyAlignment="1" applyProtection="1">
      <alignment horizontal="center" vertical="center" wrapText="1"/>
    </xf>
    <xf numFmtId="3" fontId="13" fillId="0" borderId="15" xfId="0" quotePrefix="1" applyNumberFormat="1" applyFont="1" applyBorder="1" applyAlignment="1" applyProtection="1">
      <alignment horizontal="right" vertical="center" wrapText="1" indent="1"/>
    </xf>
    <xf numFmtId="3" fontId="13" fillId="0" borderId="16" xfId="0" quotePrefix="1" applyNumberFormat="1" applyFont="1" applyBorder="1" applyAlignment="1" applyProtection="1">
      <alignment horizontal="right" vertical="center" wrapText="1" indent="1"/>
    </xf>
    <xf numFmtId="0" fontId="14" fillId="0" borderId="43" xfId="0" applyFont="1" applyFill="1" applyBorder="1" applyAlignment="1" applyProtection="1">
      <alignment horizontal="left" vertical="center" wrapText="1"/>
    </xf>
    <xf numFmtId="0" fontId="14" fillId="0" borderId="0" xfId="0" applyFont="1" applyFill="1" applyBorder="1" applyAlignment="1" applyProtection="1">
      <alignment vertical="center" wrapText="1"/>
    </xf>
    <xf numFmtId="0" fontId="14" fillId="0" borderId="0" xfId="0" applyFont="1" applyFill="1" applyBorder="1" applyAlignment="1" applyProtection="1">
      <alignment horizontal="right" vertical="center" wrapText="1" indent="1"/>
    </xf>
    <xf numFmtId="0" fontId="0" fillId="0" borderId="0" xfId="0" applyFill="1" applyBorder="1" applyAlignment="1">
      <alignment vertical="center" wrapText="1"/>
    </xf>
    <xf numFmtId="0" fontId="1" fillId="0" borderId="0" xfId="0" applyFont="1" applyFill="1" applyBorder="1" applyAlignment="1" applyProtection="1">
      <alignment horizontal="right" vertical="center" wrapText="1" indent="1"/>
    </xf>
    <xf numFmtId="3" fontId="1" fillId="0" borderId="0" xfId="0" applyNumberFormat="1" applyFont="1" applyFill="1" applyAlignment="1" applyProtection="1">
      <alignment vertical="center" wrapText="1"/>
    </xf>
    <xf numFmtId="3" fontId="1" fillId="0" borderId="0" xfId="0" applyNumberFormat="1" applyFont="1" applyFill="1" applyBorder="1" applyAlignment="1" applyProtection="1">
      <alignment horizontal="right" vertical="center" wrapText="1" indent="1"/>
    </xf>
    <xf numFmtId="0" fontId="1" fillId="0" borderId="40" xfId="0" applyFont="1" applyFill="1" applyBorder="1" applyAlignment="1" applyProtection="1">
      <alignment horizontal="right" vertical="center" wrapText="1" inden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DOKUMENTUMOK/1.%20EL&#336;TERJESZT&#201;SEK/2018/2/3%20-%202017-ktgv-m&#243;dos&#237;t&#225;s/3%20-%202017.&#233;vi%203.%20m&#243;dos&#237;t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  "/>
      <sheetName val="3.sz.mell  "/>
      <sheetName val="4. sz.mell Önkormányzat"/>
      <sheetName val="5. sz.mell Hivatal"/>
      <sheetName val="6. sz.mell Óvoda"/>
      <sheetName val="7. sz.mell Könyvtár"/>
      <sheetName val="8. sz.mell Bölcsőde"/>
      <sheetName val="9.sz.mell."/>
      <sheetName val="10.sz.mell."/>
      <sheetName val="11. sz. mell"/>
    </sheetNames>
    <sheetDataSet>
      <sheetData sheetId="0"/>
      <sheetData sheetId="1"/>
      <sheetData sheetId="2"/>
      <sheetData sheetId="3"/>
      <sheetData sheetId="4">
        <row r="41">
          <cell r="D41">
            <v>242595</v>
          </cell>
          <cell r="E41">
            <v>2972</v>
          </cell>
          <cell r="F41">
            <v>30263</v>
          </cell>
        </row>
      </sheetData>
      <sheetData sheetId="5">
        <row r="41">
          <cell r="C41">
            <v>157368</v>
          </cell>
        </row>
      </sheetData>
      <sheetData sheetId="6">
        <row r="41">
          <cell r="C41">
            <v>25275</v>
          </cell>
        </row>
      </sheetData>
      <sheetData sheetId="7">
        <row r="41">
          <cell r="C41">
            <v>56107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782"/>
  <sheetViews>
    <sheetView tabSelected="1" view="pageBreakPreview" zoomScaleNormal="100" zoomScaleSheetLayoutView="100" workbookViewId="0">
      <selection activeCell="F2" sqref="F2"/>
    </sheetView>
  </sheetViews>
  <sheetFormatPr defaultRowHeight="12.75" x14ac:dyDescent="0.2"/>
  <cols>
    <col min="1" max="1" width="13" style="1" customWidth="1"/>
    <col min="2" max="2" width="72" style="2" customWidth="1"/>
    <col min="3" max="3" width="13" style="2" customWidth="1"/>
    <col min="4" max="4" width="15.1640625" style="2" customWidth="1"/>
    <col min="5" max="5" width="15.5" style="3" customWidth="1"/>
    <col min="6" max="6" width="15.5" style="168" customWidth="1"/>
    <col min="7" max="7" width="6.1640625" style="5" customWidth="1"/>
    <col min="8" max="8" width="11.1640625" style="5" bestFit="1" customWidth="1"/>
    <col min="9" max="9" width="11.6640625" style="5" bestFit="1" customWidth="1"/>
    <col min="10" max="16384" width="9.33203125" style="5"/>
  </cols>
  <sheetData>
    <row r="1" spans="1:6" x14ac:dyDescent="0.2">
      <c r="F1" s="4" t="s">
        <v>275</v>
      </c>
    </row>
    <row r="2" spans="1:6" s="9" customFormat="1" ht="16.5" customHeight="1" thickBot="1" x14ac:dyDescent="0.25">
      <c r="A2" s="6"/>
      <c r="B2" s="7"/>
      <c r="C2" s="7"/>
      <c r="D2" s="7"/>
      <c r="E2" s="8"/>
      <c r="F2" s="4"/>
    </row>
    <row r="3" spans="1:6" s="15" customFormat="1" ht="21" customHeight="1" x14ac:dyDescent="0.2">
      <c r="A3" s="10" t="s">
        <v>0</v>
      </c>
      <c r="B3" s="11" t="s">
        <v>1</v>
      </c>
      <c r="C3" s="12"/>
      <c r="D3" s="12"/>
      <c r="E3" s="13"/>
      <c r="F3" s="14" t="s">
        <v>2</v>
      </c>
    </row>
    <row r="4" spans="1:6" s="21" customFormat="1" ht="30" customHeight="1" thickBot="1" x14ac:dyDescent="0.25">
      <c r="A4" s="16" t="s">
        <v>3</v>
      </c>
      <c r="B4" s="17" t="s">
        <v>4</v>
      </c>
      <c r="C4" s="18"/>
      <c r="D4" s="19" t="s">
        <v>2</v>
      </c>
      <c r="E4" s="19" t="s">
        <v>5</v>
      </c>
      <c r="F4" s="20" t="s">
        <v>6</v>
      </c>
    </row>
    <row r="5" spans="1:6" ht="24.75" thickBot="1" x14ac:dyDescent="0.25">
      <c r="A5" s="22" t="s">
        <v>7</v>
      </c>
      <c r="B5" s="23" t="s">
        <v>8</v>
      </c>
      <c r="C5" s="24" t="s">
        <v>9</v>
      </c>
      <c r="D5" s="25" t="s">
        <v>10</v>
      </c>
      <c r="E5" s="25" t="s">
        <v>11</v>
      </c>
      <c r="F5" s="26" t="s">
        <v>12</v>
      </c>
    </row>
    <row r="6" spans="1:6" s="31" customFormat="1" ht="12.95" customHeight="1" thickBot="1" x14ac:dyDescent="0.25">
      <c r="A6" s="27"/>
      <c r="B6" s="28" t="s">
        <v>13</v>
      </c>
      <c r="C6" s="29" t="s">
        <v>14</v>
      </c>
      <c r="D6" s="29" t="s">
        <v>15</v>
      </c>
      <c r="E6" s="29" t="s">
        <v>16</v>
      </c>
      <c r="F6" s="30" t="s">
        <v>17</v>
      </c>
    </row>
    <row r="7" spans="1:6" s="31" customFormat="1" ht="15.95" customHeight="1" thickBot="1" x14ac:dyDescent="0.25">
      <c r="A7" s="32"/>
      <c r="B7" s="33" t="s">
        <v>18</v>
      </c>
      <c r="C7" s="33"/>
      <c r="D7" s="33"/>
      <c r="E7" s="34"/>
      <c r="F7" s="35"/>
    </row>
    <row r="8" spans="1:6" s="31" customFormat="1" ht="12" customHeight="1" thickBot="1" x14ac:dyDescent="0.25">
      <c r="A8" s="36" t="s">
        <v>19</v>
      </c>
      <c r="B8" s="37" t="s">
        <v>20</v>
      </c>
      <c r="C8" s="38">
        <f>SUM(C9:C14)</f>
        <v>436094</v>
      </c>
      <c r="D8" s="38">
        <f>SUM(D9:D14)</f>
        <v>436094</v>
      </c>
      <c r="E8" s="38">
        <f>+E9+E10+E11+E12+E13+E14</f>
        <v>0</v>
      </c>
      <c r="F8" s="39">
        <f>+F9+F10+F11+F12+F13+F14</f>
        <v>0</v>
      </c>
    </row>
    <row r="9" spans="1:6" s="45" customFormat="1" ht="12" customHeight="1" x14ac:dyDescent="0.2">
      <c r="A9" s="40" t="s">
        <v>21</v>
      </c>
      <c r="B9" s="41" t="s">
        <v>22</v>
      </c>
      <c r="C9" s="42">
        <f t="shared" ref="C9:C14" si="0">+D9+E9</f>
        <v>125334</v>
      </c>
      <c r="D9" s="42">
        <f>124014+320+1000</f>
        <v>125334</v>
      </c>
      <c r="E9" s="43"/>
      <c r="F9" s="44"/>
    </row>
    <row r="10" spans="1:6" s="51" customFormat="1" ht="12" customHeight="1" x14ac:dyDescent="0.2">
      <c r="A10" s="46" t="s">
        <v>23</v>
      </c>
      <c r="B10" s="47" t="s">
        <v>24</v>
      </c>
      <c r="C10" s="42">
        <f t="shared" si="0"/>
        <v>150567</v>
      </c>
      <c r="D10" s="48">
        <f>146959+5138+283-1813</f>
        <v>150567</v>
      </c>
      <c r="E10" s="49"/>
      <c r="F10" s="50"/>
    </row>
    <row r="11" spans="1:6" s="51" customFormat="1" ht="12" customHeight="1" x14ac:dyDescent="0.2">
      <c r="A11" s="46" t="s">
        <v>25</v>
      </c>
      <c r="B11" s="47" t="s">
        <v>26</v>
      </c>
      <c r="C11" s="42">
        <f t="shared" si="0"/>
        <v>125070</v>
      </c>
      <c r="D11" s="48">
        <f>105038+1881+537+1240+295+15200+96+1114+295-626</f>
        <v>125070</v>
      </c>
      <c r="E11" s="49"/>
      <c r="F11" s="50"/>
    </row>
    <row r="12" spans="1:6" s="51" customFormat="1" ht="12" customHeight="1" x14ac:dyDescent="0.2">
      <c r="A12" s="46" t="s">
        <v>27</v>
      </c>
      <c r="B12" s="47" t="s">
        <v>28</v>
      </c>
      <c r="C12" s="42">
        <f t="shared" si="0"/>
        <v>8691</v>
      </c>
      <c r="D12" s="48">
        <f>7335+540+324+168+324</f>
        <v>8691</v>
      </c>
      <c r="E12" s="49"/>
      <c r="F12" s="50"/>
    </row>
    <row r="13" spans="1:6" s="51" customFormat="1" ht="12" customHeight="1" x14ac:dyDescent="0.2">
      <c r="A13" s="46" t="s">
        <v>29</v>
      </c>
      <c r="B13" s="47" t="s">
        <v>30</v>
      </c>
      <c r="C13" s="42">
        <f t="shared" si="0"/>
        <v>4393</v>
      </c>
      <c r="D13" s="48">
        <f>1614+2779</f>
        <v>4393</v>
      </c>
      <c r="E13" s="52"/>
      <c r="F13" s="53"/>
    </row>
    <row r="14" spans="1:6" s="45" customFormat="1" ht="12" customHeight="1" thickBot="1" x14ac:dyDescent="0.25">
      <c r="A14" s="54" t="s">
        <v>31</v>
      </c>
      <c r="B14" s="55" t="s">
        <v>32</v>
      </c>
      <c r="C14" s="42">
        <f t="shared" si="0"/>
        <v>22039</v>
      </c>
      <c r="D14" s="56">
        <f>1446+823+1000+165-1000+751-165+306+6150+9542+3021</f>
        <v>22039</v>
      </c>
      <c r="E14" s="57"/>
      <c r="F14" s="58"/>
    </row>
    <row r="15" spans="1:6" s="45" customFormat="1" ht="12" customHeight="1" thickBot="1" x14ac:dyDescent="0.25">
      <c r="A15" s="36" t="s">
        <v>33</v>
      </c>
      <c r="B15" s="59" t="s">
        <v>34</v>
      </c>
      <c r="C15" s="60">
        <f>SUM(C16:C20)</f>
        <v>285228</v>
      </c>
      <c r="D15" s="60">
        <f>SUM(D16:D20)</f>
        <v>284878</v>
      </c>
      <c r="E15" s="60">
        <f>SUM(E16:E20)</f>
        <v>350</v>
      </c>
      <c r="F15" s="61">
        <f>SUM(F16:F20)</f>
        <v>0</v>
      </c>
    </row>
    <row r="16" spans="1:6" s="45" customFormat="1" ht="12" customHeight="1" x14ac:dyDescent="0.2">
      <c r="A16" s="40" t="s">
        <v>35</v>
      </c>
      <c r="B16" s="41" t="s">
        <v>36</v>
      </c>
      <c r="C16" s="42">
        <f t="shared" ref="C16:C21" si="1">+D16+E16</f>
        <v>165</v>
      </c>
      <c r="D16" s="42">
        <v>165</v>
      </c>
      <c r="E16" s="43"/>
      <c r="F16" s="44"/>
    </row>
    <row r="17" spans="1:7" s="45" customFormat="1" ht="12" customHeight="1" x14ac:dyDescent="0.2">
      <c r="A17" s="46" t="s">
        <v>37</v>
      </c>
      <c r="B17" s="47" t="s">
        <v>38</v>
      </c>
      <c r="C17" s="42">
        <f t="shared" si="1"/>
        <v>0</v>
      </c>
      <c r="D17" s="48"/>
      <c r="E17" s="49"/>
      <c r="F17" s="50"/>
    </row>
    <row r="18" spans="1:7" s="45" customFormat="1" ht="12" customHeight="1" x14ac:dyDescent="0.2">
      <c r="A18" s="46" t="s">
        <v>39</v>
      </c>
      <c r="B18" s="47" t="s">
        <v>40</v>
      </c>
      <c r="C18" s="42">
        <f t="shared" si="1"/>
        <v>0</v>
      </c>
      <c r="D18" s="48"/>
      <c r="E18" s="49"/>
      <c r="F18" s="50"/>
    </row>
    <row r="19" spans="1:7" s="45" customFormat="1" ht="12" customHeight="1" x14ac:dyDescent="0.2">
      <c r="A19" s="46" t="s">
        <v>41</v>
      </c>
      <c r="B19" s="47" t="s">
        <v>42</v>
      </c>
      <c r="C19" s="42">
        <f t="shared" si="1"/>
        <v>0</v>
      </c>
      <c r="D19" s="48"/>
      <c r="E19" s="49"/>
      <c r="F19" s="50"/>
    </row>
    <row r="20" spans="1:7" s="45" customFormat="1" ht="12" customHeight="1" x14ac:dyDescent="0.2">
      <c r="A20" s="46" t="s">
        <v>43</v>
      </c>
      <c r="B20" s="47" t="s">
        <v>44</v>
      </c>
      <c r="C20" s="42">
        <f t="shared" si="1"/>
        <v>285063</v>
      </c>
      <c r="D20" s="48">
        <f>122140+3850+138183+3111+1817+2333+1744+2718+8647+170</f>
        <v>284713</v>
      </c>
      <c r="E20" s="49">
        <v>350</v>
      </c>
      <c r="F20" s="50"/>
      <c r="G20" s="62"/>
    </row>
    <row r="21" spans="1:7" s="51" customFormat="1" ht="12" customHeight="1" thickBot="1" x14ac:dyDescent="0.25">
      <c r="A21" s="54" t="s">
        <v>45</v>
      </c>
      <c r="B21" s="55" t="s">
        <v>46</v>
      </c>
      <c r="C21" s="42">
        <f t="shared" si="1"/>
        <v>0</v>
      </c>
      <c r="D21" s="56"/>
      <c r="E21" s="63"/>
      <c r="F21" s="64"/>
    </row>
    <row r="22" spans="1:7" s="51" customFormat="1" ht="12" customHeight="1" thickBot="1" x14ac:dyDescent="0.25">
      <c r="A22" s="36" t="s">
        <v>47</v>
      </c>
      <c r="B22" s="37" t="s">
        <v>48</v>
      </c>
      <c r="C22" s="38">
        <f>+C23+C24+C25+C26+C27</f>
        <v>667429</v>
      </c>
      <c r="D22" s="38">
        <f>+D23+D24+D25+D26+D27</f>
        <v>667429</v>
      </c>
      <c r="E22" s="38">
        <f>+E23+E24+E25+E26+E27</f>
        <v>0</v>
      </c>
      <c r="F22" s="39">
        <f>+F23+F24+F25+F26+F27</f>
        <v>0</v>
      </c>
    </row>
    <row r="23" spans="1:7" s="51" customFormat="1" ht="12" customHeight="1" x14ac:dyDescent="0.2">
      <c r="A23" s="40" t="s">
        <v>49</v>
      </c>
      <c r="B23" s="41" t="s">
        <v>50</v>
      </c>
      <c r="C23" s="42">
        <f>D23+E23+F23</f>
        <v>116</v>
      </c>
      <c r="D23" s="42">
        <v>116</v>
      </c>
      <c r="E23" s="43"/>
      <c r="F23" s="44"/>
    </row>
    <row r="24" spans="1:7" s="45" customFormat="1" ht="12" customHeight="1" x14ac:dyDescent="0.2">
      <c r="A24" s="46" t="s">
        <v>51</v>
      </c>
      <c r="B24" s="47" t="s">
        <v>52</v>
      </c>
      <c r="C24" s="48"/>
      <c r="D24" s="48"/>
      <c r="E24" s="49"/>
      <c r="F24" s="50"/>
    </row>
    <row r="25" spans="1:7" s="51" customFormat="1" ht="12" customHeight="1" x14ac:dyDescent="0.2">
      <c r="A25" s="46" t="s">
        <v>53</v>
      </c>
      <c r="B25" s="47" t="s">
        <v>54</v>
      </c>
      <c r="C25" s="48"/>
      <c r="D25" s="48"/>
      <c r="E25" s="49"/>
      <c r="F25" s="50"/>
    </row>
    <row r="26" spans="1:7" s="51" customFormat="1" ht="12" customHeight="1" x14ac:dyDescent="0.2">
      <c r="A26" s="46" t="s">
        <v>55</v>
      </c>
      <c r="B26" s="47" t="s">
        <v>56</v>
      </c>
      <c r="C26" s="48"/>
      <c r="D26" s="48"/>
      <c r="E26" s="49"/>
      <c r="F26" s="50"/>
    </row>
    <row r="27" spans="1:7" s="51" customFormat="1" ht="12" customHeight="1" x14ac:dyDescent="0.2">
      <c r="A27" s="46" t="s">
        <v>57</v>
      </c>
      <c r="B27" s="47" t="s">
        <v>58</v>
      </c>
      <c r="C27" s="48">
        <f>+D27</f>
        <v>667313</v>
      </c>
      <c r="D27" s="48">
        <f>3150+29553+185076+185000+143266+5884+115384</f>
        <v>667313</v>
      </c>
      <c r="E27" s="49"/>
      <c r="F27" s="50"/>
    </row>
    <row r="28" spans="1:7" s="51" customFormat="1" ht="12" customHeight="1" thickBot="1" x14ac:dyDescent="0.25">
      <c r="A28" s="54" t="s">
        <v>59</v>
      </c>
      <c r="B28" s="55" t="s">
        <v>60</v>
      </c>
      <c r="C28" s="56">
        <f>+D28</f>
        <v>0</v>
      </c>
      <c r="D28" s="56"/>
      <c r="E28" s="63"/>
      <c r="F28" s="64"/>
    </row>
    <row r="29" spans="1:7" s="51" customFormat="1" ht="12" customHeight="1" thickBot="1" x14ac:dyDescent="0.25">
      <c r="A29" s="36" t="s">
        <v>61</v>
      </c>
      <c r="B29" s="37" t="s">
        <v>62</v>
      </c>
      <c r="C29" s="65">
        <f>C30+C34+C35+C36</f>
        <v>201000</v>
      </c>
      <c r="D29" s="65">
        <f>D30+D34+D35+D36</f>
        <v>201000</v>
      </c>
      <c r="E29" s="66">
        <f>+E30+E34+E35+E36</f>
        <v>0</v>
      </c>
      <c r="F29" s="67">
        <f>+F30+F34+F35+F36</f>
        <v>0</v>
      </c>
    </row>
    <row r="30" spans="1:7" s="51" customFormat="1" ht="12" customHeight="1" x14ac:dyDescent="0.2">
      <c r="A30" s="40" t="s">
        <v>63</v>
      </c>
      <c r="B30" s="41" t="s">
        <v>64</v>
      </c>
      <c r="C30" s="68">
        <f>+D30+E30</f>
        <v>189000</v>
      </c>
      <c r="D30" s="68">
        <f>+D31+D32+D33</f>
        <v>189000</v>
      </c>
      <c r="E30" s="69">
        <f>+E31+E32</f>
        <v>0</v>
      </c>
      <c r="F30" s="70">
        <f>+F31+F32</f>
        <v>0</v>
      </c>
    </row>
    <row r="31" spans="1:7" s="51" customFormat="1" ht="12" customHeight="1" x14ac:dyDescent="0.2">
      <c r="A31" s="46" t="s">
        <v>65</v>
      </c>
      <c r="B31" s="47" t="s">
        <v>66</v>
      </c>
      <c r="C31" s="68">
        <f t="shared" ref="C31:C36" si="2">+D31+E31</f>
        <v>44000</v>
      </c>
      <c r="D31" s="71">
        <v>44000</v>
      </c>
      <c r="E31" s="49"/>
      <c r="F31" s="50"/>
    </row>
    <row r="32" spans="1:7" s="51" customFormat="1" ht="12" customHeight="1" x14ac:dyDescent="0.2">
      <c r="A32" s="46" t="s">
        <v>67</v>
      </c>
      <c r="B32" s="47" t="s">
        <v>68</v>
      </c>
      <c r="C32" s="68">
        <f t="shared" si="2"/>
        <v>0</v>
      </c>
      <c r="D32" s="71"/>
      <c r="E32" s="49"/>
      <c r="F32" s="50"/>
    </row>
    <row r="33" spans="1:6" s="51" customFormat="1" ht="12" customHeight="1" x14ac:dyDescent="0.2">
      <c r="A33" s="46" t="s">
        <v>69</v>
      </c>
      <c r="B33" s="72" t="s">
        <v>70</v>
      </c>
      <c r="C33" s="68">
        <f t="shared" si="2"/>
        <v>145000</v>
      </c>
      <c r="D33" s="71">
        <v>145000</v>
      </c>
      <c r="E33" s="49"/>
      <c r="F33" s="50"/>
    </row>
    <row r="34" spans="1:6" s="51" customFormat="1" ht="12" customHeight="1" x14ac:dyDescent="0.2">
      <c r="A34" s="46" t="s">
        <v>71</v>
      </c>
      <c r="B34" s="47" t="s">
        <v>72</v>
      </c>
      <c r="C34" s="68">
        <f t="shared" si="2"/>
        <v>11000</v>
      </c>
      <c r="D34" s="71">
        <v>11000</v>
      </c>
      <c r="E34" s="49"/>
      <c r="F34" s="50"/>
    </row>
    <row r="35" spans="1:6" s="51" customFormat="1" ht="12" customHeight="1" x14ac:dyDescent="0.2">
      <c r="A35" s="46" t="s">
        <v>73</v>
      </c>
      <c r="B35" s="47" t="s">
        <v>74</v>
      </c>
      <c r="C35" s="68">
        <f t="shared" si="2"/>
        <v>500</v>
      </c>
      <c r="D35" s="71">
        <v>500</v>
      </c>
      <c r="E35" s="49"/>
      <c r="F35" s="50"/>
    </row>
    <row r="36" spans="1:6" s="51" customFormat="1" ht="12" customHeight="1" thickBot="1" x14ac:dyDescent="0.25">
      <c r="A36" s="54" t="s">
        <v>75</v>
      </c>
      <c r="B36" s="55" t="s">
        <v>76</v>
      </c>
      <c r="C36" s="68">
        <f t="shared" si="2"/>
        <v>500</v>
      </c>
      <c r="D36" s="73">
        <v>500</v>
      </c>
      <c r="E36" s="63"/>
      <c r="F36" s="64"/>
    </row>
    <row r="37" spans="1:6" s="51" customFormat="1" ht="12" customHeight="1" thickBot="1" x14ac:dyDescent="0.25">
      <c r="A37" s="36" t="s">
        <v>77</v>
      </c>
      <c r="B37" s="37" t="s">
        <v>78</v>
      </c>
      <c r="C37" s="38">
        <f>SUM(C38:C48)</f>
        <v>20531</v>
      </c>
      <c r="D37" s="38">
        <f>SUM(D38:D48)</f>
        <v>20231</v>
      </c>
      <c r="E37" s="38">
        <f>SUM(E38:E48)</f>
        <v>300</v>
      </c>
      <c r="F37" s="39">
        <f>SUM(F38:F48)</f>
        <v>0</v>
      </c>
    </row>
    <row r="38" spans="1:6" s="51" customFormat="1" ht="12" customHeight="1" x14ac:dyDescent="0.2">
      <c r="A38" s="40" t="s">
        <v>79</v>
      </c>
      <c r="B38" s="41" t="s">
        <v>80</v>
      </c>
      <c r="C38" s="68">
        <f t="shared" ref="C38:C43" si="3">+D38+E38</f>
        <v>300</v>
      </c>
      <c r="D38" s="68"/>
      <c r="E38" s="43">
        <v>300</v>
      </c>
      <c r="F38" s="44"/>
    </row>
    <row r="39" spans="1:6" s="51" customFormat="1" ht="12" customHeight="1" x14ac:dyDescent="0.2">
      <c r="A39" s="46" t="s">
        <v>81</v>
      </c>
      <c r="B39" s="47" t="s">
        <v>82</v>
      </c>
      <c r="C39" s="68">
        <f>+D39+E39</f>
        <v>12609</v>
      </c>
      <c r="D39" s="71">
        <f>1860+10749</f>
        <v>12609</v>
      </c>
      <c r="E39" s="49"/>
      <c r="F39" s="50"/>
    </row>
    <row r="40" spans="1:6" s="51" customFormat="1" ht="12" customHeight="1" x14ac:dyDescent="0.2">
      <c r="A40" s="46" t="s">
        <v>83</v>
      </c>
      <c r="B40" s="47" t="s">
        <v>84</v>
      </c>
      <c r="C40" s="68">
        <f>+D40+E40</f>
        <v>2200</v>
      </c>
      <c r="D40" s="71">
        <v>2200</v>
      </c>
      <c r="E40" s="49"/>
      <c r="F40" s="50"/>
    </row>
    <row r="41" spans="1:6" s="51" customFormat="1" ht="12" customHeight="1" x14ac:dyDescent="0.2">
      <c r="A41" s="46" t="s">
        <v>85</v>
      </c>
      <c r="B41" s="47" t="s">
        <v>86</v>
      </c>
      <c r="C41" s="68">
        <f t="shared" si="3"/>
        <v>3626</v>
      </c>
      <c r="D41" s="71">
        <f>3626+10749-10749</f>
        <v>3626</v>
      </c>
      <c r="E41" s="49"/>
      <c r="F41" s="50"/>
    </row>
    <row r="42" spans="1:6" s="51" customFormat="1" ht="12" customHeight="1" x14ac:dyDescent="0.2">
      <c r="A42" s="46" t="s">
        <v>87</v>
      </c>
      <c r="B42" s="47" t="s">
        <v>88</v>
      </c>
      <c r="C42" s="68">
        <f t="shared" si="3"/>
        <v>0</v>
      </c>
      <c r="D42" s="71"/>
      <c r="E42" s="49"/>
      <c r="F42" s="50"/>
    </row>
    <row r="43" spans="1:6" s="51" customFormat="1" ht="12" customHeight="1" x14ac:dyDescent="0.2">
      <c r="A43" s="46" t="s">
        <v>89</v>
      </c>
      <c r="B43" s="47" t="s">
        <v>90</v>
      </c>
      <c r="C43" s="68">
        <f t="shared" si="3"/>
        <v>1796</v>
      </c>
      <c r="D43" s="71">
        <v>1796</v>
      </c>
      <c r="E43" s="49"/>
      <c r="F43" s="50"/>
    </row>
    <row r="44" spans="1:6" s="51" customFormat="1" ht="12" customHeight="1" x14ac:dyDescent="0.2">
      <c r="A44" s="46" t="s">
        <v>91</v>
      </c>
      <c r="B44" s="47" t="s">
        <v>92</v>
      </c>
      <c r="C44" s="68"/>
      <c r="D44" s="71"/>
      <c r="E44" s="49"/>
      <c r="F44" s="50"/>
    </row>
    <row r="45" spans="1:6" s="51" customFormat="1" ht="12" customHeight="1" x14ac:dyDescent="0.2">
      <c r="A45" s="46" t="s">
        <v>93</v>
      </c>
      <c r="B45" s="47" t="s">
        <v>94</v>
      </c>
      <c r="C45" s="68"/>
      <c r="D45" s="71"/>
      <c r="E45" s="49"/>
      <c r="F45" s="50"/>
    </row>
    <row r="46" spans="1:6" s="51" customFormat="1" ht="12" customHeight="1" x14ac:dyDescent="0.2">
      <c r="A46" s="46" t="s">
        <v>95</v>
      </c>
      <c r="B46" s="47" t="s">
        <v>96</v>
      </c>
      <c r="C46" s="68"/>
      <c r="D46" s="71"/>
      <c r="E46" s="74"/>
      <c r="F46" s="75"/>
    </row>
    <row r="47" spans="1:6" s="51" customFormat="1" ht="12" customHeight="1" x14ac:dyDescent="0.2">
      <c r="A47" s="46" t="s">
        <v>97</v>
      </c>
      <c r="B47" s="47" t="s">
        <v>98</v>
      </c>
      <c r="C47" s="68"/>
      <c r="D47" s="73"/>
      <c r="E47" s="76"/>
      <c r="F47" s="77"/>
    </row>
    <row r="48" spans="1:6" s="51" customFormat="1" ht="12" customHeight="1" thickBot="1" x14ac:dyDescent="0.25">
      <c r="A48" s="78" t="s">
        <v>99</v>
      </c>
      <c r="B48" s="79" t="s">
        <v>100</v>
      </c>
      <c r="C48" s="68"/>
      <c r="D48" s="73"/>
      <c r="E48" s="76"/>
      <c r="F48" s="77"/>
    </row>
    <row r="49" spans="1:6" s="51" customFormat="1" ht="12" customHeight="1" thickBot="1" x14ac:dyDescent="0.25">
      <c r="A49" s="36" t="s">
        <v>101</v>
      </c>
      <c r="B49" s="37" t="s">
        <v>102</v>
      </c>
      <c r="C49" s="38">
        <f>SUM(C50:C54)</f>
        <v>0</v>
      </c>
      <c r="D49" s="38">
        <f>SUM(D50:D54)</f>
        <v>0</v>
      </c>
      <c r="E49" s="38">
        <f>SUM(E50:E54)</f>
        <v>0</v>
      </c>
      <c r="F49" s="39">
        <f>SUM(F50:F54)</f>
        <v>0</v>
      </c>
    </row>
    <row r="50" spans="1:6" s="51" customFormat="1" ht="12" customHeight="1" x14ac:dyDescent="0.2">
      <c r="A50" s="40" t="s">
        <v>103</v>
      </c>
      <c r="B50" s="41" t="s">
        <v>104</v>
      </c>
      <c r="C50" s="68"/>
      <c r="D50" s="42"/>
      <c r="E50" s="80"/>
      <c r="F50" s="81"/>
    </row>
    <row r="51" spans="1:6" s="51" customFormat="1" ht="12" customHeight="1" x14ac:dyDescent="0.2">
      <c r="A51" s="46" t="s">
        <v>105</v>
      </c>
      <c r="B51" s="47" t="s">
        <v>106</v>
      </c>
      <c r="C51" s="68"/>
      <c r="D51" s="48"/>
      <c r="E51" s="74"/>
      <c r="F51" s="75"/>
    </row>
    <row r="52" spans="1:6" s="51" customFormat="1" ht="12" customHeight="1" x14ac:dyDescent="0.2">
      <c r="A52" s="46" t="s">
        <v>107</v>
      </c>
      <c r="B52" s="47" t="s">
        <v>108</v>
      </c>
      <c r="C52" s="68"/>
      <c r="D52" s="48"/>
      <c r="E52" s="74"/>
      <c r="F52" s="75"/>
    </row>
    <row r="53" spans="1:6" s="51" customFormat="1" ht="12" customHeight="1" x14ac:dyDescent="0.2">
      <c r="A53" s="46" t="s">
        <v>109</v>
      </c>
      <c r="B53" s="47" t="s">
        <v>110</v>
      </c>
      <c r="C53" s="68"/>
      <c r="D53" s="48"/>
      <c r="E53" s="74"/>
      <c r="F53" s="75"/>
    </row>
    <row r="54" spans="1:6" s="51" customFormat="1" ht="12" customHeight="1" thickBot="1" x14ac:dyDescent="0.25">
      <c r="A54" s="54" t="s">
        <v>111</v>
      </c>
      <c r="B54" s="55" t="s">
        <v>112</v>
      </c>
      <c r="C54" s="68"/>
      <c r="D54" s="56"/>
      <c r="E54" s="76"/>
      <c r="F54" s="77"/>
    </row>
    <row r="55" spans="1:6" s="51" customFormat="1" ht="12" customHeight="1" thickBot="1" x14ac:dyDescent="0.25">
      <c r="A55" s="36" t="s">
        <v>113</v>
      </c>
      <c r="B55" s="37" t="s">
        <v>114</v>
      </c>
      <c r="C55" s="38">
        <v>0</v>
      </c>
      <c r="D55" s="38">
        <v>0</v>
      </c>
      <c r="E55" s="38">
        <f>SUM(E56:E58)</f>
        <v>0</v>
      </c>
      <c r="F55" s="39">
        <f>SUM(F56:F58)</f>
        <v>0</v>
      </c>
    </row>
    <row r="56" spans="1:6" s="51" customFormat="1" ht="12" customHeight="1" x14ac:dyDescent="0.2">
      <c r="A56" s="40" t="s">
        <v>115</v>
      </c>
      <c r="B56" s="41" t="s">
        <v>116</v>
      </c>
      <c r="C56" s="42"/>
      <c r="D56" s="42"/>
      <c r="E56" s="43"/>
      <c r="F56" s="44"/>
    </row>
    <row r="57" spans="1:6" s="51" customFormat="1" ht="12" customHeight="1" x14ac:dyDescent="0.2">
      <c r="A57" s="46" t="s">
        <v>117</v>
      </c>
      <c r="B57" s="47" t="s">
        <v>118</v>
      </c>
      <c r="C57" s="48"/>
      <c r="D57" s="48"/>
      <c r="E57" s="49"/>
      <c r="F57" s="50"/>
    </row>
    <row r="58" spans="1:6" s="51" customFormat="1" ht="12" customHeight="1" x14ac:dyDescent="0.2">
      <c r="A58" s="46" t="s">
        <v>119</v>
      </c>
      <c r="B58" s="47" t="s">
        <v>120</v>
      </c>
      <c r="C58" s="48"/>
      <c r="D58" s="48"/>
      <c r="E58" s="49"/>
      <c r="F58" s="50"/>
    </row>
    <row r="59" spans="1:6" s="51" customFormat="1" ht="12" customHeight="1" thickBot="1" x14ac:dyDescent="0.25">
      <c r="A59" s="54" t="s">
        <v>121</v>
      </c>
      <c r="B59" s="55" t="s">
        <v>122</v>
      </c>
      <c r="C59" s="56"/>
      <c r="D59" s="56"/>
      <c r="E59" s="63"/>
      <c r="F59" s="64"/>
    </row>
    <row r="60" spans="1:6" s="51" customFormat="1" ht="12" customHeight="1" thickBot="1" x14ac:dyDescent="0.25">
      <c r="A60" s="36" t="s">
        <v>123</v>
      </c>
      <c r="B60" s="59" t="s">
        <v>124</v>
      </c>
      <c r="C60" s="60">
        <f>SUM(C61:C63)</f>
        <v>0</v>
      </c>
      <c r="D60" s="60">
        <f>SUM(D61:D63)</f>
        <v>0</v>
      </c>
      <c r="E60" s="38">
        <f>SUM(E61:E63)</f>
        <v>0</v>
      </c>
      <c r="F60" s="39">
        <f>SUM(F61:F63)</f>
        <v>0</v>
      </c>
    </row>
    <row r="61" spans="1:6" s="51" customFormat="1" ht="12" customHeight="1" x14ac:dyDescent="0.2">
      <c r="A61" s="40" t="s">
        <v>125</v>
      </c>
      <c r="B61" s="41" t="s">
        <v>126</v>
      </c>
      <c r="C61" s="42"/>
      <c r="D61" s="42"/>
      <c r="E61" s="74"/>
      <c r="F61" s="75"/>
    </row>
    <row r="62" spans="1:6" s="51" customFormat="1" ht="12" customHeight="1" x14ac:dyDescent="0.2">
      <c r="A62" s="46" t="s">
        <v>127</v>
      </c>
      <c r="B62" s="47" t="s">
        <v>128</v>
      </c>
      <c r="C62" s="48"/>
      <c r="D62" s="48"/>
      <c r="E62" s="74"/>
      <c r="F62" s="75"/>
    </row>
    <row r="63" spans="1:6" s="51" customFormat="1" ht="12" customHeight="1" x14ac:dyDescent="0.2">
      <c r="A63" s="46" t="s">
        <v>129</v>
      </c>
      <c r="B63" s="47" t="s">
        <v>130</v>
      </c>
      <c r="C63" s="48">
        <f>+D63</f>
        <v>0</v>
      </c>
      <c r="D63" s="48"/>
      <c r="E63" s="74"/>
      <c r="F63" s="75"/>
    </row>
    <row r="64" spans="1:6" s="51" customFormat="1" ht="12" customHeight="1" thickBot="1" x14ac:dyDescent="0.25">
      <c r="A64" s="54" t="s">
        <v>131</v>
      </c>
      <c r="B64" s="55" t="s">
        <v>132</v>
      </c>
      <c r="C64" s="56">
        <f>+D64</f>
        <v>0</v>
      </c>
      <c r="D64" s="56"/>
      <c r="E64" s="74"/>
      <c r="F64" s="75"/>
    </row>
    <row r="65" spans="1:6" s="51" customFormat="1" ht="12" customHeight="1" thickBot="1" x14ac:dyDescent="0.25">
      <c r="A65" s="36" t="s">
        <v>133</v>
      </c>
      <c r="B65" s="37" t="s">
        <v>134</v>
      </c>
      <c r="C65" s="38">
        <f>C8+C15+C22+C29+C37+C49+C55+C60</f>
        <v>1610282</v>
      </c>
      <c r="D65" s="38">
        <f>D8+D15+D22+D29+D37+D49+D55+D60</f>
        <v>1609632</v>
      </c>
      <c r="E65" s="66">
        <f>+E8+E15+E22+E29+E37+E49+E55+E60</f>
        <v>650</v>
      </c>
      <c r="F65" s="67">
        <f>+F8+F15+F22+F29+F37+F49+F55+F60</f>
        <v>0</v>
      </c>
    </row>
    <row r="66" spans="1:6" s="51" customFormat="1" ht="12" customHeight="1" thickBot="1" x14ac:dyDescent="0.25">
      <c r="A66" s="82" t="s">
        <v>135</v>
      </c>
      <c r="B66" s="59" t="s">
        <v>136</v>
      </c>
      <c r="C66" s="60"/>
      <c r="D66" s="60"/>
      <c r="E66" s="38">
        <f>SUM(E67:E69)</f>
        <v>0</v>
      </c>
      <c r="F66" s="39">
        <f>SUM(F67:F69)</f>
        <v>0</v>
      </c>
    </row>
    <row r="67" spans="1:6" s="51" customFormat="1" ht="12" customHeight="1" x14ac:dyDescent="0.2">
      <c r="A67" s="40" t="s">
        <v>137</v>
      </c>
      <c r="B67" s="41" t="s">
        <v>138</v>
      </c>
      <c r="C67" s="42"/>
      <c r="D67" s="42"/>
      <c r="E67" s="74"/>
      <c r="F67" s="75"/>
    </row>
    <row r="68" spans="1:6" s="51" customFormat="1" ht="12" customHeight="1" x14ac:dyDescent="0.2">
      <c r="A68" s="46" t="s">
        <v>139</v>
      </c>
      <c r="B68" s="47" t="s">
        <v>140</v>
      </c>
      <c r="C68" s="48"/>
      <c r="D68" s="48"/>
      <c r="E68" s="74"/>
      <c r="F68" s="75"/>
    </row>
    <row r="69" spans="1:6" s="51" customFormat="1" ht="12" customHeight="1" thickBot="1" x14ac:dyDescent="0.25">
      <c r="A69" s="54" t="s">
        <v>141</v>
      </c>
      <c r="B69" s="83" t="s">
        <v>142</v>
      </c>
      <c r="C69" s="56"/>
      <c r="D69" s="56"/>
      <c r="E69" s="74"/>
      <c r="F69" s="75"/>
    </row>
    <row r="70" spans="1:6" s="51" customFormat="1" ht="12" customHeight="1" thickBot="1" x14ac:dyDescent="0.25">
      <c r="A70" s="82" t="s">
        <v>143</v>
      </c>
      <c r="B70" s="59" t="s">
        <v>144</v>
      </c>
      <c r="C70" s="60"/>
      <c r="D70" s="60"/>
      <c r="E70" s="38">
        <f>SUM(E71:E74)</f>
        <v>0</v>
      </c>
      <c r="F70" s="39">
        <f>SUM(F71:F74)</f>
        <v>0</v>
      </c>
    </row>
    <row r="71" spans="1:6" s="51" customFormat="1" ht="12" customHeight="1" x14ac:dyDescent="0.2">
      <c r="A71" s="40" t="s">
        <v>145</v>
      </c>
      <c r="B71" s="41" t="s">
        <v>146</v>
      </c>
      <c r="C71" s="42"/>
      <c r="D71" s="42"/>
      <c r="E71" s="74"/>
      <c r="F71" s="75"/>
    </row>
    <row r="72" spans="1:6" s="51" customFormat="1" ht="12" customHeight="1" x14ac:dyDescent="0.2">
      <c r="A72" s="46" t="s">
        <v>147</v>
      </c>
      <c r="B72" s="47" t="s">
        <v>148</v>
      </c>
      <c r="C72" s="48"/>
      <c r="D72" s="48"/>
      <c r="E72" s="74"/>
      <c r="F72" s="75"/>
    </row>
    <row r="73" spans="1:6" s="51" customFormat="1" ht="12" customHeight="1" x14ac:dyDescent="0.2">
      <c r="A73" s="46" t="s">
        <v>149</v>
      </c>
      <c r="B73" s="47" t="s">
        <v>150</v>
      </c>
      <c r="C73" s="48"/>
      <c r="D73" s="48"/>
      <c r="E73" s="74"/>
      <c r="F73" s="75"/>
    </row>
    <row r="74" spans="1:6" s="51" customFormat="1" ht="12" customHeight="1" thickBot="1" x14ac:dyDescent="0.25">
      <c r="A74" s="54" t="s">
        <v>151</v>
      </c>
      <c r="B74" s="55" t="s">
        <v>152</v>
      </c>
      <c r="C74" s="56"/>
      <c r="D74" s="56"/>
      <c r="E74" s="74"/>
      <c r="F74" s="75"/>
    </row>
    <row r="75" spans="1:6" s="51" customFormat="1" ht="12" customHeight="1" thickBot="1" x14ac:dyDescent="0.25">
      <c r="A75" s="82" t="s">
        <v>153</v>
      </c>
      <c r="B75" s="59" t="s">
        <v>154</v>
      </c>
      <c r="C75" s="60">
        <f>C76+C77</f>
        <v>144253</v>
      </c>
      <c r="D75" s="60">
        <f>D76+D77</f>
        <v>95837</v>
      </c>
      <c r="E75" s="38">
        <f>SUM(E76:E77)</f>
        <v>18153</v>
      </c>
      <c r="F75" s="39">
        <f>SUM(F76:F77)</f>
        <v>30263</v>
      </c>
    </row>
    <row r="76" spans="1:6" s="51" customFormat="1" ht="12" customHeight="1" x14ac:dyDescent="0.2">
      <c r="A76" s="40" t="s">
        <v>155</v>
      </c>
      <c r="B76" s="41" t="s">
        <v>156</v>
      </c>
      <c r="C76" s="42">
        <f>+D76+E76+F76</f>
        <v>144253</v>
      </c>
      <c r="D76" s="42">
        <f>111317-17853-30263+153+161+32622-300</f>
        <v>95837</v>
      </c>
      <c r="E76" s="74">
        <f>17853+300</f>
        <v>18153</v>
      </c>
      <c r="F76" s="75">
        <v>30263</v>
      </c>
    </row>
    <row r="77" spans="1:6" s="51" customFormat="1" ht="12" customHeight="1" thickBot="1" x14ac:dyDescent="0.25">
      <c r="A77" s="54" t="s">
        <v>157</v>
      </c>
      <c r="B77" s="55" t="s">
        <v>158</v>
      </c>
      <c r="C77" s="42"/>
      <c r="D77" s="56"/>
      <c r="E77" s="74"/>
      <c r="F77" s="75"/>
    </row>
    <row r="78" spans="1:6" s="45" customFormat="1" ht="12" customHeight="1" thickBot="1" x14ac:dyDescent="0.25">
      <c r="A78" s="82" t="s">
        <v>159</v>
      </c>
      <c r="B78" s="59" t="s">
        <v>160</v>
      </c>
      <c r="C78" s="60"/>
      <c r="D78" s="60"/>
      <c r="E78" s="38">
        <f>SUM(E79:E81)</f>
        <v>0</v>
      </c>
      <c r="F78" s="39">
        <f>SUM(F79:F81)</f>
        <v>0</v>
      </c>
    </row>
    <row r="79" spans="1:6" s="51" customFormat="1" ht="12" customHeight="1" x14ac:dyDescent="0.2">
      <c r="A79" s="40" t="s">
        <v>161</v>
      </c>
      <c r="B79" s="41" t="s">
        <v>162</v>
      </c>
      <c r="C79" s="42"/>
      <c r="D79" s="42"/>
      <c r="E79" s="74"/>
      <c r="F79" s="75"/>
    </row>
    <row r="80" spans="1:6" s="51" customFormat="1" ht="12" customHeight="1" x14ac:dyDescent="0.2">
      <c r="A80" s="46" t="s">
        <v>163</v>
      </c>
      <c r="B80" s="47" t="s">
        <v>164</v>
      </c>
      <c r="C80" s="48"/>
      <c r="D80" s="48"/>
      <c r="E80" s="74"/>
      <c r="F80" s="75"/>
    </row>
    <row r="81" spans="1:11" s="51" customFormat="1" ht="12" customHeight="1" thickBot="1" x14ac:dyDescent="0.25">
      <c r="A81" s="54" t="s">
        <v>165</v>
      </c>
      <c r="B81" s="55" t="s">
        <v>166</v>
      </c>
      <c r="C81" s="56"/>
      <c r="D81" s="56"/>
      <c r="E81" s="74"/>
      <c r="F81" s="75"/>
    </row>
    <row r="82" spans="1:11" s="51" customFormat="1" ht="12" customHeight="1" thickBot="1" x14ac:dyDescent="0.25">
      <c r="A82" s="82" t="s">
        <v>167</v>
      </c>
      <c r="B82" s="59" t="s">
        <v>168</v>
      </c>
      <c r="C82" s="60"/>
      <c r="D82" s="60"/>
      <c r="E82" s="38">
        <f>SUM(E83:E86)</f>
        <v>0</v>
      </c>
      <c r="F82" s="39">
        <f>SUM(F83:F86)</f>
        <v>0</v>
      </c>
    </row>
    <row r="83" spans="1:11" s="51" customFormat="1" ht="12" customHeight="1" x14ac:dyDescent="0.2">
      <c r="A83" s="84" t="s">
        <v>169</v>
      </c>
      <c r="B83" s="41" t="s">
        <v>170</v>
      </c>
      <c r="C83" s="42"/>
      <c r="D83" s="42"/>
      <c r="E83" s="74"/>
      <c r="F83" s="75"/>
    </row>
    <row r="84" spans="1:11" s="51" customFormat="1" ht="12" customHeight="1" x14ac:dyDescent="0.2">
      <c r="A84" s="85" t="s">
        <v>171</v>
      </c>
      <c r="B84" s="47" t="s">
        <v>172</v>
      </c>
      <c r="C84" s="48"/>
      <c r="D84" s="48"/>
      <c r="E84" s="74"/>
      <c r="F84" s="75"/>
    </row>
    <row r="85" spans="1:11" s="51" customFormat="1" ht="12" customHeight="1" x14ac:dyDescent="0.2">
      <c r="A85" s="85" t="s">
        <v>173</v>
      </c>
      <c r="B85" s="47" t="s">
        <v>174</v>
      </c>
      <c r="C85" s="48"/>
      <c r="D85" s="48"/>
      <c r="E85" s="74"/>
      <c r="F85" s="75"/>
    </row>
    <row r="86" spans="1:11" s="45" customFormat="1" ht="12" customHeight="1" thickBot="1" x14ac:dyDescent="0.25">
      <c r="A86" s="86" t="s">
        <v>175</v>
      </c>
      <c r="B86" s="55" t="s">
        <v>176</v>
      </c>
      <c r="C86" s="56"/>
      <c r="D86" s="56"/>
      <c r="E86" s="74"/>
      <c r="F86" s="75"/>
    </row>
    <row r="87" spans="1:11" s="45" customFormat="1" ht="12" customHeight="1" thickBot="1" x14ac:dyDescent="0.25">
      <c r="A87" s="82" t="s">
        <v>177</v>
      </c>
      <c r="B87" s="59" t="s">
        <v>178</v>
      </c>
      <c r="C87" s="60"/>
      <c r="D87" s="60"/>
      <c r="E87" s="87"/>
      <c r="F87" s="88"/>
    </row>
    <row r="88" spans="1:11" s="45" customFormat="1" ht="12" customHeight="1" thickBot="1" x14ac:dyDescent="0.25">
      <c r="A88" s="82" t="s">
        <v>179</v>
      </c>
      <c r="B88" s="59" t="s">
        <v>180</v>
      </c>
      <c r="C88" s="60"/>
      <c r="D88" s="60"/>
      <c r="E88" s="87"/>
      <c r="F88" s="88"/>
    </row>
    <row r="89" spans="1:11" s="45" customFormat="1" ht="14.25" customHeight="1" thickBot="1" x14ac:dyDescent="0.25">
      <c r="A89" s="82" t="s">
        <v>181</v>
      </c>
      <c r="B89" s="89" t="s">
        <v>182</v>
      </c>
      <c r="C89" s="60">
        <f>+C66+C70+C75+C78+C82+C87+C88</f>
        <v>144253</v>
      </c>
      <c r="D89" s="60">
        <f>+D66+D70+D75+D78+D82+D87+D88</f>
        <v>95837</v>
      </c>
      <c r="E89" s="60">
        <f>+E66+E70+E75+E78+E82+E87+E88</f>
        <v>18153</v>
      </c>
      <c r="F89" s="61">
        <f>+F66+F70+F75+F78+F82+F87+F88</f>
        <v>30263</v>
      </c>
    </row>
    <row r="90" spans="1:11" s="45" customFormat="1" ht="13.5" customHeight="1" thickBot="1" x14ac:dyDescent="0.25">
      <c r="A90" s="90" t="s">
        <v>183</v>
      </c>
      <c r="B90" s="91" t="s">
        <v>184</v>
      </c>
      <c r="C90" s="92">
        <f>C65+C89</f>
        <v>1754535</v>
      </c>
      <c r="D90" s="92">
        <f>D65+D89</f>
        <v>1705469</v>
      </c>
      <c r="E90" s="93">
        <f>+E65+E89</f>
        <v>18803</v>
      </c>
      <c r="F90" s="94">
        <f>+F65+F89</f>
        <v>30263</v>
      </c>
    </row>
    <row r="91" spans="1:11" s="51" customFormat="1" ht="15" customHeight="1" x14ac:dyDescent="0.2">
      <c r="A91" s="95"/>
      <c r="B91" s="96"/>
      <c r="C91" s="96"/>
      <c r="D91" s="96"/>
      <c r="E91" s="97"/>
      <c r="F91" s="97"/>
    </row>
    <row r="92" spans="1:11" ht="13.5" thickBot="1" x14ac:dyDescent="0.25">
      <c r="A92" s="98"/>
      <c r="B92" s="99"/>
      <c r="C92" s="99"/>
      <c r="D92" s="99"/>
      <c r="E92" s="100"/>
      <c r="F92" s="100"/>
    </row>
    <row r="93" spans="1:11" s="31" customFormat="1" ht="16.5" customHeight="1" thickBot="1" x14ac:dyDescent="0.25">
      <c r="A93" s="22"/>
      <c r="B93" s="101" t="s">
        <v>185</v>
      </c>
      <c r="C93" s="101"/>
      <c r="D93" s="101"/>
      <c r="E93" s="102"/>
      <c r="F93" s="103"/>
    </row>
    <row r="94" spans="1:11" s="108" customFormat="1" ht="12" customHeight="1" thickBot="1" x14ac:dyDescent="0.25">
      <c r="A94" s="104" t="s">
        <v>19</v>
      </c>
      <c r="B94" s="105" t="s">
        <v>186</v>
      </c>
      <c r="C94" s="106">
        <f>C95+C96+C97+C98+C99</f>
        <v>1148533</v>
      </c>
      <c r="D94" s="106">
        <f>D95+D96+D97+D98+D99</f>
        <v>1132702</v>
      </c>
      <c r="E94" s="106">
        <f>E95+E96+E97+E98+E99+E112</f>
        <v>15831</v>
      </c>
      <c r="F94" s="107">
        <f>SUM(F95:F99)</f>
        <v>0</v>
      </c>
    </row>
    <row r="95" spans="1:11" ht="12" customHeight="1" x14ac:dyDescent="0.2">
      <c r="A95" s="109" t="s">
        <v>21</v>
      </c>
      <c r="B95" s="110" t="s">
        <v>187</v>
      </c>
      <c r="C95" s="111">
        <f>+D95+E95</f>
        <v>226907</v>
      </c>
      <c r="D95" s="112">
        <f>133067-2440+83644+7584+31+19+2550+12</f>
        <v>224467</v>
      </c>
      <c r="E95" s="113">
        <f>280+1000+1160</f>
        <v>2440</v>
      </c>
      <c r="F95" s="114"/>
      <c r="H95" s="115"/>
      <c r="I95" s="116"/>
      <c r="K95" s="116"/>
    </row>
    <row r="96" spans="1:11" ht="12" customHeight="1" x14ac:dyDescent="0.2">
      <c r="A96" s="46" t="s">
        <v>23</v>
      </c>
      <c r="B96" s="117" t="s">
        <v>188</v>
      </c>
      <c r="C96" s="118">
        <f>+D96+E96</f>
        <v>29678</v>
      </c>
      <c r="D96" s="119">
        <f>19069-506+9200+834+7+4+561+3</f>
        <v>29172</v>
      </c>
      <c r="E96" s="49">
        <f>62+177+267</f>
        <v>506</v>
      </c>
      <c r="F96" s="50"/>
      <c r="H96" s="115"/>
      <c r="I96" s="116"/>
      <c r="K96" s="116"/>
    </row>
    <row r="97" spans="1:11" ht="12" customHeight="1" x14ac:dyDescent="0.2">
      <c r="A97" s="46" t="s">
        <v>25</v>
      </c>
      <c r="B97" s="117" t="s">
        <v>189</v>
      </c>
      <c r="C97" s="118">
        <f>+D97+E97</f>
        <v>141310</v>
      </c>
      <c r="D97" s="120">
        <f>82720-2585+3850+48489+2205+445+7300-413-3556+170</f>
        <v>138625</v>
      </c>
      <c r="E97" s="63">
        <f>883+384+720+140+458+100</f>
        <v>2685</v>
      </c>
      <c r="F97" s="64"/>
      <c r="G97" s="115"/>
      <c r="H97" s="115"/>
      <c r="I97" s="116"/>
      <c r="K97" s="116"/>
    </row>
    <row r="98" spans="1:11" ht="12" customHeight="1" x14ac:dyDescent="0.2">
      <c r="A98" s="46" t="s">
        <v>27</v>
      </c>
      <c r="B98" s="121" t="s">
        <v>190</v>
      </c>
      <c r="C98" s="122">
        <f>+D98+E98</f>
        <v>18353</v>
      </c>
      <c r="D98" s="118">
        <f>5300-300+1817+9542+1744+250</f>
        <v>18353</v>
      </c>
      <c r="E98" s="63"/>
      <c r="F98" s="64"/>
      <c r="H98" s="115"/>
      <c r="I98" s="116"/>
      <c r="K98" s="116"/>
    </row>
    <row r="99" spans="1:11" ht="12" customHeight="1" x14ac:dyDescent="0.2">
      <c r="A99" s="46" t="s">
        <v>191</v>
      </c>
      <c r="B99" s="123" t="s">
        <v>192</v>
      </c>
      <c r="C99" s="118">
        <f>+D99+E99</f>
        <v>732285</v>
      </c>
      <c r="D99" s="118">
        <f>SUM(D100:D112)</f>
        <v>722085</v>
      </c>
      <c r="E99" s="118">
        <f>SUM(E100:E112)</f>
        <v>10200</v>
      </c>
      <c r="F99" s="124">
        <f>SUM(F100:F111)</f>
        <v>0</v>
      </c>
      <c r="H99" s="115"/>
      <c r="I99" s="116"/>
      <c r="K99" s="116"/>
    </row>
    <row r="100" spans="1:11" ht="12" customHeight="1" x14ac:dyDescent="0.2">
      <c r="A100" s="46" t="s">
        <v>31</v>
      </c>
      <c r="B100" s="117" t="s">
        <v>193</v>
      </c>
      <c r="C100" s="118">
        <f t="shared" ref="C100:C114" si="4">D100+E100</f>
        <v>1015</v>
      </c>
      <c r="D100" s="120">
        <v>1015</v>
      </c>
      <c r="E100" s="63"/>
      <c r="F100" s="64"/>
      <c r="H100" s="115"/>
      <c r="I100" s="116"/>
      <c r="K100" s="116"/>
    </row>
    <row r="101" spans="1:11" ht="12" customHeight="1" x14ac:dyDescent="0.2">
      <c r="A101" s="46" t="s">
        <v>194</v>
      </c>
      <c r="B101" s="125" t="s">
        <v>195</v>
      </c>
      <c r="C101" s="118">
        <f t="shared" si="4"/>
        <v>0</v>
      </c>
      <c r="D101" s="126"/>
      <c r="E101" s="63"/>
      <c r="F101" s="64"/>
      <c r="H101" s="115"/>
      <c r="I101" s="116"/>
      <c r="K101" s="116"/>
    </row>
    <row r="102" spans="1:11" ht="12" customHeight="1" x14ac:dyDescent="0.2">
      <c r="A102" s="46" t="s">
        <v>196</v>
      </c>
      <c r="B102" s="125" t="s">
        <v>197</v>
      </c>
      <c r="C102" s="118">
        <f t="shared" si="4"/>
        <v>0</v>
      </c>
      <c r="D102" s="120"/>
      <c r="E102" s="63"/>
      <c r="F102" s="64"/>
    </row>
    <row r="103" spans="1:11" ht="12" customHeight="1" x14ac:dyDescent="0.2">
      <c r="A103" s="46" t="s">
        <v>198</v>
      </c>
      <c r="B103" s="127" t="s">
        <v>199</v>
      </c>
      <c r="C103" s="118">
        <f t="shared" si="4"/>
        <v>0</v>
      </c>
      <c r="D103" s="120"/>
      <c r="E103" s="63"/>
      <c r="F103" s="64"/>
    </row>
    <row r="104" spans="1:11" ht="12" customHeight="1" x14ac:dyDescent="0.2">
      <c r="A104" s="46" t="s">
        <v>200</v>
      </c>
      <c r="B104" s="128" t="s">
        <v>201</v>
      </c>
      <c r="C104" s="118">
        <f t="shared" si="4"/>
        <v>0</v>
      </c>
      <c r="D104" s="120"/>
      <c r="E104" s="63"/>
      <c r="F104" s="64"/>
    </row>
    <row r="105" spans="1:11" ht="12" customHeight="1" x14ac:dyDescent="0.2">
      <c r="A105" s="46" t="s">
        <v>202</v>
      </c>
      <c r="B105" s="128" t="s">
        <v>203</v>
      </c>
      <c r="C105" s="118">
        <f t="shared" si="4"/>
        <v>0</v>
      </c>
      <c r="D105" s="120"/>
      <c r="E105" s="63"/>
      <c r="F105" s="64"/>
    </row>
    <row r="106" spans="1:11" ht="12" customHeight="1" x14ac:dyDescent="0.2">
      <c r="A106" s="46" t="s">
        <v>204</v>
      </c>
      <c r="B106" s="127" t="s">
        <v>205</v>
      </c>
      <c r="C106" s="118">
        <f t="shared" si="4"/>
        <v>22848</v>
      </c>
      <c r="D106" s="126">
        <v>22548</v>
      </c>
      <c r="E106" s="63">
        <v>300</v>
      </c>
      <c r="F106" s="64"/>
    </row>
    <row r="107" spans="1:11" ht="12" customHeight="1" x14ac:dyDescent="0.2">
      <c r="A107" s="46" t="s">
        <v>206</v>
      </c>
      <c r="B107" s="127" t="s">
        <v>207</v>
      </c>
      <c r="C107" s="118">
        <f t="shared" si="4"/>
        <v>0</v>
      </c>
      <c r="D107" s="120"/>
      <c r="E107" s="63"/>
      <c r="F107" s="64"/>
    </row>
    <row r="108" spans="1:11" ht="12" customHeight="1" x14ac:dyDescent="0.2">
      <c r="A108" s="46" t="s">
        <v>208</v>
      </c>
      <c r="B108" s="128" t="s">
        <v>209</v>
      </c>
      <c r="C108" s="118">
        <f t="shared" si="4"/>
        <v>0</v>
      </c>
      <c r="D108" s="120"/>
      <c r="E108" s="63"/>
      <c r="F108" s="64"/>
    </row>
    <row r="109" spans="1:11" ht="12" customHeight="1" x14ac:dyDescent="0.2">
      <c r="A109" s="129" t="s">
        <v>210</v>
      </c>
      <c r="B109" s="125" t="s">
        <v>211</v>
      </c>
      <c r="C109" s="118">
        <f t="shared" si="4"/>
        <v>0</v>
      </c>
      <c r="D109" s="118"/>
      <c r="E109" s="130"/>
      <c r="F109" s="64"/>
    </row>
    <row r="110" spans="1:11" ht="12" customHeight="1" x14ac:dyDescent="0.2">
      <c r="A110" s="46" t="s">
        <v>212</v>
      </c>
      <c r="B110" s="125" t="s">
        <v>213</v>
      </c>
      <c r="C110" s="118">
        <f t="shared" si="4"/>
        <v>0</v>
      </c>
      <c r="D110" s="131"/>
      <c r="E110" s="131"/>
      <c r="F110" s="64"/>
    </row>
    <row r="111" spans="1:11" ht="12" customHeight="1" x14ac:dyDescent="0.2">
      <c r="A111" s="54" t="s">
        <v>214</v>
      </c>
      <c r="B111" s="128" t="s">
        <v>215</v>
      </c>
      <c r="C111" s="118">
        <f t="shared" si="4"/>
        <v>9900</v>
      </c>
      <c r="D111" s="126"/>
      <c r="E111" s="63">
        <v>9900</v>
      </c>
      <c r="F111" s="64"/>
    </row>
    <row r="112" spans="1:11" ht="12" customHeight="1" x14ac:dyDescent="0.2">
      <c r="A112" s="46" t="s">
        <v>216</v>
      </c>
      <c r="B112" s="132" t="s">
        <v>217</v>
      </c>
      <c r="C112" s="118">
        <f>D112+E112</f>
        <v>698522</v>
      </c>
      <c r="D112" s="120">
        <f>+D113+D114</f>
        <v>698522</v>
      </c>
      <c r="E112" s="120"/>
      <c r="F112" s="133"/>
    </row>
    <row r="113" spans="1:6" ht="12" customHeight="1" x14ac:dyDescent="0.2">
      <c r="A113" s="46" t="s">
        <v>218</v>
      </c>
      <c r="B113" s="117" t="s">
        <v>219</v>
      </c>
      <c r="C113" s="118">
        <f>+D113</f>
        <v>62912</v>
      </c>
      <c r="D113" s="120">
        <f>-12106+2153+31607-302+15200+5138+1614+2779+283+96-100+165-1835-40-1833-87+3021-2439+2333+2718+8647-250+6150</f>
        <v>62912</v>
      </c>
      <c r="E113" s="63"/>
      <c r="F113" s="64"/>
    </row>
    <row r="114" spans="1:6" ht="12" customHeight="1" thickBot="1" x14ac:dyDescent="0.25">
      <c r="A114" s="134" t="s">
        <v>220</v>
      </c>
      <c r="B114" s="125" t="s">
        <v>221</v>
      </c>
      <c r="C114" s="118">
        <f t="shared" si="4"/>
        <v>635610</v>
      </c>
      <c r="D114" s="120">
        <f>12000+174076+185000+143266+5884+115384</f>
        <v>635610</v>
      </c>
      <c r="E114" s="63"/>
      <c r="F114" s="64"/>
    </row>
    <row r="115" spans="1:6" ht="12" customHeight="1" thickBot="1" x14ac:dyDescent="0.25">
      <c r="A115" s="36" t="s">
        <v>33</v>
      </c>
      <c r="B115" s="135" t="s">
        <v>222</v>
      </c>
      <c r="C115" s="38">
        <f>SUM(C116+C118+C120)</f>
        <v>75074</v>
      </c>
      <c r="D115" s="38">
        <f>SUM(D116+D118+D120)</f>
        <v>75074</v>
      </c>
      <c r="E115" s="136">
        <f>SUM(E116:E128)</f>
        <v>0</v>
      </c>
      <c r="F115" s="137">
        <f>SUM(F116:F128)</f>
        <v>0</v>
      </c>
    </row>
    <row r="116" spans="1:6" ht="12" customHeight="1" x14ac:dyDescent="0.2">
      <c r="A116" s="40" t="s">
        <v>35</v>
      </c>
      <c r="B116" s="117" t="s">
        <v>223</v>
      </c>
      <c r="C116" s="69">
        <f>D116+E116</f>
        <v>55169</v>
      </c>
      <c r="D116" s="69">
        <f>21141+3150+26403+1483+2388+216+1835+413+40+3700-5600</f>
        <v>55169</v>
      </c>
      <c r="E116" s="43"/>
      <c r="F116" s="44"/>
    </row>
    <row r="117" spans="1:6" ht="12" customHeight="1" x14ac:dyDescent="0.2">
      <c r="A117" s="40" t="s">
        <v>37</v>
      </c>
      <c r="B117" s="138" t="s">
        <v>224</v>
      </c>
      <c r="C117" s="69">
        <f>+D117</f>
        <v>3700</v>
      </c>
      <c r="D117" s="122">
        <v>3700</v>
      </c>
      <c r="E117" s="43"/>
      <c r="F117" s="44"/>
    </row>
    <row r="118" spans="1:6" ht="12" customHeight="1" x14ac:dyDescent="0.2">
      <c r="A118" s="40" t="s">
        <v>39</v>
      </c>
      <c r="B118" s="138" t="s">
        <v>225</v>
      </c>
      <c r="C118" s="69">
        <f>+D118</f>
        <v>19905</v>
      </c>
      <c r="D118" s="120">
        <f>10749+3556+5600</f>
        <v>19905</v>
      </c>
      <c r="E118" s="49"/>
      <c r="F118" s="50"/>
    </row>
    <row r="119" spans="1:6" ht="12" customHeight="1" x14ac:dyDescent="0.2">
      <c r="A119" s="40" t="s">
        <v>41</v>
      </c>
      <c r="B119" s="138" t="s">
        <v>226</v>
      </c>
      <c r="C119" s="69"/>
      <c r="D119" s="118"/>
      <c r="E119" s="139"/>
      <c r="F119" s="50"/>
    </row>
    <row r="120" spans="1:6" ht="12" customHeight="1" x14ac:dyDescent="0.2">
      <c r="A120" s="40" t="s">
        <v>43</v>
      </c>
      <c r="B120" s="140" t="s">
        <v>227</v>
      </c>
      <c r="C120" s="69"/>
      <c r="D120" s="141"/>
      <c r="E120" s="139"/>
      <c r="F120" s="50"/>
    </row>
    <row r="121" spans="1:6" ht="12" customHeight="1" x14ac:dyDescent="0.2">
      <c r="A121" s="40" t="s">
        <v>45</v>
      </c>
      <c r="B121" s="142" t="s">
        <v>228</v>
      </c>
      <c r="C121" s="69"/>
      <c r="D121" s="141"/>
      <c r="E121" s="139"/>
      <c r="F121" s="50"/>
    </row>
    <row r="122" spans="1:6" ht="12" customHeight="1" x14ac:dyDescent="0.2">
      <c r="A122" s="40" t="s">
        <v>229</v>
      </c>
      <c r="B122" s="143" t="s">
        <v>230</v>
      </c>
      <c r="C122" s="69"/>
      <c r="D122" s="118"/>
      <c r="E122" s="139"/>
      <c r="F122" s="50"/>
    </row>
    <row r="123" spans="1:6" ht="12" customHeight="1" x14ac:dyDescent="0.2">
      <c r="A123" s="40" t="s">
        <v>231</v>
      </c>
      <c r="B123" s="128" t="s">
        <v>203</v>
      </c>
      <c r="C123" s="69"/>
      <c r="D123" s="118"/>
      <c r="E123" s="139"/>
      <c r="F123" s="50"/>
    </row>
    <row r="124" spans="1:6" ht="12" customHeight="1" x14ac:dyDescent="0.2">
      <c r="A124" s="40" t="s">
        <v>232</v>
      </c>
      <c r="B124" s="128" t="s">
        <v>233</v>
      </c>
      <c r="C124" s="69"/>
      <c r="D124" s="118"/>
      <c r="E124" s="139"/>
      <c r="F124" s="50"/>
    </row>
    <row r="125" spans="1:6" ht="12" customHeight="1" x14ac:dyDescent="0.2">
      <c r="A125" s="40" t="s">
        <v>234</v>
      </c>
      <c r="B125" s="128" t="s">
        <v>235</v>
      </c>
      <c r="C125" s="69"/>
      <c r="D125" s="118"/>
      <c r="E125" s="139"/>
      <c r="F125" s="50"/>
    </row>
    <row r="126" spans="1:6" ht="12" customHeight="1" x14ac:dyDescent="0.2">
      <c r="A126" s="40" t="s">
        <v>236</v>
      </c>
      <c r="B126" s="128" t="s">
        <v>209</v>
      </c>
      <c r="C126" s="69"/>
      <c r="D126" s="118"/>
      <c r="E126" s="139"/>
      <c r="F126" s="50"/>
    </row>
    <row r="127" spans="1:6" ht="12" customHeight="1" x14ac:dyDescent="0.2">
      <c r="A127" s="40" t="s">
        <v>237</v>
      </c>
      <c r="B127" s="128" t="s">
        <v>238</v>
      </c>
      <c r="C127" s="69"/>
      <c r="D127" s="118"/>
      <c r="E127" s="139"/>
      <c r="F127" s="50"/>
    </row>
    <row r="128" spans="1:6" ht="12" customHeight="1" thickBot="1" x14ac:dyDescent="0.25">
      <c r="A128" s="129" t="s">
        <v>239</v>
      </c>
      <c r="B128" s="128" t="s">
        <v>240</v>
      </c>
      <c r="C128" s="69"/>
      <c r="D128" s="144"/>
      <c r="E128" s="145"/>
      <c r="F128" s="64"/>
    </row>
    <row r="129" spans="1:13" ht="12" customHeight="1" thickBot="1" x14ac:dyDescent="0.25">
      <c r="A129" s="36" t="s">
        <v>47</v>
      </c>
      <c r="B129" s="146" t="s">
        <v>241</v>
      </c>
      <c r="C129" s="66">
        <f>C94+C115</f>
        <v>1223607</v>
      </c>
      <c r="D129" s="66">
        <f>D94+D115</f>
        <v>1207776</v>
      </c>
      <c r="E129" s="66">
        <f>E94+E115</f>
        <v>15831</v>
      </c>
      <c r="F129" s="67">
        <f>F94+F115</f>
        <v>0</v>
      </c>
    </row>
    <row r="130" spans="1:13" ht="12" customHeight="1" thickBot="1" x14ac:dyDescent="0.25">
      <c r="A130" s="36" t="s">
        <v>242</v>
      </c>
      <c r="B130" s="146" t="s">
        <v>243</v>
      </c>
      <c r="C130" s="66">
        <f>SUM(C131:C133)</f>
        <v>3334</v>
      </c>
      <c r="D130" s="66">
        <f>SUM(D131:D133)</f>
        <v>3334</v>
      </c>
      <c r="E130" s="38">
        <f>+E131+E132+E133</f>
        <v>0</v>
      </c>
      <c r="F130" s="39">
        <f>+F131+F132+F133</f>
        <v>0</v>
      </c>
    </row>
    <row r="131" spans="1:13" s="108" customFormat="1" ht="12" customHeight="1" x14ac:dyDescent="0.2">
      <c r="A131" s="40" t="s">
        <v>63</v>
      </c>
      <c r="B131" s="132" t="s">
        <v>244</v>
      </c>
      <c r="C131" s="147">
        <f>+D131+E131</f>
        <v>3334</v>
      </c>
      <c r="D131" s="148">
        <v>3334</v>
      </c>
      <c r="E131" s="139"/>
      <c r="F131" s="50"/>
    </row>
    <row r="132" spans="1:13" ht="12" customHeight="1" x14ac:dyDescent="0.2">
      <c r="A132" s="40" t="s">
        <v>71</v>
      </c>
      <c r="B132" s="132" t="s">
        <v>245</v>
      </c>
      <c r="C132" s="147"/>
      <c r="D132" s="149"/>
      <c r="E132" s="139"/>
      <c r="F132" s="50"/>
    </row>
    <row r="133" spans="1:13" ht="12" customHeight="1" thickBot="1" x14ac:dyDescent="0.25">
      <c r="A133" s="129" t="s">
        <v>73</v>
      </c>
      <c r="B133" s="79" t="s">
        <v>246</v>
      </c>
      <c r="C133" s="150"/>
      <c r="D133" s="151"/>
      <c r="E133" s="139"/>
      <c r="F133" s="50"/>
    </row>
    <row r="134" spans="1:13" ht="12" customHeight="1" thickBot="1" x14ac:dyDescent="0.25">
      <c r="A134" s="36" t="s">
        <v>77</v>
      </c>
      <c r="B134" s="146" t="s">
        <v>247</v>
      </c>
      <c r="C134" s="66">
        <f>SUM(C135:C140)</f>
        <v>0</v>
      </c>
      <c r="D134" s="66">
        <f>SUM(D135:D140)</f>
        <v>0</v>
      </c>
      <c r="E134" s="38">
        <f>+E135+E136+E139+E140</f>
        <v>0</v>
      </c>
      <c r="F134" s="39">
        <f>+F135+F136+F139+F140</f>
        <v>0</v>
      </c>
    </row>
    <row r="135" spans="1:13" ht="12" customHeight="1" x14ac:dyDescent="0.2">
      <c r="A135" s="40" t="s">
        <v>79</v>
      </c>
      <c r="B135" s="132" t="s">
        <v>248</v>
      </c>
      <c r="C135" s="147"/>
      <c r="D135" s="148"/>
      <c r="E135" s="139"/>
      <c r="F135" s="50"/>
    </row>
    <row r="136" spans="1:13" ht="12" customHeight="1" x14ac:dyDescent="0.2">
      <c r="A136" s="40" t="s">
        <v>81</v>
      </c>
      <c r="B136" s="132" t="s">
        <v>249</v>
      </c>
      <c r="C136" s="147"/>
      <c r="D136" s="149"/>
      <c r="E136" s="139"/>
      <c r="F136" s="50"/>
    </row>
    <row r="137" spans="1:13" ht="12" customHeight="1" x14ac:dyDescent="0.2">
      <c r="A137" s="40" t="s">
        <v>83</v>
      </c>
      <c r="B137" s="132" t="s">
        <v>250</v>
      </c>
      <c r="C137" s="147"/>
      <c r="D137" s="149"/>
      <c r="E137" s="139"/>
      <c r="F137" s="50"/>
    </row>
    <row r="138" spans="1:13" ht="12" customHeight="1" x14ac:dyDescent="0.2">
      <c r="A138" s="40" t="s">
        <v>85</v>
      </c>
      <c r="B138" s="132" t="s">
        <v>251</v>
      </c>
      <c r="C138" s="147"/>
      <c r="D138" s="149"/>
      <c r="E138" s="139"/>
      <c r="F138" s="50"/>
    </row>
    <row r="139" spans="1:13" ht="12" customHeight="1" x14ac:dyDescent="0.2">
      <c r="A139" s="40" t="s">
        <v>87</v>
      </c>
      <c r="B139" s="132" t="s">
        <v>252</v>
      </c>
      <c r="C139" s="147"/>
      <c r="D139" s="149"/>
      <c r="E139" s="139"/>
      <c r="F139" s="50"/>
    </row>
    <row r="140" spans="1:13" s="108" customFormat="1" ht="12" customHeight="1" thickBot="1" x14ac:dyDescent="0.25">
      <c r="A140" s="129" t="s">
        <v>89</v>
      </c>
      <c r="B140" s="79" t="s">
        <v>253</v>
      </c>
      <c r="C140" s="150"/>
      <c r="D140" s="151"/>
      <c r="E140" s="139"/>
      <c r="F140" s="50"/>
    </row>
    <row r="141" spans="1:13" ht="12" customHeight="1" thickBot="1" x14ac:dyDescent="0.25">
      <c r="A141" s="36" t="s">
        <v>101</v>
      </c>
      <c r="B141" s="146" t="s">
        <v>254</v>
      </c>
      <c r="C141" s="66">
        <f>SUM(C142:C146)</f>
        <v>527594</v>
      </c>
      <c r="D141" s="66">
        <f>SUM(D142:D146)</f>
        <v>494359</v>
      </c>
      <c r="E141" s="66">
        <f>SUM(E142:E146)</f>
        <v>2972</v>
      </c>
      <c r="F141" s="67">
        <f>SUM(F142:F146)</f>
        <v>30263</v>
      </c>
      <c r="M141" s="152"/>
    </row>
    <row r="142" spans="1:13" x14ac:dyDescent="0.2">
      <c r="A142" s="40" t="s">
        <v>103</v>
      </c>
      <c r="B142" s="132" t="s">
        <v>255</v>
      </c>
      <c r="C142" s="147"/>
      <c r="D142" s="148"/>
      <c r="E142" s="139"/>
      <c r="F142" s="50"/>
    </row>
    <row r="143" spans="1:13" ht="12" customHeight="1" x14ac:dyDescent="0.2">
      <c r="A143" s="40" t="s">
        <v>105</v>
      </c>
      <c r="B143" s="132" t="s">
        <v>256</v>
      </c>
      <c r="C143" s="147">
        <f>+D143</f>
        <v>13014</v>
      </c>
      <c r="D143" s="149">
        <v>13014</v>
      </c>
      <c r="E143" s="139"/>
      <c r="F143" s="50"/>
    </row>
    <row r="144" spans="1:13" ht="12" customHeight="1" x14ac:dyDescent="0.2">
      <c r="A144" s="153" t="s">
        <v>107</v>
      </c>
      <c r="B144" s="154" t="s">
        <v>257</v>
      </c>
      <c r="C144" s="147">
        <f>+D144+E144+F144</f>
        <v>514580</v>
      </c>
      <c r="D144" s="149">
        <f>+'[1]5. sz.mell Hivatal'!D41+'[1]6. sz.mell Óvoda'!C41+'[1]7. sz.mell Könyvtár'!C41+'[1]8. sz.mell Bölcsőde'!C41</f>
        <v>481345</v>
      </c>
      <c r="E144" s="139">
        <f>+'[1]5. sz.mell Hivatal'!E41</f>
        <v>2972</v>
      </c>
      <c r="F144" s="50">
        <f>+'[1]5. sz.mell Hivatal'!F41</f>
        <v>30263</v>
      </c>
    </row>
    <row r="145" spans="1:7" s="108" customFormat="1" ht="12" customHeight="1" x14ac:dyDescent="0.2">
      <c r="A145" s="40" t="s">
        <v>109</v>
      </c>
      <c r="B145" s="132" t="s">
        <v>258</v>
      </c>
      <c r="C145" s="147"/>
      <c r="D145" s="149"/>
      <c r="E145" s="139"/>
      <c r="F145" s="50"/>
    </row>
    <row r="146" spans="1:7" s="108" customFormat="1" ht="12" customHeight="1" thickBot="1" x14ac:dyDescent="0.25">
      <c r="A146" s="129" t="s">
        <v>111</v>
      </c>
      <c r="B146" s="79" t="s">
        <v>259</v>
      </c>
      <c r="C146" s="150"/>
      <c r="D146" s="151"/>
      <c r="E146" s="139"/>
      <c r="F146" s="50"/>
    </row>
    <row r="147" spans="1:7" s="108" customFormat="1" ht="12" customHeight="1" thickBot="1" x14ac:dyDescent="0.25">
      <c r="A147" s="36" t="s">
        <v>260</v>
      </c>
      <c r="B147" s="146" t="s">
        <v>261</v>
      </c>
      <c r="C147" s="66">
        <f>SUM(C148:C152)</f>
        <v>0</v>
      </c>
      <c r="D147" s="66">
        <f>SUM(D148:D152)</f>
        <v>0</v>
      </c>
      <c r="E147" s="60">
        <f>+E148+E149+E151+E152</f>
        <v>0</v>
      </c>
      <c r="F147" s="61">
        <f>+F148+F149+F151+F152</f>
        <v>0</v>
      </c>
    </row>
    <row r="148" spans="1:7" s="108" customFormat="1" ht="12" customHeight="1" x14ac:dyDescent="0.2">
      <c r="A148" s="40" t="s">
        <v>115</v>
      </c>
      <c r="B148" s="132" t="s">
        <v>262</v>
      </c>
      <c r="C148" s="147"/>
      <c r="D148" s="148"/>
      <c r="E148" s="139"/>
      <c r="F148" s="50"/>
    </row>
    <row r="149" spans="1:7" s="108" customFormat="1" ht="12" customHeight="1" x14ac:dyDescent="0.2">
      <c r="A149" s="40" t="s">
        <v>117</v>
      </c>
      <c r="B149" s="132" t="s">
        <v>263</v>
      </c>
      <c r="C149" s="147"/>
      <c r="D149" s="149"/>
      <c r="E149" s="139"/>
      <c r="F149" s="50"/>
    </row>
    <row r="150" spans="1:7" s="108" customFormat="1" ht="12" customHeight="1" x14ac:dyDescent="0.2">
      <c r="A150" s="40" t="s">
        <v>119</v>
      </c>
      <c r="B150" s="132" t="s">
        <v>264</v>
      </c>
      <c r="C150" s="147"/>
      <c r="D150" s="149"/>
      <c r="E150" s="139"/>
      <c r="F150" s="50"/>
    </row>
    <row r="151" spans="1:7" s="108" customFormat="1" ht="12" customHeight="1" x14ac:dyDescent="0.2">
      <c r="A151" s="40" t="s">
        <v>121</v>
      </c>
      <c r="B151" s="132" t="s">
        <v>265</v>
      </c>
      <c r="C151" s="147"/>
      <c r="D151" s="149"/>
      <c r="E151" s="139"/>
      <c r="F151" s="50"/>
    </row>
    <row r="152" spans="1:7" ht="12.75" customHeight="1" thickBot="1" x14ac:dyDescent="0.25">
      <c r="A152" s="129" t="s">
        <v>266</v>
      </c>
      <c r="B152" s="79" t="s">
        <v>267</v>
      </c>
      <c r="C152" s="147">
        <f>+D152</f>
        <v>0</v>
      </c>
      <c r="D152" s="151"/>
      <c r="E152" s="139"/>
      <c r="F152" s="50"/>
    </row>
    <row r="153" spans="1:7" ht="12.75" customHeight="1" thickBot="1" x14ac:dyDescent="0.25">
      <c r="A153" s="155" t="s">
        <v>123</v>
      </c>
      <c r="B153" s="146" t="s">
        <v>268</v>
      </c>
      <c r="C153" s="156"/>
      <c r="D153" s="156"/>
      <c r="E153" s="156"/>
      <c r="F153" s="157"/>
    </row>
    <row r="154" spans="1:7" ht="12.75" customHeight="1" thickBot="1" x14ac:dyDescent="0.25">
      <c r="A154" s="155" t="s">
        <v>133</v>
      </c>
      <c r="B154" s="146" t="s">
        <v>269</v>
      </c>
      <c r="C154" s="156"/>
      <c r="D154" s="156"/>
      <c r="E154" s="156"/>
      <c r="F154" s="157"/>
    </row>
    <row r="155" spans="1:7" ht="12" customHeight="1" thickBot="1" x14ac:dyDescent="0.25">
      <c r="A155" s="36" t="s">
        <v>270</v>
      </c>
      <c r="B155" s="146" t="s">
        <v>271</v>
      </c>
      <c r="C155" s="66">
        <f>C130+C134+C141+C147+C153+C154</f>
        <v>530928</v>
      </c>
      <c r="D155" s="66">
        <f>D130+D134+D141+D147+D153+D154</f>
        <v>497693</v>
      </c>
      <c r="E155" s="66">
        <f>E130+E134+E141+E147+E153+E154</f>
        <v>2972</v>
      </c>
      <c r="F155" s="67">
        <f>F130+F134+F141+F147+F153+F154</f>
        <v>30263</v>
      </c>
    </row>
    <row r="156" spans="1:7" ht="15" customHeight="1" thickBot="1" x14ac:dyDescent="0.25">
      <c r="A156" s="158" t="s">
        <v>272</v>
      </c>
      <c r="B156" s="59" t="s">
        <v>273</v>
      </c>
      <c r="C156" s="60">
        <f>C129+C155</f>
        <v>1754535</v>
      </c>
      <c r="D156" s="60">
        <f>D129+D155</f>
        <v>1705469</v>
      </c>
      <c r="E156" s="159">
        <f>+E129+E155</f>
        <v>18803</v>
      </c>
      <c r="F156" s="160">
        <f>+F129+F155</f>
        <v>30263</v>
      </c>
      <c r="G156" s="5" t="s">
        <v>274</v>
      </c>
    </row>
    <row r="157" spans="1:7" x14ac:dyDescent="0.2">
      <c r="A157" s="161"/>
      <c r="B157" s="162"/>
      <c r="C157" s="162"/>
      <c r="D157" s="162"/>
      <c r="E157" s="163"/>
      <c r="F157" s="163"/>
      <c r="G157" s="164"/>
    </row>
    <row r="158" spans="1:7" x14ac:dyDescent="0.2">
      <c r="E158" s="165"/>
      <c r="F158" s="165"/>
      <c r="G158" s="164"/>
    </row>
    <row r="159" spans="1:7" x14ac:dyDescent="0.2">
      <c r="C159" s="166"/>
      <c r="E159" s="165"/>
      <c r="F159" s="165"/>
    </row>
    <row r="160" spans="1:7" x14ac:dyDescent="0.2">
      <c r="E160" s="165"/>
      <c r="F160" s="165"/>
    </row>
    <row r="161" spans="3:6" x14ac:dyDescent="0.2">
      <c r="E161" s="165"/>
      <c r="F161" s="165"/>
    </row>
    <row r="162" spans="3:6" x14ac:dyDescent="0.2">
      <c r="C162" s="166"/>
      <c r="E162" s="165"/>
      <c r="F162" s="165"/>
    </row>
    <row r="163" spans="3:6" x14ac:dyDescent="0.2">
      <c r="E163" s="165"/>
      <c r="F163" s="165"/>
    </row>
    <row r="164" spans="3:6" x14ac:dyDescent="0.2">
      <c r="E164" s="165"/>
      <c r="F164" s="165"/>
    </row>
    <row r="165" spans="3:6" x14ac:dyDescent="0.2">
      <c r="E165" s="167"/>
      <c r="F165" s="165"/>
    </row>
    <row r="166" spans="3:6" x14ac:dyDescent="0.2">
      <c r="E166" s="165"/>
      <c r="F166" s="165"/>
    </row>
    <row r="167" spans="3:6" x14ac:dyDescent="0.2">
      <c r="E167" s="165"/>
      <c r="F167" s="165"/>
    </row>
    <row r="168" spans="3:6" x14ac:dyDescent="0.2">
      <c r="C168" s="166"/>
      <c r="E168" s="165"/>
      <c r="F168" s="165"/>
    </row>
    <row r="169" spans="3:6" x14ac:dyDescent="0.2">
      <c r="E169" s="165"/>
      <c r="F169" s="165"/>
    </row>
    <row r="170" spans="3:6" x14ac:dyDescent="0.2">
      <c r="E170" s="165"/>
      <c r="F170" s="165"/>
    </row>
    <row r="171" spans="3:6" x14ac:dyDescent="0.2">
      <c r="E171" s="165"/>
      <c r="F171" s="165"/>
    </row>
    <row r="172" spans="3:6" x14ac:dyDescent="0.2">
      <c r="E172" s="165"/>
      <c r="F172" s="165"/>
    </row>
    <row r="173" spans="3:6" x14ac:dyDescent="0.2">
      <c r="E173" s="165"/>
      <c r="F173" s="165"/>
    </row>
    <row r="174" spans="3:6" x14ac:dyDescent="0.2">
      <c r="E174" s="165"/>
      <c r="F174" s="165"/>
    </row>
    <row r="175" spans="3:6" x14ac:dyDescent="0.2">
      <c r="E175" s="165"/>
      <c r="F175" s="165"/>
    </row>
    <row r="176" spans="3:6" x14ac:dyDescent="0.2">
      <c r="E176" s="165"/>
      <c r="F176" s="165"/>
    </row>
    <row r="177" spans="5:6" x14ac:dyDescent="0.2">
      <c r="E177" s="165"/>
      <c r="F177" s="165"/>
    </row>
    <row r="178" spans="5:6" x14ac:dyDescent="0.2">
      <c r="E178" s="165"/>
      <c r="F178" s="165"/>
    </row>
    <row r="179" spans="5:6" x14ac:dyDescent="0.2">
      <c r="E179" s="165"/>
      <c r="F179" s="165"/>
    </row>
    <row r="180" spans="5:6" x14ac:dyDescent="0.2">
      <c r="E180" s="165"/>
      <c r="F180" s="165"/>
    </row>
    <row r="181" spans="5:6" x14ac:dyDescent="0.2">
      <c r="E181" s="165"/>
      <c r="F181" s="165"/>
    </row>
    <row r="182" spans="5:6" x14ac:dyDescent="0.2">
      <c r="E182" s="165"/>
      <c r="F182" s="165"/>
    </row>
    <row r="183" spans="5:6" x14ac:dyDescent="0.2">
      <c r="E183" s="165"/>
      <c r="F183" s="165"/>
    </row>
    <row r="184" spans="5:6" x14ac:dyDescent="0.2">
      <c r="E184" s="165"/>
      <c r="F184" s="165"/>
    </row>
    <row r="185" spans="5:6" x14ac:dyDescent="0.2">
      <c r="E185" s="165"/>
      <c r="F185" s="165"/>
    </row>
    <row r="186" spans="5:6" x14ac:dyDescent="0.2">
      <c r="E186" s="165"/>
      <c r="F186" s="165"/>
    </row>
    <row r="187" spans="5:6" x14ac:dyDescent="0.2">
      <c r="E187" s="165"/>
      <c r="F187" s="165"/>
    </row>
    <row r="188" spans="5:6" x14ac:dyDescent="0.2">
      <c r="E188" s="165"/>
      <c r="F188" s="165"/>
    </row>
    <row r="189" spans="5:6" x14ac:dyDescent="0.2">
      <c r="E189" s="165"/>
      <c r="F189" s="165"/>
    </row>
    <row r="190" spans="5:6" x14ac:dyDescent="0.2">
      <c r="E190" s="165"/>
      <c r="F190" s="165"/>
    </row>
    <row r="191" spans="5:6" x14ac:dyDescent="0.2">
      <c r="E191" s="165"/>
      <c r="F191" s="165"/>
    </row>
    <row r="192" spans="5:6" x14ac:dyDescent="0.2">
      <c r="E192" s="165"/>
      <c r="F192" s="165"/>
    </row>
    <row r="193" spans="5:6" x14ac:dyDescent="0.2">
      <c r="E193" s="165"/>
      <c r="F193" s="165"/>
    </row>
    <row r="194" spans="5:6" x14ac:dyDescent="0.2">
      <c r="E194" s="165"/>
      <c r="F194" s="165"/>
    </row>
    <row r="195" spans="5:6" x14ac:dyDescent="0.2">
      <c r="E195" s="165"/>
      <c r="F195" s="165"/>
    </row>
    <row r="196" spans="5:6" x14ac:dyDescent="0.2">
      <c r="E196" s="165"/>
      <c r="F196" s="165"/>
    </row>
    <row r="197" spans="5:6" x14ac:dyDescent="0.2">
      <c r="E197" s="165"/>
      <c r="F197" s="165"/>
    </row>
    <row r="198" spans="5:6" x14ac:dyDescent="0.2">
      <c r="E198" s="165"/>
      <c r="F198" s="165"/>
    </row>
    <row r="199" spans="5:6" x14ac:dyDescent="0.2">
      <c r="E199" s="165"/>
      <c r="F199" s="165"/>
    </row>
    <row r="200" spans="5:6" x14ac:dyDescent="0.2">
      <c r="E200" s="165"/>
      <c r="F200" s="165"/>
    </row>
    <row r="201" spans="5:6" x14ac:dyDescent="0.2">
      <c r="E201" s="165"/>
      <c r="F201" s="165"/>
    </row>
    <row r="202" spans="5:6" x14ac:dyDescent="0.2">
      <c r="E202" s="165"/>
      <c r="F202" s="165"/>
    </row>
    <row r="203" spans="5:6" x14ac:dyDescent="0.2">
      <c r="E203" s="165"/>
      <c r="F203" s="165"/>
    </row>
    <row r="204" spans="5:6" x14ac:dyDescent="0.2">
      <c r="E204" s="165"/>
      <c r="F204" s="165"/>
    </row>
    <row r="205" spans="5:6" x14ac:dyDescent="0.2">
      <c r="E205" s="165"/>
      <c r="F205" s="165"/>
    </row>
    <row r="206" spans="5:6" x14ac:dyDescent="0.2">
      <c r="E206" s="165"/>
      <c r="F206" s="165"/>
    </row>
    <row r="207" spans="5:6" x14ac:dyDescent="0.2">
      <c r="E207" s="165"/>
      <c r="F207" s="165"/>
    </row>
    <row r="208" spans="5:6" x14ac:dyDescent="0.2">
      <c r="E208" s="165"/>
      <c r="F208" s="165"/>
    </row>
    <row r="209" spans="5:6" x14ac:dyDescent="0.2">
      <c r="E209" s="165"/>
      <c r="F209" s="165"/>
    </row>
    <row r="210" spans="5:6" x14ac:dyDescent="0.2">
      <c r="E210" s="165"/>
      <c r="F210" s="165"/>
    </row>
    <row r="211" spans="5:6" x14ac:dyDescent="0.2">
      <c r="E211" s="165"/>
      <c r="F211" s="165"/>
    </row>
    <row r="212" spans="5:6" x14ac:dyDescent="0.2">
      <c r="E212" s="165"/>
      <c r="F212" s="165"/>
    </row>
    <row r="213" spans="5:6" x14ac:dyDescent="0.2">
      <c r="E213" s="165"/>
      <c r="F213" s="165"/>
    </row>
    <row r="214" spans="5:6" x14ac:dyDescent="0.2">
      <c r="E214" s="165"/>
      <c r="F214" s="165"/>
    </row>
    <row r="215" spans="5:6" x14ac:dyDescent="0.2">
      <c r="E215" s="165"/>
      <c r="F215" s="165"/>
    </row>
    <row r="216" spans="5:6" x14ac:dyDescent="0.2">
      <c r="E216" s="165"/>
      <c r="F216" s="165"/>
    </row>
    <row r="217" spans="5:6" x14ac:dyDescent="0.2">
      <c r="E217" s="165"/>
      <c r="F217" s="165"/>
    </row>
    <row r="218" spans="5:6" x14ac:dyDescent="0.2">
      <c r="E218" s="165"/>
      <c r="F218" s="165"/>
    </row>
    <row r="219" spans="5:6" x14ac:dyDescent="0.2">
      <c r="E219" s="165"/>
      <c r="F219" s="165"/>
    </row>
    <row r="220" spans="5:6" x14ac:dyDescent="0.2">
      <c r="E220" s="165"/>
      <c r="F220" s="165"/>
    </row>
    <row r="221" spans="5:6" x14ac:dyDescent="0.2">
      <c r="E221" s="165"/>
      <c r="F221" s="165"/>
    </row>
    <row r="222" spans="5:6" x14ac:dyDescent="0.2">
      <c r="E222" s="165"/>
      <c r="F222" s="165"/>
    </row>
    <row r="223" spans="5:6" x14ac:dyDescent="0.2">
      <c r="E223" s="165"/>
      <c r="F223" s="165"/>
    </row>
    <row r="224" spans="5:6" x14ac:dyDescent="0.2">
      <c r="E224" s="165"/>
      <c r="F224" s="165"/>
    </row>
    <row r="225" spans="5:6" x14ac:dyDescent="0.2">
      <c r="E225" s="165"/>
      <c r="F225" s="165"/>
    </row>
    <row r="226" spans="5:6" x14ac:dyDescent="0.2">
      <c r="E226" s="165"/>
      <c r="F226" s="165"/>
    </row>
    <row r="227" spans="5:6" x14ac:dyDescent="0.2">
      <c r="E227" s="165"/>
      <c r="F227" s="165"/>
    </row>
    <row r="228" spans="5:6" x14ac:dyDescent="0.2">
      <c r="E228" s="165"/>
      <c r="F228" s="165"/>
    </row>
    <row r="229" spans="5:6" x14ac:dyDescent="0.2">
      <c r="E229" s="165"/>
      <c r="F229" s="165"/>
    </row>
    <row r="230" spans="5:6" x14ac:dyDescent="0.2">
      <c r="E230" s="165"/>
      <c r="F230" s="165"/>
    </row>
    <row r="231" spans="5:6" x14ac:dyDescent="0.2">
      <c r="E231" s="165"/>
      <c r="F231" s="165"/>
    </row>
    <row r="232" spans="5:6" x14ac:dyDescent="0.2">
      <c r="E232" s="165"/>
      <c r="F232" s="165"/>
    </row>
    <row r="233" spans="5:6" x14ac:dyDescent="0.2">
      <c r="E233" s="165"/>
      <c r="F233" s="165"/>
    </row>
    <row r="234" spans="5:6" x14ac:dyDescent="0.2">
      <c r="E234" s="165"/>
      <c r="F234" s="165"/>
    </row>
    <row r="235" spans="5:6" x14ac:dyDescent="0.2">
      <c r="E235" s="165"/>
      <c r="F235" s="165"/>
    </row>
    <row r="236" spans="5:6" x14ac:dyDescent="0.2">
      <c r="E236" s="165"/>
      <c r="F236" s="165"/>
    </row>
    <row r="237" spans="5:6" x14ac:dyDescent="0.2">
      <c r="E237" s="165"/>
      <c r="F237" s="165"/>
    </row>
    <row r="238" spans="5:6" x14ac:dyDescent="0.2">
      <c r="E238" s="165"/>
      <c r="F238" s="165"/>
    </row>
    <row r="239" spans="5:6" x14ac:dyDescent="0.2">
      <c r="E239" s="165"/>
      <c r="F239" s="165"/>
    </row>
    <row r="240" spans="5:6" x14ac:dyDescent="0.2">
      <c r="E240" s="165"/>
      <c r="F240" s="165"/>
    </row>
    <row r="241" spans="5:6" x14ac:dyDescent="0.2">
      <c r="E241" s="165"/>
      <c r="F241" s="165"/>
    </row>
    <row r="242" spans="5:6" x14ac:dyDescent="0.2">
      <c r="E242" s="165"/>
      <c r="F242" s="165"/>
    </row>
    <row r="243" spans="5:6" x14ac:dyDescent="0.2">
      <c r="E243" s="165"/>
      <c r="F243" s="165"/>
    </row>
    <row r="244" spans="5:6" x14ac:dyDescent="0.2">
      <c r="E244" s="165"/>
      <c r="F244" s="165"/>
    </row>
    <row r="245" spans="5:6" x14ac:dyDescent="0.2">
      <c r="E245" s="165"/>
      <c r="F245" s="165"/>
    </row>
    <row r="246" spans="5:6" x14ac:dyDescent="0.2">
      <c r="E246" s="165"/>
      <c r="F246" s="165"/>
    </row>
    <row r="247" spans="5:6" x14ac:dyDescent="0.2">
      <c r="E247" s="165"/>
      <c r="F247" s="165"/>
    </row>
    <row r="248" spans="5:6" x14ac:dyDescent="0.2">
      <c r="E248" s="165"/>
      <c r="F248" s="165"/>
    </row>
    <row r="249" spans="5:6" x14ac:dyDescent="0.2">
      <c r="E249" s="165"/>
      <c r="F249" s="165"/>
    </row>
    <row r="250" spans="5:6" x14ac:dyDescent="0.2">
      <c r="E250" s="165"/>
      <c r="F250" s="165"/>
    </row>
    <row r="251" spans="5:6" x14ac:dyDescent="0.2">
      <c r="E251" s="165"/>
      <c r="F251" s="165"/>
    </row>
    <row r="252" spans="5:6" x14ac:dyDescent="0.2">
      <c r="E252" s="165"/>
      <c r="F252" s="165"/>
    </row>
    <row r="253" spans="5:6" x14ac:dyDescent="0.2">
      <c r="E253" s="165"/>
      <c r="F253" s="165"/>
    </row>
    <row r="254" spans="5:6" x14ac:dyDescent="0.2">
      <c r="E254" s="165"/>
      <c r="F254" s="165"/>
    </row>
    <row r="255" spans="5:6" x14ac:dyDescent="0.2">
      <c r="E255" s="165"/>
      <c r="F255" s="165"/>
    </row>
    <row r="256" spans="5:6" x14ac:dyDescent="0.2">
      <c r="E256" s="165"/>
      <c r="F256" s="165"/>
    </row>
    <row r="257" spans="5:6" x14ac:dyDescent="0.2">
      <c r="E257" s="165"/>
      <c r="F257" s="165"/>
    </row>
    <row r="258" spans="5:6" x14ac:dyDescent="0.2">
      <c r="E258" s="165"/>
      <c r="F258" s="165"/>
    </row>
    <row r="259" spans="5:6" x14ac:dyDescent="0.2">
      <c r="E259" s="165"/>
      <c r="F259" s="165"/>
    </row>
    <row r="260" spans="5:6" x14ac:dyDescent="0.2">
      <c r="E260" s="165"/>
      <c r="F260" s="165"/>
    </row>
    <row r="261" spans="5:6" x14ac:dyDescent="0.2">
      <c r="E261" s="165"/>
      <c r="F261" s="165"/>
    </row>
    <row r="262" spans="5:6" x14ac:dyDescent="0.2">
      <c r="E262" s="165"/>
      <c r="F262" s="165"/>
    </row>
    <row r="263" spans="5:6" x14ac:dyDescent="0.2">
      <c r="E263" s="165"/>
      <c r="F263" s="165"/>
    </row>
    <row r="264" spans="5:6" x14ac:dyDescent="0.2">
      <c r="E264" s="165"/>
      <c r="F264" s="165"/>
    </row>
    <row r="265" spans="5:6" x14ac:dyDescent="0.2">
      <c r="E265" s="165"/>
      <c r="F265" s="165"/>
    </row>
    <row r="266" spans="5:6" x14ac:dyDescent="0.2">
      <c r="E266" s="165"/>
      <c r="F266" s="165"/>
    </row>
    <row r="267" spans="5:6" x14ac:dyDescent="0.2">
      <c r="E267" s="165"/>
      <c r="F267" s="165"/>
    </row>
    <row r="268" spans="5:6" x14ac:dyDescent="0.2">
      <c r="E268" s="165"/>
      <c r="F268" s="165"/>
    </row>
    <row r="269" spans="5:6" x14ac:dyDescent="0.2">
      <c r="E269" s="165"/>
      <c r="F269" s="165"/>
    </row>
    <row r="270" spans="5:6" x14ac:dyDescent="0.2">
      <c r="E270" s="165"/>
      <c r="F270" s="165"/>
    </row>
    <row r="271" spans="5:6" x14ac:dyDescent="0.2">
      <c r="E271" s="165"/>
      <c r="F271" s="165"/>
    </row>
    <row r="272" spans="5:6" x14ac:dyDescent="0.2">
      <c r="E272" s="165"/>
      <c r="F272" s="165"/>
    </row>
    <row r="273" spans="5:6" x14ac:dyDescent="0.2">
      <c r="E273" s="165"/>
      <c r="F273" s="165"/>
    </row>
    <row r="274" spans="5:6" x14ac:dyDescent="0.2">
      <c r="E274" s="165"/>
      <c r="F274" s="165"/>
    </row>
    <row r="275" spans="5:6" x14ac:dyDescent="0.2">
      <c r="E275" s="165"/>
      <c r="F275" s="165"/>
    </row>
    <row r="276" spans="5:6" x14ac:dyDescent="0.2">
      <c r="E276" s="165"/>
      <c r="F276" s="165"/>
    </row>
    <row r="277" spans="5:6" x14ac:dyDescent="0.2">
      <c r="E277" s="165"/>
      <c r="F277" s="165"/>
    </row>
    <row r="278" spans="5:6" x14ac:dyDescent="0.2">
      <c r="E278" s="165"/>
      <c r="F278" s="165"/>
    </row>
    <row r="279" spans="5:6" x14ac:dyDescent="0.2">
      <c r="E279" s="165"/>
      <c r="F279" s="165"/>
    </row>
    <row r="280" spans="5:6" x14ac:dyDescent="0.2">
      <c r="E280" s="165"/>
      <c r="F280" s="165"/>
    </row>
    <row r="281" spans="5:6" x14ac:dyDescent="0.2">
      <c r="E281" s="165"/>
      <c r="F281" s="165"/>
    </row>
    <row r="282" spans="5:6" x14ac:dyDescent="0.2">
      <c r="E282" s="165"/>
      <c r="F282" s="165"/>
    </row>
    <row r="283" spans="5:6" x14ac:dyDescent="0.2">
      <c r="E283" s="165"/>
      <c r="F283" s="165"/>
    </row>
    <row r="284" spans="5:6" x14ac:dyDescent="0.2">
      <c r="E284" s="165"/>
      <c r="F284" s="165"/>
    </row>
    <row r="285" spans="5:6" x14ac:dyDescent="0.2">
      <c r="E285" s="165"/>
      <c r="F285" s="165"/>
    </row>
    <row r="286" spans="5:6" x14ac:dyDescent="0.2">
      <c r="E286" s="165"/>
      <c r="F286" s="165"/>
    </row>
    <row r="287" spans="5:6" x14ac:dyDescent="0.2">
      <c r="E287" s="165"/>
      <c r="F287" s="165"/>
    </row>
    <row r="288" spans="5:6" x14ac:dyDescent="0.2">
      <c r="E288" s="165"/>
      <c r="F288" s="165"/>
    </row>
    <row r="289" spans="5:6" x14ac:dyDescent="0.2">
      <c r="E289" s="165"/>
      <c r="F289" s="165"/>
    </row>
    <row r="290" spans="5:6" x14ac:dyDescent="0.2">
      <c r="E290" s="165"/>
      <c r="F290" s="165"/>
    </row>
    <row r="291" spans="5:6" x14ac:dyDescent="0.2">
      <c r="E291" s="165"/>
      <c r="F291" s="165"/>
    </row>
    <row r="292" spans="5:6" x14ac:dyDescent="0.2">
      <c r="E292" s="165"/>
      <c r="F292" s="165"/>
    </row>
    <row r="293" spans="5:6" x14ac:dyDescent="0.2">
      <c r="E293" s="165"/>
      <c r="F293" s="165"/>
    </row>
    <row r="294" spans="5:6" x14ac:dyDescent="0.2">
      <c r="E294" s="165"/>
      <c r="F294" s="165"/>
    </row>
    <row r="295" spans="5:6" x14ac:dyDescent="0.2">
      <c r="E295" s="165"/>
      <c r="F295" s="165"/>
    </row>
    <row r="296" spans="5:6" x14ac:dyDescent="0.2">
      <c r="E296" s="165"/>
      <c r="F296" s="165"/>
    </row>
    <row r="297" spans="5:6" x14ac:dyDescent="0.2">
      <c r="E297" s="165"/>
      <c r="F297" s="165"/>
    </row>
    <row r="298" spans="5:6" x14ac:dyDescent="0.2">
      <c r="E298" s="165"/>
      <c r="F298" s="165"/>
    </row>
    <row r="299" spans="5:6" x14ac:dyDescent="0.2">
      <c r="E299" s="165"/>
      <c r="F299" s="165"/>
    </row>
    <row r="300" spans="5:6" x14ac:dyDescent="0.2">
      <c r="E300" s="165"/>
      <c r="F300" s="165"/>
    </row>
    <row r="301" spans="5:6" x14ac:dyDescent="0.2">
      <c r="E301" s="165"/>
      <c r="F301" s="165"/>
    </row>
    <row r="302" spans="5:6" x14ac:dyDescent="0.2">
      <c r="E302" s="165"/>
      <c r="F302" s="165"/>
    </row>
    <row r="303" spans="5:6" x14ac:dyDescent="0.2">
      <c r="E303" s="165"/>
      <c r="F303" s="165"/>
    </row>
    <row r="304" spans="5:6" x14ac:dyDescent="0.2">
      <c r="E304" s="165"/>
      <c r="F304" s="165"/>
    </row>
    <row r="305" spans="5:6" x14ac:dyDescent="0.2">
      <c r="E305" s="165"/>
      <c r="F305" s="165"/>
    </row>
    <row r="306" spans="5:6" x14ac:dyDescent="0.2">
      <c r="E306" s="165"/>
      <c r="F306" s="165"/>
    </row>
    <row r="307" spans="5:6" x14ac:dyDescent="0.2">
      <c r="E307" s="165"/>
      <c r="F307" s="165"/>
    </row>
    <row r="308" spans="5:6" x14ac:dyDescent="0.2">
      <c r="E308" s="165"/>
      <c r="F308" s="165"/>
    </row>
    <row r="309" spans="5:6" x14ac:dyDescent="0.2">
      <c r="E309" s="165"/>
      <c r="F309" s="165"/>
    </row>
    <row r="310" spans="5:6" x14ac:dyDescent="0.2">
      <c r="E310" s="165"/>
      <c r="F310" s="165"/>
    </row>
    <row r="311" spans="5:6" x14ac:dyDescent="0.2">
      <c r="E311" s="165"/>
      <c r="F311" s="165"/>
    </row>
    <row r="312" spans="5:6" x14ac:dyDescent="0.2">
      <c r="E312" s="165"/>
      <c r="F312" s="165"/>
    </row>
    <row r="313" spans="5:6" x14ac:dyDescent="0.2">
      <c r="E313" s="165"/>
      <c r="F313" s="165"/>
    </row>
    <row r="314" spans="5:6" x14ac:dyDescent="0.2">
      <c r="E314" s="165"/>
      <c r="F314" s="165"/>
    </row>
    <row r="315" spans="5:6" x14ac:dyDescent="0.2">
      <c r="E315" s="165"/>
      <c r="F315" s="165"/>
    </row>
    <row r="316" spans="5:6" x14ac:dyDescent="0.2">
      <c r="E316" s="165"/>
      <c r="F316" s="165"/>
    </row>
    <row r="317" spans="5:6" x14ac:dyDescent="0.2">
      <c r="E317" s="165"/>
      <c r="F317" s="165"/>
    </row>
    <row r="318" spans="5:6" x14ac:dyDescent="0.2">
      <c r="E318" s="165"/>
      <c r="F318" s="165"/>
    </row>
    <row r="319" spans="5:6" x14ac:dyDescent="0.2">
      <c r="E319" s="165"/>
      <c r="F319" s="165"/>
    </row>
    <row r="320" spans="5:6" x14ac:dyDescent="0.2">
      <c r="E320" s="165"/>
      <c r="F320" s="165"/>
    </row>
    <row r="321" spans="5:6" x14ac:dyDescent="0.2">
      <c r="E321" s="165"/>
      <c r="F321" s="165"/>
    </row>
    <row r="322" spans="5:6" x14ac:dyDescent="0.2">
      <c r="E322" s="165"/>
      <c r="F322" s="165"/>
    </row>
    <row r="323" spans="5:6" x14ac:dyDescent="0.2">
      <c r="E323" s="165"/>
      <c r="F323" s="165"/>
    </row>
    <row r="324" spans="5:6" x14ac:dyDescent="0.2">
      <c r="E324" s="165"/>
      <c r="F324" s="165"/>
    </row>
    <row r="325" spans="5:6" x14ac:dyDescent="0.2">
      <c r="E325" s="165"/>
      <c r="F325" s="165"/>
    </row>
    <row r="326" spans="5:6" x14ac:dyDescent="0.2">
      <c r="E326" s="165"/>
      <c r="F326" s="165"/>
    </row>
    <row r="327" spans="5:6" x14ac:dyDescent="0.2">
      <c r="E327" s="165"/>
      <c r="F327" s="165"/>
    </row>
    <row r="328" spans="5:6" x14ac:dyDescent="0.2">
      <c r="E328" s="165"/>
      <c r="F328" s="165"/>
    </row>
    <row r="329" spans="5:6" x14ac:dyDescent="0.2">
      <c r="E329" s="165"/>
      <c r="F329" s="165"/>
    </row>
    <row r="330" spans="5:6" x14ac:dyDescent="0.2">
      <c r="E330" s="165"/>
      <c r="F330" s="165"/>
    </row>
    <row r="331" spans="5:6" x14ac:dyDescent="0.2">
      <c r="E331" s="165"/>
      <c r="F331" s="165"/>
    </row>
    <row r="332" spans="5:6" x14ac:dyDescent="0.2">
      <c r="E332" s="165"/>
      <c r="F332" s="165"/>
    </row>
    <row r="333" spans="5:6" x14ac:dyDescent="0.2">
      <c r="E333" s="165"/>
      <c r="F333" s="165"/>
    </row>
    <row r="334" spans="5:6" x14ac:dyDescent="0.2">
      <c r="E334" s="165"/>
      <c r="F334" s="165"/>
    </row>
    <row r="335" spans="5:6" x14ac:dyDescent="0.2">
      <c r="E335" s="165"/>
      <c r="F335" s="165"/>
    </row>
    <row r="336" spans="5:6" x14ac:dyDescent="0.2">
      <c r="E336" s="165"/>
      <c r="F336" s="165"/>
    </row>
    <row r="337" spans="5:6" x14ac:dyDescent="0.2">
      <c r="E337" s="165"/>
      <c r="F337" s="165"/>
    </row>
    <row r="338" spans="5:6" x14ac:dyDescent="0.2">
      <c r="E338" s="165"/>
      <c r="F338" s="165"/>
    </row>
    <row r="339" spans="5:6" x14ac:dyDescent="0.2">
      <c r="E339" s="165"/>
      <c r="F339" s="165"/>
    </row>
    <row r="340" spans="5:6" x14ac:dyDescent="0.2">
      <c r="E340" s="165"/>
      <c r="F340" s="165"/>
    </row>
    <row r="341" spans="5:6" x14ac:dyDescent="0.2">
      <c r="E341" s="165"/>
      <c r="F341" s="165"/>
    </row>
    <row r="342" spans="5:6" x14ac:dyDescent="0.2">
      <c r="E342" s="165"/>
      <c r="F342" s="165"/>
    </row>
    <row r="343" spans="5:6" x14ac:dyDescent="0.2">
      <c r="E343" s="165"/>
      <c r="F343" s="165"/>
    </row>
    <row r="344" spans="5:6" x14ac:dyDescent="0.2">
      <c r="E344" s="165"/>
      <c r="F344" s="165"/>
    </row>
    <row r="345" spans="5:6" x14ac:dyDescent="0.2">
      <c r="E345" s="165"/>
      <c r="F345" s="165"/>
    </row>
    <row r="346" spans="5:6" x14ac:dyDescent="0.2">
      <c r="E346" s="165"/>
      <c r="F346" s="165"/>
    </row>
    <row r="347" spans="5:6" x14ac:dyDescent="0.2">
      <c r="E347" s="165"/>
      <c r="F347" s="165"/>
    </row>
    <row r="348" spans="5:6" x14ac:dyDescent="0.2">
      <c r="E348" s="165"/>
      <c r="F348" s="165"/>
    </row>
    <row r="349" spans="5:6" x14ac:dyDescent="0.2">
      <c r="E349" s="165"/>
      <c r="F349" s="165"/>
    </row>
    <row r="350" spans="5:6" x14ac:dyDescent="0.2">
      <c r="E350" s="165"/>
      <c r="F350" s="165"/>
    </row>
    <row r="351" spans="5:6" x14ac:dyDescent="0.2">
      <c r="E351" s="165"/>
      <c r="F351" s="165"/>
    </row>
    <row r="352" spans="5:6" x14ac:dyDescent="0.2">
      <c r="E352" s="165"/>
      <c r="F352" s="165"/>
    </row>
    <row r="353" spans="5:6" x14ac:dyDescent="0.2">
      <c r="E353" s="165"/>
      <c r="F353" s="165"/>
    </row>
    <row r="354" spans="5:6" x14ac:dyDescent="0.2">
      <c r="E354" s="165"/>
      <c r="F354" s="165"/>
    </row>
    <row r="355" spans="5:6" x14ac:dyDescent="0.2">
      <c r="E355" s="165"/>
      <c r="F355" s="165"/>
    </row>
    <row r="356" spans="5:6" x14ac:dyDescent="0.2">
      <c r="E356" s="165"/>
      <c r="F356" s="165"/>
    </row>
    <row r="357" spans="5:6" x14ac:dyDescent="0.2">
      <c r="E357" s="165"/>
      <c r="F357" s="165"/>
    </row>
    <row r="358" spans="5:6" x14ac:dyDescent="0.2">
      <c r="E358" s="165"/>
      <c r="F358" s="165"/>
    </row>
    <row r="359" spans="5:6" x14ac:dyDescent="0.2">
      <c r="E359" s="165"/>
      <c r="F359" s="165"/>
    </row>
    <row r="360" spans="5:6" x14ac:dyDescent="0.2">
      <c r="E360" s="165"/>
      <c r="F360" s="165"/>
    </row>
    <row r="361" spans="5:6" x14ac:dyDescent="0.2">
      <c r="E361" s="165"/>
      <c r="F361" s="165"/>
    </row>
    <row r="362" spans="5:6" x14ac:dyDescent="0.2">
      <c r="E362" s="165"/>
      <c r="F362" s="165"/>
    </row>
    <row r="363" spans="5:6" x14ac:dyDescent="0.2">
      <c r="E363" s="165"/>
      <c r="F363" s="165"/>
    </row>
    <row r="364" spans="5:6" x14ac:dyDescent="0.2">
      <c r="E364" s="165"/>
      <c r="F364" s="165"/>
    </row>
    <row r="365" spans="5:6" x14ac:dyDescent="0.2">
      <c r="E365" s="165"/>
      <c r="F365" s="165"/>
    </row>
    <row r="366" spans="5:6" x14ac:dyDescent="0.2">
      <c r="E366" s="165"/>
      <c r="F366" s="165"/>
    </row>
    <row r="367" spans="5:6" x14ac:dyDescent="0.2">
      <c r="E367" s="165"/>
      <c r="F367" s="165"/>
    </row>
    <row r="368" spans="5:6" x14ac:dyDescent="0.2">
      <c r="E368" s="165"/>
      <c r="F368" s="165"/>
    </row>
    <row r="369" spans="5:6" x14ac:dyDescent="0.2">
      <c r="E369" s="165"/>
      <c r="F369" s="165"/>
    </row>
    <row r="370" spans="5:6" x14ac:dyDescent="0.2">
      <c r="E370" s="165"/>
      <c r="F370" s="165"/>
    </row>
    <row r="371" spans="5:6" x14ac:dyDescent="0.2">
      <c r="E371" s="165"/>
      <c r="F371" s="165"/>
    </row>
    <row r="372" spans="5:6" x14ac:dyDescent="0.2">
      <c r="E372" s="165"/>
      <c r="F372" s="165"/>
    </row>
    <row r="373" spans="5:6" x14ac:dyDescent="0.2">
      <c r="E373" s="165"/>
      <c r="F373" s="165"/>
    </row>
    <row r="374" spans="5:6" x14ac:dyDescent="0.2">
      <c r="E374" s="165"/>
      <c r="F374" s="165"/>
    </row>
    <row r="375" spans="5:6" x14ac:dyDescent="0.2">
      <c r="E375" s="165"/>
      <c r="F375" s="165"/>
    </row>
    <row r="376" spans="5:6" x14ac:dyDescent="0.2">
      <c r="E376" s="165"/>
      <c r="F376" s="165"/>
    </row>
    <row r="377" spans="5:6" x14ac:dyDescent="0.2">
      <c r="E377" s="165"/>
      <c r="F377" s="165"/>
    </row>
    <row r="378" spans="5:6" x14ac:dyDescent="0.2">
      <c r="E378" s="165"/>
      <c r="F378" s="165"/>
    </row>
    <row r="379" spans="5:6" x14ac:dyDescent="0.2">
      <c r="E379" s="165"/>
      <c r="F379" s="165"/>
    </row>
    <row r="380" spans="5:6" x14ac:dyDescent="0.2">
      <c r="E380" s="165"/>
      <c r="F380" s="165"/>
    </row>
    <row r="381" spans="5:6" x14ac:dyDescent="0.2">
      <c r="E381" s="165"/>
      <c r="F381" s="165"/>
    </row>
    <row r="382" spans="5:6" x14ac:dyDescent="0.2">
      <c r="E382" s="165"/>
      <c r="F382" s="165"/>
    </row>
    <row r="383" spans="5:6" x14ac:dyDescent="0.2">
      <c r="E383" s="165"/>
      <c r="F383" s="165"/>
    </row>
    <row r="384" spans="5:6" x14ac:dyDescent="0.2">
      <c r="E384" s="165"/>
      <c r="F384" s="165"/>
    </row>
    <row r="385" spans="5:6" x14ac:dyDescent="0.2">
      <c r="E385" s="165"/>
      <c r="F385" s="165"/>
    </row>
    <row r="386" spans="5:6" x14ac:dyDescent="0.2">
      <c r="E386" s="165"/>
      <c r="F386" s="165"/>
    </row>
    <row r="387" spans="5:6" x14ac:dyDescent="0.2">
      <c r="E387" s="165"/>
      <c r="F387" s="165"/>
    </row>
    <row r="388" spans="5:6" x14ac:dyDescent="0.2">
      <c r="E388" s="165"/>
      <c r="F388" s="165"/>
    </row>
    <row r="389" spans="5:6" x14ac:dyDescent="0.2">
      <c r="E389" s="165"/>
      <c r="F389" s="165"/>
    </row>
    <row r="390" spans="5:6" x14ac:dyDescent="0.2">
      <c r="E390" s="165"/>
      <c r="F390" s="165"/>
    </row>
    <row r="391" spans="5:6" x14ac:dyDescent="0.2">
      <c r="E391" s="165"/>
      <c r="F391" s="165"/>
    </row>
    <row r="392" spans="5:6" x14ac:dyDescent="0.2">
      <c r="E392" s="165"/>
      <c r="F392" s="165"/>
    </row>
    <row r="393" spans="5:6" x14ac:dyDescent="0.2">
      <c r="E393" s="165"/>
      <c r="F393" s="165"/>
    </row>
    <row r="394" spans="5:6" x14ac:dyDescent="0.2">
      <c r="E394" s="165"/>
      <c r="F394" s="165"/>
    </row>
    <row r="395" spans="5:6" x14ac:dyDescent="0.2">
      <c r="E395" s="165"/>
      <c r="F395" s="165"/>
    </row>
    <row r="396" spans="5:6" x14ac:dyDescent="0.2">
      <c r="E396" s="165"/>
      <c r="F396" s="165"/>
    </row>
    <row r="397" spans="5:6" x14ac:dyDescent="0.2">
      <c r="E397" s="165"/>
      <c r="F397" s="165"/>
    </row>
    <row r="398" spans="5:6" x14ac:dyDescent="0.2">
      <c r="E398" s="165"/>
      <c r="F398" s="165"/>
    </row>
    <row r="399" spans="5:6" x14ac:dyDescent="0.2">
      <c r="E399" s="165"/>
      <c r="F399" s="165"/>
    </row>
    <row r="400" spans="5:6" x14ac:dyDescent="0.2">
      <c r="E400" s="165"/>
      <c r="F400" s="165"/>
    </row>
    <row r="401" spans="5:6" x14ac:dyDescent="0.2">
      <c r="E401" s="165"/>
      <c r="F401" s="165"/>
    </row>
    <row r="402" spans="5:6" x14ac:dyDescent="0.2">
      <c r="E402" s="165"/>
      <c r="F402" s="165"/>
    </row>
    <row r="403" spans="5:6" x14ac:dyDescent="0.2">
      <c r="E403" s="165"/>
      <c r="F403" s="165"/>
    </row>
    <row r="404" spans="5:6" x14ac:dyDescent="0.2">
      <c r="E404" s="165"/>
      <c r="F404" s="165"/>
    </row>
    <row r="405" spans="5:6" x14ac:dyDescent="0.2">
      <c r="E405" s="165"/>
      <c r="F405" s="165"/>
    </row>
    <row r="406" spans="5:6" x14ac:dyDescent="0.2">
      <c r="E406" s="165"/>
      <c r="F406" s="165"/>
    </row>
    <row r="407" spans="5:6" x14ac:dyDescent="0.2">
      <c r="E407" s="165"/>
      <c r="F407" s="165"/>
    </row>
    <row r="408" spans="5:6" x14ac:dyDescent="0.2">
      <c r="E408" s="165"/>
      <c r="F408" s="165"/>
    </row>
    <row r="409" spans="5:6" x14ac:dyDescent="0.2">
      <c r="E409" s="165"/>
      <c r="F409" s="165"/>
    </row>
    <row r="410" spans="5:6" x14ac:dyDescent="0.2">
      <c r="E410" s="165"/>
      <c r="F410" s="165"/>
    </row>
    <row r="411" spans="5:6" x14ac:dyDescent="0.2">
      <c r="E411" s="165"/>
      <c r="F411" s="165"/>
    </row>
    <row r="412" spans="5:6" x14ac:dyDescent="0.2">
      <c r="E412" s="165"/>
      <c r="F412" s="165"/>
    </row>
    <row r="413" spans="5:6" x14ac:dyDescent="0.2">
      <c r="E413" s="165"/>
      <c r="F413" s="165"/>
    </row>
    <row r="414" spans="5:6" x14ac:dyDescent="0.2">
      <c r="E414" s="165"/>
      <c r="F414" s="165"/>
    </row>
    <row r="415" spans="5:6" x14ac:dyDescent="0.2">
      <c r="E415" s="165"/>
      <c r="F415" s="165"/>
    </row>
    <row r="416" spans="5:6" x14ac:dyDescent="0.2">
      <c r="E416" s="165"/>
      <c r="F416" s="165"/>
    </row>
    <row r="417" spans="5:6" x14ac:dyDescent="0.2">
      <c r="E417" s="165"/>
      <c r="F417" s="165"/>
    </row>
    <row r="418" spans="5:6" x14ac:dyDescent="0.2">
      <c r="E418" s="165"/>
      <c r="F418" s="165"/>
    </row>
    <row r="419" spans="5:6" x14ac:dyDescent="0.2">
      <c r="E419" s="165"/>
      <c r="F419" s="165"/>
    </row>
    <row r="420" spans="5:6" x14ac:dyDescent="0.2">
      <c r="E420" s="165"/>
      <c r="F420" s="165"/>
    </row>
    <row r="421" spans="5:6" x14ac:dyDescent="0.2">
      <c r="E421" s="165"/>
      <c r="F421" s="165"/>
    </row>
    <row r="422" spans="5:6" x14ac:dyDescent="0.2">
      <c r="E422" s="165"/>
      <c r="F422" s="165"/>
    </row>
    <row r="423" spans="5:6" x14ac:dyDescent="0.2">
      <c r="E423" s="165"/>
      <c r="F423" s="165"/>
    </row>
    <row r="424" spans="5:6" x14ac:dyDescent="0.2">
      <c r="E424" s="165"/>
      <c r="F424" s="165"/>
    </row>
    <row r="425" spans="5:6" x14ac:dyDescent="0.2">
      <c r="E425" s="165"/>
      <c r="F425" s="165"/>
    </row>
    <row r="426" spans="5:6" x14ac:dyDescent="0.2">
      <c r="E426" s="165"/>
      <c r="F426" s="165"/>
    </row>
    <row r="427" spans="5:6" x14ac:dyDescent="0.2">
      <c r="E427" s="165"/>
      <c r="F427" s="165"/>
    </row>
    <row r="428" spans="5:6" x14ac:dyDescent="0.2">
      <c r="E428" s="165"/>
      <c r="F428" s="165"/>
    </row>
    <row r="429" spans="5:6" x14ac:dyDescent="0.2">
      <c r="E429" s="165"/>
      <c r="F429" s="165"/>
    </row>
    <row r="430" spans="5:6" x14ac:dyDescent="0.2">
      <c r="E430" s="165"/>
      <c r="F430" s="165"/>
    </row>
    <row r="431" spans="5:6" x14ac:dyDescent="0.2">
      <c r="E431" s="165"/>
      <c r="F431" s="165"/>
    </row>
    <row r="432" spans="5:6" x14ac:dyDescent="0.2">
      <c r="E432" s="165"/>
      <c r="F432" s="165"/>
    </row>
    <row r="433" spans="5:6" x14ac:dyDescent="0.2">
      <c r="E433" s="165"/>
      <c r="F433" s="165"/>
    </row>
    <row r="434" spans="5:6" x14ac:dyDescent="0.2">
      <c r="E434" s="165"/>
      <c r="F434" s="165"/>
    </row>
    <row r="435" spans="5:6" x14ac:dyDescent="0.2">
      <c r="E435" s="165"/>
      <c r="F435" s="165"/>
    </row>
    <row r="436" spans="5:6" x14ac:dyDescent="0.2">
      <c r="E436" s="165"/>
      <c r="F436" s="165"/>
    </row>
    <row r="437" spans="5:6" x14ac:dyDescent="0.2">
      <c r="E437" s="165"/>
      <c r="F437" s="165"/>
    </row>
    <row r="438" spans="5:6" x14ac:dyDescent="0.2">
      <c r="E438" s="165"/>
      <c r="F438" s="165"/>
    </row>
    <row r="439" spans="5:6" x14ac:dyDescent="0.2">
      <c r="E439" s="165"/>
      <c r="F439" s="165"/>
    </row>
    <row r="440" spans="5:6" x14ac:dyDescent="0.2">
      <c r="E440" s="165"/>
      <c r="F440" s="165"/>
    </row>
    <row r="441" spans="5:6" x14ac:dyDescent="0.2">
      <c r="E441" s="165"/>
      <c r="F441" s="165"/>
    </row>
    <row r="442" spans="5:6" x14ac:dyDescent="0.2">
      <c r="E442" s="165"/>
      <c r="F442" s="165"/>
    </row>
    <row r="443" spans="5:6" x14ac:dyDescent="0.2">
      <c r="E443" s="165"/>
      <c r="F443" s="165"/>
    </row>
    <row r="444" spans="5:6" x14ac:dyDescent="0.2">
      <c r="E444" s="165"/>
      <c r="F444" s="165"/>
    </row>
    <row r="445" spans="5:6" x14ac:dyDescent="0.2">
      <c r="E445" s="165"/>
      <c r="F445" s="165"/>
    </row>
    <row r="446" spans="5:6" x14ac:dyDescent="0.2">
      <c r="E446" s="165"/>
      <c r="F446" s="165"/>
    </row>
    <row r="447" spans="5:6" x14ac:dyDescent="0.2">
      <c r="E447" s="165"/>
      <c r="F447" s="165"/>
    </row>
    <row r="448" spans="5:6" x14ac:dyDescent="0.2">
      <c r="E448" s="165"/>
      <c r="F448" s="165"/>
    </row>
    <row r="449" spans="5:6" x14ac:dyDescent="0.2">
      <c r="E449" s="165"/>
      <c r="F449" s="165"/>
    </row>
    <row r="450" spans="5:6" x14ac:dyDescent="0.2">
      <c r="E450" s="165"/>
      <c r="F450" s="165"/>
    </row>
    <row r="451" spans="5:6" x14ac:dyDescent="0.2">
      <c r="E451" s="165"/>
      <c r="F451" s="165"/>
    </row>
    <row r="452" spans="5:6" x14ac:dyDescent="0.2">
      <c r="E452" s="165"/>
      <c r="F452" s="165"/>
    </row>
    <row r="453" spans="5:6" x14ac:dyDescent="0.2">
      <c r="E453" s="165"/>
      <c r="F453" s="165"/>
    </row>
    <row r="454" spans="5:6" x14ac:dyDescent="0.2">
      <c r="E454" s="165"/>
      <c r="F454" s="165"/>
    </row>
    <row r="455" spans="5:6" x14ac:dyDescent="0.2">
      <c r="E455" s="165"/>
      <c r="F455" s="165"/>
    </row>
    <row r="456" spans="5:6" x14ac:dyDescent="0.2">
      <c r="E456" s="165"/>
      <c r="F456" s="165"/>
    </row>
    <row r="457" spans="5:6" x14ac:dyDescent="0.2">
      <c r="E457" s="165"/>
      <c r="F457" s="165"/>
    </row>
    <row r="458" spans="5:6" x14ac:dyDescent="0.2">
      <c r="E458" s="165"/>
      <c r="F458" s="165"/>
    </row>
    <row r="459" spans="5:6" x14ac:dyDescent="0.2">
      <c r="E459" s="165"/>
      <c r="F459" s="165"/>
    </row>
    <row r="460" spans="5:6" x14ac:dyDescent="0.2">
      <c r="E460" s="165"/>
      <c r="F460" s="165"/>
    </row>
    <row r="461" spans="5:6" x14ac:dyDescent="0.2">
      <c r="E461" s="165"/>
      <c r="F461" s="165"/>
    </row>
    <row r="462" spans="5:6" x14ac:dyDescent="0.2">
      <c r="E462" s="165"/>
      <c r="F462" s="165"/>
    </row>
    <row r="463" spans="5:6" x14ac:dyDescent="0.2">
      <c r="E463" s="165"/>
      <c r="F463" s="165"/>
    </row>
    <row r="464" spans="5:6" x14ac:dyDescent="0.2">
      <c r="E464" s="165"/>
      <c r="F464" s="165"/>
    </row>
    <row r="465" spans="5:6" x14ac:dyDescent="0.2">
      <c r="E465" s="165"/>
      <c r="F465" s="165"/>
    </row>
    <row r="466" spans="5:6" x14ac:dyDescent="0.2">
      <c r="E466" s="165"/>
      <c r="F466" s="165"/>
    </row>
    <row r="467" spans="5:6" x14ac:dyDescent="0.2">
      <c r="E467" s="165"/>
      <c r="F467" s="165"/>
    </row>
    <row r="468" spans="5:6" x14ac:dyDescent="0.2">
      <c r="E468" s="165"/>
      <c r="F468" s="165"/>
    </row>
    <row r="469" spans="5:6" x14ac:dyDescent="0.2">
      <c r="E469" s="165"/>
      <c r="F469" s="165"/>
    </row>
    <row r="470" spans="5:6" x14ac:dyDescent="0.2">
      <c r="E470" s="165"/>
      <c r="F470" s="165"/>
    </row>
    <row r="471" spans="5:6" x14ac:dyDescent="0.2">
      <c r="E471" s="165"/>
      <c r="F471" s="165"/>
    </row>
    <row r="472" spans="5:6" x14ac:dyDescent="0.2">
      <c r="E472" s="165"/>
      <c r="F472" s="165"/>
    </row>
    <row r="473" spans="5:6" x14ac:dyDescent="0.2">
      <c r="E473" s="165"/>
      <c r="F473" s="165"/>
    </row>
    <row r="474" spans="5:6" x14ac:dyDescent="0.2">
      <c r="E474" s="165"/>
      <c r="F474" s="165"/>
    </row>
    <row r="475" spans="5:6" x14ac:dyDescent="0.2">
      <c r="E475" s="165"/>
      <c r="F475" s="165"/>
    </row>
    <row r="476" spans="5:6" x14ac:dyDescent="0.2">
      <c r="E476" s="165"/>
      <c r="F476" s="165"/>
    </row>
    <row r="477" spans="5:6" x14ac:dyDescent="0.2">
      <c r="E477" s="165"/>
      <c r="F477" s="165"/>
    </row>
    <row r="478" spans="5:6" x14ac:dyDescent="0.2">
      <c r="E478" s="165"/>
      <c r="F478" s="165"/>
    </row>
    <row r="479" spans="5:6" x14ac:dyDescent="0.2">
      <c r="E479" s="165"/>
      <c r="F479" s="165"/>
    </row>
    <row r="480" spans="5:6" x14ac:dyDescent="0.2">
      <c r="E480" s="165"/>
      <c r="F480" s="165"/>
    </row>
    <row r="481" spans="5:6" x14ac:dyDescent="0.2">
      <c r="E481" s="165"/>
      <c r="F481" s="165"/>
    </row>
    <row r="482" spans="5:6" x14ac:dyDescent="0.2">
      <c r="E482" s="165"/>
      <c r="F482" s="165"/>
    </row>
    <row r="483" spans="5:6" x14ac:dyDescent="0.2">
      <c r="E483" s="165"/>
      <c r="F483" s="165"/>
    </row>
    <row r="484" spans="5:6" x14ac:dyDescent="0.2">
      <c r="E484" s="165"/>
      <c r="F484" s="165"/>
    </row>
    <row r="485" spans="5:6" x14ac:dyDescent="0.2">
      <c r="E485" s="165"/>
      <c r="F485" s="165"/>
    </row>
    <row r="486" spans="5:6" x14ac:dyDescent="0.2">
      <c r="E486" s="165"/>
      <c r="F486" s="165"/>
    </row>
    <row r="487" spans="5:6" x14ac:dyDescent="0.2">
      <c r="E487" s="165"/>
      <c r="F487" s="165"/>
    </row>
    <row r="488" spans="5:6" x14ac:dyDescent="0.2">
      <c r="E488" s="165"/>
      <c r="F488" s="165"/>
    </row>
    <row r="489" spans="5:6" x14ac:dyDescent="0.2">
      <c r="E489" s="165"/>
      <c r="F489" s="165"/>
    </row>
    <row r="490" spans="5:6" x14ac:dyDescent="0.2">
      <c r="E490" s="165"/>
      <c r="F490" s="165"/>
    </row>
    <row r="491" spans="5:6" x14ac:dyDescent="0.2">
      <c r="E491" s="165"/>
      <c r="F491" s="165"/>
    </row>
    <row r="492" spans="5:6" x14ac:dyDescent="0.2">
      <c r="E492" s="165"/>
      <c r="F492" s="165"/>
    </row>
    <row r="493" spans="5:6" x14ac:dyDescent="0.2">
      <c r="E493" s="165"/>
      <c r="F493" s="165"/>
    </row>
    <row r="494" spans="5:6" x14ac:dyDescent="0.2">
      <c r="E494" s="165"/>
      <c r="F494" s="165"/>
    </row>
    <row r="495" spans="5:6" x14ac:dyDescent="0.2">
      <c r="E495" s="165"/>
      <c r="F495" s="165"/>
    </row>
    <row r="496" spans="5:6" x14ac:dyDescent="0.2">
      <c r="E496" s="165"/>
      <c r="F496" s="165"/>
    </row>
    <row r="497" spans="5:6" x14ac:dyDescent="0.2">
      <c r="E497" s="165"/>
      <c r="F497" s="165"/>
    </row>
    <row r="498" spans="5:6" x14ac:dyDescent="0.2">
      <c r="E498" s="165"/>
      <c r="F498" s="165"/>
    </row>
    <row r="499" spans="5:6" x14ac:dyDescent="0.2">
      <c r="E499" s="165"/>
      <c r="F499" s="165"/>
    </row>
    <row r="500" spans="5:6" x14ac:dyDescent="0.2">
      <c r="E500" s="165"/>
      <c r="F500" s="165"/>
    </row>
    <row r="501" spans="5:6" x14ac:dyDescent="0.2">
      <c r="E501" s="165"/>
      <c r="F501" s="165"/>
    </row>
    <row r="502" spans="5:6" x14ac:dyDescent="0.2">
      <c r="E502" s="165"/>
      <c r="F502" s="165"/>
    </row>
    <row r="503" spans="5:6" x14ac:dyDescent="0.2">
      <c r="E503" s="165"/>
      <c r="F503" s="165"/>
    </row>
    <row r="504" spans="5:6" x14ac:dyDescent="0.2">
      <c r="E504" s="165"/>
      <c r="F504" s="165"/>
    </row>
    <row r="505" spans="5:6" x14ac:dyDescent="0.2">
      <c r="E505" s="165"/>
      <c r="F505" s="165"/>
    </row>
    <row r="506" spans="5:6" x14ac:dyDescent="0.2">
      <c r="E506" s="165"/>
      <c r="F506" s="165"/>
    </row>
    <row r="507" spans="5:6" x14ac:dyDescent="0.2">
      <c r="E507" s="165"/>
      <c r="F507" s="165"/>
    </row>
    <row r="508" spans="5:6" x14ac:dyDescent="0.2">
      <c r="E508" s="165"/>
      <c r="F508" s="165"/>
    </row>
    <row r="509" spans="5:6" x14ac:dyDescent="0.2">
      <c r="E509" s="165"/>
      <c r="F509" s="165"/>
    </row>
    <row r="510" spans="5:6" x14ac:dyDescent="0.2">
      <c r="E510" s="165"/>
      <c r="F510" s="165"/>
    </row>
    <row r="511" spans="5:6" x14ac:dyDescent="0.2">
      <c r="E511" s="165"/>
      <c r="F511" s="165"/>
    </row>
    <row r="512" spans="5:6" x14ac:dyDescent="0.2">
      <c r="E512" s="165"/>
      <c r="F512" s="165"/>
    </row>
    <row r="513" spans="5:6" x14ac:dyDescent="0.2">
      <c r="E513" s="165"/>
      <c r="F513" s="165"/>
    </row>
    <row r="514" spans="5:6" x14ac:dyDescent="0.2">
      <c r="E514" s="165"/>
      <c r="F514" s="165"/>
    </row>
    <row r="515" spans="5:6" x14ac:dyDescent="0.2">
      <c r="E515" s="165"/>
      <c r="F515" s="165"/>
    </row>
    <row r="516" spans="5:6" x14ac:dyDescent="0.2">
      <c r="E516" s="165"/>
      <c r="F516" s="165"/>
    </row>
    <row r="517" spans="5:6" x14ac:dyDescent="0.2">
      <c r="E517" s="165"/>
      <c r="F517" s="165"/>
    </row>
    <row r="518" spans="5:6" x14ac:dyDescent="0.2">
      <c r="E518" s="165"/>
      <c r="F518" s="165"/>
    </row>
    <row r="519" spans="5:6" x14ac:dyDescent="0.2">
      <c r="E519" s="165"/>
      <c r="F519" s="165"/>
    </row>
    <row r="520" spans="5:6" x14ac:dyDescent="0.2">
      <c r="E520" s="165"/>
      <c r="F520" s="165"/>
    </row>
    <row r="521" spans="5:6" x14ac:dyDescent="0.2">
      <c r="E521" s="165"/>
      <c r="F521" s="165"/>
    </row>
    <row r="522" spans="5:6" x14ac:dyDescent="0.2">
      <c r="E522" s="165"/>
      <c r="F522" s="165"/>
    </row>
    <row r="523" spans="5:6" x14ac:dyDescent="0.2">
      <c r="E523" s="165"/>
      <c r="F523" s="165"/>
    </row>
    <row r="524" spans="5:6" x14ac:dyDescent="0.2">
      <c r="E524" s="165"/>
      <c r="F524" s="165"/>
    </row>
    <row r="525" spans="5:6" x14ac:dyDescent="0.2">
      <c r="E525" s="165"/>
      <c r="F525" s="165"/>
    </row>
    <row r="526" spans="5:6" x14ac:dyDescent="0.2">
      <c r="E526" s="165"/>
      <c r="F526" s="165"/>
    </row>
    <row r="527" spans="5:6" x14ac:dyDescent="0.2">
      <c r="E527" s="165"/>
      <c r="F527" s="165"/>
    </row>
    <row r="528" spans="5:6" x14ac:dyDescent="0.2">
      <c r="E528" s="165"/>
      <c r="F528" s="165"/>
    </row>
    <row r="529" spans="5:6" x14ac:dyDescent="0.2">
      <c r="E529" s="165"/>
      <c r="F529" s="165"/>
    </row>
    <row r="530" spans="5:6" x14ac:dyDescent="0.2">
      <c r="E530" s="165"/>
      <c r="F530" s="165"/>
    </row>
    <row r="531" spans="5:6" x14ac:dyDescent="0.2">
      <c r="E531" s="165"/>
      <c r="F531" s="165"/>
    </row>
    <row r="532" spans="5:6" x14ac:dyDescent="0.2">
      <c r="E532" s="165"/>
      <c r="F532" s="165"/>
    </row>
    <row r="533" spans="5:6" x14ac:dyDescent="0.2">
      <c r="E533" s="165"/>
      <c r="F533" s="165"/>
    </row>
    <row r="534" spans="5:6" x14ac:dyDescent="0.2">
      <c r="E534" s="165"/>
      <c r="F534" s="165"/>
    </row>
    <row r="535" spans="5:6" x14ac:dyDescent="0.2">
      <c r="E535" s="165"/>
      <c r="F535" s="165"/>
    </row>
    <row r="536" spans="5:6" x14ac:dyDescent="0.2">
      <c r="E536" s="165"/>
      <c r="F536" s="165"/>
    </row>
    <row r="537" spans="5:6" x14ac:dyDescent="0.2">
      <c r="E537" s="165"/>
      <c r="F537" s="165"/>
    </row>
    <row r="538" spans="5:6" x14ac:dyDescent="0.2">
      <c r="E538" s="165"/>
      <c r="F538" s="165"/>
    </row>
    <row r="539" spans="5:6" x14ac:dyDescent="0.2">
      <c r="E539" s="165"/>
      <c r="F539" s="165"/>
    </row>
    <row r="540" spans="5:6" x14ac:dyDescent="0.2">
      <c r="E540" s="165"/>
      <c r="F540" s="165"/>
    </row>
    <row r="541" spans="5:6" x14ac:dyDescent="0.2">
      <c r="E541" s="165"/>
      <c r="F541" s="165"/>
    </row>
    <row r="542" spans="5:6" x14ac:dyDescent="0.2">
      <c r="E542" s="165"/>
      <c r="F542" s="165"/>
    </row>
    <row r="543" spans="5:6" x14ac:dyDescent="0.2">
      <c r="E543" s="165"/>
      <c r="F543" s="165"/>
    </row>
    <row r="544" spans="5:6" x14ac:dyDescent="0.2">
      <c r="E544" s="165"/>
      <c r="F544" s="165"/>
    </row>
    <row r="545" spans="5:6" x14ac:dyDescent="0.2">
      <c r="E545" s="165"/>
      <c r="F545" s="165"/>
    </row>
    <row r="546" spans="5:6" x14ac:dyDescent="0.2">
      <c r="E546" s="165"/>
      <c r="F546" s="165"/>
    </row>
    <row r="547" spans="5:6" x14ac:dyDescent="0.2">
      <c r="E547" s="165"/>
      <c r="F547" s="165"/>
    </row>
    <row r="548" spans="5:6" x14ac:dyDescent="0.2">
      <c r="E548" s="165"/>
      <c r="F548" s="165"/>
    </row>
    <row r="549" spans="5:6" x14ac:dyDescent="0.2">
      <c r="E549" s="165"/>
      <c r="F549" s="165"/>
    </row>
    <row r="550" spans="5:6" x14ac:dyDescent="0.2">
      <c r="E550" s="165"/>
      <c r="F550" s="165"/>
    </row>
    <row r="551" spans="5:6" x14ac:dyDescent="0.2">
      <c r="E551" s="165"/>
      <c r="F551" s="165"/>
    </row>
    <row r="552" spans="5:6" x14ac:dyDescent="0.2">
      <c r="E552" s="165"/>
      <c r="F552" s="165"/>
    </row>
    <row r="553" spans="5:6" x14ac:dyDescent="0.2">
      <c r="E553" s="165"/>
      <c r="F553" s="165"/>
    </row>
    <row r="554" spans="5:6" x14ac:dyDescent="0.2">
      <c r="E554" s="165"/>
      <c r="F554" s="165"/>
    </row>
    <row r="555" spans="5:6" x14ac:dyDescent="0.2">
      <c r="E555" s="165"/>
      <c r="F555" s="165"/>
    </row>
    <row r="556" spans="5:6" x14ac:dyDescent="0.2">
      <c r="E556" s="165"/>
      <c r="F556" s="165"/>
    </row>
    <row r="557" spans="5:6" x14ac:dyDescent="0.2">
      <c r="E557" s="165"/>
      <c r="F557" s="165"/>
    </row>
    <row r="558" spans="5:6" x14ac:dyDescent="0.2">
      <c r="E558" s="165"/>
      <c r="F558" s="165"/>
    </row>
    <row r="559" spans="5:6" x14ac:dyDescent="0.2">
      <c r="E559" s="165"/>
      <c r="F559" s="165"/>
    </row>
    <row r="560" spans="5:6" x14ac:dyDescent="0.2">
      <c r="E560" s="165"/>
      <c r="F560" s="165"/>
    </row>
    <row r="561" spans="5:6" x14ac:dyDescent="0.2">
      <c r="E561" s="165"/>
      <c r="F561" s="165"/>
    </row>
    <row r="562" spans="5:6" x14ac:dyDescent="0.2">
      <c r="E562" s="165"/>
      <c r="F562" s="165"/>
    </row>
    <row r="563" spans="5:6" x14ac:dyDescent="0.2">
      <c r="E563" s="165"/>
      <c r="F563" s="165"/>
    </row>
    <row r="564" spans="5:6" x14ac:dyDescent="0.2">
      <c r="E564" s="165"/>
      <c r="F564" s="165"/>
    </row>
    <row r="565" spans="5:6" x14ac:dyDescent="0.2">
      <c r="E565" s="165"/>
      <c r="F565" s="165"/>
    </row>
    <row r="566" spans="5:6" x14ac:dyDescent="0.2">
      <c r="E566" s="165"/>
      <c r="F566" s="165"/>
    </row>
    <row r="567" spans="5:6" x14ac:dyDescent="0.2">
      <c r="E567" s="165"/>
      <c r="F567" s="165"/>
    </row>
    <row r="568" spans="5:6" x14ac:dyDescent="0.2">
      <c r="E568" s="165"/>
      <c r="F568" s="165"/>
    </row>
    <row r="569" spans="5:6" x14ac:dyDescent="0.2">
      <c r="E569" s="165"/>
      <c r="F569" s="165"/>
    </row>
    <row r="570" spans="5:6" x14ac:dyDescent="0.2">
      <c r="E570" s="165"/>
      <c r="F570" s="165"/>
    </row>
    <row r="571" spans="5:6" x14ac:dyDescent="0.2">
      <c r="E571" s="165"/>
      <c r="F571" s="165"/>
    </row>
    <row r="572" spans="5:6" x14ac:dyDescent="0.2">
      <c r="E572" s="165"/>
      <c r="F572" s="165"/>
    </row>
    <row r="573" spans="5:6" x14ac:dyDescent="0.2">
      <c r="E573" s="165"/>
      <c r="F573" s="165"/>
    </row>
    <row r="574" spans="5:6" x14ac:dyDescent="0.2">
      <c r="E574" s="165"/>
      <c r="F574" s="165"/>
    </row>
    <row r="575" spans="5:6" x14ac:dyDescent="0.2">
      <c r="E575" s="165"/>
      <c r="F575" s="165"/>
    </row>
    <row r="576" spans="5:6" x14ac:dyDescent="0.2">
      <c r="E576" s="165"/>
      <c r="F576" s="165"/>
    </row>
    <row r="577" spans="5:6" x14ac:dyDescent="0.2">
      <c r="E577" s="165"/>
      <c r="F577" s="165"/>
    </row>
    <row r="578" spans="5:6" x14ac:dyDescent="0.2">
      <c r="E578" s="165"/>
      <c r="F578" s="165"/>
    </row>
    <row r="579" spans="5:6" x14ac:dyDescent="0.2">
      <c r="E579" s="165"/>
      <c r="F579" s="165"/>
    </row>
    <row r="580" spans="5:6" x14ac:dyDescent="0.2">
      <c r="E580" s="165"/>
      <c r="F580" s="165"/>
    </row>
    <row r="581" spans="5:6" x14ac:dyDescent="0.2">
      <c r="E581" s="165"/>
      <c r="F581" s="165"/>
    </row>
    <row r="582" spans="5:6" x14ac:dyDescent="0.2">
      <c r="E582" s="165"/>
      <c r="F582" s="165"/>
    </row>
    <row r="583" spans="5:6" x14ac:dyDescent="0.2">
      <c r="E583" s="165"/>
      <c r="F583" s="165"/>
    </row>
    <row r="584" spans="5:6" x14ac:dyDescent="0.2">
      <c r="E584" s="165"/>
      <c r="F584" s="165"/>
    </row>
    <row r="585" spans="5:6" x14ac:dyDescent="0.2">
      <c r="E585" s="165"/>
      <c r="F585" s="165"/>
    </row>
    <row r="586" spans="5:6" x14ac:dyDescent="0.2">
      <c r="E586" s="165"/>
      <c r="F586" s="165"/>
    </row>
    <row r="587" spans="5:6" x14ac:dyDescent="0.2">
      <c r="E587" s="165"/>
      <c r="F587" s="165"/>
    </row>
    <row r="588" spans="5:6" x14ac:dyDescent="0.2">
      <c r="E588" s="165"/>
      <c r="F588" s="165"/>
    </row>
    <row r="589" spans="5:6" x14ac:dyDescent="0.2">
      <c r="E589" s="165"/>
      <c r="F589" s="165"/>
    </row>
    <row r="590" spans="5:6" x14ac:dyDescent="0.2">
      <c r="E590" s="165"/>
      <c r="F590" s="165"/>
    </row>
    <row r="591" spans="5:6" x14ac:dyDescent="0.2">
      <c r="E591" s="165"/>
      <c r="F591" s="165"/>
    </row>
    <row r="592" spans="5:6" x14ac:dyDescent="0.2">
      <c r="E592" s="165"/>
      <c r="F592" s="165"/>
    </row>
    <row r="593" spans="5:6" x14ac:dyDescent="0.2">
      <c r="E593" s="165"/>
      <c r="F593" s="165"/>
    </row>
    <row r="594" spans="5:6" x14ac:dyDescent="0.2">
      <c r="E594" s="165"/>
      <c r="F594" s="165"/>
    </row>
    <row r="595" spans="5:6" x14ac:dyDescent="0.2">
      <c r="E595" s="165"/>
      <c r="F595" s="165"/>
    </row>
    <row r="596" spans="5:6" x14ac:dyDescent="0.2">
      <c r="E596" s="165"/>
      <c r="F596" s="165"/>
    </row>
    <row r="597" spans="5:6" x14ac:dyDescent="0.2">
      <c r="E597" s="165"/>
      <c r="F597" s="165"/>
    </row>
    <row r="598" spans="5:6" x14ac:dyDescent="0.2">
      <c r="E598" s="165"/>
      <c r="F598" s="165"/>
    </row>
    <row r="599" spans="5:6" x14ac:dyDescent="0.2">
      <c r="E599" s="165"/>
      <c r="F599" s="165"/>
    </row>
    <row r="600" spans="5:6" x14ac:dyDescent="0.2">
      <c r="E600" s="165"/>
      <c r="F600" s="165"/>
    </row>
    <row r="601" spans="5:6" x14ac:dyDescent="0.2">
      <c r="E601" s="165"/>
      <c r="F601" s="165"/>
    </row>
    <row r="602" spans="5:6" x14ac:dyDescent="0.2">
      <c r="E602" s="165"/>
      <c r="F602" s="165"/>
    </row>
    <row r="603" spans="5:6" x14ac:dyDescent="0.2">
      <c r="E603" s="165"/>
      <c r="F603" s="165"/>
    </row>
    <row r="604" spans="5:6" x14ac:dyDescent="0.2">
      <c r="E604" s="165"/>
      <c r="F604" s="165"/>
    </row>
    <row r="605" spans="5:6" x14ac:dyDescent="0.2">
      <c r="E605" s="165"/>
      <c r="F605" s="165"/>
    </row>
    <row r="606" spans="5:6" x14ac:dyDescent="0.2">
      <c r="E606" s="165"/>
      <c r="F606" s="165"/>
    </row>
    <row r="607" spans="5:6" x14ac:dyDescent="0.2">
      <c r="E607" s="165"/>
      <c r="F607" s="165"/>
    </row>
    <row r="608" spans="5:6" x14ac:dyDescent="0.2">
      <c r="E608" s="165"/>
      <c r="F608" s="165"/>
    </row>
    <row r="609" spans="5:6" x14ac:dyDescent="0.2">
      <c r="E609" s="165"/>
      <c r="F609" s="165"/>
    </row>
    <row r="610" spans="5:6" x14ac:dyDescent="0.2">
      <c r="E610" s="165"/>
      <c r="F610" s="165"/>
    </row>
    <row r="611" spans="5:6" x14ac:dyDescent="0.2">
      <c r="E611" s="165"/>
      <c r="F611" s="165"/>
    </row>
    <row r="612" spans="5:6" x14ac:dyDescent="0.2">
      <c r="E612" s="165"/>
      <c r="F612" s="165"/>
    </row>
    <row r="613" spans="5:6" x14ac:dyDescent="0.2">
      <c r="E613" s="165"/>
      <c r="F613" s="165"/>
    </row>
    <row r="614" spans="5:6" x14ac:dyDescent="0.2">
      <c r="E614" s="165"/>
      <c r="F614" s="165"/>
    </row>
    <row r="615" spans="5:6" x14ac:dyDescent="0.2">
      <c r="E615" s="165"/>
      <c r="F615" s="165"/>
    </row>
    <row r="616" spans="5:6" x14ac:dyDescent="0.2">
      <c r="E616" s="165"/>
      <c r="F616" s="165"/>
    </row>
    <row r="617" spans="5:6" x14ac:dyDescent="0.2">
      <c r="E617" s="165"/>
      <c r="F617" s="165"/>
    </row>
    <row r="618" spans="5:6" x14ac:dyDescent="0.2">
      <c r="E618" s="165"/>
      <c r="F618" s="165"/>
    </row>
    <row r="619" spans="5:6" x14ac:dyDescent="0.2">
      <c r="E619" s="165"/>
      <c r="F619" s="165"/>
    </row>
    <row r="620" spans="5:6" x14ac:dyDescent="0.2">
      <c r="E620" s="165"/>
      <c r="F620" s="165"/>
    </row>
    <row r="621" spans="5:6" x14ac:dyDescent="0.2">
      <c r="E621" s="165"/>
      <c r="F621" s="165"/>
    </row>
    <row r="622" spans="5:6" x14ac:dyDescent="0.2">
      <c r="E622" s="165"/>
      <c r="F622" s="165"/>
    </row>
    <row r="623" spans="5:6" x14ac:dyDescent="0.2">
      <c r="E623" s="165"/>
      <c r="F623" s="165"/>
    </row>
    <row r="624" spans="5:6" x14ac:dyDescent="0.2">
      <c r="E624" s="165"/>
      <c r="F624" s="165"/>
    </row>
    <row r="625" spans="5:6" x14ac:dyDescent="0.2">
      <c r="E625" s="165"/>
      <c r="F625" s="165"/>
    </row>
    <row r="626" spans="5:6" x14ac:dyDescent="0.2">
      <c r="E626" s="165"/>
      <c r="F626" s="165"/>
    </row>
    <row r="627" spans="5:6" x14ac:dyDescent="0.2">
      <c r="E627" s="165"/>
      <c r="F627" s="165"/>
    </row>
    <row r="628" spans="5:6" x14ac:dyDescent="0.2">
      <c r="E628" s="165"/>
      <c r="F628" s="165"/>
    </row>
    <row r="629" spans="5:6" x14ac:dyDescent="0.2">
      <c r="E629" s="165"/>
      <c r="F629" s="165"/>
    </row>
    <row r="630" spans="5:6" x14ac:dyDescent="0.2">
      <c r="E630" s="165"/>
      <c r="F630" s="165"/>
    </row>
    <row r="631" spans="5:6" x14ac:dyDescent="0.2">
      <c r="E631" s="165"/>
      <c r="F631" s="165"/>
    </row>
    <row r="632" spans="5:6" x14ac:dyDescent="0.2">
      <c r="E632" s="165"/>
      <c r="F632" s="165"/>
    </row>
    <row r="633" spans="5:6" x14ac:dyDescent="0.2">
      <c r="E633" s="165"/>
      <c r="F633" s="165"/>
    </row>
    <row r="634" spans="5:6" x14ac:dyDescent="0.2">
      <c r="E634" s="165"/>
      <c r="F634" s="165"/>
    </row>
    <row r="635" spans="5:6" x14ac:dyDescent="0.2">
      <c r="E635" s="165"/>
      <c r="F635" s="165"/>
    </row>
    <row r="636" spans="5:6" x14ac:dyDescent="0.2">
      <c r="E636" s="165"/>
      <c r="F636" s="165"/>
    </row>
    <row r="637" spans="5:6" x14ac:dyDescent="0.2">
      <c r="E637" s="165"/>
      <c r="F637" s="165"/>
    </row>
    <row r="638" spans="5:6" x14ac:dyDescent="0.2">
      <c r="E638" s="165"/>
      <c r="F638" s="165"/>
    </row>
    <row r="639" spans="5:6" x14ac:dyDescent="0.2">
      <c r="E639" s="165"/>
      <c r="F639" s="165"/>
    </row>
    <row r="640" spans="5:6" x14ac:dyDescent="0.2">
      <c r="E640" s="165"/>
      <c r="F640" s="165"/>
    </row>
    <row r="641" spans="5:6" x14ac:dyDescent="0.2">
      <c r="E641" s="165"/>
      <c r="F641" s="165"/>
    </row>
    <row r="642" spans="5:6" x14ac:dyDescent="0.2">
      <c r="E642" s="165"/>
      <c r="F642" s="165"/>
    </row>
    <row r="643" spans="5:6" x14ac:dyDescent="0.2">
      <c r="E643" s="165"/>
      <c r="F643" s="165"/>
    </row>
    <row r="644" spans="5:6" x14ac:dyDescent="0.2">
      <c r="E644" s="165"/>
      <c r="F644" s="165"/>
    </row>
    <row r="645" spans="5:6" x14ac:dyDescent="0.2">
      <c r="E645" s="165"/>
      <c r="F645" s="165"/>
    </row>
    <row r="646" spans="5:6" x14ac:dyDescent="0.2">
      <c r="E646" s="165"/>
      <c r="F646" s="165"/>
    </row>
    <row r="647" spans="5:6" x14ac:dyDescent="0.2">
      <c r="E647" s="165"/>
      <c r="F647" s="165"/>
    </row>
    <row r="648" spans="5:6" x14ac:dyDescent="0.2">
      <c r="E648" s="165"/>
      <c r="F648" s="165"/>
    </row>
    <row r="649" spans="5:6" x14ac:dyDescent="0.2">
      <c r="E649" s="165"/>
      <c r="F649" s="165"/>
    </row>
    <row r="650" spans="5:6" x14ac:dyDescent="0.2">
      <c r="E650" s="165"/>
      <c r="F650" s="165"/>
    </row>
    <row r="651" spans="5:6" x14ac:dyDescent="0.2">
      <c r="E651" s="165"/>
      <c r="F651" s="165"/>
    </row>
    <row r="652" spans="5:6" x14ac:dyDescent="0.2">
      <c r="E652" s="165"/>
      <c r="F652" s="165"/>
    </row>
    <row r="653" spans="5:6" x14ac:dyDescent="0.2">
      <c r="E653" s="165"/>
      <c r="F653" s="165"/>
    </row>
    <row r="654" spans="5:6" x14ac:dyDescent="0.2">
      <c r="E654" s="165"/>
      <c r="F654" s="165"/>
    </row>
    <row r="655" spans="5:6" x14ac:dyDescent="0.2">
      <c r="E655" s="165"/>
      <c r="F655" s="165"/>
    </row>
    <row r="656" spans="5:6" x14ac:dyDescent="0.2">
      <c r="E656" s="165"/>
      <c r="F656" s="165"/>
    </row>
    <row r="657" spans="5:6" x14ac:dyDescent="0.2">
      <c r="E657" s="165"/>
      <c r="F657" s="165"/>
    </row>
    <row r="658" spans="5:6" x14ac:dyDescent="0.2">
      <c r="E658" s="165"/>
      <c r="F658" s="165"/>
    </row>
    <row r="659" spans="5:6" x14ac:dyDescent="0.2">
      <c r="E659" s="165"/>
      <c r="F659" s="165"/>
    </row>
    <row r="660" spans="5:6" x14ac:dyDescent="0.2">
      <c r="E660" s="165"/>
      <c r="F660" s="165"/>
    </row>
    <row r="661" spans="5:6" x14ac:dyDescent="0.2">
      <c r="E661" s="165"/>
      <c r="F661" s="165"/>
    </row>
    <row r="662" spans="5:6" x14ac:dyDescent="0.2">
      <c r="E662" s="165"/>
      <c r="F662" s="165"/>
    </row>
    <row r="663" spans="5:6" x14ac:dyDescent="0.2">
      <c r="E663" s="165"/>
      <c r="F663" s="165"/>
    </row>
    <row r="664" spans="5:6" x14ac:dyDescent="0.2">
      <c r="E664" s="165"/>
      <c r="F664" s="165"/>
    </row>
    <row r="665" spans="5:6" x14ac:dyDescent="0.2">
      <c r="E665" s="165"/>
      <c r="F665" s="165"/>
    </row>
    <row r="666" spans="5:6" x14ac:dyDescent="0.2">
      <c r="E666" s="165"/>
      <c r="F666" s="165"/>
    </row>
    <row r="667" spans="5:6" x14ac:dyDescent="0.2">
      <c r="E667" s="165"/>
      <c r="F667" s="165"/>
    </row>
    <row r="668" spans="5:6" x14ac:dyDescent="0.2">
      <c r="E668" s="165"/>
      <c r="F668" s="165"/>
    </row>
    <row r="669" spans="5:6" x14ac:dyDescent="0.2">
      <c r="E669" s="165"/>
      <c r="F669" s="165"/>
    </row>
    <row r="670" spans="5:6" x14ac:dyDescent="0.2">
      <c r="E670" s="165"/>
      <c r="F670" s="165"/>
    </row>
    <row r="671" spans="5:6" x14ac:dyDescent="0.2">
      <c r="E671" s="165"/>
      <c r="F671" s="165"/>
    </row>
    <row r="672" spans="5:6" x14ac:dyDescent="0.2">
      <c r="E672" s="165"/>
      <c r="F672" s="165"/>
    </row>
    <row r="673" spans="5:6" x14ac:dyDescent="0.2">
      <c r="E673" s="165"/>
      <c r="F673" s="165"/>
    </row>
    <row r="674" spans="5:6" x14ac:dyDescent="0.2">
      <c r="E674" s="165"/>
      <c r="F674" s="165"/>
    </row>
    <row r="675" spans="5:6" x14ac:dyDescent="0.2">
      <c r="E675" s="165"/>
      <c r="F675" s="165"/>
    </row>
    <row r="676" spans="5:6" x14ac:dyDescent="0.2">
      <c r="E676" s="165"/>
      <c r="F676" s="165"/>
    </row>
    <row r="677" spans="5:6" x14ac:dyDescent="0.2">
      <c r="E677" s="165"/>
      <c r="F677" s="165"/>
    </row>
    <row r="678" spans="5:6" x14ac:dyDescent="0.2">
      <c r="E678" s="165"/>
      <c r="F678" s="165"/>
    </row>
    <row r="679" spans="5:6" x14ac:dyDescent="0.2">
      <c r="E679" s="165"/>
      <c r="F679" s="165"/>
    </row>
    <row r="680" spans="5:6" x14ac:dyDescent="0.2">
      <c r="E680" s="165"/>
      <c r="F680" s="165"/>
    </row>
    <row r="681" spans="5:6" x14ac:dyDescent="0.2">
      <c r="E681" s="165"/>
      <c r="F681" s="165"/>
    </row>
    <row r="682" spans="5:6" x14ac:dyDescent="0.2">
      <c r="E682" s="165"/>
      <c r="F682" s="165"/>
    </row>
    <row r="683" spans="5:6" x14ac:dyDescent="0.2">
      <c r="E683" s="165"/>
      <c r="F683" s="165"/>
    </row>
    <row r="684" spans="5:6" x14ac:dyDescent="0.2">
      <c r="E684" s="165"/>
      <c r="F684" s="165"/>
    </row>
    <row r="685" spans="5:6" x14ac:dyDescent="0.2">
      <c r="E685" s="165"/>
      <c r="F685" s="165"/>
    </row>
    <row r="686" spans="5:6" x14ac:dyDescent="0.2">
      <c r="E686" s="165"/>
      <c r="F686" s="165"/>
    </row>
    <row r="687" spans="5:6" x14ac:dyDescent="0.2">
      <c r="E687" s="165"/>
      <c r="F687" s="165"/>
    </row>
    <row r="688" spans="5:6" x14ac:dyDescent="0.2">
      <c r="E688" s="165"/>
      <c r="F688" s="165"/>
    </row>
    <row r="689" spans="5:6" x14ac:dyDescent="0.2">
      <c r="E689" s="165"/>
      <c r="F689" s="165"/>
    </row>
    <row r="690" spans="5:6" x14ac:dyDescent="0.2">
      <c r="E690" s="165"/>
      <c r="F690" s="165"/>
    </row>
    <row r="691" spans="5:6" x14ac:dyDescent="0.2">
      <c r="E691" s="165"/>
      <c r="F691" s="165"/>
    </row>
    <row r="692" spans="5:6" x14ac:dyDescent="0.2">
      <c r="E692" s="165"/>
      <c r="F692" s="165"/>
    </row>
    <row r="693" spans="5:6" x14ac:dyDescent="0.2">
      <c r="E693" s="165"/>
      <c r="F693" s="165"/>
    </row>
    <row r="694" spans="5:6" x14ac:dyDescent="0.2">
      <c r="E694" s="165"/>
      <c r="F694" s="165"/>
    </row>
    <row r="695" spans="5:6" x14ac:dyDescent="0.2">
      <c r="E695" s="165"/>
      <c r="F695" s="165"/>
    </row>
    <row r="696" spans="5:6" x14ac:dyDescent="0.2">
      <c r="E696" s="165"/>
      <c r="F696" s="165"/>
    </row>
    <row r="697" spans="5:6" x14ac:dyDescent="0.2">
      <c r="E697" s="165"/>
      <c r="F697" s="165"/>
    </row>
    <row r="698" spans="5:6" x14ac:dyDescent="0.2">
      <c r="E698" s="165"/>
      <c r="F698" s="165"/>
    </row>
    <row r="699" spans="5:6" x14ac:dyDescent="0.2">
      <c r="E699" s="165"/>
      <c r="F699" s="165"/>
    </row>
    <row r="700" spans="5:6" x14ac:dyDescent="0.2">
      <c r="E700" s="165"/>
      <c r="F700" s="165"/>
    </row>
    <row r="701" spans="5:6" x14ac:dyDescent="0.2">
      <c r="E701" s="165"/>
      <c r="F701" s="165"/>
    </row>
    <row r="702" spans="5:6" x14ac:dyDescent="0.2">
      <c r="E702" s="165"/>
      <c r="F702" s="165"/>
    </row>
    <row r="703" spans="5:6" x14ac:dyDescent="0.2">
      <c r="E703" s="165"/>
      <c r="F703" s="165"/>
    </row>
    <row r="704" spans="5:6" x14ac:dyDescent="0.2">
      <c r="E704" s="165"/>
      <c r="F704" s="165"/>
    </row>
    <row r="705" spans="5:6" x14ac:dyDescent="0.2">
      <c r="E705" s="165"/>
      <c r="F705" s="165"/>
    </row>
    <row r="706" spans="5:6" x14ac:dyDescent="0.2">
      <c r="E706" s="165"/>
      <c r="F706" s="165"/>
    </row>
    <row r="707" spans="5:6" x14ac:dyDescent="0.2">
      <c r="E707" s="165"/>
      <c r="F707" s="165"/>
    </row>
    <row r="708" spans="5:6" x14ac:dyDescent="0.2">
      <c r="E708" s="165"/>
      <c r="F708" s="165"/>
    </row>
    <row r="709" spans="5:6" x14ac:dyDescent="0.2">
      <c r="E709" s="165"/>
      <c r="F709" s="165"/>
    </row>
    <row r="710" spans="5:6" x14ac:dyDescent="0.2">
      <c r="E710" s="165"/>
      <c r="F710" s="165"/>
    </row>
    <row r="711" spans="5:6" x14ac:dyDescent="0.2">
      <c r="E711" s="165"/>
      <c r="F711" s="165"/>
    </row>
    <row r="712" spans="5:6" x14ac:dyDescent="0.2">
      <c r="E712" s="165"/>
      <c r="F712" s="165"/>
    </row>
    <row r="713" spans="5:6" x14ac:dyDescent="0.2">
      <c r="E713" s="165"/>
      <c r="F713" s="165"/>
    </row>
    <row r="714" spans="5:6" x14ac:dyDescent="0.2">
      <c r="E714" s="165"/>
      <c r="F714" s="165"/>
    </row>
    <row r="715" spans="5:6" x14ac:dyDescent="0.2">
      <c r="E715" s="165"/>
      <c r="F715" s="165"/>
    </row>
    <row r="716" spans="5:6" x14ac:dyDescent="0.2">
      <c r="E716" s="165"/>
      <c r="F716" s="165"/>
    </row>
    <row r="717" spans="5:6" x14ac:dyDescent="0.2">
      <c r="E717" s="165"/>
      <c r="F717" s="165"/>
    </row>
    <row r="718" spans="5:6" x14ac:dyDescent="0.2">
      <c r="E718" s="165"/>
      <c r="F718" s="165"/>
    </row>
    <row r="719" spans="5:6" x14ac:dyDescent="0.2">
      <c r="E719" s="165"/>
      <c r="F719" s="165"/>
    </row>
    <row r="720" spans="5:6" x14ac:dyDescent="0.2">
      <c r="E720" s="165"/>
      <c r="F720" s="165"/>
    </row>
    <row r="721" spans="5:6" x14ac:dyDescent="0.2">
      <c r="E721" s="165"/>
      <c r="F721" s="165"/>
    </row>
    <row r="722" spans="5:6" x14ac:dyDescent="0.2">
      <c r="E722" s="165"/>
      <c r="F722" s="165"/>
    </row>
    <row r="723" spans="5:6" x14ac:dyDescent="0.2">
      <c r="E723" s="165"/>
      <c r="F723" s="165"/>
    </row>
    <row r="724" spans="5:6" x14ac:dyDescent="0.2">
      <c r="E724" s="165"/>
      <c r="F724" s="165"/>
    </row>
    <row r="725" spans="5:6" x14ac:dyDescent="0.2">
      <c r="E725" s="165"/>
      <c r="F725" s="165"/>
    </row>
    <row r="726" spans="5:6" x14ac:dyDescent="0.2">
      <c r="E726" s="165"/>
      <c r="F726" s="165"/>
    </row>
    <row r="727" spans="5:6" x14ac:dyDescent="0.2">
      <c r="E727" s="165"/>
      <c r="F727" s="165"/>
    </row>
    <row r="728" spans="5:6" x14ac:dyDescent="0.2">
      <c r="E728" s="165"/>
      <c r="F728" s="165"/>
    </row>
    <row r="729" spans="5:6" x14ac:dyDescent="0.2">
      <c r="E729" s="165"/>
      <c r="F729" s="165"/>
    </row>
    <row r="730" spans="5:6" x14ac:dyDescent="0.2">
      <c r="E730" s="165"/>
      <c r="F730" s="165"/>
    </row>
    <row r="731" spans="5:6" x14ac:dyDescent="0.2">
      <c r="E731" s="165"/>
      <c r="F731" s="165"/>
    </row>
    <row r="732" spans="5:6" x14ac:dyDescent="0.2">
      <c r="E732" s="165"/>
      <c r="F732" s="165"/>
    </row>
    <row r="733" spans="5:6" x14ac:dyDescent="0.2">
      <c r="E733" s="165"/>
      <c r="F733" s="165"/>
    </row>
    <row r="734" spans="5:6" x14ac:dyDescent="0.2">
      <c r="E734" s="165"/>
      <c r="F734" s="165"/>
    </row>
    <row r="735" spans="5:6" x14ac:dyDescent="0.2">
      <c r="E735" s="165"/>
      <c r="F735" s="165"/>
    </row>
    <row r="736" spans="5:6" x14ac:dyDescent="0.2">
      <c r="E736" s="165"/>
      <c r="F736" s="165"/>
    </row>
    <row r="737" spans="5:6" x14ac:dyDescent="0.2">
      <c r="E737" s="165"/>
      <c r="F737" s="165"/>
    </row>
    <row r="738" spans="5:6" x14ac:dyDescent="0.2">
      <c r="E738" s="165"/>
      <c r="F738" s="165"/>
    </row>
    <row r="739" spans="5:6" x14ac:dyDescent="0.2">
      <c r="E739" s="165"/>
      <c r="F739" s="165"/>
    </row>
    <row r="740" spans="5:6" x14ac:dyDescent="0.2">
      <c r="E740" s="165"/>
      <c r="F740" s="165"/>
    </row>
    <row r="741" spans="5:6" x14ac:dyDescent="0.2">
      <c r="E741" s="165"/>
      <c r="F741" s="165"/>
    </row>
    <row r="742" spans="5:6" x14ac:dyDescent="0.2">
      <c r="E742" s="165"/>
      <c r="F742" s="165"/>
    </row>
    <row r="743" spans="5:6" x14ac:dyDescent="0.2">
      <c r="E743" s="165"/>
      <c r="F743" s="165"/>
    </row>
    <row r="744" spans="5:6" x14ac:dyDescent="0.2">
      <c r="E744" s="165"/>
      <c r="F744" s="165"/>
    </row>
    <row r="745" spans="5:6" x14ac:dyDescent="0.2">
      <c r="E745" s="165"/>
      <c r="F745" s="165"/>
    </row>
    <row r="746" spans="5:6" x14ac:dyDescent="0.2">
      <c r="E746" s="165"/>
      <c r="F746" s="165"/>
    </row>
    <row r="747" spans="5:6" x14ac:dyDescent="0.2">
      <c r="E747" s="165"/>
      <c r="F747" s="165"/>
    </row>
    <row r="748" spans="5:6" x14ac:dyDescent="0.2">
      <c r="E748" s="165"/>
      <c r="F748" s="165"/>
    </row>
    <row r="749" spans="5:6" x14ac:dyDescent="0.2">
      <c r="E749" s="165"/>
      <c r="F749" s="165"/>
    </row>
    <row r="750" spans="5:6" x14ac:dyDescent="0.2">
      <c r="E750" s="165"/>
      <c r="F750" s="165"/>
    </row>
    <row r="751" spans="5:6" x14ac:dyDescent="0.2">
      <c r="E751" s="165"/>
      <c r="F751" s="165"/>
    </row>
    <row r="752" spans="5:6" x14ac:dyDescent="0.2">
      <c r="E752" s="165"/>
      <c r="F752" s="165"/>
    </row>
    <row r="753" spans="5:6" x14ac:dyDescent="0.2">
      <c r="E753" s="165"/>
      <c r="F753" s="165"/>
    </row>
    <row r="754" spans="5:6" x14ac:dyDescent="0.2">
      <c r="E754" s="165"/>
      <c r="F754" s="165"/>
    </row>
    <row r="755" spans="5:6" x14ac:dyDescent="0.2">
      <c r="E755" s="165"/>
      <c r="F755" s="165"/>
    </row>
    <row r="756" spans="5:6" x14ac:dyDescent="0.2">
      <c r="E756" s="165"/>
      <c r="F756" s="165"/>
    </row>
    <row r="757" spans="5:6" x14ac:dyDescent="0.2">
      <c r="E757" s="165"/>
      <c r="F757" s="165"/>
    </row>
    <row r="758" spans="5:6" x14ac:dyDescent="0.2">
      <c r="E758" s="165"/>
      <c r="F758" s="165"/>
    </row>
    <row r="759" spans="5:6" x14ac:dyDescent="0.2">
      <c r="E759" s="165"/>
      <c r="F759" s="165"/>
    </row>
    <row r="760" spans="5:6" x14ac:dyDescent="0.2">
      <c r="E760" s="165"/>
      <c r="F760" s="165"/>
    </row>
    <row r="761" spans="5:6" x14ac:dyDescent="0.2">
      <c r="E761" s="165"/>
      <c r="F761" s="165"/>
    </row>
    <row r="762" spans="5:6" x14ac:dyDescent="0.2">
      <c r="E762" s="165"/>
      <c r="F762" s="165"/>
    </row>
    <row r="763" spans="5:6" x14ac:dyDescent="0.2">
      <c r="E763" s="165"/>
      <c r="F763" s="165"/>
    </row>
    <row r="764" spans="5:6" x14ac:dyDescent="0.2">
      <c r="E764" s="165"/>
      <c r="F764" s="165"/>
    </row>
    <row r="765" spans="5:6" x14ac:dyDescent="0.2">
      <c r="E765" s="165"/>
      <c r="F765" s="165"/>
    </row>
    <row r="766" spans="5:6" x14ac:dyDescent="0.2">
      <c r="E766" s="165"/>
      <c r="F766" s="165"/>
    </row>
    <row r="767" spans="5:6" x14ac:dyDescent="0.2">
      <c r="E767" s="165"/>
      <c r="F767" s="165"/>
    </row>
    <row r="768" spans="5:6" x14ac:dyDescent="0.2">
      <c r="E768" s="165"/>
      <c r="F768" s="165"/>
    </row>
    <row r="769" spans="5:6" x14ac:dyDescent="0.2">
      <c r="E769" s="165"/>
      <c r="F769" s="165"/>
    </row>
    <row r="770" spans="5:6" x14ac:dyDescent="0.2">
      <c r="E770" s="165"/>
      <c r="F770" s="165"/>
    </row>
    <row r="771" spans="5:6" x14ac:dyDescent="0.2">
      <c r="E771" s="165"/>
      <c r="F771" s="165"/>
    </row>
    <row r="772" spans="5:6" x14ac:dyDescent="0.2">
      <c r="E772" s="165"/>
      <c r="F772" s="165"/>
    </row>
    <row r="773" spans="5:6" x14ac:dyDescent="0.2">
      <c r="E773" s="165"/>
      <c r="F773" s="165"/>
    </row>
    <row r="774" spans="5:6" x14ac:dyDescent="0.2">
      <c r="E774" s="165"/>
      <c r="F774" s="165"/>
    </row>
    <row r="775" spans="5:6" x14ac:dyDescent="0.2">
      <c r="E775" s="165"/>
      <c r="F775" s="165"/>
    </row>
    <row r="776" spans="5:6" x14ac:dyDescent="0.2">
      <c r="E776" s="165"/>
      <c r="F776" s="165"/>
    </row>
    <row r="777" spans="5:6" x14ac:dyDescent="0.2">
      <c r="E777" s="165"/>
      <c r="F777" s="165"/>
    </row>
    <row r="778" spans="5:6" x14ac:dyDescent="0.2">
      <c r="E778" s="165"/>
      <c r="F778" s="165"/>
    </row>
    <row r="779" spans="5:6" x14ac:dyDescent="0.2">
      <c r="E779" s="165"/>
      <c r="F779" s="165"/>
    </row>
    <row r="780" spans="5:6" x14ac:dyDescent="0.2">
      <c r="E780" s="165"/>
      <c r="F780" s="165"/>
    </row>
    <row r="781" spans="5:6" x14ac:dyDescent="0.2">
      <c r="E781" s="165"/>
      <c r="F781" s="165"/>
    </row>
    <row r="782" spans="5:6" x14ac:dyDescent="0.2">
      <c r="E782" s="165"/>
      <c r="F782" s="165"/>
    </row>
  </sheetData>
  <sheetProtection formatCells="0"/>
  <printOptions horizontalCentered="1"/>
  <pageMargins left="0.78740157480314965" right="0.78740157480314965" top="0" bottom="0" header="0.78740157480314965" footer="0.78740157480314965"/>
  <pageSetup paperSize="9" scale="60" fitToHeight="2" orientation="portrait" r:id="rId1"/>
  <headerFooter alignWithMargins="0"/>
  <rowBreaks count="1" manualBreakCount="1">
    <brk id="9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4. sz.mell Önkormányzat</vt:lpstr>
      <vt:lpstr>'4. sz.mell Önkormányzat'!Nyomtatási_cím</vt:lpstr>
      <vt:lpstr>'4. sz.mell Önkormányzat'!Nyomtatási_terület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2018-02-19T07:35:17Z</dcterms:created>
  <dcterms:modified xsi:type="dcterms:W3CDTF">2018-02-23T07:41:01Z</dcterms:modified>
</cp:coreProperties>
</file>