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430" windowWidth="9600" windowHeight="2475" tabRatio="763" activeTab="14"/>
  </bookViews>
  <sheets>
    <sheet name="1.melléklet" sheetId="1" r:id="rId1"/>
    <sheet name="2.sz. mell" sheetId="2" r:id="rId2"/>
    <sheet name="3.sz. mell" sheetId="3" r:id="rId3"/>
    <sheet name="4.sz. mell" sheetId="4" r:id="rId4"/>
    <sheet name="5.mell" sheetId="5" r:id="rId5"/>
    <sheet name="6.mell" sheetId="6" r:id="rId6"/>
    <sheet name="7.mell" sheetId="7" r:id="rId7"/>
    <sheet name="8.mell" sheetId="8" r:id="rId8"/>
    <sheet name="9. sz. mell" sheetId="9" r:id="rId9"/>
    <sheet name="10.mell" sheetId="10" r:id="rId10"/>
    <sheet name="11.mell" sheetId="11" r:id="rId11"/>
    <sheet name="12.mell" sheetId="12" r:id="rId12"/>
    <sheet name="13.mell" sheetId="13" r:id="rId13"/>
    <sheet name="14.mell" sheetId="14" r:id="rId14"/>
    <sheet name="15.mell" sheetId="15" r:id="rId15"/>
  </sheets>
  <definedNames>
    <definedName name="_xlnm.Print_Area" localSheetId="0">'1.melléklet'!$A$1:$J$54</definedName>
    <definedName name="_xlnm.Print_Area" localSheetId="11">'12.mell'!$A$1:$E$118</definedName>
  </definedNames>
  <calcPr fullCalcOnLoad="1"/>
</workbook>
</file>

<file path=xl/sharedStrings.xml><?xml version="1.0" encoding="utf-8"?>
<sst xmlns="http://schemas.openxmlformats.org/spreadsheetml/2006/main" count="927" uniqueCount="580">
  <si>
    <t>Megnevezés</t>
  </si>
  <si>
    <t>Eredeti előirányzat</t>
  </si>
  <si>
    <t xml:space="preserve"> </t>
  </si>
  <si>
    <t>MŰKÖDÉSI CÉLÚ BEVÉTELEK ÖSSZESEN:</t>
  </si>
  <si>
    <t>MŰKÖDÉSI CÉLÚ KIADÁSOK ÖSSZESEN:</t>
  </si>
  <si>
    <t>FELHALMOZÁSI CÉLÚ BEVÉTELEK ÖSSZ.:</t>
  </si>
  <si>
    <t>FELHALMOZÁSI CÉLÚ KIADÁSOK ÖSSZ.:</t>
  </si>
  <si>
    <t>BEVÉTELEK MINDÖSSZESEN:</t>
  </si>
  <si>
    <t>KIADÁSOK MINDÖSSZESEN:</t>
  </si>
  <si>
    <t>BEVÉTELEK ÖSSZESEN:</t>
  </si>
  <si>
    <t>KIADÁSOK ÖSSZESEN:</t>
  </si>
  <si>
    <t>BEVÉTELEK</t>
  </si>
  <si>
    <t>KIADÁSOK</t>
  </si>
  <si>
    <t>A költségvetés 3 éves pénzforgalmi mérlege</t>
  </si>
  <si>
    <t>Január</t>
  </si>
  <si>
    <t>Február</t>
  </si>
  <si>
    <t>Március</t>
  </si>
  <si>
    <t>Április</t>
  </si>
  <si>
    <t>Május</t>
  </si>
  <si>
    <t>Június</t>
  </si>
  <si>
    <t>I. félév</t>
  </si>
  <si>
    <t>összesen</t>
  </si>
  <si>
    <t>h ó n a p o k</t>
  </si>
  <si>
    <t>I. Bevételek</t>
  </si>
  <si>
    <t>II. Kiadások</t>
  </si>
  <si>
    <t xml:space="preserve">    Hiány (Bevétel - Kiadás)</t>
  </si>
  <si>
    <t>Július</t>
  </si>
  <si>
    <t>Augusztus</t>
  </si>
  <si>
    <t>Szeptember</t>
  </si>
  <si>
    <t>Október</t>
  </si>
  <si>
    <t>November</t>
  </si>
  <si>
    <t>December</t>
  </si>
  <si>
    <t>II.Kiadások</t>
  </si>
  <si>
    <t xml:space="preserve">    Hiány ( Bevétel - Kiadás)</t>
  </si>
  <si>
    <t>Működési bevételek</t>
  </si>
  <si>
    <t>Összesen:</t>
  </si>
  <si>
    <t>Dologi kiadások</t>
  </si>
  <si>
    <t>BEVÉTELEK ÖSSZESEN</t>
  </si>
  <si>
    <t>Adatok eFt</t>
  </si>
  <si>
    <t>MŰKÖDTETÉS</t>
  </si>
  <si>
    <t>FELHALMOZÁS</t>
  </si>
  <si>
    <t>Módosított ei.</t>
  </si>
  <si>
    <t>Teljesítés</t>
  </si>
  <si>
    <t>Teljesítés %</t>
  </si>
  <si>
    <t>Több éves kihatással járó döntésekből származó kötelezettségek célok szerinti, évenkénti bontásban</t>
  </si>
  <si>
    <t>Ssz.</t>
  </si>
  <si>
    <t>Kötelezettségek évenként</t>
  </si>
  <si>
    <t>Összesen</t>
  </si>
  <si>
    <t>LÉTSZÁMADATOK</t>
  </si>
  <si>
    <t>adatok: fő-ben</t>
  </si>
  <si>
    <t>ÖSSZESEN</t>
  </si>
  <si>
    <t>ÖSSZESEN:</t>
  </si>
  <si>
    <t>Támogatott megnevezése</t>
  </si>
  <si>
    <t>Közvetett támogatás megnevezése</t>
  </si>
  <si>
    <t>Beruházás megnevezése</t>
  </si>
  <si>
    <t>Felújítás megnevezése</t>
  </si>
  <si>
    <t>Előző időszak</t>
  </si>
  <si>
    <t>Módosítások (+-)</t>
  </si>
  <si>
    <t>Tárgyidőszak</t>
  </si>
  <si>
    <t>A/I//1</t>
  </si>
  <si>
    <t>Vagyoni értékű jogok</t>
  </si>
  <si>
    <t>A/I/2</t>
  </si>
  <si>
    <t>Szellemi termékek</t>
  </si>
  <si>
    <t>A/I/3</t>
  </si>
  <si>
    <t>Immateriális javak értékhelyesbítése</t>
  </si>
  <si>
    <t>A/I</t>
  </si>
  <si>
    <t xml:space="preserve">Immateriális javak </t>
  </si>
  <si>
    <t>A/II/1</t>
  </si>
  <si>
    <t>Ingatlanok és a kapcsolódó vagyoni értékű jogok</t>
  </si>
  <si>
    <t>A/II/2</t>
  </si>
  <si>
    <t>Gépek, berendezések,felszerelések, járművek</t>
  </si>
  <si>
    <t>A/II/3</t>
  </si>
  <si>
    <t>Tenyészállatok</t>
  </si>
  <si>
    <t>A/II/4</t>
  </si>
  <si>
    <t>Beruházások, felújítások</t>
  </si>
  <si>
    <t>A/II/5</t>
  </si>
  <si>
    <t>Tárgyi eszközök értékhelyesbítése</t>
  </si>
  <si>
    <t>A/II</t>
  </si>
  <si>
    <t>Tárgyi eszközök</t>
  </si>
  <si>
    <t>A/III/1</t>
  </si>
  <si>
    <t>Tartós részesedések</t>
  </si>
  <si>
    <t>A/III/2</t>
  </si>
  <si>
    <t>Tartós hitelviszonyt megtestesítő értékpapírok</t>
  </si>
  <si>
    <t>A/III/3</t>
  </si>
  <si>
    <t>Befektetett pénzügyi eszközök értékhelyesbítése</t>
  </si>
  <si>
    <t>A/III</t>
  </si>
  <si>
    <t xml:space="preserve">Befektetett pénzügyi eszközök  </t>
  </si>
  <si>
    <t>A/IV/1</t>
  </si>
  <si>
    <t>Koncesszióba, vagyonkezelésbe adott eszközök</t>
  </si>
  <si>
    <t>A/IV/2</t>
  </si>
  <si>
    <t>Koncesszióba, vagyonkezelésbe adott eszközök értékhelyesbítése</t>
  </si>
  <si>
    <t>A/IV</t>
  </si>
  <si>
    <t xml:space="preserve">A.) </t>
  </si>
  <si>
    <t>NEMZETI VAGYONBA TARTOZÓ BEFEKTETETT ESZKÖZÖK</t>
  </si>
  <si>
    <t>B/I/1</t>
  </si>
  <si>
    <t>Vásárolt készletek</t>
  </si>
  <si>
    <t>B/I/2</t>
  </si>
  <si>
    <t>Átsorolt, követelés fejében átvett készletek</t>
  </si>
  <si>
    <t>B/I/3</t>
  </si>
  <si>
    <t>Egyéb készletek</t>
  </si>
  <si>
    <t>B/I/4</t>
  </si>
  <si>
    <t>Befejezetlen termelés, félkész termék, késztermékek</t>
  </si>
  <si>
    <t>B/I/5</t>
  </si>
  <si>
    <t>Növendék-, hízó és egyéb állatok</t>
  </si>
  <si>
    <t>B/I</t>
  </si>
  <si>
    <t>Készletek</t>
  </si>
  <si>
    <t>B/II/1</t>
  </si>
  <si>
    <t>Nem tartós részesedések</t>
  </si>
  <si>
    <t>B/II/2</t>
  </si>
  <si>
    <t>Forgatási célú hitelviszonyt megtestesítő értékpapírok</t>
  </si>
  <si>
    <t>B/II</t>
  </si>
  <si>
    <t>Értékpapírok</t>
  </si>
  <si>
    <t>B)</t>
  </si>
  <si>
    <t>NEMZETI VAGYONBA TARTOZÓ FORGÓESZKÖZÖK</t>
  </si>
  <si>
    <t>C/I</t>
  </si>
  <si>
    <t>Hosszú lejáratú betétek</t>
  </si>
  <si>
    <t>C/II</t>
  </si>
  <si>
    <t>Pénztárak,csekkek, betétkönyvek</t>
  </si>
  <si>
    <t>C/III</t>
  </si>
  <si>
    <t>Forintszámlák</t>
  </si>
  <si>
    <t>C/IV</t>
  </si>
  <si>
    <t>Devizaszámlák</t>
  </si>
  <si>
    <t>C/V</t>
  </si>
  <si>
    <t>Idegen pénzeszközök</t>
  </si>
  <si>
    <t>C)</t>
  </si>
  <si>
    <t>PÉNZESZKÖZÖK</t>
  </si>
  <si>
    <t>D/I/1</t>
  </si>
  <si>
    <t>Költségvetési évben esedékes követelések működési célú támogatások bevételeire államháztartáson belülről</t>
  </si>
  <si>
    <t>D/I/2</t>
  </si>
  <si>
    <t>Költségvetési évben esedékes követelések felhalmozási célú támogatások bevételeire államháztartáson belülről</t>
  </si>
  <si>
    <t>D/I/3</t>
  </si>
  <si>
    <t>Költségvetési évben esedékes követelések közhatalmi bevételre</t>
  </si>
  <si>
    <t>D/I/4</t>
  </si>
  <si>
    <t>Költségvetési évben esedékes követelések működési bevételre</t>
  </si>
  <si>
    <t>D/I/5</t>
  </si>
  <si>
    <t>Költségvetési évben esedékes követelések felhalmozási bevételre</t>
  </si>
  <si>
    <t>D/I/6</t>
  </si>
  <si>
    <t>Költségvetési évben esedékes követelések működési célú átvett pénzeszközökre</t>
  </si>
  <si>
    <t>D/I/7</t>
  </si>
  <si>
    <t>Költségvetési évben esedékes követelések felhalmozási célú átvett pénzeszközre</t>
  </si>
  <si>
    <t>D/I/8</t>
  </si>
  <si>
    <t>Költségvetési évben esedékes követelések finanszírozási bevételekre</t>
  </si>
  <si>
    <t>D/I</t>
  </si>
  <si>
    <t>Költségvetési évben esedékes követelések</t>
  </si>
  <si>
    <t>D/II/1</t>
  </si>
  <si>
    <t>Költségvetési évet követően esedékes követelések működési célú támogatások bevételeire államháztartáson belülről</t>
  </si>
  <si>
    <t>D/II/2</t>
  </si>
  <si>
    <t>Költségvetési évet követően esedékes követelések felhalmozási célú támogatások bevételeire államháztartáson belülről</t>
  </si>
  <si>
    <t>D/II/3</t>
  </si>
  <si>
    <t>Költségvetési évet követően esedékes követelések közhatalmi bevételre</t>
  </si>
  <si>
    <t>D/II/4</t>
  </si>
  <si>
    <t>Költségvetési évet követően esedékes követelések működési bevételre</t>
  </si>
  <si>
    <t>D/II/5</t>
  </si>
  <si>
    <t>Költségvetési évet követően esedékes követelések felhalmozási bevételre</t>
  </si>
  <si>
    <t>D/II/6</t>
  </si>
  <si>
    <t>Költségvetési évet követően esedékes követelések működési célú átvett pénzeszközre</t>
  </si>
  <si>
    <t>D/II/7</t>
  </si>
  <si>
    <t>Költségvetési évet követően esedékes követelések felhalmozási célú átvett pénzeszközökre</t>
  </si>
  <si>
    <t>D/II/8</t>
  </si>
  <si>
    <t>Költségvetési évet követően esedékes követelések finanszírozási bevételekre</t>
  </si>
  <si>
    <t>D/II</t>
  </si>
  <si>
    <t>D/III/1</t>
  </si>
  <si>
    <t>Adott előleg</t>
  </si>
  <si>
    <t>D/III/2</t>
  </si>
  <si>
    <t>Továbbadási célból folyósított támogatások, ellátások elszámolása</t>
  </si>
  <si>
    <t>D/III/3</t>
  </si>
  <si>
    <t>Más által beszedett bevételek elszámolása</t>
  </si>
  <si>
    <t>D/III/4</t>
  </si>
  <si>
    <t>Forgótőke elszámolása</t>
  </si>
  <si>
    <t>D/III/5</t>
  </si>
  <si>
    <t>Vagyonkezelésbe adott eszközökkel kapcsolatos visszapótlási követelés elszámolása</t>
  </si>
  <si>
    <t>D/III/6</t>
  </si>
  <si>
    <t>Nem társadalombiztosítás pénzügyi alapjait terhelő kifizetett ellátások megtérítésének elszámolása</t>
  </si>
  <si>
    <t>D/III/7</t>
  </si>
  <si>
    <t>Folyósított, megelőlegezett társadalombiztosítási és családtámogatási ellátások elszámolása</t>
  </si>
  <si>
    <t>D/III</t>
  </si>
  <si>
    <t>D)</t>
  </si>
  <si>
    <t>KÖVETELÉSEK</t>
  </si>
  <si>
    <t>E)</t>
  </si>
  <si>
    <t>EGYÉB SAJÁTOS ESZKÖZOLDALI ELSZÁMOLÁSOK</t>
  </si>
  <si>
    <t>F/1</t>
  </si>
  <si>
    <t>Eredményszemléletű bevételek aktív időbeli elhatárolása</t>
  </si>
  <si>
    <t>F/2</t>
  </si>
  <si>
    <t>Költségek, ráfordítások aktív időbeli elhatárolása</t>
  </si>
  <si>
    <t>F/3</t>
  </si>
  <si>
    <t>Halasztott ráfordítások</t>
  </si>
  <si>
    <t>F)</t>
  </si>
  <si>
    <t>AKTÍV IDŐBELI ELHATÁROLÁSOK</t>
  </si>
  <si>
    <t>ESZKÖZÖK ÖSSZESEN</t>
  </si>
  <si>
    <t>G/I</t>
  </si>
  <si>
    <t>Nemzeti vagyon iduláskori értéke</t>
  </si>
  <si>
    <t>G/II</t>
  </si>
  <si>
    <t>Nemzeti vagyon változásai</t>
  </si>
  <si>
    <t>G/III</t>
  </si>
  <si>
    <t>Egyéb eszközök induláskori értéke és változásai</t>
  </si>
  <si>
    <t>G/IV</t>
  </si>
  <si>
    <t>Felhalmozott eredmény</t>
  </si>
  <si>
    <t>G/V</t>
  </si>
  <si>
    <t>Eszközök értékhelyesbítésének forrása</t>
  </si>
  <si>
    <t>G/VI</t>
  </si>
  <si>
    <t>Mérleg szerinti eredmény</t>
  </si>
  <si>
    <t>G)</t>
  </si>
  <si>
    <t>SAJÁT TŐKE</t>
  </si>
  <si>
    <t>H/I/1</t>
  </si>
  <si>
    <t>Költségvetési évben esedékes kötelezettségek személyi juttatásokra</t>
  </si>
  <si>
    <t>H/I/2</t>
  </si>
  <si>
    <t>Költségvetési évben esedékes kötelezettségek munkaadókat terhelő járulékokra és szociális hozzájárulási adóra</t>
  </si>
  <si>
    <t>H/I/3</t>
  </si>
  <si>
    <t>Költségvetési évben esedékes kötelezettségek dologi kiadásokra</t>
  </si>
  <si>
    <t>H/I/4</t>
  </si>
  <si>
    <t>Költségvetési évben esedékes kötelezettségek ellátottak pénzbeli juttatásaira</t>
  </si>
  <si>
    <t>H/I/5</t>
  </si>
  <si>
    <t>Költségvetési évben esedékes kötelezettségek egyéb működési célú kiadásokra</t>
  </si>
  <si>
    <t>H/I/6</t>
  </si>
  <si>
    <t>Költségvetési évben esedékes kötelezettségek beruházásokra</t>
  </si>
  <si>
    <t>H/I/7</t>
  </si>
  <si>
    <t>Költségvetési évben esedékes kötelezettségek felújításokra</t>
  </si>
  <si>
    <t>H/I/8</t>
  </si>
  <si>
    <t>Költségvetési évben esedékes kötelezettségek egyéb felhalmozási célú kiadásokra</t>
  </si>
  <si>
    <t>H/I/9</t>
  </si>
  <si>
    <t>Költségvetési évben esedékes kötelezettségek finanszírozási kiadásokra</t>
  </si>
  <si>
    <t>H/I</t>
  </si>
  <si>
    <t>Költségvetési évben esedékes kötelezettségek</t>
  </si>
  <si>
    <t>H/II/1</t>
  </si>
  <si>
    <t>Költségvetési évet követően esedékes kötelezettségek személyi juttatásokra</t>
  </si>
  <si>
    <t>H/II/2</t>
  </si>
  <si>
    <t>Költségvetési évet követően esedékes kötelezettségek munkaadókat terhelő járulékokra és szociális hozzájárulási adóra</t>
  </si>
  <si>
    <t>H/II/3</t>
  </si>
  <si>
    <t>Költségvetési évet követően esedékes kötelezettségek dologi kiadásokra</t>
  </si>
  <si>
    <t>H/II/4</t>
  </si>
  <si>
    <t>Költségvetési évet követően esedékes kötelezettségek ellátottak pénzbeli juttatásaira</t>
  </si>
  <si>
    <t>H/II/5</t>
  </si>
  <si>
    <t>Költségvetési évet követően esedékes kötelezettségek egyéb működési célú kiadásokra</t>
  </si>
  <si>
    <t>H/II/6</t>
  </si>
  <si>
    <t>Költségvetési évet követően esedékes kötelezettségek beruházásokra</t>
  </si>
  <si>
    <t>H/II/7</t>
  </si>
  <si>
    <t>Költségvetési évet követően esedékes kötelezettségek felújításokra</t>
  </si>
  <si>
    <t>H/II/8</t>
  </si>
  <si>
    <t>Költségvetési évet követően esedékes kötelezettségek egyéb felhalmozási célú kiadásokra</t>
  </si>
  <si>
    <t>H/II/9</t>
  </si>
  <si>
    <t>Költségvetési évet követően esedékes kötelezettségek finanszírozási kiadásokra</t>
  </si>
  <si>
    <t>H/II</t>
  </si>
  <si>
    <t>Költségvetési évet követően esedékes kötelezettségek</t>
  </si>
  <si>
    <t>H/III/1</t>
  </si>
  <si>
    <t>Kapott előleg</t>
  </si>
  <si>
    <t>H/III/2</t>
  </si>
  <si>
    <t>H/III/3</t>
  </si>
  <si>
    <t>Más szervezetet megillető bevételek elszámolása</t>
  </si>
  <si>
    <t>H/III/4</t>
  </si>
  <si>
    <t>H/III/5</t>
  </si>
  <si>
    <t>Vagyaonkezelésbe vett eszközökkel kapcsolatos visszapótlási kötelezettség elszámolása</t>
  </si>
  <si>
    <t>H/III/6</t>
  </si>
  <si>
    <t>H/III/7</t>
  </si>
  <si>
    <t>Munkáltató által korengedményes nyugdíjhoz megfizetett hozzájárulás elszámolása</t>
  </si>
  <si>
    <t>H/III</t>
  </si>
  <si>
    <t>Kötelezettség jellegű sajátos elszámolások</t>
  </si>
  <si>
    <t>H)</t>
  </si>
  <si>
    <t>KÖTELEZETTSÉGEK</t>
  </si>
  <si>
    <t>I)</t>
  </si>
  <si>
    <t>J)</t>
  </si>
  <si>
    <t>KINCSTÁRI SZÁMLAVEZETÉSSEL KAPCSOLATOS ELSZÁMOLÁSOK</t>
  </si>
  <si>
    <t>Eredményszemléletű bevételek passzív időbeli elhatárolása</t>
  </si>
  <si>
    <t>Költségek, ráfordítások passzív időbeli elhatárolása</t>
  </si>
  <si>
    <t>Halasztott eredményszemléletű bevételek</t>
  </si>
  <si>
    <t>PASSZÍV IDŐBELI ELHHATÁROLÁSOK</t>
  </si>
  <si>
    <t>FORRÁSOK ÖSSZESEN</t>
  </si>
  <si>
    <t>A)</t>
  </si>
  <si>
    <t>Módosított előirányzat</t>
  </si>
  <si>
    <t>Személyi juttatások</t>
  </si>
  <si>
    <t>Munkaadókat terhelő járulékok</t>
  </si>
  <si>
    <t>Ellátottak pénzbeli juttatásai</t>
  </si>
  <si>
    <t>Egyéb működési célú kiadások</t>
  </si>
  <si>
    <t>Finanszírozási kiadások</t>
  </si>
  <si>
    <t>Beruházások</t>
  </si>
  <si>
    <t>Felújítások</t>
  </si>
  <si>
    <t>Egyéb felhalmozási célú kiadások</t>
  </si>
  <si>
    <t>Pénzforgalom nélküli kiadások</t>
  </si>
  <si>
    <t>KIADÁSOK ÖSSZESEN</t>
  </si>
  <si>
    <t>Működési célú támogatások áh. belülről</t>
  </si>
  <si>
    <t>Közhatalmi bevételek</t>
  </si>
  <si>
    <t>Működési célú átvett pénzeszközök áh. kívülről</t>
  </si>
  <si>
    <t>Finanszírozási bevételek</t>
  </si>
  <si>
    <t>Felhalmozási célú támogatások áh. belülről</t>
  </si>
  <si>
    <t>Felhalmozási bevételek</t>
  </si>
  <si>
    <t>Pénzforgalom nélküli bevételek</t>
  </si>
  <si>
    <t>Költségvetési bevételek és kiadások különbsége</t>
  </si>
  <si>
    <t>Maradványkimutatás</t>
  </si>
  <si>
    <t>Sorszám</t>
  </si>
  <si>
    <t>Összeg</t>
  </si>
  <si>
    <t>Alaptevékenység költségvetési bevételei</t>
  </si>
  <si>
    <t>Alaptevékenység költségvetési kiadásai</t>
  </si>
  <si>
    <t>I.</t>
  </si>
  <si>
    <t>Alaptevékenység költségvetési egyenlege (1-2)</t>
  </si>
  <si>
    <t>Alaptevékenység finanszírozási bevételei</t>
  </si>
  <si>
    <t>Alaptevékenység finanszírozási kiadásai</t>
  </si>
  <si>
    <t>II</t>
  </si>
  <si>
    <t>Alaptevékenység finanszírozási egyenlege (3-4)</t>
  </si>
  <si>
    <t>Alaptevékenység maradványa (I+-II)</t>
  </si>
  <si>
    <t>Vállalkozási tevékenység költségvetési bevételei</t>
  </si>
  <si>
    <t>Vállalkozási tevékenység költségvetési kiadásai</t>
  </si>
  <si>
    <t>III.</t>
  </si>
  <si>
    <t>Vállalkozási tevékenység költségvetési egyenlege (5-6)</t>
  </si>
  <si>
    <t>Vállalkozási tevékenység finanszírozási bevételei</t>
  </si>
  <si>
    <t>Vállalkozási tevékenység fianszírozási kiadásai</t>
  </si>
  <si>
    <t>IV.</t>
  </si>
  <si>
    <t>Vállalkozási tevékenység finanszírozási egyenlege (7-8)</t>
  </si>
  <si>
    <t>Vállalkozási tevékenység maradványa (III+-IV)</t>
  </si>
  <si>
    <t>Összes maradvány (A+B)</t>
  </si>
  <si>
    <t>Alaptevékenység kötelezettségvállalással terhelt maradványa</t>
  </si>
  <si>
    <t>Alaptevékenység szabad maradványa</t>
  </si>
  <si>
    <t>Vállalkozási tevékenységet terhelő befizetési</t>
  </si>
  <si>
    <t>Vállalkozási tevékenység felhasználható maradványa (B-F)</t>
  </si>
  <si>
    <t>Közhatalmi eredményszemléletű bevételek</t>
  </si>
  <si>
    <t>Eszközök és szolgáltatások értékesítése nettó eredményszemléletű bevételei</t>
  </si>
  <si>
    <t>Tevékenység egyéb nettó eredményszemléletű bevételei</t>
  </si>
  <si>
    <t xml:space="preserve">I. </t>
  </si>
  <si>
    <t>Tevékenység nettó eredményszemléletű bevétele (1+2+3)</t>
  </si>
  <si>
    <t>Saját termelésű készletek állományváltozása</t>
  </si>
  <si>
    <t>Saját előállítású eszközök aktivált értéke</t>
  </si>
  <si>
    <t>II.</t>
  </si>
  <si>
    <t>Aktivált saját teljesítmények értéke</t>
  </si>
  <si>
    <t>Központi működési célú támogatások eredményszemléletű bevételei</t>
  </si>
  <si>
    <t>Egyéb működési célú támogatások eredményszemléletű bevételei</t>
  </si>
  <si>
    <t>Különféle egyéb eredményszemléletű bevételek</t>
  </si>
  <si>
    <t xml:space="preserve">III. </t>
  </si>
  <si>
    <t>Egyéb eredményszemléletű bevételek (6+7+8)</t>
  </si>
  <si>
    <t>Anyagköltség</t>
  </si>
  <si>
    <t>Igénybe vett szolgáltatások értéke</t>
  </si>
  <si>
    <t>Eladott áruk beszerzési értéke</t>
  </si>
  <si>
    <t>Eladott (közvetített) szolgáltatások értéke</t>
  </si>
  <si>
    <t xml:space="preserve">IV. </t>
  </si>
  <si>
    <t>Anyagjellegű ráfordítások (9+10+11+12)</t>
  </si>
  <si>
    <t>Bérköltség</t>
  </si>
  <si>
    <t>Bérjárulékok</t>
  </si>
  <si>
    <t>V</t>
  </si>
  <si>
    <t>Személyi jellegű ráfordítások (13+14+15)</t>
  </si>
  <si>
    <t>VI</t>
  </si>
  <si>
    <t>Értékcsökkenési leírás</t>
  </si>
  <si>
    <t>VII</t>
  </si>
  <si>
    <t>Egyéb ráfordítások</t>
  </si>
  <si>
    <t>TEVÉKENYSÉGEK EREDMÉNYE (I+II+III-IV-V-VI-VII)</t>
  </si>
  <si>
    <t>Kapott (járó) osztalék és részesedés</t>
  </si>
  <si>
    <t>Pénzügyi műveletek egyéb eredményszemléletű bevételei</t>
  </si>
  <si>
    <t xml:space="preserve">VIII. </t>
  </si>
  <si>
    <t>Fizetendő kamatok és kamatjellegű ráfordítások</t>
  </si>
  <si>
    <t>Részesedések, értékpapírok, pénzeszközök értékvesztése</t>
  </si>
  <si>
    <t>Pénzügyi műveletek egyéb ráfordításai</t>
  </si>
  <si>
    <t>IX.</t>
  </si>
  <si>
    <t>PÉNZÜGYI MŰVELETEK EREDMÉNYE (VIII-IX)</t>
  </si>
  <si>
    <t>Felhalmozási célú támogatások eredményszemléletű bevételei</t>
  </si>
  <si>
    <t xml:space="preserve">
</t>
  </si>
  <si>
    <t>NEMLEGES</t>
  </si>
  <si>
    <t>Korekciós tényező</t>
  </si>
  <si>
    <t>Működési célú költségvetési támogatások és kiegészítő támogatások</t>
  </si>
  <si>
    <t>EGYENLEG</t>
  </si>
  <si>
    <t>ÖSSZES BEVÉTEL</t>
  </si>
  <si>
    <t>ÖSSZES KIADÁS</t>
  </si>
  <si>
    <t xml:space="preserve">Módosított előirányzat </t>
  </si>
  <si>
    <t>Finanszírozási bevételek működési</t>
  </si>
  <si>
    <t>Finanszírozási kiadások működési</t>
  </si>
  <si>
    <t>Finanszírozási bevételek felhalmozási</t>
  </si>
  <si>
    <t>Kötelező feladatok:</t>
  </si>
  <si>
    <t>Kiadások</t>
  </si>
  <si>
    <t>Bevételek</t>
  </si>
  <si>
    <t>Egyenleg</t>
  </si>
  <si>
    <t>Működési célú támogatások áh. Belülről</t>
  </si>
  <si>
    <t>Önként vállalt feladatok</t>
  </si>
  <si>
    <t>Államigazgatási feladatok</t>
  </si>
  <si>
    <t>1.Működési célú támogatások áh. belülről</t>
  </si>
  <si>
    <t>2.Közhatalmi bevételek</t>
  </si>
  <si>
    <t>3. Működési bevételek</t>
  </si>
  <si>
    <t>4.Működési célú átvett pénzeszközök áh.kívülről</t>
  </si>
  <si>
    <t>5.Finanszírozási bevételek</t>
  </si>
  <si>
    <t>6.Felhalmozási célú támogatások áh. Belülről</t>
  </si>
  <si>
    <t>7. Felhalmozási bevételek</t>
  </si>
  <si>
    <t>8.Felhalmozási célú átvett pénzeszközök áh.kívülről</t>
  </si>
  <si>
    <t>1.Személyi juttatások</t>
  </si>
  <si>
    <t>2.Munkaadókat terhelő járulékok</t>
  </si>
  <si>
    <t>3.Dologi kiadások</t>
  </si>
  <si>
    <t>4.Ellátottak pénzbeli juttatásai</t>
  </si>
  <si>
    <t>5.Egyéb működési célú kiadások</t>
  </si>
  <si>
    <t>6.Finanszírozási kiadások</t>
  </si>
  <si>
    <t>7.Beruházások</t>
  </si>
  <si>
    <t>8.Felújítások</t>
  </si>
  <si>
    <t>9.Egyéb felhalmozási célú kiadások</t>
  </si>
  <si>
    <t>2018. év</t>
  </si>
  <si>
    <t>2020. évi irányszám</t>
  </si>
  <si>
    <t>Adatok Ft</t>
  </si>
  <si>
    <t>adatok Ft</t>
  </si>
  <si>
    <t>Foglalkoztatottak személyi juttatásai</t>
  </si>
  <si>
    <t>Külső személyi juttatások</t>
  </si>
  <si>
    <t>Elvonások, befizetések</t>
  </si>
  <si>
    <t>Egyéb működési célú támogatások Áh. Belülre</t>
  </si>
  <si>
    <t>Egyéb működési célú támogatások államháztartáson kívülre</t>
  </si>
  <si>
    <t>Tartalékok</t>
  </si>
  <si>
    <t>Egyéb felhalmozási célú támogatások államháztartáson kívülre</t>
  </si>
  <si>
    <t>Államháztartáson belüli megelőlegezés</t>
  </si>
  <si>
    <t>Helyi önkormányzatok működésének általános támogatása</t>
  </si>
  <si>
    <t>Települési önkormányzatok szociális, gyermekjóléti és gyermekétkeztetési feladatainak támogatása</t>
  </si>
  <si>
    <t>Települési önkormányzatok kulturális feladatainak támogatás</t>
  </si>
  <si>
    <t>Egyéb működési célú támogatások bevételei államháztartáson belülről</t>
  </si>
  <si>
    <t>Helyi iparűzési adó</t>
  </si>
  <si>
    <t>Gépjárműadó</t>
  </si>
  <si>
    <t>Egyéb áruhasználati és szolgáltatási adók</t>
  </si>
  <si>
    <t>Egyéb közhatalmi bevételek</t>
  </si>
  <si>
    <t>Pénzmaradvány igénybevétel</t>
  </si>
  <si>
    <t>Működési és felhalmozási kiadások és bevételek bontásban</t>
  </si>
  <si>
    <t>COFOG összesen:</t>
  </si>
  <si>
    <t>Működési célú támogatások áh. Belülről (állami támogatás-részletezve az 1. mellékletben)</t>
  </si>
  <si>
    <t>Államháztartáson belüli megelőlegezések</t>
  </si>
  <si>
    <t>Előző évi költségvetési maradvány igénybevétele</t>
  </si>
  <si>
    <t>Felhalmozási célú támogatások államháztartáson belülről (EU-s pályázatok)</t>
  </si>
  <si>
    <t>Iparűzési adó</t>
  </si>
  <si>
    <t>Járulékok</t>
  </si>
  <si>
    <t>Közalkalmazott</t>
  </si>
  <si>
    <t>Egyéb bérendszerben foglalkoztatott</t>
  </si>
  <si>
    <t>Választott tisztségviselő</t>
  </si>
  <si>
    <t>COFOG</t>
  </si>
  <si>
    <t>011130</t>
  </si>
  <si>
    <t>Önkormányzatok és önkormányzati hivatalok jogalkotó és általános igazgatási tevékenyége</t>
  </si>
  <si>
    <t>013320</t>
  </si>
  <si>
    <t>013350</t>
  </si>
  <si>
    <t>Az önkormányzati vagyonnal való gazdálkodással kapcsolatos feladatok</t>
  </si>
  <si>
    <t>018010</t>
  </si>
  <si>
    <t>018030</t>
  </si>
  <si>
    <t>Támogatási célú finanszírozási műveletek</t>
  </si>
  <si>
    <t>041233</t>
  </si>
  <si>
    <t>Hosszabb időtartamú közfoglalkoztatás</t>
  </si>
  <si>
    <t>066010</t>
  </si>
  <si>
    <t>066020</t>
  </si>
  <si>
    <t>Város-, községgazdálkodási egyéb szolglátatások</t>
  </si>
  <si>
    <t>082044</t>
  </si>
  <si>
    <t>Könyvtári szolgáltatások</t>
  </si>
  <si>
    <t>084031</t>
  </si>
  <si>
    <t>900020</t>
  </si>
  <si>
    <t>Önkormányzatok funkcióra nem sorolható bevételei államháztartáson kívülről</t>
  </si>
  <si>
    <t>045160</t>
  </si>
  <si>
    <t>Közutak, hidak, alagutak üzemeltetése, fenntartása</t>
  </si>
  <si>
    <t>064010</t>
  </si>
  <si>
    <t>Közvilágítás</t>
  </si>
  <si>
    <t>107060</t>
  </si>
  <si>
    <t>Magánszemélyek kommunális adója, építményadó</t>
  </si>
  <si>
    <t>Működési célú átvett pénzeszköz áh. Belülről</t>
  </si>
  <si>
    <t>BÁTOR KÖZSÉGI ÖNKORMÁNYZAT</t>
  </si>
  <si>
    <t>BÁTOR Községi Önkormányzat Kötelező - Önként vállalt és Államigazgatási feladatai</t>
  </si>
  <si>
    <t>Bátor Községi Önkormányzat által nyújtott közvetett támogatások</t>
  </si>
  <si>
    <t>Bátor Községi Önkormányzat nevében végzett beruházások, felújítások</t>
  </si>
  <si>
    <t>Bátor Községi Önkormányzat</t>
  </si>
  <si>
    <t>Elszámolásból származó bevételek</t>
  </si>
  <si>
    <t>Működési célú átvett pe. Áh. Belülről</t>
  </si>
  <si>
    <t>Pénzmaradvány</t>
  </si>
  <si>
    <t>072311</t>
  </si>
  <si>
    <t>Fogorvosi alapellátás</t>
  </si>
  <si>
    <t>074031</t>
  </si>
  <si>
    <t>Család és nővédelmi egészségügyi gondozás</t>
  </si>
  <si>
    <t>104037</t>
  </si>
  <si>
    <t>Intézményen kívüli gyermekétkeztetés</t>
  </si>
  <si>
    <t>107055</t>
  </si>
  <si>
    <t>Falugondnoki, tanyagondnoki szolgáltatás</t>
  </si>
  <si>
    <t>042180</t>
  </si>
  <si>
    <t>1. melléklet az .../2020.(…..) önkormányzati rendelethez</t>
  </si>
  <si>
    <t xml:space="preserve">Az önkormányzati költségvetés 2019. évi pénzforgalmi mérlege </t>
  </si>
  <si>
    <t>2019. évi  teljesítés</t>
  </si>
  <si>
    <t>2021. évi irányszám</t>
  </si>
  <si>
    <t>BÁTOR KÖZSÉGI ÖNKORMÁNYZAT 2019. évi előirányzat felhasználása és likviditása</t>
  </si>
  <si>
    <t>Éves állományi létszám 2019. évre</t>
  </si>
  <si>
    <t>2019. évi MÉRLEG</t>
  </si>
  <si>
    <t>Módosítások 
(+ -)</t>
  </si>
  <si>
    <t>Egyszerűsített pénzforgalmi jelentés 2019. év</t>
  </si>
  <si>
    <t>Eredménykimutatás 2019. év</t>
  </si>
  <si>
    <t>A 2019. évi költségvetés pénzforgalmi mérlege</t>
  </si>
  <si>
    <t>066020 - Város-, községgazdálkodási egyéb szolgáltatások</t>
  </si>
  <si>
    <t>011130 - Önkormányzatok és önkormányzati hivatalok jogalkotó és általános igazgatási tevékenysége</t>
  </si>
  <si>
    <t>013350 - Az önkormányzati vagyonnal való gazdálkodással kapcoslatos feladatok</t>
  </si>
  <si>
    <t>018010 - Önkormányzatok elszámolásai a központi költségvetéssel</t>
  </si>
  <si>
    <t>018030 - Támogatási célú fianszírozási műveletek</t>
  </si>
  <si>
    <t>041233 - Hosszabb időtartamú közfoglalkoztatás</t>
  </si>
  <si>
    <t>072111 - Háziorvosi alapellátás</t>
  </si>
  <si>
    <t>072311 - Fogorvosi alapellátás</t>
  </si>
  <si>
    <t>074031 - Család és nővédelmi egészségügyi gondozás</t>
  </si>
  <si>
    <t>107055 - Falugondnoki, tanyagondnoki szolgáltatás</t>
  </si>
  <si>
    <t>Magánszemélyek kommunális adója</t>
  </si>
  <si>
    <t>900020 - Önkormányzatok funkcióra nem sorolható bevételei államháztartáson kívülről</t>
  </si>
  <si>
    <t>Előző év költségvetési maradványának igénybevétele</t>
  </si>
  <si>
    <t>-</t>
  </si>
  <si>
    <t>KORMÁNYZATI FUNKCIÓ - MEGNEVEZÉSE</t>
  </si>
  <si>
    <t>013320 - Köztemető-fenntartás és -működtetés</t>
  </si>
  <si>
    <t>013350 - Az önkormányzati vagyonnal való gazdálkodással kapcsolatos 
feladatok</t>
  </si>
  <si>
    <t>Áh. belüli megelőlegezések visszafizetése</t>
  </si>
  <si>
    <t>018030 - Támogatási célú finanszírozási műveletek</t>
  </si>
  <si>
    <t>042180 - Állat-egészségügy</t>
  </si>
  <si>
    <t>045160 - Közutak, hidak, alagutak üzemeltetése, fenntartása</t>
  </si>
  <si>
    <t>047320 - Turizmusfejlesztési támogatások és tevékenységek</t>
  </si>
  <si>
    <t>051030 - Nem veszélyes (települési) hulladék vegyes (ömlesztett) begyűjtése, 
szállítása, átrakása</t>
  </si>
  <si>
    <t>062020 - Településfejlesztési projektek és támogatásuk</t>
  </si>
  <si>
    <t>064010 - Közvilágítás</t>
  </si>
  <si>
    <t>066010 - Zöldterület-kezelés</t>
  </si>
  <si>
    <t>Járulokék</t>
  </si>
  <si>
    <t>082044 - Könyvtári szolgáltatások</t>
  </si>
  <si>
    <t>082091 - Közművelődés - közösségi és társadalmi részvétel fejlesztése</t>
  </si>
  <si>
    <t>082092 - Közművelődés - hagyományos közösségi kulturális értékek gondozása</t>
  </si>
  <si>
    <t>084031 - Civil szervezetek működési támogatása</t>
  </si>
  <si>
    <t>104037 - Intézményen kívüli gyermekétkeztetés</t>
  </si>
  <si>
    <t>104042 - Család- és gyermekjóléti szolgáltatások</t>
  </si>
  <si>
    <t>107052 - Házi segítségnyújtás</t>
  </si>
  <si>
    <t>107060 - Egyéb szociális pénzbeli és természetbeni ellátások, támogatások</t>
  </si>
  <si>
    <t>2019. évben</t>
  </si>
  <si>
    <t>J/1</t>
  </si>
  <si>
    <t>J/2</t>
  </si>
  <si>
    <t>J/3</t>
  </si>
  <si>
    <t>Követelés jellegű sajátos elszámolások</t>
  </si>
  <si>
    <t>Költségvetési évet követően esedékes követelések</t>
  </si>
  <si>
    <t>Személyi jellegű egyéb kifizetések</t>
  </si>
  <si>
    <t>Részesedésekből származő eredményszemléleltű bevételek, árfolyamnyereségek</t>
  </si>
  <si>
    <t>Befektetett pénzügyi eszközökből származó eredményszemléletű bevételek, árfolyamnyereségek</t>
  </si>
  <si>
    <t>Egyéb kapott (járó) kamatok és kamatjellegű eredményszemléletű bevételek</t>
  </si>
  <si>
    <t>Részesedésekből származó ráfordítások, árfolyamveszteségek</t>
  </si>
  <si>
    <t>Pénzügyi műveletek eredményszemléletű bevételei (17+18+19+20+21)</t>
  </si>
  <si>
    <t>Befektetett pénzügyi eszközökből (értékpapírokból, kölcsönökből) származó ráfordítások, árfolyamveszteségek</t>
  </si>
  <si>
    <t>Pénzügyi műveletek ráfordításai (22+23+24+25+26)</t>
  </si>
  <si>
    <t>MÉRLEG SZERINTI EREDMÉNY (+-A+-B)</t>
  </si>
  <si>
    <t>Közvetett támogatás értéke 2019. évben</t>
  </si>
  <si>
    <t>Működési célú átvett pénzeszközök</t>
  </si>
  <si>
    <t>Felhalmozási célú átvett pénzeszközök</t>
  </si>
  <si>
    <t>Ellátottak pénzbeli juttatátasi</t>
  </si>
  <si>
    <t>Köztemető-fenntartás és -működtetés</t>
  </si>
  <si>
    <t>Önkormányzatok elszámolásai a központi költségvetéssel</t>
  </si>
  <si>
    <t>Állat-egészségügy</t>
  </si>
  <si>
    <t>047320</t>
  </si>
  <si>
    <t>Turizmusfejlesztési támogatások és tevékenységek</t>
  </si>
  <si>
    <t>Zöldterület-kezelés</t>
  </si>
  <si>
    <t>072111</t>
  </si>
  <si>
    <t>Háziorvosi alapellátás</t>
  </si>
  <si>
    <t>082091</t>
  </si>
  <si>
    <t>Közművelődés - közösségi és társadalmi részvétel fejlesztése</t>
  </si>
  <si>
    <t>Civil szervezetek működési támogatása</t>
  </si>
  <si>
    <t>Egyéb szociális pénzbeli és természetbeni ellátások, támogatások</t>
  </si>
  <si>
    <t>Kingston memóriakártya</t>
  </si>
  <si>
    <t>Epson WorkForce M200 külső tintatartályos receptnyomtató</t>
  </si>
  <si>
    <t>HSZ 1,25 m fűnyíró traktorhoz</t>
  </si>
  <si>
    <t>LENOVO laptop (orvosi rendelőbe)</t>
  </si>
  <si>
    <t>Pendrive</t>
  </si>
  <si>
    <t>MTD SMART 51 BO kidobós fűnyíró gép (2 db)</t>
  </si>
  <si>
    <t>AL-KO 112752 BC 4535 II Prémium benzinmotoros fűkasza</t>
  </si>
  <si>
    <t>AL-KO hómaró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</si>
  <si>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</si>
  <si>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</si>
  <si>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</si>
  <si>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</si>
  <si>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</si>
  <si>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</si>
  <si>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</si>
  <si>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</si>
  <si>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</si>
  <si>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</si>
  <si>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Fedett-nyitott közösségi tér kialakításának tervezése</t>
  </si>
  <si>
    <t>Turisztikai központ épületének kivitelezése</t>
  </si>
  <si>
    <t>Hivatal területén térburkolat illetve akadálymentesítő rámpa</t>
  </si>
  <si>
    <t>Ivóvíz tározó medence építészeti- és medence-zárkamra gépészeti rekonstrukciója</t>
  </si>
  <si>
    <t>Fedett-nyitott közösségi tér kialakításának engedélyezési terve</t>
  </si>
  <si>
    <t>2017.év</t>
  </si>
  <si>
    <t>2018.év</t>
  </si>
  <si>
    <t>2019.év</t>
  </si>
  <si>
    <t>2020.év</t>
  </si>
  <si>
    <t>Felhalmozási célú átvett pénzeszközök áh. kívülről</t>
  </si>
  <si>
    <t>6.Felhalmozási célú támogatások áh. belülről</t>
  </si>
  <si>
    <t>6. melléklet az 9/2020.(VII.01.) önkormányzati rendelethez</t>
  </si>
  <si>
    <t>2. melléklet az 9/2020.(VII.01.) önkormányzati rendelethez</t>
  </si>
  <si>
    <t>3. melléklet az 9/2020.(VII.01.) önkormányzati rendelethez</t>
  </si>
  <si>
    <t>4. melléklet az 9/2020.(VII.01.)) önkormányzati rendelethez</t>
  </si>
  <si>
    <t>5.melléklet a 9/2020.(VII.01.) önkormányzati rendelethez</t>
  </si>
  <si>
    <t>7. melléklet az 9/2020.(VII.01.) önkormányzati rendelethez</t>
  </si>
  <si>
    <t>8. melléklet az 9/2020.(VII.01.)) önkormányzati rendelethez</t>
  </si>
  <si>
    <t>9. melléklet az 9/2020.(VII.01.) önkormányzati rendelethez</t>
  </si>
  <si>
    <t>10. melléklet az 9/2020.(VII.01.) önkormányzati rendelethez</t>
  </si>
  <si>
    <t>11. melléklet az 9/2020.(VII.01.) önkormányzati rendelethez</t>
  </si>
  <si>
    <t>12. melléklet az 9/2020.(VII.01.)önkormányzati rendelethez</t>
  </si>
  <si>
    <t>13.melléklet a 9/2020.(VII.01.) önkormányzati rendelethez</t>
  </si>
  <si>
    <t>14.melléklet a 9/2020.(VII.01.) önkormányzati rendelethez</t>
  </si>
  <si>
    <t>15.melléklet a 9/2020.(VII.01.) önkormányzati rendelethez</t>
  </si>
</sst>
</file>

<file path=xl/styles.xml><?xml version="1.0" encoding="utf-8"?>
<styleSheet xmlns="http://schemas.openxmlformats.org/spreadsheetml/2006/main">
  <numFmts count="3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#\ ###\ ##0"/>
    <numFmt numFmtId="181" formatCode="#\ ###\ ###\ \ "/>
    <numFmt numFmtId="182" formatCode="#\ ###\ ##0\ \ "/>
    <numFmt numFmtId="183" formatCode="#\ ###\ ###"/>
    <numFmt numFmtId="184" formatCode="0.0"/>
    <numFmt numFmtId="185" formatCode="#,##0.0"/>
    <numFmt numFmtId="186" formatCode="&quot;Igen&quot;;&quot;Igen&quot;;&quot;Nem&quot;"/>
    <numFmt numFmtId="187" formatCode="&quot;Igaz&quot;;&quot;Igaz&quot;;&quot;Hamis&quot;"/>
    <numFmt numFmtId="188" formatCode="&quot;Be&quot;;&quot;Be&quot;;&quot;Ki&quot;"/>
    <numFmt numFmtId="189" formatCode="[$€-2]\ #\ ##,000_);[Red]\([$€-2]\ #\ ##,000\)"/>
    <numFmt numFmtId="190" formatCode="&quot;H-&quot;0000"/>
    <numFmt numFmtId="191" formatCode="###\ ###\ ###\ ###\ ##0.00"/>
  </numFmts>
  <fonts count="91">
    <font>
      <sz val="10"/>
      <name val="H-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b/>
      <sz val="9"/>
      <color indexed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color indexed="17"/>
      <name val="Times New Roman"/>
      <family val="1"/>
    </font>
    <font>
      <sz val="9"/>
      <color indexed="17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4"/>
      <name val="H-Times New Roman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b/>
      <sz val="10"/>
      <name val="H-Times New Roman"/>
      <family val="0"/>
    </font>
    <font>
      <b/>
      <sz val="12"/>
      <name val="H-Times New Roman"/>
      <family val="0"/>
    </font>
    <font>
      <b/>
      <sz val="11"/>
      <name val="H-Times New Roman"/>
      <family val="0"/>
    </font>
    <font>
      <sz val="12"/>
      <name val="H-Times New Roman"/>
      <family val="0"/>
    </font>
    <font>
      <b/>
      <sz val="13"/>
      <name val="Times New Roman"/>
      <family val="1"/>
    </font>
    <font>
      <sz val="8"/>
      <name val="H-Times New Roman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H-Times New Roman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H-Times New Roman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H-Times New Roman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H-Times New Roman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</font>
    <font>
      <sz val="9"/>
      <color theme="1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>
        <color indexed="8"/>
      </top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4">
    <xf numFmtId="180" fontId="0" fillId="0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7" fillId="21" borderId="5" applyNumberFormat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18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0" fillId="22" borderId="7" applyNumberFormat="0" applyFont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71" fillId="29" borderId="0" applyNumberFormat="0" applyBorder="0" applyAlignment="0" applyProtection="0"/>
    <xf numFmtId="0" fontId="72" fillId="30" borderId="8" applyNumberFormat="0" applyAlignment="0" applyProtection="0"/>
    <xf numFmtId="18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80" fontId="0" fillId="0" borderId="0">
      <alignment horizontal="center" vertical="center"/>
      <protection/>
    </xf>
    <xf numFmtId="0" fontId="75" fillId="0" borderId="9" applyNumberFormat="0" applyFill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76" fillId="31" borderId="0" applyNumberFormat="0" applyBorder="0" applyAlignment="0" applyProtection="0"/>
    <xf numFmtId="0" fontId="77" fillId="32" borderId="0" applyNumberFormat="0" applyBorder="0" applyAlignment="0" applyProtection="0"/>
    <xf numFmtId="0" fontId="78" fillId="30" borderId="1" applyNumberFormat="0" applyAlignment="0" applyProtection="0"/>
    <xf numFmtId="9" fontId="4" fillId="0" borderId="0" applyFont="0" applyFill="0" applyBorder="0" applyAlignment="0" applyProtection="0"/>
  </cellStyleXfs>
  <cellXfs count="710">
    <xf numFmtId="180" fontId="0" fillId="0" borderId="0" xfId="0" applyAlignment="1">
      <alignment horizontal="center" vertical="center"/>
    </xf>
    <xf numFmtId="183" fontId="5" fillId="0" borderId="0" xfId="0" applyNumberFormat="1" applyFont="1" applyAlignment="1">
      <alignment horizontal="left" vertical="center" wrapText="1"/>
    </xf>
    <xf numFmtId="180" fontId="5" fillId="0" borderId="0" xfId="0" applyFont="1" applyAlignment="1">
      <alignment horizontal="center" vertical="center" wrapText="1"/>
    </xf>
    <xf numFmtId="180" fontId="5" fillId="0" borderId="0" xfId="0" applyFont="1" applyAlignment="1">
      <alignment horizontal="left" vertical="center" wrapText="1"/>
    </xf>
    <xf numFmtId="183" fontId="5" fillId="0" borderId="0" xfId="0" applyNumberFormat="1" applyFont="1" applyAlignment="1">
      <alignment horizontal="center" vertical="center"/>
    </xf>
    <xf numFmtId="180" fontId="5" fillId="0" borderId="0" xfId="0" applyFont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right" vertical="center" wrapText="1"/>
    </xf>
    <xf numFmtId="0" fontId="5" fillId="0" borderId="0" xfId="0" applyNumberFormat="1" applyFont="1" applyAlignment="1">
      <alignment/>
    </xf>
    <xf numFmtId="180" fontId="13" fillId="0" borderId="0" xfId="0" applyFont="1" applyBorder="1" applyAlignment="1">
      <alignment horizontal="center" vertical="center" wrapText="1"/>
    </xf>
    <xf numFmtId="183" fontId="13" fillId="0" borderId="0" xfId="0" applyNumberFormat="1" applyFont="1" applyBorder="1" applyAlignment="1">
      <alignment horizontal="right" vertical="center" wrapText="1"/>
    </xf>
    <xf numFmtId="180" fontId="18" fillId="0" borderId="0" xfId="0" applyFont="1" applyAlignment="1">
      <alignment horizontal="center" vertical="center"/>
    </xf>
    <xf numFmtId="180" fontId="18" fillId="0" borderId="0" xfId="0" applyFont="1" applyAlignment="1">
      <alignment horizontal="left" vertical="center"/>
    </xf>
    <xf numFmtId="180" fontId="0" fillId="0" borderId="0" xfId="0" applyAlignment="1">
      <alignment horizontal="left" vertical="center"/>
    </xf>
    <xf numFmtId="180" fontId="23" fillId="0" borderId="0" xfId="0" applyFont="1" applyAlignment="1">
      <alignment horizontal="center" vertical="center"/>
    </xf>
    <xf numFmtId="180" fontId="20" fillId="0" borderId="0" xfId="0" applyFont="1" applyAlignment="1">
      <alignment horizontal="center" vertical="center"/>
    </xf>
    <xf numFmtId="180" fontId="25" fillId="0" borderId="0" xfId="0" applyFont="1" applyAlignment="1">
      <alignment horizontal="center" vertical="center"/>
    </xf>
    <xf numFmtId="180" fontId="26" fillId="0" borderId="0" xfId="0" applyFont="1" applyAlignment="1">
      <alignment horizontal="center" vertical="center"/>
    </xf>
    <xf numFmtId="180" fontId="0" fillId="0" borderId="0" xfId="0" applyAlignment="1">
      <alignment vertical="center"/>
    </xf>
    <xf numFmtId="183" fontId="5" fillId="0" borderId="0" xfId="0" applyNumberFormat="1" applyFont="1" applyFill="1" applyAlignment="1">
      <alignment horizontal="left" vertical="center" wrapText="1"/>
    </xf>
    <xf numFmtId="180" fontId="5" fillId="0" borderId="0" xfId="0" applyFont="1" applyFill="1" applyAlignment="1">
      <alignment horizontal="center" vertical="center" wrapText="1"/>
    </xf>
    <xf numFmtId="180" fontId="5" fillId="0" borderId="0" xfId="0" applyFont="1" applyFill="1" applyAlignment="1">
      <alignment horizontal="left" vertical="center" wrapText="1"/>
    </xf>
    <xf numFmtId="180" fontId="6" fillId="0" borderId="10" xfId="0" applyFont="1" applyFill="1" applyBorder="1" applyAlignment="1">
      <alignment vertical="center" wrapText="1"/>
    </xf>
    <xf numFmtId="183" fontId="6" fillId="0" borderId="11" xfId="0" applyNumberFormat="1" applyFont="1" applyFill="1" applyBorder="1" applyAlignment="1">
      <alignment horizontal="right" vertical="center"/>
    </xf>
    <xf numFmtId="180" fontId="6" fillId="0" borderId="11" xfId="0" applyFont="1" applyFill="1" applyBorder="1" applyAlignment="1">
      <alignment horizontal="left" vertical="center" wrapText="1"/>
    </xf>
    <xf numFmtId="180" fontId="11" fillId="0" borderId="10" xfId="0" applyFont="1" applyFill="1" applyBorder="1" applyAlignment="1">
      <alignment vertical="center" wrapText="1"/>
    </xf>
    <xf numFmtId="180" fontId="6" fillId="0" borderId="10" xfId="0" applyFont="1" applyFill="1" applyBorder="1" applyAlignment="1">
      <alignment horizontal="left" vertical="center" wrapText="1"/>
    </xf>
    <xf numFmtId="183" fontId="13" fillId="0" borderId="11" xfId="0" applyNumberFormat="1" applyFont="1" applyFill="1" applyBorder="1" applyAlignment="1">
      <alignment horizontal="right" vertical="center"/>
    </xf>
    <xf numFmtId="180" fontId="12" fillId="0" borderId="12" xfId="0" applyFont="1" applyFill="1" applyBorder="1" applyAlignment="1">
      <alignment horizontal="left" vertical="center" wrapText="1"/>
    </xf>
    <xf numFmtId="183" fontId="13" fillId="0" borderId="13" xfId="0" applyNumberFormat="1" applyFont="1" applyFill="1" applyBorder="1" applyAlignment="1">
      <alignment horizontal="right" vertical="center"/>
    </xf>
    <xf numFmtId="180" fontId="12" fillId="0" borderId="13" xfId="0" applyFont="1" applyFill="1" applyBorder="1" applyAlignment="1">
      <alignment horizontal="left" vertical="center" wrapText="1"/>
    </xf>
    <xf numFmtId="180" fontId="9" fillId="0" borderId="10" xfId="0" applyFont="1" applyFill="1" applyBorder="1" applyAlignment="1">
      <alignment vertical="center" wrapText="1"/>
    </xf>
    <xf numFmtId="180" fontId="11" fillId="0" borderId="10" xfId="0" applyFont="1" applyFill="1" applyBorder="1" applyAlignment="1">
      <alignment horizontal="left" vertical="center" wrapText="1"/>
    </xf>
    <xf numFmtId="180" fontId="12" fillId="0" borderId="12" xfId="0" applyFont="1" applyFill="1" applyBorder="1" applyAlignment="1">
      <alignment horizontal="center" vertical="center" wrapText="1"/>
    </xf>
    <xf numFmtId="180" fontId="14" fillId="0" borderId="0" xfId="0" applyFont="1" applyFill="1" applyBorder="1" applyAlignment="1">
      <alignment horizontal="center" vertical="center" wrapText="1"/>
    </xf>
    <xf numFmtId="183" fontId="14" fillId="0" borderId="0" xfId="0" applyNumberFormat="1" applyFont="1" applyFill="1" applyBorder="1" applyAlignment="1">
      <alignment horizontal="right" vertical="center" wrapText="1"/>
    </xf>
    <xf numFmtId="180" fontId="10" fillId="0" borderId="0" xfId="0" applyFont="1" applyFill="1" applyBorder="1" applyAlignment="1">
      <alignment horizontal="center" vertical="center" wrapText="1"/>
    </xf>
    <xf numFmtId="183" fontId="10" fillId="0" borderId="0" xfId="0" applyNumberFormat="1" applyFont="1" applyFill="1" applyBorder="1" applyAlignment="1">
      <alignment horizontal="right" vertical="center" wrapText="1"/>
    </xf>
    <xf numFmtId="180" fontId="12" fillId="0" borderId="0" xfId="0" applyFont="1" applyFill="1" applyAlignment="1">
      <alignment vertical="center"/>
    </xf>
    <xf numFmtId="183" fontId="5" fillId="0" borderId="0" xfId="0" applyNumberFormat="1" applyFont="1" applyFill="1" applyAlignment="1">
      <alignment horizontal="center" vertical="center"/>
    </xf>
    <xf numFmtId="180" fontId="6" fillId="0" borderId="0" xfId="0" applyFont="1" applyFill="1" applyAlignment="1">
      <alignment vertical="center"/>
    </xf>
    <xf numFmtId="183" fontId="6" fillId="0" borderId="0" xfId="0" applyNumberFormat="1" applyFont="1" applyFill="1" applyAlignment="1">
      <alignment vertical="center"/>
    </xf>
    <xf numFmtId="180" fontId="15" fillId="0" borderId="0" xfId="0" applyFont="1" applyFill="1" applyAlignment="1">
      <alignment vertical="center"/>
    </xf>
    <xf numFmtId="183" fontId="15" fillId="0" borderId="0" xfId="0" applyNumberFormat="1" applyFont="1" applyFill="1" applyAlignment="1">
      <alignment vertical="center"/>
    </xf>
    <xf numFmtId="180" fontId="8" fillId="0" borderId="0" xfId="0" applyFont="1" applyFill="1" applyAlignment="1">
      <alignment vertical="center"/>
    </xf>
    <xf numFmtId="183" fontId="8" fillId="0" borderId="0" xfId="0" applyNumberFormat="1" applyFont="1" applyFill="1" applyAlignment="1">
      <alignment vertical="center"/>
    </xf>
    <xf numFmtId="180" fontId="13" fillId="0" borderId="0" xfId="0" applyFont="1" applyFill="1" applyAlignment="1">
      <alignment vertical="center"/>
    </xf>
    <xf numFmtId="183" fontId="13" fillId="0" borderId="0" xfId="0" applyNumberFormat="1" applyFont="1" applyFill="1" applyAlignment="1">
      <alignment vertical="center"/>
    </xf>
    <xf numFmtId="180" fontId="5" fillId="0" borderId="0" xfId="0" applyFont="1" applyFill="1" applyAlignment="1">
      <alignment horizontal="center" vertical="center"/>
    </xf>
    <xf numFmtId="180" fontId="20" fillId="0" borderId="0" xfId="0" applyFont="1" applyFill="1" applyAlignment="1">
      <alignment vertical="center" wrapText="1"/>
    </xf>
    <xf numFmtId="180" fontId="7" fillId="0" borderId="0" xfId="0" applyFont="1" applyFill="1" applyAlignment="1">
      <alignment horizontal="center" vertical="center" wrapText="1"/>
    </xf>
    <xf numFmtId="180" fontId="11" fillId="0" borderId="10" xfId="0" applyFont="1" applyFill="1" applyBorder="1" applyAlignment="1">
      <alignment vertical="top" wrapText="1"/>
    </xf>
    <xf numFmtId="183" fontId="6" fillId="0" borderId="14" xfId="0" applyNumberFormat="1" applyFont="1" applyFill="1" applyBorder="1" applyAlignment="1">
      <alignment horizontal="right" vertical="center"/>
    </xf>
    <xf numFmtId="183" fontId="13" fillId="0" borderId="14" xfId="0" applyNumberFormat="1" applyFont="1" applyFill="1" applyBorder="1" applyAlignment="1">
      <alignment horizontal="right" vertical="center" wrapText="1"/>
    </xf>
    <xf numFmtId="183" fontId="6" fillId="0" borderId="14" xfId="0" applyNumberFormat="1" applyFont="1" applyFill="1" applyBorder="1" applyAlignment="1">
      <alignment horizontal="right" vertical="center" wrapText="1"/>
    </xf>
    <xf numFmtId="183" fontId="6" fillId="0" borderId="14" xfId="0" applyNumberFormat="1" applyFont="1" applyFill="1" applyBorder="1" applyAlignment="1">
      <alignment vertical="center" wrapText="1"/>
    </xf>
    <xf numFmtId="1" fontId="6" fillId="0" borderId="14" xfId="0" applyNumberFormat="1" applyFont="1" applyFill="1" applyBorder="1" applyAlignment="1">
      <alignment horizontal="right" vertical="center" wrapText="1"/>
    </xf>
    <xf numFmtId="180" fontId="5" fillId="0" borderId="10" xfId="0" applyFont="1" applyFill="1" applyBorder="1" applyAlignment="1">
      <alignment horizontal="center" vertical="center" wrapText="1"/>
    </xf>
    <xf numFmtId="180" fontId="6" fillId="0" borderId="10" xfId="0" applyFont="1" applyFill="1" applyBorder="1" applyAlignment="1">
      <alignment vertical="center"/>
    </xf>
    <xf numFmtId="180" fontId="13" fillId="0" borderId="10" xfId="0" applyFont="1" applyFill="1" applyBorder="1" applyAlignment="1">
      <alignment vertical="center" wrapText="1"/>
    </xf>
    <xf numFmtId="183" fontId="13" fillId="0" borderId="13" xfId="0" applyNumberFormat="1" applyFont="1" applyFill="1" applyBorder="1" applyAlignment="1">
      <alignment horizontal="center" vertical="center"/>
    </xf>
    <xf numFmtId="183" fontId="13" fillId="0" borderId="15" xfId="0" applyNumberFormat="1" applyFont="1" applyFill="1" applyBorder="1" applyAlignment="1">
      <alignment horizontal="center" vertical="center"/>
    </xf>
    <xf numFmtId="180" fontId="6" fillId="0" borderId="16" xfId="0" applyFont="1" applyFill="1" applyBorder="1" applyAlignment="1">
      <alignment vertical="center" wrapText="1"/>
    </xf>
    <xf numFmtId="183" fontId="6" fillId="0" borderId="17" xfId="0" applyNumberFormat="1" applyFont="1" applyBorder="1" applyAlignment="1">
      <alignment horizontal="right" vertical="center" wrapText="1"/>
    </xf>
    <xf numFmtId="180" fontId="11" fillId="0" borderId="16" xfId="0" applyFont="1" applyBorder="1" applyAlignment="1">
      <alignment vertical="center" wrapText="1"/>
    </xf>
    <xf numFmtId="180" fontId="11" fillId="0" borderId="16" xfId="0" applyFont="1" applyBorder="1" applyAlignment="1">
      <alignment vertical="center"/>
    </xf>
    <xf numFmtId="183" fontId="6" fillId="0" borderId="17" xfId="0" applyNumberFormat="1" applyFont="1" applyBorder="1" applyAlignment="1">
      <alignment horizontal="right" vertical="center"/>
    </xf>
    <xf numFmtId="180" fontId="6" fillId="0" borderId="17" xfId="0" applyFont="1" applyBorder="1" applyAlignment="1">
      <alignment vertical="center" wrapText="1"/>
    </xf>
    <xf numFmtId="49" fontId="0" fillId="0" borderId="0" xfId="0" applyNumberFormat="1" applyAlignment="1">
      <alignment horizontal="center" vertical="center"/>
    </xf>
    <xf numFmtId="183" fontId="13" fillId="0" borderId="11" xfId="0" applyNumberFormat="1" applyFont="1" applyFill="1" applyBorder="1" applyAlignment="1">
      <alignment horizontal="right" vertical="center" wrapText="1"/>
    </xf>
    <xf numFmtId="183" fontId="6" fillId="0" borderId="11" xfId="0" applyNumberFormat="1" applyFont="1" applyFill="1" applyBorder="1" applyAlignment="1">
      <alignment horizontal="right" vertical="center" wrapText="1"/>
    </xf>
    <xf numFmtId="1" fontId="6" fillId="0" borderId="11" xfId="0" applyNumberFormat="1" applyFont="1" applyFill="1" applyBorder="1" applyAlignment="1">
      <alignment horizontal="right" vertical="center" wrapText="1"/>
    </xf>
    <xf numFmtId="180" fontId="5" fillId="0" borderId="14" xfId="0" applyFont="1" applyFill="1" applyBorder="1" applyAlignment="1">
      <alignment horizontal="center" vertical="center" wrapText="1"/>
    </xf>
    <xf numFmtId="180" fontId="5" fillId="0" borderId="11" xfId="0" applyFont="1" applyFill="1" applyBorder="1" applyAlignment="1">
      <alignment horizontal="center" vertical="center" wrapText="1"/>
    </xf>
    <xf numFmtId="183" fontId="5" fillId="0" borderId="18" xfId="0" applyNumberFormat="1" applyFont="1" applyFill="1" applyBorder="1" applyAlignment="1">
      <alignment horizontal="left" vertical="center" wrapText="1"/>
    </xf>
    <xf numFmtId="183" fontId="13" fillId="0" borderId="15" xfId="0" applyNumberFormat="1" applyFont="1" applyFill="1" applyBorder="1" applyAlignment="1">
      <alignment horizontal="right" vertical="center"/>
    </xf>
    <xf numFmtId="180" fontId="6" fillId="0" borderId="19" xfId="0" applyFont="1" applyFill="1" applyBorder="1" applyAlignment="1">
      <alignment horizontal="center" vertical="center" wrapText="1"/>
    </xf>
    <xf numFmtId="183" fontId="6" fillId="0" borderId="20" xfId="0" applyNumberFormat="1" applyFont="1" applyFill="1" applyBorder="1" applyAlignment="1">
      <alignment horizontal="center" vertical="center" wrapText="1"/>
    </xf>
    <xf numFmtId="180" fontId="5" fillId="0" borderId="21" xfId="0" applyFont="1" applyFill="1" applyBorder="1" applyAlignment="1">
      <alignment horizontal="center" vertical="center" wrapText="1"/>
    </xf>
    <xf numFmtId="180" fontId="8" fillId="0" borderId="22" xfId="0" applyFont="1" applyFill="1" applyBorder="1" applyAlignment="1">
      <alignment horizontal="left" vertical="center" wrapText="1"/>
    </xf>
    <xf numFmtId="183" fontId="6" fillId="0" borderId="21" xfId="0" applyNumberFormat="1" applyFont="1" applyFill="1" applyBorder="1" applyAlignment="1">
      <alignment horizontal="right" vertical="center"/>
    </xf>
    <xf numFmtId="180" fontId="6" fillId="0" borderId="21" xfId="0" applyFont="1" applyFill="1" applyBorder="1" applyAlignment="1">
      <alignment horizontal="left" vertical="center" wrapText="1"/>
    </xf>
    <xf numFmtId="180" fontId="11" fillId="0" borderId="23" xfId="0" applyFont="1" applyFill="1" applyBorder="1" applyAlignment="1">
      <alignment horizontal="left" vertical="center" wrapText="1"/>
    </xf>
    <xf numFmtId="183" fontId="13" fillId="0" borderId="24" xfId="0" applyNumberFormat="1" applyFont="1" applyFill="1" applyBorder="1" applyAlignment="1">
      <alignment horizontal="right" vertical="center"/>
    </xf>
    <xf numFmtId="180" fontId="11" fillId="0" borderId="25" xfId="0" applyFont="1" applyFill="1" applyBorder="1" applyAlignment="1">
      <alignment horizontal="left" vertical="center" wrapText="1"/>
    </xf>
    <xf numFmtId="183" fontId="6" fillId="0" borderId="18" xfId="0" applyNumberFormat="1" applyFont="1" applyFill="1" applyBorder="1" applyAlignment="1">
      <alignment horizontal="right" vertical="center" wrapText="1"/>
    </xf>
    <xf numFmtId="180" fontId="5" fillId="0" borderId="25" xfId="0" applyFont="1" applyFill="1" applyBorder="1" applyAlignment="1">
      <alignment horizontal="center" vertical="center" wrapText="1"/>
    </xf>
    <xf numFmtId="180" fontId="6" fillId="0" borderId="20" xfId="0" applyFont="1" applyFill="1" applyBorder="1" applyAlignment="1">
      <alignment horizontal="center" vertical="center" wrapText="1"/>
    </xf>
    <xf numFmtId="180" fontId="11" fillId="0" borderId="0" xfId="0" applyFont="1" applyFill="1" applyAlignment="1">
      <alignment vertical="center" wrapText="1"/>
    </xf>
    <xf numFmtId="180" fontId="0" fillId="0" borderId="0" xfId="0" applyFill="1" applyBorder="1" applyAlignment="1">
      <alignment vertical="center"/>
    </xf>
    <xf numFmtId="183" fontId="6" fillId="0" borderId="11" xfId="0" applyNumberFormat="1" applyFont="1" applyFill="1" applyBorder="1" applyAlignment="1">
      <alignment vertical="center" wrapText="1"/>
    </xf>
    <xf numFmtId="180" fontId="6" fillId="0" borderId="26" xfId="0" applyFont="1" applyFill="1" applyBorder="1" applyAlignment="1">
      <alignment horizontal="left" vertical="center" wrapText="1"/>
    </xf>
    <xf numFmtId="183" fontId="6" fillId="0" borderId="27" xfId="0" applyNumberFormat="1" applyFont="1" applyFill="1" applyBorder="1" applyAlignment="1">
      <alignment horizontal="right" vertical="center" wrapText="1"/>
    </xf>
    <xf numFmtId="183" fontId="6" fillId="0" borderId="28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top"/>
    </xf>
    <xf numFmtId="3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180" fontId="5" fillId="0" borderId="29" xfId="0" applyFont="1" applyFill="1" applyBorder="1" applyAlignment="1">
      <alignment vertical="center" wrapText="1"/>
    </xf>
    <xf numFmtId="0" fontId="79" fillId="0" borderId="0" xfId="0" applyNumberFormat="1" applyFont="1" applyAlignment="1">
      <alignment/>
    </xf>
    <xf numFmtId="0" fontId="80" fillId="0" borderId="0" xfId="0" applyNumberFormat="1" applyFont="1" applyAlignment="1">
      <alignment vertical="center" wrapText="1"/>
    </xf>
    <xf numFmtId="0" fontId="80" fillId="0" borderId="0" xfId="0" applyNumberFormat="1" applyFont="1" applyAlignment="1">
      <alignment horizontal="center" vertical="center" wrapText="1"/>
    </xf>
    <xf numFmtId="0" fontId="81" fillId="0" borderId="0" xfId="0" applyNumberFormat="1" applyFont="1" applyAlignment="1">
      <alignment horizontal="right"/>
    </xf>
    <xf numFmtId="0" fontId="79" fillId="0" borderId="0" xfId="0" applyNumberFormat="1" applyFont="1" applyAlignment="1">
      <alignment horizontal="center" vertical="center"/>
    </xf>
    <xf numFmtId="0" fontId="79" fillId="0" borderId="10" xfId="0" applyNumberFormat="1" applyFont="1" applyBorder="1" applyAlignment="1">
      <alignment/>
    </xf>
    <xf numFmtId="0" fontId="79" fillId="0" borderId="11" xfId="0" applyNumberFormat="1" applyFont="1" applyBorder="1" applyAlignment="1">
      <alignment/>
    </xf>
    <xf numFmtId="0" fontId="79" fillId="0" borderId="30" xfId="0" applyNumberFormat="1" applyFont="1" applyBorder="1" applyAlignment="1">
      <alignment/>
    </xf>
    <xf numFmtId="0" fontId="79" fillId="0" borderId="26" xfId="0" applyNumberFormat="1" applyFont="1" applyBorder="1" applyAlignment="1">
      <alignment/>
    </xf>
    <xf numFmtId="0" fontId="79" fillId="0" borderId="28" xfId="0" applyNumberFormat="1" applyFont="1" applyBorder="1" applyAlignment="1">
      <alignment/>
    </xf>
    <xf numFmtId="0" fontId="79" fillId="0" borderId="31" xfId="0" applyNumberFormat="1" applyFont="1" applyBorder="1" applyAlignment="1">
      <alignment/>
    </xf>
    <xf numFmtId="180" fontId="11" fillId="0" borderId="0" xfId="0" applyNumberFormat="1" applyFont="1" applyFill="1" applyAlignment="1">
      <alignment horizontal="right" vertical="center" wrapText="1"/>
    </xf>
    <xf numFmtId="180" fontId="11" fillId="0" borderId="0" xfId="0" applyNumberFormat="1" applyFont="1" applyFill="1" applyAlignment="1">
      <alignment vertical="center" wrapText="1"/>
    </xf>
    <xf numFmtId="180" fontId="20" fillId="0" borderId="0" xfId="0" applyNumberFormat="1" applyFont="1" applyFill="1" applyAlignment="1">
      <alignment horizontal="left" vertical="center" wrapText="1"/>
    </xf>
    <xf numFmtId="180" fontId="82" fillId="0" borderId="0" xfId="0" applyNumberFormat="1" applyFont="1" applyAlignment="1">
      <alignment horizontal="center" vertical="center"/>
    </xf>
    <xf numFmtId="0" fontId="82" fillId="0" borderId="0" xfId="0" applyNumberFormat="1" applyFont="1" applyAlignment="1">
      <alignment/>
    </xf>
    <xf numFmtId="180" fontId="82" fillId="33" borderId="12" xfId="0" applyNumberFormat="1" applyFont="1" applyFill="1" applyBorder="1" applyAlignment="1">
      <alignment horizontal="center" vertical="center"/>
    </xf>
    <xf numFmtId="180" fontId="82" fillId="33" borderId="13" xfId="0" applyNumberFormat="1" applyFont="1" applyFill="1" applyBorder="1" applyAlignment="1">
      <alignment horizontal="center" vertical="center" wrapText="1"/>
    </xf>
    <xf numFmtId="180" fontId="82" fillId="0" borderId="24" xfId="0" applyNumberFormat="1" applyFont="1" applyBorder="1" applyAlignment="1">
      <alignment horizontal="center" vertical="center"/>
    </xf>
    <xf numFmtId="180" fontId="82" fillId="0" borderId="10" xfId="0" applyNumberFormat="1" applyFont="1" applyBorder="1" applyAlignment="1">
      <alignment horizontal="left" vertical="center"/>
    </xf>
    <xf numFmtId="180" fontId="82" fillId="0" borderId="11" xfId="0" applyNumberFormat="1" applyFont="1" applyBorder="1" applyAlignment="1">
      <alignment horizontal="center" vertical="center"/>
    </xf>
    <xf numFmtId="180" fontId="82" fillId="0" borderId="32" xfId="0" applyNumberFormat="1" applyFont="1" applyBorder="1" applyAlignment="1">
      <alignment horizontal="left" vertical="center"/>
    </xf>
    <xf numFmtId="180" fontId="82" fillId="0" borderId="25" xfId="0" applyNumberFormat="1" applyFont="1" applyBorder="1" applyAlignment="1">
      <alignment horizontal="center" vertical="center"/>
    </xf>
    <xf numFmtId="180" fontId="82" fillId="0" borderId="12" xfId="0" applyNumberFormat="1" applyFont="1" applyBorder="1" applyAlignment="1">
      <alignment horizontal="left" vertical="center"/>
    </xf>
    <xf numFmtId="180" fontId="82" fillId="0" borderId="13" xfId="0" applyNumberFormat="1" applyFont="1" applyBorder="1" applyAlignment="1">
      <alignment horizontal="center" vertical="center"/>
    </xf>
    <xf numFmtId="180" fontId="82" fillId="0" borderId="23" xfId="0" applyNumberFormat="1" applyFont="1" applyBorder="1" applyAlignment="1">
      <alignment horizontal="left" vertical="center"/>
    </xf>
    <xf numFmtId="180" fontId="82" fillId="0" borderId="0" xfId="0" applyNumberFormat="1" applyFont="1" applyAlignment="1">
      <alignment horizontal="left" vertical="center"/>
    </xf>
    <xf numFmtId="0" fontId="83" fillId="33" borderId="33" xfId="0" applyNumberFormat="1" applyFont="1" applyFill="1" applyBorder="1" applyAlignment="1">
      <alignment horizontal="center" vertical="center"/>
    </xf>
    <xf numFmtId="0" fontId="83" fillId="33" borderId="34" xfId="0" applyNumberFormat="1" applyFont="1" applyFill="1" applyBorder="1" applyAlignment="1">
      <alignment horizontal="center" vertical="center"/>
    </xf>
    <xf numFmtId="0" fontId="83" fillId="33" borderId="34" xfId="0" applyNumberFormat="1" applyFont="1" applyFill="1" applyBorder="1" applyAlignment="1">
      <alignment horizontal="center" vertical="center" wrapText="1"/>
    </xf>
    <xf numFmtId="0" fontId="83" fillId="33" borderId="35" xfId="0" applyNumberFormat="1" applyFont="1" applyFill="1" applyBorder="1" applyAlignment="1">
      <alignment horizontal="center" vertical="center" wrapText="1"/>
    </xf>
    <xf numFmtId="0" fontId="82" fillId="0" borderId="0" xfId="0" applyNumberFormat="1" applyFont="1" applyAlignment="1">
      <alignment horizontal="center" vertical="center"/>
    </xf>
    <xf numFmtId="0" fontId="82" fillId="0" borderId="10" xfId="0" applyNumberFormat="1" applyFont="1" applyBorder="1" applyAlignment="1">
      <alignment/>
    </xf>
    <xf numFmtId="0" fontId="82" fillId="0" borderId="11" xfId="0" applyNumberFormat="1" applyFont="1" applyBorder="1" applyAlignment="1">
      <alignment/>
    </xf>
    <xf numFmtId="0" fontId="82" fillId="0" borderId="30" xfId="0" applyNumberFormat="1" applyFont="1" applyBorder="1" applyAlignment="1">
      <alignment/>
    </xf>
    <xf numFmtId="0" fontId="82" fillId="0" borderId="22" xfId="0" applyNumberFormat="1" applyFont="1" applyBorder="1" applyAlignment="1">
      <alignment/>
    </xf>
    <xf numFmtId="0" fontId="82" fillId="0" borderId="21" xfId="0" applyNumberFormat="1" applyFont="1" applyBorder="1" applyAlignment="1">
      <alignment/>
    </xf>
    <xf numFmtId="0" fontId="82" fillId="0" borderId="36" xfId="0" applyNumberFormat="1" applyFont="1" applyBorder="1" applyAlignment="1">
      <alignment/>
    </xf>
    <xf numFmtId="0" fontId="83" fillId="33" borderId="12" xfId="0" applyNumberFormat="1" applyFont="1" applyFill="1" applyBorder="1" applyAlignment="1">
      <alignment horizontal="center" vertical="center"/>
    </xf>
    <xf numFmtId="0" fontId="83" fillId="33" borderId="13" xfId="0" applyNumberFormat="1" applyFont="1" applyFill="1" applyBorder="1" applyAlignment="1">
      <alignment horizontal="center" vertical="center"/>
    </xf>
    <xf numFmtId="0" fontId="83" fillId="33" borderId="13" xfId="0" applyNumberFormat="1" applyFont="1" applyFill="1" applyBorder="1" applyAlignment="1">
      <alignment horizontal="center" vertical="center" wrapText="1"/>
    </xf>
    <xf numFmtId="0" fontId="82" fillId="0" borderId="23" xfId="0" applyNumberFormat="1" applyFont="1" applyBorder="1" applyAlignment="1">
      <alignment/>
    </xf>
    <xf numFmtId="0" fontId="82" fillId="0" borderId="24" xfId="0" applyNumberFormat="1" applyFont="1" applyBorder="1" applyAlignment="1">
      <alignment/>
    </xf>
    <xf numFmtId="0" fontId="79" fillId="0" borderId="0" xfId="0" applyNumberFormat="1" applyFont="1" applyAlignment="1">
      <alignment horizontal="center"/>
    </xf>
    <xf numFmtId="10" fontId="79" fillId="0" borderId="0" xfId="0" applyNumberFormat="1" applyFont="1" applyAlignment="1">
      <alignment/>
    </xf>
    <xf numFmtId="10" fontId="81" fillId="0" borderId="0" xfId="0" applyNumberFormat="1" applyFont="1" applyAlignment="1">
      <alignment/>
    </xf>
    <xf numFmtId="0" fontId="80" fillId="33" borderId="33" xfId="0" applyNumberFormat="1" applyFont="1" applyFill="1" applyBorder="1" applyAlignment="1">
      <alignment horizontal="center" vertical="center"/>
    </xf>
    <xf numFmtId="0" fontId="80" fillId="33" borderId="34" xfId="0" applyNumberFormat="1" applyFont="1" applyFill="1" applyBorder="1" applyAlignment="1">
      <alignment horizontal="center" vertical="center"/>
    </xf>
    <xf numFmtId="0" fontId="80" fillId="0" borderId="0" xfId="0" applyNumberFormat="1" applyFont="1" applyAlignment="1">
      <alignment horizontal="center" vertical="center"/>
    </xf>
    <xf numFmtId="0" fontId="79" fillId="0" borderId="10" xfId="0" applyNumberFormat="1" applyFont="1" applyBorder="1" applyAlignment="1">
      <alignment horizontal="center"/>
    </xf>
    <xf numFmtId="0" fontId="79" fillId="0" borderId="22" xfId="0" applyNumberFormat="1" applyFont="1" applyBorder="1" applyAlignment="1">
      <alignment horizontal="center"/>
    </xf>
    <xf numFmtId="0" fontId="79" fillId="0" borderId="21" xfId="0" applyNumberFormat="1" applyFont="1" applyBorder="1" applyAlignment="1">
      <alignment/>
    </xf>
    <xf numFmtId="0" fontId="80" fillId="0" borderId="12" xfId="0" applyNumberFormat="1" applyFont="1" applyBorder="1" applyAlignment="1">
      <alignment horizontal="center"/>
    </xf>
    <xf numFmtId="0" fontId="80" fillId="0" borderId="13" xfId="0" applyNumberFormat="1" applyFont="1" applyBorder="1" applyAlignment="1">
      <alignment/>
    </xf>
    <xf numFmtId="0" fontId="80" fillId="0" borderId="0" xfId="0" applyNumberFormat="1" applyFont="1" applyAlignment="1">
      <alignment/>
    </xf>
    <xf numFmtId="0" fontId="79" fillId="0" borderId="23" xfId="0" applyNumberFormat="1" applyFont="1" applyBorder="1" applyAlignment="1">
      <alignment horizontal="center"/>
    </xf>
    <xf numFmtId="0" fontId="79" fillId="0" borderId="24" xfId="0" applyNumberFormat="1" applyFont="1" applyBorder="1" applyAlignment="1">
      <alignment/>
    </xf>
    <xf numFmtId="49" fontId="79" fillId="0" borderId="11" xfId="0" applyNumberFormat="1" applyFont="1" applyBorder="1" applyAlignment="1">
      <alignment/>
    </xf>
    <xf numFmtId="0" fontId="79" fillId="0" borderId="24" xfId="0" applyNumberFormat="1" applyFont="1" applyBorder="1" applyAlignment="1">
      <alignment wrapText="1"/>
    </xf>
    <xf numFmtId="0" fontId="79" fillId="0" borderId="11" xfId="0" applyNumberFormat="1" applyFont="1" applyBorder="1" applyAlignment="1">
      <alignment wrapText="1"/>
    </xf>
    <xf numFmtId="0" fontId="79" fillId="0" borderId="21" xfId="0" applyNumberFormat="1" applyFont="1" applyBorder="1" applyAlignment="1">
      <alignment wrapText="1"/>
    </xf>
    <xf numFmtId="0" fontId="79" fillId="0" borderId="32" xfId="0" applyNumberFormat="1" applyFont="1" applyBorder="1" applyAlignment="1">
      <alignment horizontal="center"/>
    </xf>
    <xf numFmtId="0" fontId="79" fillId="0" borderId="25" xfId="0" applyNumberFormat="1" applyFont="1" applyBorder="1" applyAlignment="1">
      <alignment/>
    </xf>
    <xf numFmtId="0" fontId="84" fillId="0" borderId="0" xfId="0" applyNumberFormat="1" applyFont="1" applyAlignment="1">
      <alignment/>
    </xf>
    <xf numFmtId="0" fontId="79" fillId="0" borderId="33" xfId="0" applyNumberFormat="1" applyFont="1" applyBorder="1" applyAlignment="1">
      <alignment horizontal="center"/>
    </xf>
    <xf numFmtId="0" fontId="79" fillId="0" borderId="34" xfId="0" applyNumberFormat="1" applyFont="1" applyBorder="1" applyAlignment="1">
      <alignment/>
    </xf>
    <xf numFmtId="3" fontId="79" fillId="0" borderId="0" xfId="0" applyNumberFormat="1" applyFont="1" applyAlignment="1">
      <alignment/>
    </xf>
    <xf numFmtId="3" fontId="80" fillId="0" borderId="30" xfId="0" applyNumberFormat="1" applyFont="1" applyBorder="1" applyAlignment="1">
      <alignment/>
    </xf>
    <xf numFmtId="0" fontId="79" fillId="0" borderId="10" xfId="0" applyNumberFormat="1" applyFont="1" applyBorder="1" applyAlignment="1">
      <alignment horizontal="center" vertical="center"/>
    </xf>
    <xf numFmtId="3" fontId="79" fillId="0" borderId="11" xfId="0" applyNumberFormat="1" applyFont="1" applyBorder="1" applyAlignment="1">
      <alignment/>
    </xf>
    <xf numFmtId="0" fontId="79" fillId="33" borderId="12" xfId="0" applyNumberFormat="1" applyFont="1" applyFill="1" applyBorder="1" applyAlignment="1">
      <alignment horizontal="center" vertical="center" wrapText="1"/>
    </xf>
    <xf numFmtId="0" fontId="79" fillId="33" borderId="13" xfId="0" applyNumberFormat="1" applyFont="1" applyFill="1" applyBorder="1" applyAlignment="1">
      <alignment horizontal="center" vertical="center" wrapText="1"/>
    </xf>
    <xf numFmtId="0" fontId="79" fillId="0" borderId="0" xfId="0" applyNumberFormat="1" applyFont="1" applyAlignment="1">
      <alignment horizontal="center" vertical="center" wrapText="1"/>
    </xf>
    <xf numFmtId="0" fontId="79" fillId="0" borderId="23" xfId="0" applyNumberFormat="1" applyFont="1" applyBorder="1" applyAlignment="1">
      <alignment horizontal="left" vertical="center" wrapText="1"/>
    </xf>
    <xf numFmtId="0" fontId="79" fillId="0" borderId="0" xfId="0" applyNumberFormat="1" applyFont="1" applyAlignment="1">
      <alignment horizontal="left" vertical="center"/>
    </xf>
    <xf numFmtId="10" fontId="79" fillId="0" borderId="0" xfId="0" applyNumberFormat="1" applyFont="1" applyAlignment="1">
      <alignment horizontal="center" vertical="center"/>
    </xf>
    <xf numFmtId="0" fontId="79" fillId="0" borderId="10" xfId="0" applyNumberFormat="1" applyFont="1" applyBorder="1" applyAlignment="1">
      <alignment horizontal="left" vertical="center" wrapText="1"/>
    </xf>
    <xf numFmtId="0" fontId="79" fillId="0" borderId="10" xfId="0" applyNumberFormat="1" applyFont="1" applyBorder="1" applyAlignment="1">
      <alignment horizontal="left" vertical="center"/>
    </xf>
    <xf numFmtId="0" fontId="80" fillId="0" borderId="26" xfId="0" applyNumberFormat="1" applyFont="1" applyBorder="1" applyAlignment="1">
      <alignment horizontal="left" vertical="center"/>
    </xf>
    <xf numFmtId="10" fontId="80" fillId="0" borderId="0" xfId="0" applyNumberFormat="1" applyFont="1" applyAlignment="1">
      <alignment/>
    </xf>
    <xf numFmtId="0" fontId="79" fillId="0" borderId="33" xfId="0" applyNumberFormat="1" applyFont="1" applyBorder="1" applyAlignment="1">
      <alignment horizontal="left" vertical="center"/>
    </xf>
    <xf numFmtId="0" fontId="80" fillId="0" borderId="26" xfId="0" applyNumberFormat="1" applyFont="1" applyBorder="1" applyAlignment="1">
      <alignment/>
    </xf>
    <xf numFmtId="0" fontId="79" fillId="0" borderId="32" xfId="0" applyNumberFormat="1" applyFont="1" applyBorder="1" applyAlignment="1">
      <alignment/>
    </xf>
    <xf numFmtId="0" fontId="80" fillId="0" borderId="12" xfId="0" applyNumberFormat="1" applyFont="1" applyBorder="1" applyAlignment="1">
      <alignment/>
    </xf>
    <xf numFmtId="0" fontId="81" fillId="0" borderId="0" xfId="0" applyNumberFormat="1" applyFont="1" applyAlignment="1">
      <alignment horizontal="center"/>
    </xf>
    <xf numFmtId="0" fontId="81" fillId="0" borderId="0" xfId="0" applyNumberFormat="1" applyFont="1" applyAlignment="1">
      <alignment horizontal="left"/>
    </xf>
    <xf numFmtId="0" fontId="79" fillId="0" borderId="0" xfId="0" applyNumberFormat="1" applyFont="1" applyAlignment="1">
      <alignment horizontal="left"/>
    </xf>
    <xf numFmtId="0" fontId="79" fillId="33" borderId="33" xfId="0" applyNumberFormat="1" applyFont="1" applyFill="1" applyBorder="1" applyAlignment="1">
      <alignment horizontal="center" vertical="center" wrapText="1"/>
    </xf>
    <xf numFmtId="0" fontId="79" fillId="33" borderId="34" xfId="0" applyNumberFormat="1" applyFont="1" applyFill="1" applyBorder="1" applyAlignment="1">
      <alignment horizontal="center" vertical="center" wrapText="1"/>
    </xf>
    <xf numFmtId="0" fontId="79" fillId="0" borderId="11" xfId="0" applyNumberFormat="1" applyFont="1" applyBorder="1" applyAlignment="1">
      <alignment horizontal="left" vertical="center"/>
    </xf>
    <xf numFmtId="0" fontId="80" fillId="0" borderId="10" xfId="0" applyNumberFormat="1" applyFont="1" applyBorder="1" applyAlignment="1">
      <alignment horizontal="center"/>
    </xf>
    <xf numFmtId="0" fontId="80" fillId="0" borderId="11" xfId="0" applyNumberFormat="1" applyFont="1" applyBorder="1" applyAlignment="1">
      <alignment horizontal="left"/>
    </xf>
    <xf numFmtId="0" fontId="79" fillId="0" borderId="11" xfId="0" applyNumberFormat="1" applyFont="1" applyBorder="1" applyAlignment="1">
      <alignment horizontal="left"/>
    </xf>
    <xf numFmtId="0" fontId="80" fillId="0" borderId="22" xfId="0" applyNumberFormat="1" applyFont="1" applyBorder="1" applyAlignment="1">
      <alignment horizontal="center"/>
    </xf>
    <xf numFmtId="0" fontId="80" fillId="0" borderId="21" xfId="0" applyNumberFormat="1" applyFont="1" applyBorder="1" applyAlignment="1">
      <alignment horizontal="left"/>
    </xf>
    <xf numFmtId="0" fontId="80" fillId="0" borderId="13" xfId="0" applyNumberFormat="1" applyFont="1" applyBorder="1" applyAlignment="1">
      <alignment horizontal="left"/>
    </xf>
    <xf numFmtId="0" fontId="79" fillId="0" borderId="24" xfId="0" applyNumberFormat="1" applyFont="1" applyBorder="1" applyAlignment="1">
      <alignment horizontal="left"/>
    </xf>
    <xf numFmtId="0" fontId="80" fillId="0" borderId="37" xfId="0" applyNumberFormat="1" applyFont="1" applyBorder="1" applyAlignment="1">
      <alignment horizontal="center"/>
    </xf>
    <xf numFmtId="0" fontId="80" fillId="0" borderId="38" xfId="0" applyNumberFormat="1" applyFont="1" applyBorder="1" applyAlignment="1">
      <alignment horizontal="left"/>
    </xf>
    <xf numFmtId="0" fontId="79" fillId="0" borderId="0" xfId="0" applyNumberFormat="1" applyFont="1" applyBorder="1" applyAlignment="1">
      <alignment horizontal="center" vertical="center" wrapText="1"/>
    </xf>
    <xf numFmtId="0" fontId="79" fillId="0" borderId="23" xfId="0" applyNumberFormat="1" applyFont="1" applyBorder="1" applyAlignment="1">
      <alignment horizontal="center" vertical="center"/>
    </xf>
    <xf numFmtId="0" fontId="79" fillId="0" borderId="24" xfId="0" applyNumberFormat="1" applyFont="1" applyBorder="1" applyAlignment="1">
      <alignment horizontal="left" vertical="center"/>
    </xf>
    <xf numFmtId="0" fontId="79" fillId="0" borderId="21" xfId="0" applyNumberFormat="1" applyFont="1" applyBorder="1" applyAlignment="1">
      <alignment horizontal="left"/>
    </xf>
    <xf numFmtId="0" fontId="80" fillId="0" borderId="0" xfId="0" applyNumberFormat="1" applyFont="1" applyAlignment="1">
      <alignment horizontal="center"/>
    </xf>
    <xf numFmtId="0" fontId="79" fillId="0" borderId="0" xfId="0" applyNumberFormat="1" applyFont="1" applyAlignment="1">
      <alignment horizontal="center"/>
    </xf>
    <xf numFmtId="10" fontId="5" fillId="0" borderId="0" xfId="0" applyNumberFormat="1" applyFont="1" applyAlignment="1">
      <alignment/>
    </xf>
    <xf numFmtId="10" fontId="5" fillId="0" borderId="0" xfId="0" applyNumberFormat="1" applyFont="1" applyAlignment="1">
      <alignment horizontal="left" vertical="center" wrapText="1"/>
    </xf>
    <xf numFmtId="10" fontId="5" fillId="0" borderId="0" xfId="0" applyNumberFormat="1" applyFont="1" applyFill="1" applyAlignment="1">
      <alignment horizontal="left" vertical="center" wrapText="1"/>
    </xf>
    <xf numFmtId="10" fontId="6" fillId="0" borderId="20" xfId="0" applyNumberFormat="1" applyFont="1" applyFill="1" applyBorder="1" applyAlignment="1">
      <alignment horizontal="center" vertical="center" wrapText="1"/>
    </xf>
    <xf numFmtId="10" fontId="6" fillId="0" borderId="39" xfId="0" applyNumberFormat="1" applyFont="1" applyFill="1" applyBorder="1" applyAlignment="1">
      <alignment horizontal="right" vertical="center"/>
    </xf>
    <xf numFmtId="10" fontId="5" fillId="0" borderId="0" xfId="0" applyNumberFormat="1" applyFont="1" applyFill="1" applyAlignment="1">
      <alignment horizontal="right" vertical="center" wrapText="1"/>
    </xf>
    <xf numFmtId="10" fontId="6" fillId="0" borderId="40" xfId="0" applyNumberFormat="1" applyFont="1" applyFill="1" applyBorder="1" applyAlignment="1">
      <alignment horizontal="right" vertical="center"/>
    </xf>
    <xf numFmtId="10" fontId="6" fillId="0" borderId="11" xfId="0" applyNumberFormat="1" applyFont="1" applyFill="1" applyBorder="1" applyAlignment="1">
      <alignment horizontal="right" vertical="center"/>
    </xf>
    <xf numFmtId="10" fontId="13" fillId="0" borderId="11" xfId="0" applyNumberFormat="1" applyFont="1" applyFill="1" applyBorder="1" applyAlignment="1">
      <alignment horizontal="right" vertical="center"/>
    </xf>
    <xf numFmtId="10" fontId="6" fillId="0" borderId="21" xfId="0" applyNumberFormat="1" applyFont="1" applyFill="1" applyBorder="1" applyAlignment="1">
      <alignment horizontal="right" vertical="center"/>
    </xf>
    <xf numFmtId="10" fontId="13" fillId="0" borderId="13" xfId="0" applyNumberFormat="1" applyFont="1" applyFill="1" applyBorder="1" applyAlignment="1">
      <alignment horizontal="right" vertical="center"/>
    </xf>
    <xf numFmtId="10" fontId="13" fillId="0" borderId="24" xfId="0" applyNumberFormat="1" applyFont="1" applyFill="1" applyBorder="1" applyAlignment="1">
      <alignment horizontal="right" vertical="center"/>
    </xf>
    <xf numFmtId="10" fontId="13" fillId="0" borderId="13" xfId="0" applyNumberFormat="1" applyFont="1" applyFill="1" applyBorder="1" applyAlignment="1">
      <alignment horizontal="center" vertical="center"/>
    </xf>
    <xf numFmtId="10" fontId="14" fillId="0" borderId="0" xfId="0" applyNumberFormat="1" applyFont="1" applyFill="1" applyBorder="1" applyAlignment="1">
      <alignment horizontal="right" vertical="center" wrapText="1"/>
    </xf>
    <xf numFmtId="10" fontId="5" fillId="0" borderId="0" xfId="0" applyNumberFormat="1" applyFont="1" applyFill="1" applyAlignment="1">
      <alignment horizontal="center" vertical="center"/>
    </xf>
    <xf numFmtId="10" fontId="6" fillId="0" borderId="0" xfId="0" applyNumberFormat="1" applyFont="1" applyFill="1" applyAlignment="1">
      <alignment vertical="center"/>
    </xf>
    <xf numFmtId="10" fontId="15" fillId="0" borderId="0" xfId="0" applyNumberFormat="1" applyFont="1" applyFill="1" applyAlignment="1">
      <alignment vertical="center"/>
    </xf>
    <xf numFmtId="10" fontId="8" fillId="0" borderId="0" xfId="0" applyNumberFormat="1" applyFont="1" applyFill="1" applyAlignment="1">
      <alignment vertical="center"/>
    </xf>
    <xf numFmtId="10" fontId="13" fillId="0" borderId="0" xfId="0" applyNumberFormat="1" applyFont="1" applyFill="1" applyAlignment="1">
      <alignment vertical="center"/>
    </xf>
    <xf numFmtId="10" fontId="20" fillId="0" borderId="0" xfId="0" applyNumberFormat="1" applyFont="1" applyFill="1" applyAlignment="1">
      <alignment vertical="center" wrapText="1"/>
    </xf>
    <xf numFmtId="10" fontId="5" fillId="0" borderId="0" xfId="0" applyNumberFormat="1" applyFont="1" applyFill="1" applyAlignment="1">
      <alignment horizontal="center" vertical="center" wrapText="1"/>
    </xf>
    <xf numFmtId="10" fontId="6" fillId="0" borderId="41" xfId="0" applyNumberFormat="1" applyFont="1" applyFill="1" applyBorder="1" applyAlignment="1">
      <alignment horizontal="center" vertical="center" wrapText="1"/>
    </xf>
    <xf numFmtId="10" fontId="5" fillId="0" borderId="30" xfId="0" applyNumberFormat="1" applyFont="1" applyFill="1" applyBorder="1" applyAlignment="1">
      <alignment horizontal="center" vertical="center" wrapText="1"/>
    </xf>
    <xf numFmtId="10" fontId="5" fillId="0" borderId="36" xfId="0" applyNumberFormat="1" applyFont="1" applyFill="1" applyBorder="1" applyAlignment="1">
      <alignment horizontal="center" vertical="center" wrapText="1"/>
    </xf>
    <xf numFmtId="10" fontId="12" fillId="0" borderId="42" xfId="0" applyNumberFormat="1" applyFont="1" applyFill="1" applyBorder="1" applyAlignment="1">
      <alignment horizontal="center" vertical="center" wrapText="1"/>
    </xf>
    <xf numFmtId="10" fontId="5" fillId="0" borderId="43" xfId="0" applyNumberFormat="1" applyFont="1" applyFill="1" applyBorder="1" applyAlignment="1">
      <alignment horizontal="center" vertical="center" wrapText="1"/>
    </xf>
    <xf numFmtId="10" fontId="13" fillId="0" borderId="44" xfId="0" applyNumberFormat="1" applyFont="1" applyFill="1" applyBorder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10" fontId="5" fillId="0" borderId="0" xfId="0" applyNumberFormat="1" applyFont="1" applyAlignment="1">
      <alignment horizontal="center" vertical="center" wrapText="1"/>
    </xf>
    <xf numFmtId="0" fontId="79" fillId="0" borderId="0" xfId="0" applyNumberFormat="1" applyFont="1" applyAlignment="1">
      <alignment wrapText="1"/>
    </xf>
    <xf numFmtId="0" fontId="82" fillId="0" borderId="24" xfId="0" applyNumberFormat="1" applyFont="1" applyBorder="1" applyAlignment="1">
      <alignment wrapText="1"/>
    </xf>
    <xf numFmtId="0" fontId="83" fillId="0" borderId="12" xfId="0" applyNumberFormat="1" applyFont="1" applyBorder="1" applyAlignment="1">
      <alignment/>
    </xf>
    <xf numFmtId="0" fontId="83" fillId="0" borderId="13" xfId="0" applyNumberFormat="1" applyFont="1" applyBorder="1" applyAlignment="1">
      <alignment/>
    </xf>
    <xf numFmtId="0" fontId="83" fillId="0" borderId="42" xfId="0" applyNumberFormat="1" applyFont="1" applyBorder="1" applyAlignment="1">
      <alignment/>
    </xf>
    <xf numFmtId="0" fontId="83" fillId="0" borderId="0" xfId="0" applyNumberFormat="1" applyFont="1" applyAlignment="1">
      <alignment/>
    </xf>
    <xf numFmtId="0" fontId="79" fillId="33" borderId="11" xfId="0" applyNumberFormat="1" applyFont="1" applyFill="1" applyBorder="1" applyAlignment="1">
      <alignment horizontal="center" vertical="center"/>
    </xf>
    <xf numFmtId="183" fontId="13" fillId="0" borderId="45" xfId="0" applyNumberFormat="1" applyFont="1" applyFill="1" applyBorder="1" applyAlignment="1">
      <alignment horizontal="right" vertical="center"/>
    </xf>
    <xf numFmtId="180" fontId="13" fillId="0" borderId="16" xfId="0" applyFont="1" applyFill="1" applyBorder="1" applyAlignment="1">
      <alignment vertical="center" wrapText="1"/>
    </xf>
    <xf numFmtId="183" fontId="12" fillId="0" borderId="11" xfId="0" applyNumberFormat="1" applyFont="1" applyFill="1" applyBorder="1" applyAlignment="1">
      <alignment horizontal="right" vertical="center" wrapText="1"/>
    </xf>
    <xf numFmtId="183" fontId="13" fillId="0" borderId="14" xfId="0" applyNumberFormat="1" applyFont="1" applyFill="1" applyBorder="1" applyAlignment="1">
      <alignment vertical="center" wrapText="1"/>
    </xf>
    <xf numFmtId="180" fontId="13" fillId="0" borderId="23" xfId="0" applyFont="1" applyFill="1" applyBorder="1" applyAlignment="1">
      <alignment vertical="center" wrapText="1"/>
    </xf>
    <xf numFmtId="183" fontId="13" fillId="0" borderId="46" xfId="0" applyNumberFormat="1" applyFont="1" applyFill="1" applyBorder="1" applyAlignment="1">
      <alignment horizontal="right" vertical="center"/>
    </xf>
    <xf numFmtId="10" fontId="6" fillId="0" borderId="24" xfId="0" applyNumberFormat="1" applyFont="1" applyFill="1" applyBorder="1" applyAlignment="1">
      <alignment horizontal="right" vertical="center"/>
    </xf>
    <xf numFmtId="180" fontId="5" fillId="0" borderId="24" xfId="0" applyFont="1" applyFill="1" applyBorder="1" applyAlignment="1">
      <alignment horizontal="center" vertical="center" wrapText="1"/>
    </xf>
    <xf numFmtId="10" fontId="6" fillId="0" borderId="42" xfId="0" applyNumberFormat="1" applyFont="1" applyFill="1" applyBorder="1" applyAlignment="1">
      <alignment horizontal="right" vertical="center"/>
    </xf>
    <xf numFmtId="180" fontId="5" fillId="0" borderId="24" xfId="0" applyFont="1" applyFill="1" applyBorder="1" applyAlignment="1">
      <alignment horizontal="left" vertical="center" wrapText="1"/>
    </xf>
    <xf numFmtId="183" fontId="6" fillId="0" borderId="24" xfId="0" applyNumberFormat="1" applyFont="1" applyFill="1" applyBorder="1" applyAlignment="1">
      <alignment horizontal="center" vertical="center"/>
    </xf>
    <xf numFmtId="10" fontId="12" fillId="0" borderId="24" xfId="0" applyNumberFormat="1" applyFont="1" applyFill="1" applyBorder="1" applyAlignment="1">
      <alignment horizontal="center" vertical="center" wrapText="1"/>
    </xf>
    <xf numFmtId="180" fontId="13" fillId="0" borderId="10" xfId="0" applyFont="1" applyFill="1" applyBorder="1" applyAlignment="1">
      <alignment horizontal="left" vertical="center" wrapText="1"/>
    </xf>
    <xf numFmtId="180" fontId="5" fillId="0" borderId="0" xfId="0" applyFont="1" applyFill="1" applyBorder="1" applyAlignment="1">
      <alignment horizontal="right" vertical="center" wrapText="1"/>
    </xf>
    <xf numFmtId="180" fontId="13" fillId="0" borderId="33" xfId="0" applyFont="1" applyFill="1" applyBorder="1" applyAlignment="1">
      <alignment horizontal="left" vertical="center" wrapText="1"/>
    </xf>
    <xf numFmtId="180" fontId="5" fillId="0" borderId="10" xfId="0" applyFont="1" applyFill="1" applyBorder="1" applyAlignment="1">
      <alignment horizontal="left" vertical="center" wrapText="1"/>
    </xf>
    <xf numFmtId="180" fontId="5" fillId="0" borderId="11" xfId="0" applyFont="1" applyFill="1" applyBorder="1" applyAlignment="1">
      <alignment horizontal="right" vertical="center" wrapText="1"/>
    </xf>
    <xf numFmtId="183" fontId="13" fillId="0" borderId="14" xfId="0" applyNumberFormat="1" applyFont="1" applyFill="1" applyBorder="1" applyAlignment="1">
      <alignment horizontal="right" vertical="center"/>
    </xf>
    <xf numFmtId="180" fontId="13" fillId="0" borderId="10" xfId="0" applyFont="1" applyFill="1" applyBorder="1" applyAlignment="1">
      <alignment vertical="center"/>
    </xf>
    <xf numFmtId="180" fontId="13" fillId="0" borderId="11" xfId="0" applyFont="1" applyFill="1" applyBorder="1" applyAlignment="1">
      <alignment horizontal="left" vertical="center" wrapText="1"/>
    </xf>
    <xf numFmtId="183" fontId="12" fillId="0" borderId="18" xfId="0" applyNumberFormat="1" applyFont="1" applyFill="1" applyBorder="1" applyAlignment="1">
      <alignment horizontal="right" vertical="center" wrapText="1"/>
    </xf>
    <xf numFmtId="180" fontId="80" fillId="0" borderId="0" xfId="0" applyFont="1" applyAlignment="1">
      <alignment horizontal="center"/>
    </xf>
    <xf numFmtId="180" fontId="85" fillId="0" borderId="12" xfId="0" applyFont="1" applyBorder="1" applyAlignment="1">
      <alignment horizontal="center" vertical="center" wrapText="1"/>
    </xf>
    <xf numFmtId="180" fontId="85" fillId="0" borderId="13" xfId="0" applyFont="1" applyBorder="1" applyAlignment="1">
      <alignment horizontal="center" vertical="center" wrapText="1"/>
    </xf>
    <xf numFmtId="180" fontId="86" fillId="0" borderId="10" xfId="0" applyFont="1" applyBorder="1" applyAlignment="1">
      <alignment horizontal="left" vertical="center" wrapText="1"/>
    </xf>
    <xf numFmtId="180" fontId="86" fillId="0" borderId="11" xfId="0" applyFont="1" applyBorder="1" applyAlignment="1">
      <alignment horizontal="center" vertical="center"/>
    </xf>
    <xf numFmtId="180" fontId="81" fillId="0" borderId="10" xfId="0" applyFont="1" applyBorder="1" applyAlignment="1">
      <alignment horizontal="left" vertical="center" wrapText="1"/>
    </xf>
    <xf numFmtId="180" fontId="81" fillId="0" borderId="11" xfId="0" applyFont="1" applyBorder="1" applyAlignment="1">
      <alignment horizontal="center" vertical="center"/>
    </xf>
    <xf numFmtId="180" fontId="81" fillId="0" borderId="10" xfId="0" applyFont="1" applyBorder="1" applyAlignment="1">
      <alignment horizontal="left" vertical="center"/>
    </xf>
    <xf numFmtId="180" fontId="86" fillId="0" borderId="10" xfId="0" applyFont="1" applyBorder="1" applyAlignment="1">
      <alignment horizontal="left" vertical="center"/>
    </xf>
    <xf numFmtId="180" fontId="87" fillId="0" borderId="11" xfId="0" applyFont="1" applyBorder="1" applyAlignment="1">
      <alignment horizontal="center" vertical="center"/>
    </xf>
    <xf numFmtId="180" fontId="85" fillId="0" borderId="11" xfId="0" applyFont="1" applyBorder="1" applyAlignment="1">
      <alignment horizontal="center" vertical="center"/>
    </xf>
    <xf numFmtId="180" fontId="81" fillId="0" borderId="22" xfId="0" applyFont="1" applyBorder="1" applyAlignment="1">
      <alignment horizontal="left" vertical="center"/>
    </xf>
    <xf numFmtId="180" fontId="81" fillId="0" borderId="21" xfId="0" applyFont="1" applyBorder="1" applyAlignment="1">
      <alignment horizontal="center" vertical="center"/>
    </xf>
    <xf numFmtId="180" fontId="81" fillId="0" borderId="22" xfId="0" applyFont="1" applyBorder="1" applyAlignment="1">
      <alignment horizontal="left" vertical="center" wrapText="1"/>
    </xf>
    <xf numFmtId="180" fontId="81" fillId="0" borderId="0" xfId="0" applyFont="1" applyAlignment="1">
      <alignment horizontal="left" vertical="center"/>
    </xf>
    <xf numFmtId="180" fontId="81" fillId="0" borderId="0" xfId="0" applyFont="1" applyAlignment="1">
      <alignment horizontal="center" vertical="center"/>
    </xf>
    <xf numFmtId="10" fontId="80" fillId="0" borderId="0" xfId="0" applyNumberFormat="1" applyFont="1" applyAlignment="1">
      <alignment horizontal="center"/>
    </xf>
    <xf numFmtId="10" fontId="85" fillId="0" borderId="13" xfId="0" applyNumberFormat="1" applyFont="1" applyBorder="1" applyAlignment="1">
      <alignment horizontal="center" vertical="center" wrapText="1"/>
    </xf>
    <xf numFmtId="10" fontId="86" fillId="0" borderId="11" xfId="0" applyNumberFormat="1" applyFont="1" applyBorder="1" applyAlignment="1">
      <alignment horizontal="center" vertical="center"/>
    </xf>
    <xf numFmtId="10" fontId="81" fillId="0" borderId="11" xfId="0" applyNumberFormat="1" applyFont="1" applyBorder="1" applyAlignment="1">
      <alignment horizontal="center" vertical="center"/>
    </xf>
    <xf numFmtId="10" fontId="81" fillId="0" borderId="21" xfId="0" applyNumberFormat="1" applyFont="1" applyBorder="1" applyAlignment="1">
      <alignment horizontal="center" vertical="center"/>
    </xf>
    <xf numFmtId="10" fontId="81" fillId="0" borderId="0" xfId="0" applyNumberFormat="1" applyFont="1" applyAlignment="1">
      <alignment horizontal="center" vertical="center"/>
    </xf>
    <xf numFmtId="10" fontId="81" fillId="0" borderId="0" xfId="0" applyNumberFormat="1" applyFont="1" applyAlignment="1">
      <alignment horizontal="center"/>
    </xf>
    <xf numFmtId="10" fontId="85" fillId="0" borderId="11" xfId="0" applyNumberFormat="1" applyFont="1" applyBorder="1" applyAlignment="1">
      <alignment horizontal="center" vertical="center"/>
    </xf>
    <xf numFmtId="180" fontId="86" fillId="0" borderId="23" xfId="0" applyFont="1" applyBorder="1" applyAlignment="1">
      <alignment horizontal="left" vertical="center" wrapText="1"/>
    </xf>
    <xf numFmtId="180" fontId="86" fillId="0" borderId="24" xfId="0" applyFont="1" applyBorder="1" applyAlignment="1">
      <alignment horizontal="center" vertical="center"/>
    </xf>
    <xf numFmtId="10" fontId="86" fillId="0" borderId="47" xfId="0" applyNumberFormat="1" applyFont="1" applyBorder="1" applyAlignment="1">
      <alignment horizontal="center" vertical="center"/>
    </xf>
    <xf numFmtId="10" fontId="85" fillId="0" borderId="36" xfId="0" applyNumberFormat="1" applyFont="1" applyBorder="1" applyAlignment="1">
      <alignment horizontal="center" vertical="center"/>
    </xf>
    <xf numFmtId="180" fontId="0" fillId="0" borderId="0" xfId="0" applyAlignment="1">
      <alignment/>
    </xf>
    <xf numFmtId="3" fontId="5" fillId="0" borderId="0" xfId="0" applyNumberFormat="1" applyFont="1" applyBorder="1" applyAlignment="1">
      <alignment horizontal="right" vertical="top"/>
    </xf>
    <xf numFmtId="0" fontId="16" fillId="0" borderId="0" xfId="0" applyNumberFormat="1" applyFont="1" applyFill="1" applyBorder="1" applyAlignment="1">
      <alignment horizontal="center" vertical="top"/>
    </xf>
    <xf numFmtId="10" fontId="16" fillId="0" borderId="0" xfId="0" applyNumberFormat="1" applyFont="1" applyFill="1" applyBorder="1" applyAlignment="1">
      <alignment horizontal="center" vertical="top"/>
    </xf>
    <xf numFmtId="180" fontId="19" fillId="0" borderId="0" xfId="0" applyFont="1" applyAlignment="1">
      <alignment horizontal="center" vertical="center"/>
    </xf>
    <xf numFmtId="180" fontId="11" fillId="0" borderId="0" xfId="0" applyFont="1" applyBorder="1" applyAlignment="1">
      <alignment vertical="center" wrapText="1"/>
    </xf>
    <xf numFmtId="183" fontId="6" fillId="0" borderId="0" xfId="0" applyNumberFormat="1" applyFont="1" applyBorder="1" applyAlignment="1">
      <alignment horizontal="right" vertical="center"/>
    </xf>
    <xf numFmtId="180" fontId="6" fillId="0" borderId="0" xfId="0" applyFont="1" applyBorder="1" applyAlignment="1">
      <alignment vertical="center" wrapText="1"/>
    </xf>
    <xf numFmtId="180" fontId="5" fillId="0" borderId="0" xfId="0" applyFont="1" applyBorder="1" applyAlignment="1">
      <alignment horizontal="center" vertical="center"/>
    </xf>
    <xf numFmtId="183" fontId="13" fillId="0" borderId="0" xfId="0" applyNumberFormat="1" applyFont="1" applyBorder="1" applyAlignment="1">
      <alignment horizontal="right" vertical="center"/>
    </xf>
    <xf numFmtId="180" fontId="5" fillId="0" borderId="0" xfId="0" applyFont="1" applyBorder="1" applyAlignment="1">
      <alignment horizontal="center" vertical="center" wrapText="1"/>
    </xf>
    <xf numFmtId="180" fontId="17" fillId="0" borderId="0" xfId="0" applyFont="1" applyBorder="1" applyAlignment="1">
      <alignment vertical="center" wrapText="1"/>
    </xf>
    <xf numFmtId="180" fontId="17" fillId="0" borderId="0" xfId="0" applyFont="1" applyBorder="1" applyAlignment="1">
      <alignment horizontal="left" vertical="center" wrapText="1"/>
    </xf>
    <xf numFmtId="183" fontId="6" fillId="0" borderId="0" xfId="0" applyNumberFormat="1" applyFont="1" applyBorder="1" applyAlignment="1">
      <alignment horizontal="right" vertical="center" wrapText="1"/>
    </xf>
    <xf numFmtId="183" fontId="6" fillId="0" borderId="0" xfId="0" applyNumberFormat="1" applyFont="1" applyFill="1" applyBorder="1" applyAlignment="1">
      <alignment horizontal="right" vertical="center" wrapText="1"/>
    </xf>
    <xf numFmtId="180" fontId="11" fillId="0" borderId="0" xfId="0" applyFont="1" applyBorder="1" applyAlignment="1">
      <alignment horizontal="left" vertical="center" wrapText="1"/>
    </xf>
    <xf numFmtId="183" fontId="13" fillId="0" borderId="0" xfId="0" applyNumberFormat="1" applyFont="1" applyBorder="1" applyAlignment="1">
      <alignment vertical="center" wrapText="1"/>
    </xf>
    <xf numFmtId="180" fontId="13" fillId="0" borderId="0" xfId="0" applyFont="1" applyBorder="1" applyAlignment="1">
      <alignment vertical="center" wrapText="1"/>
    </xf>
    <xf numFmtId="183" fontId="13" fillId="0" borderId="0" xfId="0" applyNumberFormat="1" applyFont="1" applyFill="1" applyBorder="1" applyAlignment="1">
      <alignment horizontal="right" vertical="center" wrapText="1"/>
    </xf>
    <xf numFmtId="180" fontId="5" fillId="0" borderId="0" xfId="0" applyFont="1" applyBorder="1" applyAlignment="1">
      <alignment horizontal="left" vertical="center" wrapText="1"/>
    </xf>
    <xf numFmtId="180" fontId="6" fillId="0" borderId="0" xfId="0" applyFont="1" applyBorder="1" applyAlignment="1">
      <alignment vertical="center"/>
    </xf>
    <xf numFmtId="180" fontId="12" fillId="0" borderId="0" xfId="0" applyFont="1" applyBorder="1" applyAlignment="1">
      <alignment vertical="center"/>
    </xf>
    <xf numFmtId="183" fontId="5" fillId="0" borderId="0" xfId="0" applyNumberFormat="1" applyFont="1" applyBorder="1" applyAlignment="1">
      <alignment horizontal="center" vertical="center"/>
    </xf>
    <xf numFmtId="183" fontId="6" fillId="0" borderId="0" xfId="0" applyNumberFormat="1" applyFont="1" applyBorder="1" applyAlignment="1">
      <alignment vertical="center"/>
    </xf>
    <xf numFmtId="180" fontId="13" fillId="0" borderId="0" xfId="0" applyFont="1" applyBorder="1" applyAlignment="1">
      <alignment vertical="center"/>
    </xf>
    <xf numFmtId="183" fontId="13" fillId="0" borderId="0" xfId="0" applyNumberFormat="1" applyFont="1" applyBorder="1" applyAlignment="1">
      <alignment vertical="center"/>
    </xf>
    <xf numFmtId="180" fontId="11" fillId="0" borderId="0" xfId="0" applyFont="1" applyAlignment="1">
      <alignment horizontal="center" vertical="center"/>
    </xf>
    <xf numFmtId="180" fontId="11" fillId="0" borderId="48" xfId="0" applyFont="1" applyBorder="1" applyAlignment="1">
      <alignment vertical="center" wrapText="1"/>
    </xf>
    <xf numFmtId="183" fontId="6" fillId="0" borderId="49" xfId="0" applyNumberFormat="1" applyFont="1" applyBorder="1" applyAlignment="1">
      <alignment horizontal="right" vertical="center" wrapText="1"/>
    </xf>
    <xf numFmtId="180" fontId="6" fillId="0" borderId="49" xfId="0" applyFont="1" applyBorder="1" applyAlignment="1">
      <alignment vertical="center" wrapText="1"/>
    </xf>
    <xf numFmtId="180" fontId="6" fillId="0" borderId="50" xfId="0" applyFont="1" applyBorder="1" applyAlignment="1">
      <alignment horizontal="left" vertical="center" wrapText="1"/>
    </xf>
    <xf numFmtId="180" fontId="22" fillId="34" borderId="51" xfId="0" applyFont="1" applyFill="1" applyBorder="1" applyAlignment="1">
      <alignment horizontal="center" vertical="center" wrapText="1"/>
    </xf>
    <xf numFmtId="180" fontId="22" fillId="34" borderId="52" xfId="0" applyFont="1" applyFill="1" applyBorder="1" applyAlignment="1">
      <alignment horizontal="center" vertical="center" wrapText="1"/>
    </xf>
    <xf numFmtId="180" fontId="22" fillId="34" borderId="53" xfId="0" applyFont="1" applyFill="1" applyBorder="1" applyAlignment="1">
      <alignment horizontal="center" vertical="center" wrapText="1"/>
    </xf>
    <xf numFmtId="180" fontId="22" fillId="0" borderId="0" xfId="0" applyFont="1" applyAlignment="1">
      <alignment horizontal="center" vertical="center" wrapText="1"/>
    </xf>
    <xf numFmtId="180" fontId="22" fillId="34" borderId="44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180" fontId="0" fillId="0" borderId="0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49" fontId="88" fillId="0" borderId="10" xfId="0" applyNumberFormat="1" applyFont="1" applyBorder="1" applyAlignment="1">
      <alignment horizontal="center" vertical="center"/>
    </xf>
    <xf numFmtId="180" fontId="88" fillId="0" borderId="10" xfId="0" applyNumberFormat="1" applyFont="1" applyBorder="1" applyAlignment="1">
      <alignment horizontal="center" vertical="center" wrapText="1"/>
    </xf>
    <xf numFmtId="180" fontId="88" fillId="0" borderId="11" xfId="0" applyNumberFormat="1" applyFont="1" applyBorder="1" applyAlignment="1">
      <alignment horizontal="center" vertical="center" wrapText="1"/>
    </xf>
    <xf numFmtId="180" fontId="88" fillId="0" borderId="14" xfId="0" applyNumberFormat="1" applyFont="1" applyBorder="1" applyAlignment="1">
      <alignment horizontal="center" vertical="center" wrapText="1"/>
    </xf>
    <xf numFmtId="180" fontId="88" fillId="0" borderId="3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180" fontId="0" fillId="0" borderId="11" xfId="0" applyNumberFormat="1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180" fontId="0" fillId="0" borderId="22" xfId="0" applyNumberFormat="1" applyBorder="1" applyAlignment="1">
      <alignment horizontal="center" vertical="center"/>
    </xf>
    <xf numFmtId="180" fontId="0" fillId="0" borderId="21" xfId="0" applyNumberFormat="1" applyBorder="1" applyAlignment="1">
      <alignment horizontal="center" vertical="center"/>
    </xf>
    <xf numFmtId="180" fontId="0" fillId="0" borderId="54" xfId="0" applyNumberFormat="1" applyBorder="1" applyAlignment="1">
      <alignment horizontal="center" vertical="center"/>
    </xf>
    <xf numFmtId="180" fontId="20" fillId="0" borderId="12" xfId="0" applyNumberFormat="1" applyFont="1" applyBorder="1" applyAlignment="1">
      <alignment horizontal="center" vertical="center"/>
    </xf>
    <xf numFmtId="180" fontId="20" fillId="33" borderId="55" xfId="0" applyNumberFormat="1" applyFont="1" applyFill="1" applyBorder="1" applyAlignment="1">
      <alignment horizontal="center" vertical="center"/>
    </xf>
    <xf numFmtId="180" fontId="0" fillId="0" borderId="56" xfId="0" applyNumberFormat="1" applyBorder="1" applyAlignment="1">
      <alignment horizontal="center" vertical="center"/>
    </xf>
    <xf numFmtId="180" fontId="0" fillId="33" borderId="17" xfId="0" applyNumberFormat="1" applyFill="1" applyBorder="1" applyAlignment="1">
      <alignment horizontal="center" vertical="center"/>
    </xf>
    <xf numFmtId="180" fontId="0" fillId="0" borderId="57" xfId="0" applyNumberFormat="1" applyBorder="1" applyAlignment="1">
      <alignment horizontal="center" vertical="center"/>
    </xf>
    <xf numFmtId="180" fontId="20" fillId="0" borderId="58" xfId="0" applyNumberFormat="1" applyFont="1" applyBorder="1" applyAlignment="1">
      <alignment horizontal="center" vertical="center"/>
    </xf>
    <xf numFmtId="180" fontId="20" fillId="0" borderId="13" xfId="0" applyNumberFormat="1" applyFont="1" applyBorder="1" applyAlignment="1">
      <alignment horizontal="center" vertical="center"/>
    </xf>
    <xf numFmtId="180" fontId="20" fillId="0" borderId="15" xfId="0" applyNumberFormat="1" applyFont="1" applyBorder="1" applyAlignment="1">
      <alignment horizontal="center" vertical="center"/>
    </xf>
    <xf numFmtId="180" fontId="20" fillId="33" borderId="44" xfId="0" applyNumberFormat="1" applyFont="1" applyFill="1" applyBorder="1" applyAlignment="1">
      <alignment horizontal="center" vertical="center"/>
    </xf>
    <xf numFmtId="180" fontId="20" fillId="0" borderId="0" xfId="0" applyNumberFormat="1" applyFont="1" applyBorder="1" applyAlignment="1">
      <alignment horizontal="center" vertical="center"/>
    </xf>
    <xf numFmtId="180" fontId="20" fillId="0" borderId="0" xfId="0" applyNumberFormat="1" applyFont="1" applyFill="1" applyBorder="1" applyAlignment="1">
      <alignment horizontal="center" vertical="center"/>
    </xf>
    <xf numFmtId="180" fontId="11" fillId="0" borderId="0" xfId="0" applyFont="1" applyAlignment="1">
      <alignment horizontal="center" vertical="center"/>
    </xf>
    <xf numFmtId="10" fontId="85" fillId="0" borderId="56" xfId="0" applyNumberFormat="1" applyFont="1" applyBorder="1" applyAlignment="1">
      <alignment horizontal="center" vertical="center"/>
    </xf>
    <xf numFmtId="180" fontId="81" fillId="0" borderId="11" xfId="0" applyFont="1" applyBorder="1" applyAlignment="1">
      <alignment horizontal="left" vertical="center" wrapText="1"/>
    </xf>
    <xf numFmtId="180" fontId="5" fillId="0" borderId="11" xfId="0" applyFont="1" applyBorder="1" applyAlignment="1">
      <alignment horizontal="left" vertical="center" wrapText="1"/>
    </xf>
    <xf numFmtId="180" fontId="5" fillId="0" borderId="11" xfId="0" applyFont="1" applyBorder="1" applyAlignment="1">
      <alignment horizontal="center" vertical="center" wrapText="1"/>
    </xf>
    <xf numFmtId="180" fontId="81" fillId="0" borderId="11" xfId="0" applyFont="1" applyFill="1" applyBorder="1" applyAlignment="1">
      <alignment horizontal="center" vertical="center"/>
    </xf>
    <xf numFmtId="180" fontId="86" fillId="0" borderId="11" xfId="0" applyFont="1" applyFill="1" applyBorder="1" applyAlignment="1">
      <alignment horizontal="center" vertical="center"/>
    </xf>
    <xf numFmtId="180" fontId="86" fillId="0" borderId="24" xfId="0" applyFont="1" applyFill="1" applyBorder="1" applyAlignment="1">
      <alignment horizontal="center" vertical="center"/>
    </xf>
    <xf numFmtId="180" fontId="13" fillId="0" borderId="56" xfId="0" applyFont="1" applyFill="1" applyBorder="1" applyAlignment="1">
      <alignment vertical="center"/>
    </xf>
    <xf numFmtId="10" fontId="13" fillId="0" borderId="14" xfId="0" applyNumberFormat="1" applyFont="1" applyFill="1" applyBorder="1" applyAlignment="1">
      <alignment horizontal="right" vertical="center"/>
    </xf>
    <xf numFmtId="10" fontId="13" fillId="0" borderId="39" xfId="0" applyNumberFormat="1" applyFont="1" applyFill="1" applyBorder="1" applyAlignment="1">
      <alignment horizontal="right" vertical="center"/>
    </xf>
    <xf numFmtId="10" fontId="13" fillId="0" borderId="46" xfId="0" applyNumberFormat="1" applyFont="1" applyFill="1" applyBorder="1" applyAlignment="1">
      <alignment horizontal="right" vertical="center"/>
    </xf>
    <xf numFmtId="180" fontId="12" fillId="0" borderId="11" xfId="0" applyFont="1" applyFill="1" applyBorder="1" applyAlignment="1">
      <alignment horizontal="right" vertical="center" wrapText="1"/>
    </xf>
    <xf numFmtId="10" fontId="12" fillId="0" borderId="11" xfId="0" applyNumberFormat="1" applyFont="1" applyFill="1" applyBorder="1" applyAlignment="1">
      <alignment horizontal="right" vertical="center" wrapText="1"/>
    </xf>
    <xf numFmtId="10" fontId="12" fillId="0" borderId="30" xfId="0" applyNumberFormat="1" applyFont="1" applyFill="1" applyBorder="1" applyAlignment="1">
      <alignment horizontal="center" vertical="center" wrapText="1"/>
    </xf>
    <xf numFmtId="180" fontId="5" fillId="0" borderId="28" xfId="0" applyFont="1" applyFill="1" applyBorder="1" applyAlignment="1">
      <alignment horizontal="right" vertical="center" wrapText="1"/>
    </xf>
    <xf numFmtId="10" fontId="12" fillId="0" borderId="35" xfId="0" applyNumberFormat="1" applyFont="1" applyFill="1" applyBorder="1" applyAlignment="1">
      <alignment horizontal="center" vertical="center" wrapText="1"/>
    </xf>
    <xf numFmtId="180" fontId="11" fillId="0" borderId="16" xfId="0" applyFont="1" applyBorder="1" applyAlignment="1">
      <alignment horizontal="left" vertical="center"/>
    </xf>
    <xf numFmtId="180" fontId="11" fillId="0" borderId="48" xfId="0" applyFont="1" applyBorder="1" applyAlignment="1">
      <alignment vertical="center"/>
    </xf>
    <xf numFmtId="180" fontId="11" fillId="0" borderId="59" xfId="0" applyFont="1" applyBorder="1" applyAlignment="1">
      <alignment horizontal="left" vertical="center" wrapText="1"/>
    </xf>
    <xf numFmtId="183" fontId="6" fillId="0" borderId="49" xfId="0" applyNumberFormat="1" applyFont="1" applyFill="1" applyBorder="1" applyAlignment="1">
      <alignment horizontal="right" vertical="center" wrapText="1"/>
    </xf>
    <xf numFmtId="183" fontId="6" fillId="0" borderId="49" xfId="0" applyNumberFormat="1" applyFont="1" applyBorder="1" applyAlignment="1">
      <alignment horizontal="right" vertical="center"/>
    </xf>
    <xf numFmtId="183" fontId="6" fillId="0" borderId="17" xfId="0" applyNumberFormat="1" applyFont="1" applyFill="1" applyBorder="1" applyAlignment="1">
      <alignment horizontal="right" vertical="center" wrapText="1"/>
    </xf>
    <xf numFmtId="180" fontId="12" fillId="0" borderId="0" xfId="0" applyFont="1" applyAlignment="1">
      <alignment horizontal="center" vertical="center" wrapText="1"/>
    </xf>
    <xf numFmtId="180" fontId="11" fillId="0" borderId="60" xfId="0" applyFont="1" applyBorder="1" applyAlignment="1">
      <alignment vertical="center"/>
    </xf>
    <xf numFmtId="183" fontId="6" fillId="0" borderId="61" xfId="0" applyNumberFormat="1" applyFont="1" applyBorder="1" applyAlignment="1">
      <alignment horizontal="right" vertical="center" wrapText="1"/>
    </xf>
    <xf numFmtId="180" fontId="6" fillId="0" borderId="61" xfId="0" applyFont="1" applyBorder="1" applyAlignment="1">
      <alignment vertical="center" wrapText="1"/>
    </xf>
    <xf numFmtId="180" fontId="12" fillId="0" borderId="62" xfId="0" applyFont="1" applyBorder="1" applyAlignment="1">
      <alignment vertical="center" wrapText="1"/>
    </xf>
    <xf numFmtId="183" fontId="13" fillId="0" borderId="44" xfId="0" applyNumberFormat="1" applyFont="1" applyBorder="1" applyAlignment="1">
      <alignment horizontal="right" vertical="center" wrapText="1"/>
    </xf>
    <xf numFmtId="180" fontId="12" fillId="0" borderId="62" xfId="0" applyFont="1" applyBorder="1" applyAlignment="1">
      <alignment horizontal="left" vertical="center" wrapText="1"/>
    </xf>
    <xf numFmtId="183" fontId="13" fillId="0" borderId="44" xfId="0" applyNumberFormat="1" applyFont="1" applyBorder="1" applyAlignment="1">
      <alignment horizontal="right" vertical="center"/>
    </xf>
    <xf numFmtId="180" fontId="18" fillId="0" borderId="0" xfId="0" applyFont="1" applyAlignment="1">
      <alignment horizontal="left" vertical="center" wrapText="1"/>
    </xf>
    <xf numFmtId="180" fontId="18" fillId="0" borderId="33" xfId="0" applyNumberFormat="1" applyFont="1" applyBorder="1" applyAlignment="1">
      <alignment horizontal="center" vertical="top" wrapText="1"/>
    </xf>
    <xf numFmtId="180" fontId="18" fillId="0" borderId="34" xfId="0" applyNumberFormat="1" applyFont="1" applyBorder="1" applyAlignment="1">
      <alignment horizontal="center" vertical="top" wrapText="1"/>
    </xf>
    <xf numFmtId="180" fontId="18" fillId="0" borderId="35" xfId="0" applyNumberFormat="1" applyFont="1" applyBorder="1" applyAlignment="1">
      <alignment horizontal="center" vertical="top" wrapText="1"/>
    </xf>
    <xf numFmtId="180" fontId="18" fillId="0" borderId="63" xfId="0" applyNumberFormat="1" applyFont="1" applyBorder="1" applyAlignment="1">
      <alignment horizontal="center" vertical="top" wrapText="1"/>
    </xf>
    <xf numFmtId="180" fontId="18" fillId="0" borderId="61" xfId="0" applyNumberFormat="1" applyFont="1" applyBorder="1" applyAlignment="1">
      <alignment horizontal="center" vertical="top" wrapText="1"/>
    </xf>
    <xf numFmtId="180" fontId="21" fillId="0" borderId="62" xfId="0" applyNumberFormat="1" applyFont="1" applyBorder="1" applyAlignment="1">
      <alignment horizontal="left" vertical="top" wrapText="1"/>
    </xf>
    <xf numFmtId="180" fontId="20" fillId="0" borderId="12" xfId="0" applyNumberFormat="1" applyFont="1" applyBorder="1" applyAlignment="1">
      <alignment horizontal="right" vertical="top" wrapText="1"/>
    </xf>
    <xf numFmtId="180" fontId="20" fillId="0" borderId="44" xfId="0" applyNumberFormat="1" applyFont="1" applyBorder="1" applyAlignment="1">
      <alignment horizontal="right" vertical="top" wrapText="1"/>
    </xf>
    <xf numFmtId="180" fontId="18" fillId="0" borderId="48" xfId="0" applyNumberFormat="1" applyFont="1" applyBorder="1" applyAlignment="1">
      <alignment horizontal="left" vertical="top" wrapText="1"/>
    </xf>
    <xf numFmtId="180" fontId="18" fillId="0" borderId="23" xfId="0" applyNumberFormat="1" applyFont="1" applyBorder="1" applyAlignment="1">
      <alignment horizontal="right" vertical="top" wrapText="1"/>
    </xf>
    <xf numFmtId="180" fontId="18" fillId="0" borderId="24" xfId="0" applyNumberFormat="1" applyFont="1" applyBorder="1" applyAlignment="1">
      <alignment horizontal="right" vertical="top" wrapText="1"/>
    </xf>
    <xf numFmtId="180" fontId="18" fillId="0" borderId="47" xfId="0" applyNumberFormat="1" applyFont="1" applyBorder="1" applyAlignment="1">
      <alignment horizontal="right" vertical="top" wrapText="1"/>
    </xf>
    <xf numFmtId="180" fontId="18" fillId="0" borderId="49" xfId="0" applyNumberFormat="1" applyFont="1" applyBorder="1" applyAlignment="1">
      <alignment horizontal="right" vertical="top" wrapText="1"/>
    </xf>
    <xf numFmtId="180" fontId="18" fillId="0" borderId="16" xfId="0" applyNumberFormat="1" applyFont="1" applyBorder="1" applyAlignment="1">
      <alignment horizontal="left" vertical="top" wrapText="1"/>
    </xf>
    <xf numFmtId="180" fontId="18" fillId="0" borderId="10" xfId="0" applyNumberFormat="1" applyFont="1" applyBorder="1" applyAlignment="1">
      <alignment horizontal="right" vertical="top" wrapText="1"/>
    </xf>
    <xf numFmtId="180" fontId="18" fillId="0" borderId="11" xfId="0" applyNumberFormat="1" applyFont="1" applyBorder="1" applyAlignment="1">
      <alignment horizontal="right" vertical="top" wrapText="1"/>
    </xf>
    <xf numFmtId="180" fontId="18" fillId="0" borderId="30" xfId="0" applyNumberFormat="1" applyFont="1" applyBorder="1" applyAlignment="1">
      <alignment horizontal="right" vertical="top" wrapText="1"/>
    </xf>
    <xf numFmtId="180" fontId="18" fillId="0" borderId="17" xfId="0" applyNumberFormat="1" applyFont="1" applyBorder="1" applyAlignment="1">
      <alignment horizontal="right" vertical="top" wrapText="1"/>
    </xf>
    <xf numFmtId="180" fontId="18" fillId="0" borderId="47" xfId="0" applyNumberFormat="1" applyFont="1" applyFill="1" applyBorder="1" applyAlignment="1">
      <alignment horizontal="right" vertical="top" wrapText="1"/>
    </xf>
    <xf numFmtId="180" fontId="18" fillId="0" borderId="30" xfId="0" applyNumberFormat="1" applyFont="1" applyFill="1" applyBorder="1" applyAlignment="1">
      <alignment horizontal="right" vertical="top" wrapText="1"/>
    </xf>
    <xf numFmtId="180" fontId="18" fillId="0" borderId="60" xfId="0" applyNumberFormat="1" applyFont="1" applyBorder="1" applyAlignment="1">
      <alignment horizontal="left" vertical="top" wrapText="1"/>
    </xf>
    <xf numFmtId="180" fontId="20" fillId="0" borderId="62" xfId="0" applyNumberFormat="1" applyFont="1" applyBorder="1" applyAlignment="1">
      <alignment horizontal="left" vertical="top" wrapText="1"/>
    </xf>
    <xf numFmtId="180" fontId="18" fillId="0" borderId="42" xfId="0" applyNumberFormat="1" applyFont="1" applyBorder="1" applyAlignment="1">
      <alignment horizontal="right" vertical="top" wrapText="1"/>
    </xf>
    <xf numFmtId="180" fontId="18" fillId="0" borderId="44" xfId="0" applyNumberFormat="1" applyFont="1" applyBorder="1" applyAlignment="1">
      <alignment horizontal="right" vertical="top" wrapText="1"/>
    </xf>
    <xf numFmtId="180" fontId="18" fillId="0" borderId="0" xfId="0" applyNumberFormat="1" applyFont="1" applyAlignment="1">
      <alignment horizontal="left" vertical="center"/>
    </xf>
    <xf numFmtId="180" fontId="18" fillId="0" borderId="31" xfId="0" applyNumberFormat="1" applyFont="1" applyBorder="1" applyAlignment="1">
      <alignment horizontal="center" vertical="top" wrapText="1"/>
    </xf>
    <xf numFmtId="180" fontId="20" fillId="0" borderId="13" xfId="0" applyNumberFormat="1" applyFont="1" applyBorder="1" applyAlignment="1">
      <alignment horizontal="right" vertical="top" wrapText="1"/>
    </xf>
    <xf numFmtId="180" fontId="20" fillId="0" borderId="42" xfId="0" applyNumberFormat="1" applyFont="1" applyBorder="1" applyAlignment="1">
      <alignment horizontal="right" vertical="top" wrapText="1"/>
    </xf>
    <xf numFmtId="180" fontId="20" fillId="0" borderId="44" xfId="0" applyNumberFormat="1" applyFont="1" applyBorder="1" applyAlignment="1">
      <alignment horizontal="center" vertical="top" wrapText="1"/>
    </xf>
    <xf numFmtId="180" fontId="21" fillId="0" borderId="12" xfId="0" applyNumberFormat="1" applyFont="1" applyBorder="1" applyAlignment="1">
      <alignment horizontal="left" vertical="top" wrapText="1"/>
    </xf>
    <xf numFmtId="180" fontId="18" fillId="0" borderId="33" xfId="0" applyNumberFormat="1" applyFont="1" applyFill="1" applyBorder="1" applyAlignment="1">
      <alignment horizontal="right" vertical="top" wrapText="1"/>
    </xf>
    <xf numFmtId="180" fontId="18" fillId="0" borderId="34" xfId="0" applyNumberFormat="1" applyFont="1" applyFill="1" applyBorder="1" applyAlignment="1">
      <alignment horizontal="right" vertical="top" wrapText="1"/>
    </xf>
    <xf numFmtId="180" fontId="18" fillId="0" borderId="35" xfId="0" applyNumberFormat="1" applyFont="1" applyBorder="1" applyAlignment="1">
      <alignment horizontal="right" vertical="top" wrapText="1"/>
    </xf>
    <xf numFmtId="180" fontId="18" fillId="0" borderId="64" xfId="0" applyNumberFormat="1" applyFont="1" applyBorder="1" applyAlignment="1">
      <alignment horizontal="right" vertical="top" wrapText="1"/>
    </xf>
    <xf numFmtId="180" fontId="18" fillId="0" borderId="10" xfId="0" applyNumberFormat="1" applyFont="1" applyFill="1" applyBorder="1" applyAlignment="1">
      <alignment horizontal="right" vertical="top" wrapText="1"/>
    </xf>
    <xf numFmtId="180" fontId="18" fillId="0" borderId="11" xfId="0" applyNumberFormat="1" applyFont="1" applyFill="1" applyBorder="1" applyAlignment="1">
      <alignment horizontal="right" vertical="top" wrapText="1"/>
    </xf>
    <xf numFmtId="180" fontId="18" fillId="0" borderId="12" xfId="0" applyNumberFormat="1" applyFont="1" applyBorder="1" applyAlignment="1">
      <alignment horizontal="right" vertical="top" wrapText="1"/>
    </xf>
    <xf numFmtId="180" fontId="18" fillId="0" borderId="13" xfId="0" applyNumberFormat="1" applyFont="1" applyBorder="1" applyAlignment="1">
      <alignment horizontal="right" vertical="top" wrapText="1"/>
    </xf>
    <xf numFmtId="180" fontId="18" fillId="0" borderId="58" xfId="0" applyNumberFormat="1" applyFont="1" applyBorder="1" applyAlignment="1">
      <alignment horizontal="right" vertical="top" wrapText="1"/>
    </xf>
    <xf numFmtId="180" fontId="6" fillId="0" borderId="63" xfId="0" applyFont="1" applyBorder="1" applyAlignment="1">
      <alignment horizontal="right" vertical="center" wrapText="1"/>
    </xf>
    <xf numFmtId="10" fontId="85" fillId="0" borderId="42" xfId="0" applyNumberFormat="1" applyFont="1" applyBorder="1" applyAlignment="1">
      <alignment horizontal="center" vertical="center"/>
    </xf>
    <xf numFmtId="3" fontId="80" fillId="33" borderId="34" xfId="0" applyNumberFormat="1" applyFont="1" applyFill="1" applyBorder="1" applyAlignment="1">
      <alignment horizontal="center" vertical="center" wrapText="1"/>
    </xf>
    <xf numFmtId="0" fontId="82" fillId="0" borderId="10" xfId="0" applyNumberFormat="1" applyFont="1" applyFill="1" applyBorder="1" applyAlignment="1">
      <alignment/>
    </xf>
    <xf numFmtId="0" fontId="82" fillId="0" borderId="11" xfId="0" applyNumberFormat="1" applyFont="1" applyFill="1" applyBorder="1" applyAlignment="1">
      <alignment wrapText="1"/>
    </xf>
    <xf numFmtId="0" fontId="82" fillId="0" borderId="30" xfId="0" applyNumberFormat="1" applyFont="1" applyFill="1" applyBorder="1" applyAlignment="1">
      <alignment/>
    </xf>
    <xf numFmtId="0" fontId="82" fillId="0" borderId="11" xfId="0" applyNumberFormat="1" applyFont="1" applyFill="1" applyBorder="1" applyAlignment="1">
      <alignment/>
    </xf>
    <xf numFmtId="3" fontId="80" fillId="33" borderId="34" xfId="0" applyNumberFormat="1" applyFont="1" applyFill="1" applyBorder="1" applyAlignment="1">
      <alignment horizontal="center" vertical="center"/>
    </xf>
    <xf numFmtId="3" fontId="79" fillId="0" borderId="21" xfId="0" applyNumberFormat="1" applyFont="1" applyBorder="1" applyAlignment="1">
      <alignment/>
    </xf>
    <xf numFmtId="3" fontId="80" fillId="0" borderId="13" xfId="0" applyNumberFormat="1" applyFont="1" applyBorder="1" applyAlignment="1">
      <alignment/>
    </xf>
    <xf numFmtId="3" fontId="79" fillId="0" borderId="24" xfId="0" applyNumberFormat="1" applyFont="1" applyBorder="1" applyAlignment="1">
      <alignment/>
    </xf>
    <xf numFmtId="3" fontId="79" fillId="0" borderId="25" xfId="0" applyNumberFormat="1" applyFont="1" applyBorder="1" applyAlignment="1">
      <alignment/>
    </xf>
    <xf numFmtId="3" fontId="84" fillId="33" borderId="13" xfId="0" applyNumberFormat="1" applyFont="1" applyFill="1" applyBorder="1" applyAlignment="1">
      <alignment/>
    </xf>
    <xf numFmtId="3" fontId="79" fillId="0" borderId="34" xfId="0" applyNumberFormat="1" applyFont="1" applyBorder="1" applyAlignment="1">
      <alignment/>
    </xf>
    <xf numFmtId="3" fontId="81" fillId="0" borderId="0" xfId="0" applyNumberFormat="1" applyFont="1" applyAlignment="1">
      <alignment horizontal="right"/>
    </xf>
    <xf numFmtId="3" fontId="79" fillId="33" borderId="13" xfId="0" applyNumberFormat="1" applyFont="1" applyFill="1" applyBorder="1" applyAlignment="1">
      <alignment horizontal="center" vertical="center" wrapText="1"/>
    </xf>
    <xf numFmtId="3" fontId="79" fillId="33" borderId="42" xfId="0" applyNumberFormat="1" applyFont="1" applyFill="1" applyBorder="1" applyAlignment="1">
      <alignment horizontal="center" vertical="center" wrapText="1"/>
    </xf>
    <xf numFmtId="3" fontId="79" fillId="0" borderId="24" xfId="0" applyNumberFormat="1" applyFont="1" applyBorder="1" applyAlignment="1">
      <alignment horizontal="center" vertical="center"/>
    </xf>
    <xf numFmtId="3" fontId="79" fillId="0" borderId="47" xfId="0" applyNumberFormat="1" applyFont="1" applyBorder="1" applyAlignment="1">
      <alignment horizontal="center" vertical="center"/>
    </xf>
    <xf numFmtId="3" fontId="79" fillId="0" borderId="11" xfId="0" applyNumberFormat="1" applyFont="1" applyBorder="1" applyAlignment="1">
      <alignment horizontal="center" vertical="center"/>
    </xf>
    <xf numFmtId="3" fontId="79" fillId="0" borderId="30" xfId="0" applyNumberFormat="1" applyFont="1" applyBorder="1" applyAlignment="1">
      <alignment horizontal="center" vertical="center"/>
    </xf>
    <xf numFmtId="3" fontId="79" fillId="0" borderId="36" xfId="0" applyNumberFormat="1" applyFont="1" applyBorder="1" applyAlignment="1">
      <alignment/>
    </xf>
    <xf numFmtId="3" fontId="80" fillId="0" borderId="42" xfId="0" applyNumberFormat="1" applyFont="1" applyBorder="1" applyAlignment="1">
      <alignment/>
    </xf>
    <xf numFmtId="3" fontId="79" fillId="0" borderId="47" xfId="0" applyNumberFormat="1" applyFont="1" applyBorder="1" applyAlignment="1">
      <alignment/>
    </xf>
    <xf numFmtId="3" fontId="79" fillId="0" borderId="30" xfId="0" applyNumberFormat="1" applyFont="1" applyBorder="1" applyAlignment="1">
      <alignment/>
    </xf>
    <xf numFmtId="3" fontId="80" fillId="0" borderId="65" xfId="0" applyNumberFormat="1" applyFont="1" applyBorder="1" applyAlignment="1">
      <alignment/>
    </xf>
    <xf numFmtId="3" fontId="79" fillId="0" borderId="21" xfId="0" applyNumberFormat="1" applyFont="1" applyBorder="1" applyAlignment="1">
      <alignment horizontal="center"/>
    </xf>
    <xf numFmtId="3" fontId="79" fillId="0" borderId="36" xfId="0" applyNumberFormat="1" applyFont="1" applyBorder="1" applyAlignment="1">
      <alignment horizontal="center"/>
    </xf>
    <xf numFmtId="3" fontId="80" fillId="0" borderId="13" xfId="0" applyNumberFormat="1" applyFont="1" applyBorder="1" applyAlignment="1">
      <alignment horizontal="center"/>
    </xf>
    <xf numFmtId="3" fontId="80" fillId="0" borderId="42" xfId="0" applyNumberFormat="1" applyFont="1" applyBorder="1" applyAlignment="1">
      <alignment horizontal="center"/>
    </xf>
    <xf numFmtId="3" fontId="81" fillId="0" borderId="0" xfId="0" applyNumberFormat="1" applyFont="1" applyAlignment="1">
      <alignment horizontal="center"/>
    </xf>
    <xf numFmtId="3" fontId="79" fillId="0" borderId="0" xfId="0" applyNumberFormat="1" applyFont="1" applyAlignment="1">
      <alignment horizontal="center"/>
    </xf>
    <xf numFmtId="3" fontId="79" fillId="0" borderId="24" xfId="0" applyNumberFormat="1" applyFont="1" applyBorder="1" applyAlignment="1">
      <alignment horizontal="center"/>
    </xf>
    <xf numFmtId="3" fontId="79" fillId="0" borderId="47" xfId="0" applyNumberFormat="1" applyFont="1" applyBorder="1" applyAlignment="1">
      <alignment horizontal="center"/>
    </xf>
    <xf numFmtId="3" fontId="79" fillId="0" borderId="11" xfId="0" applyNumberFormat="1" applyFont="1" applyBorder="1" applyAlignment="1">
      <alignment horizontal="center"/>
    </xf>
    <xf numFmtId="3" fontId="79" fillId="0" borderId="30" xfId="0" applyNumberFormat="1" applyFont="1" applyBorder="1" applyAlignment="1">
      <alignment horizontal="center"/>
    </xf>
    <xf numFmtId="3" fontId="80" fillId="0" borderId="65" xfId="0" applyNumberFormat="1" applyFont="1" applyBorder="1" applyAlignment="1">
      <alignment horizontal="center"/>
    </xf>
    <xf numFmtId="3" fontId="79" fillId="33" borderId="35" xfId="0" applyNumberFormat="1" applyFont="1" applyFill="1" applyBorder="1" applyAlignment="1">
      <alignment horizontal="center" vertical="center" wrapText="1"/>
    </xf>
    <xf numFmtId="3" fontId="79" fillId="0" borderId="30" xfId="0" applyNumberFormat="1" applyFont="1" applyBorder="1" applyAlignment="1">
      <alignment horizontal="right" vertical="center"/>
    </xf>
    <xf numFmtId="3" fontId="80" fillId="0" borderId="36" xfId="0" applyNumberFormat="1" applyFont="1" applyBorder="1" applyAlignment="1">
      <alignment/>
    </xf>
    <xf numFmtId="3" fontId="80" fillId="0" borderId="42" xfId="0" applyNumberFormat="1" applyFont="1" applyFill="1" applyBorder="1" applyAlignment="1">
      <alignment/>
    </xf>
    <xf numFmtId="3" fontId="80" fillId="0" borderId="28" xfId="0" applyNumberFormat="1" applyFont="1" applyBorder="1" applyAlignment="1">
      <alignment horizontal="center" vertical="center"/>
    </xf>
    <xf numFmtId="3" fontId="80" fillId="0" borderId="31" xfId="0" applyNumberFormat="1" applyFont="1" applyBorder="1" applyAlignment="1">
      <alignment horizontal="center" vertical="center"/>
    </xf>
    <xf numFmtId="3" fontId="79" fillId="0" borderId="34" xfId="0" applyNumberFormat="1" applyFont="1" applyBorder="1" applyAlignment="1">
      <alignment horizontal="center" vertical="center"/>
    </xf>
    <xf numFmtId="3" fontId="79" fillId="0" borderId="35" xfId="0" applyNumberFormat="1" applyFont="1" applyBorder="1" applyAlignment="1">
      <alignment horizontal="center" vertical="center"/>
    </xf>
    <xf numFmtId="3" fontId="80" fillId="0" borderId="28" xfId="0" applyNumberFormat="1" applyFont="1" applyBorder="1" applyAlignment="1">
      <alignment horizontal="center"/>
    </xf>
    <xf numFmtId="3" fontId="80" fillId="0" borderId="31" xfId="0" applyNumberFormat="1" applyFont="1" applyBorder="1" applyAlignment="1">
      <alignment horizontal="center"/>
    </xf>
    <xf numFmtId="3" fontId="79" fillId="0" borderId="25" xfId="0" applyNumberFormat="1" applyFont="1" applyBorder="1" applyAlignment="1">
      <alignment horizontal="center"/>
    </xf>
    <xf numFmtId="3" fontId="79" fillId="0" borderId="43" xfId="0" applyNumberFormat="1" applyFont="1" applyBorder="1" applyAlignment="1">
      <alignment horizontal="center"/>
    </xf>
    <xf numFmtId="180" fontId="12" fillId="0" borderId="11" xfId="0" applyFont="1" applyFill="1" applyBorder="1" applyAlignment="1">
      <alignment horizontal="center" vertical="center" wrapText="1"/>
    </xf>
    <xf numFmtId="0" fontId="18" fillId="0" borderId="0" xfId="0" applyNumberFormat="1" applyFont="1" applyAlignment="1">
      <alignment horizontal="center" vertical="center"/>
    </xf>
    <xf numFmtId="0" fontId="20" fillId="0" borderId="0" xfId="56" applyNumberFormat="1" applyFont="1" applyBorder="1" applyAlignment="1">
      <alignment horizontal="center" vertical="center" wrapText="1"/>
      <protection/>
    </xf>
    <xf numFmtId="0" fontId="18" fillId="0" borderId="0" xfId="56" applyNumberFormat="1" applyFont="1" applyBorder="1" applyAlignment="1">
      <alignment/>
      <protection/>
    </xf>
    <xf numFmtId="3" fontId="18" fillId="0" borderId="66" xfId="56" applyNumberFormat="1" applyFont="1" applyBorder="1" applyAlignment="1">
      <alignment/>
      <protection/>
    </xf>
    <xf numFmtId="3" fontId="18" fillId="0" borderId="67" xfId="56" applyNumberFormat="1" applyFont="1" applyBorder="1" applyAlignment="1">
      <alignment/>
      <protection/>
    </xf>
    <xf numFmtId="10" fontId="18" fillId="0" borderId="66" xfId="56" applyNumberFormat="1" applyFont="1" applyBorder="1" applyAlignment="1">
      <alignment/>
      <protection/>
    </xf>
    <xf numFmtId="0" fontId="18" fillId="0" borderId="0" xfId="56" applyNumberFormat="1" applyFont="1" applyBorder="1" applyAlignment="1">
      <alignment horizontal="left"/>
      <protection/>
    </xf>
    <xf numFmtId="3" fontId="18" fillId="0" borderId="66" xfId="56" applyNumberFormat="1" applyFont="1" applyFill="1" applyBorder="1" applyAlignment="1">
      <alignment/>
      <protection/>
    </xf>
    <xf numFmtId="0" fontId="18" fillId="0" borderId="0" xfId="56" applyNumberFormat="1" applyFont="1" applyBorder="1" applyAlignment="1">
      <alignment horizontal="center"/>
      <protection/>
    </xf>
    <xf numFmtId="3" fontId="18" fillId="0" borderId="67" xfId="56" applyNumberFormat="1" applyFont="1" applyFill="1" applyBorder="1" applyAlignment="1">
      <alignment/>
      <protection/>
    </xf>
    <xf numFmtId="10" fontId="18" fillId="0" borderId="67" xfId="56" applyNumberFormat="1" applyFont="1" applyBorder="1" applyAlignment="1">
      <alignment/>
      <protection/>
    </xf>
    <xf numFmtId="3" fontId="18" fillId="0" borderId="68" xfId="56" applyNumberFormat="1" applyFont="1" applyBorder="1" applyAlignment="1">
      <alignment/>
      <protection/>
    </xf>
    <xf numFmtId="10" fontId="18" fillId="0" borderId="69" xfId="56" applyNumberFormat="1" applyFont="1" applyBorder="1" applyAlignment="1">
      <alignment/>
      <protection/>
    </xf>
    <xf numFmtId="0" fontId="20" fillId="0" borderId="0" xfId="0" applyNumberFormat="1" applyFont="1" applyAlignment="1">
      <alignment horizontal="center" vertical="center"/>
    </xf>
    <xf numFmtId="0" fontId="18" fillId="0" borderId="67" xfId="56" applyNumberFormat="1" applyFont="1" applyBorder="1" applyAlignment="1">
      <alignment horizontal="left"/>
      <protection/>
    </xf>
    <xf numFmtId="0" fontId="18" fillId="0" borderId="0" xfId="0" applyNumberFormat="1" applyFont="1" applyAlignment="1">
      <alignment/>
    </xf>
    <xf numFmtId="3" fontId="18" fillId="0" borderId="69" xfId="56" applyNumberFormat="1" applyFont="1" applyFill="1" applyBorder="1" applyAlignment="1">
      <alignment/>
      <protection/>
    </xf>
    <xf numFmtId="0" fontId="18" fillId="0" borderId="59" xfId="56" applyNumberFormat="1" applyFont="1" applyBorder="1" applyAlignment="1">
      <alignment/>
      <protection/>
    </xf>
    <xf numFmtId="0" fontId="18" fillId="0" borderId="67" xfId="56" applyNumberFormat="1" applyFont="1" applyBorder="1" applyAlignment="1">
      <alignment/>
      <protection/>
    </xf>
    <xf numFmtId="0" fontId="20" fillId="0" borderId="0" xfId="0" applyNumberFormat="1" applyFont="1" applyAlignment="1">
      <alignment/>
    </xf>
    <xf numFmtId="0" fontId="20" fillId="0" borderId="0" xfId="56" applyNumberFormat="1" applyFont="1" applyBorder="1" applyAlignment="1">
      <alignment horizontal="center"/>
      <protection/>
    </xf>
    <xf numFmtId="3" fontId="20" fillId="0" borderId="0" xfId="56" applyNumberFormat="1" applyFont="1" applyBorder="1" applyAlignment="1">
      <alignment/>
      <protection/>
    </xf>
    <xf numFmtId="3" fontId="20" fillId="0" borderId="0" xfId="56" applyNumberFormat="1" applyFont="1" applyFill="1" applyBorder="1" applyAlignment="1">
      <alignment/>
      <protection/>
    </xf>
    <xf numFmtId="10" fontId="20" fillId="0" borderId="0" xfId="56" applyNumberFormat="1" applyFont="1" applyBorder="1" applyAlignment="1">
      <alignment/>
      <protection/>
    </xf>
    <xf numFmtId="0" fontId="18" fillId="0" borderId="0" xfId="0" applyNumberFormat="1" applyFont="1" applyBorder="1" applyAlignment="1">
      <alignment horizontal="center" vertical="center" wrapText="1"/>
    </xf>
    <xf numFmtId="0" fontId="18" fillId="0" borderId="0" xfId="0" applyNumberFormat="1" applyFont="1" applyBorder="1" applyAlignment="1" applyProtection="1">
      <alignment horizontal="center" vertical="center" wrapText="1"/>
      <protection locked="0"/>
    </xf>
    <xf numFmtId="3" fontId="18" fillId="0" borderId="0" xfId="0" applyNumberFormat="1" applyFont="1" applyBorder="1" applyAlignment="1">
      <alignment horizontal="center" vertical="center" wrapText="1"/>
    </xf>
    <xf numFmtId="10" fontId="18" fillId="0" borderId="0" xfId="0" applyNumberFormat="1" applyFont="1" applyBorder="1" applyAlignment="1">
      <alignment horizontal="center" vertical="center" wrapText="1"/>
    </xf>
    <xf numFmtId="3" fontId="20" fillId="0" borderId="44" xfId="0" applyNumberFormat="1" applyFont="1" applyBorder="1" applyAlignment="1">
      <alignment horizontal="center" vertical="center" wrapText="1"/>
    </xf>
    <xf numFmtId="10" fontId="20" fillId="0" borderId="44" xfId="0" applyNumberFormat="1" applyFont="1" applyBorder="1" applyAlignment="1">
      <alignment horizontal="center" vertical="center" wrapText="1"/>
    </xf>
    <xf numFmtId="180" fontId="26" fillId="0" borderId="0" xfId="0" applyFont="1" applyAlignment="1">
      <alignment/>
    </xf>
    <xf numFmtId="10" fontId="26" fillId="0" borderId="0" xfId="0" applyNumberFormat="1" applyFont="1" applyAlignment="1">
      <alignment/>
    </xf>
    <xf numFmtId="3" fontId="18" fillId="0" borderId="0" xfId="0" applyNumberFormat="1" applyFont="1" applyFill="1" applyAlignment="1">
      <alignment/>
    </xf>
    <xf numFmtId="10" fontId="18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16" fillId="0" borderId="0" xfId="0" applyNumberFormat="1" applyFont="1" applyFill="1" applyBorder="1" applyAlignment="1">
      <alignment horizontal="center" vertical="top"/>
    </xf>
    <xf numFmtId="3" fontId="18" fillId="0" borderId="0" xfId="0" applyNumberFormat="1" applyFont="1" applyFill="1" applyBorder="1" applyAlignment="1">
      <alignment horizontal="center" vertical="center" wrapText="1"/>
    </xf>
    <xf numFmtId="3" fontId="26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10" fontId="18" fillId="0" borderId="68" xfId="56" applyNumberFormat="1" applyFont="1" applyBorder="1" applyAlignment="1">
      <alignment/>
      <protection/>
    </xf>
    <xf numFmtId="0" fontId="20" fillId="0" borderId="59" xfId="56" applyNumberFormat="1" applyFont="1" applyFill="1" applyBorder="1" applyAlignment="1">
      <alignment horizontal="left"/>
      <protection/>
    </xf>
    <xf numFmtId="10" fontId="18" fillId="0" borderId="70" xfId="56" applyNumberFormat="1" applyFont="1" applyBorder="1" applyAlignment="1">
      <alignment/>
      <protection/>
    </xf>
    <xf numFmtId="10" fontId="18" fillId="0" borderId="71" xfId="56" applyNumberFormat="1" applyFont="1" applyBorder="1" applyAlignment="1">
      <alignment/>
      <protection/>
    </xf>
    <xf numFmtId="183" fontId="6" fillId="0" borderId="61" xfId="0" applyNumberFormat="1" applyFont="1" applyBorder="1" applyAlignment="1">
      <alignment horizontal="right" vertical="center"/>
    </xf>
    <xf numFmtId="183" fontId="6" fillId="0" borderId="72" xfId="0" applyNumberFormat="1" applyFont="1" applyBorder="1" applyAlignment="1">
      <alignment horizontal="right" vertical="center"/>
    </xf>
    <xf numFmtId="180" fontId="0" fillId="33" borderId="29" xfId="0" applyNumberFormat="1" applyFill="1" applyBorder="1" applyAlignment="1">
      <alignment horizontal="center" vertical="center"/>
    </xf>
    <xf numFmtId="180" fontId="88" fillId="0" borderId="30" xfId="0" applyNumberFormat="1" applyFont="1" applyBorder="1" applyAlignment="1">
      <alignment horizontal="center" vertical="center"/>
    </xf>
    <xf numFmtId="0" fontId="20" fillId="0" borderId="59" xfId="56" applyNumberFormat="1" applyFont="1" applyBorder="1" applyAlignment="1">
      <alignment horizontal="center" vertical="center" wrapText="1"/>
      <protection/>
    </xf>
    <xf numFmtId="0" fontId="18" fillId="0" borderId="59" xfId="56" applyNumberFormat="1" applyFont="1" applyBorder="1" applyAlignment="1">
      <alignment horizontal="left"/>
      <protection/>
    </xf>
    <xf numFmtId="0" fontId="18" fillId="0" borderId="59" xfId="56" applyNumberFormat="1" applyFont="1" applyBorder="1" applyAlignment="1">
      <alignment horizontal="center"/>
      <protection/>
    </xf>
    <xf numFmtId="180" fontId="88" fillId="0" borderId="33" xfId="0" applyNumberFormat="1" applyFont="1" applyBorder="1" applyAlignment="1">
      <alignment horizontal="center" vertical="center" wrapText="1"/>
    </xf>
    <xf numFmtId="180" fontId="88" fillId="0" borderId="34" xfId="0" applyNumberFormat="1" applyFont="1" applyBorder="1" applyAlignment="1">
      <alignment horizontal="center" vertical="center" wrapText="1"/>
    </xf>
    <xf numFmtId="180" fontId="88" fillId="0" borderId="45" xfId="0" applyNumberFormat="1" applyFont="1" applyBorder="1" applyAlignment="1">
      <alignment horizontal="center" vertical="center" wrapText="1"/>
    </xf>
    <xf numFmtId="180" fontId="88" fillId="0" borderId="45" xfId="0" applyNumberFormat="1" applyFont="1" applyBorder="1" applyAlignment="1">
      <alignment horizontal="center" vertical="center"/>
    </xf>
    <xf numFmtId="3" fontId="82" fillId="0" borderId="24" xfId="0" applyNumberFormat="1" applyFont="1" applyBorder="1" applyAlignment="1">
      <alignment/>
    </xf>
    <xf numFmtId="3" fontId="82" fillId="0" borderId="11" xfId="0" applyNumberFormat="1" applyFont="1" applyBorder="1" applyAlignment="1">
      <alignment/>
    </xf>
    <xf numFmtId="3" fontId="83" fillId="0" borderId="13" xfId="0" applyNumberFormat="1" applyFont="1" applyBorder="1" applyAlignment="1">
      <alignment/>
    </xf>
    <xf numFmtId="3" fontId="83" fillId="0" borderId="42" xfId="0" applyNumberFormat="1" applyFont="1" applyBorder="1" applyAlignment="1">
      <alignment/>
    </xf>
    <xf numFmtId="0" fontId="89" fillId="0" borderId="0" xfId="0" applyNumberFormat="1" applyFont="1" applyAlignment="1">
      <alignment horizontal="right"/>
    </xf>
    <xf numFmtId="0" fontId="18" fillId="0" borderId="73" xfId="56" applyNumberFormat="1" applyFont="1" applyBorder="1" applyAlignment="1">
      <alignment horizontal="left"/>
      <protection/>
    </xf>
    <xf numFmtId="10" fontId="20" fillId="0" borderId="44" xfId="56" applyNumberFormat="1" applyFont="1" applyBorder="1" applyAlignment="1">
      <alignment/>
      <protection/>
    </xf>
    <xf numFmtId="0" fontId="20" fillId="0" borderId="59" xfId="56" applyNumberFormat="1" applyFont="1" applyFill="1" applyBorder="1" applyAlignment="1">
      <alignment horizontal="left" wrapText="1"/>
      <protection/>
    </xf>
    <xf numFmtId="10" fontId="18" fillId="0" borderId="67" xfId="56" applyNumberFormat="1" applyFont="1" applyBorder="1" applyAlignment="1">
      <alignment horizontal="right"/>
      <protection/>
    </xf>
    <xf numFmtId="10" fontId="18" fillId="0" borderId="70" xfId="56" applyNumberFormat="1" applyFont="1" applyBorder="1" applyAlignment="1">
      <alignment horizontal="right"/>
      <protection/>
    </xf>
    <xf numFmtId="10" fontId="18" fillId="0" borderId="68" xfId="56" applyNumberFormat="1" applyFont="1" applyBorder="1" applyAlignment="1">
      <alignment horizontal="right"/>
      <protection/>
    </xf>
    <xf numFmtId="180" fontId="28" fillId="0" borderId="14" xfId="0" applyNumberFormat="1" applyFont="1" applyBorder="1" applyAlignment="1">
      <alignment vertical="center"/>
    </xf>
    <xf numFmtId="180" fontId="28" fillId="0" borderId="74" xfId="0" applyNumberFormat="1" applyFont="1" applyBorder="1" applyAlignment="1">
      <alignment vertical="center"/>
    </xf>
    <xf numFmtId="180" fontId="0" fillId="33" borderId="29" xfId="0" applyNumberFormat="1" applyFill="1" applyBorder="1" applyAlignment="1">
      <alignment horizontal="center" vertical="center"/>
    </xf>
    <xf numFmtId="0" fontId="79" fillId="0" borderId="10" xfId="0" applyNumberFormat="1" applyFont="1" applyFill="1" applyBorder="1" applyAlignment="1">
      <alignment horizontal="left" vertical="center" wrapText="1"/>
    </xf>
    <xf numFmtId="0" fontId="79" fillId="0" borderId="10" xfId="0" applyNumberFormat="1" applyFont="1" applyFill="1" applyBorder="1" applyAlignment="1">
      <alignment horizontal="left" vertical="center"/>
    </xf>
    <xf numFmtId="180" fontId="88" fillId="0" borderId="56" xfId="0" applyNumberFormat="1" applyFont="1" applyBorder="1" applyAlignment="1">
      <alignment horizontal="center" vertical="center" wrapText="1"/>
    </xf>
    <xf numFmtId="3" fontId="29" fillId="0" borderId="11" xfId="0" applyNumberFormat="1" applyFont="1" applyBorder="1" applyAlignment="1">
      <alignment/>
    </xf>
    <xf numFmtId="3" fontId="29" fillId="0" borderId="38" xfId="0" applyNumberFormat="1" applyFont="1" applyBorder="1" applyAlignment="1">
      <alignment/>
    </xf>
    <xf numFmtId="3" fontId="29" fillId="0" borderId="24" xfId="0" applyNumberFormat="1" applyFont="1" applyBorder="1" applyAlignment="1">
      <alignment/>
    </xf>
    <xf numFmtId="180" fontId="29" fillId="0" borderId="11" xfId="0" applyFont="1" applyBorder="1" applyAlignment="1">
      <alignment/>
    </xf>
    <xf numFmtId="180" fontId="29" fillId="0" borderId="24" xfId="0" applyFont="1" applyBorder="1" applyAlignment="1">
      <alignment/>
    </xf>
    <xf numFmtId="180" fontId="29" fillId="0" borderId="38" xfId="0" applyFont="1" applyBorder="1" applyAlignment="1">
      <alignment/>
    </xf>
    <xf numFmtId="180" fontId="29" fillId="0" borderId="0" xfId="0" applyFont="1" applyAlignment="1">
      <alignment/>
    </xf>
    <xf numFmtId="180" fontId="13" fillId="0" borderId="0" xfId="0" applyFont="1" applyFill="1" applyAlignment="1">
      <alignment horizontal="left" vertical="center" wrapText="1"/>
    </xf>
    <xf numFmtId="180" fontId="11" fillId="0" borderId="16" xfId="0" applyFont="1" applyFill="1" applyBorder="1" applyAlignment="1">
      <alignment horizontal="left" vertical="center" wrapText="1"/>
    </xf>
    <xf numFmtId="180" fontId="11" fillId="0" borderId="60" xfId="0" applyFont="1" applyBorder="1" applyAlignment="1">
      <alignment horizontal="left" vertical="center"/>
    </xf>
    <xf numFmtId="180" fontId="11" fillId="0" borderId="0" xfId="0" applyFont="1" applyFill="1" applyAlignment="1">
      <alignment horizontal="right" vertical="center" wrapText="1"/>
    </xf>
    <xf numFmtId="180" fontId="7" fillId="34" borderId="62" xfId="0" applyFont="1" applyFill="1" applyBorder="1" applyAlignment="1">
      <alignment horizontal="center" vertical="center" wrapText="1"/>
    </xf>
    <xf numFmtId="180" fontId="7" fillId="34" borderId="75" xfId="0" applyFont="1" applyFill="1" applyBorder="1" applyAlignment="1">
      <alignment horizontal="center" vertical="center" wrapText="1"/>
    </xf>
    <xf numFmtId="180" fontId="7" fillId="34" borderId="55" xfId="0" applyFont="1" applyFill="1" applyBorder="1" applyAlignment="1">
      <alignment horizontal="center" vertical="center" wrapText="1"/>
    </xf>
    <xf numFmtId="180" fontId="7" fillId="34" borderId="59" xfId="0" applyFont="1" applyFill="1" applyBorder="1" applyAlignment="1">
      <alignment horizontal="center" vertical="center" wrapText="1"/>
    </xf>
    <xf numFmtId="180" fontId="7" fillId="34" borderId="0" xfId="0" applyFont="1" applyFill="1" applyBorder="1" applyAlignment="1">
      <alignment horizontal="center" vertical="center" wrapText="1"/>
    </xf>
    <xf numFmtId="180" fontId="7" fillId="34" borderId="67" xfId="0" applyFont="1" applyFill="1" applyBorder="1" applyAlignment="1">
      <alignment horizontal="center" vertical="center" wrapText="1"/>
    </xf>
    <xf numFmtId="180" fontId="7" fillId="34" borderId="48" xfId="0" applyFont="1" applyFill="1" applyBorder="1" applyAlignment="1">
      <alignment horizontal="center" vertical="center" wrapText="1"/>
    </xf>
    <xf numFmtId="180" fontId="7" fillId="34" borderId="39" xfId="0" applyFont="1" applyFill="1" applyBorder="1" applyAlignment="1">
      <alignment horizontal="center" vertical="center" wrapText="1"/>
    </xf>
    <xf numFmtId="180" fontId="7" fillId="34" borderId="64" xfId="0" applyFont="1" applyFill="1" applyBorder="1" applyAlignment="1">
      <alignment horizontal="center" vertical="center" wrapText="1"/>
    </xf>
    <xf numFmtId="180" fontId="20" fillId="0" borderId="0" xfId="0" applyFont="1" applyFill="1" applyAlignment="1">
      <alignment horizontal="left" vertical="center" wrapText="1"/>
    </xf>
    <xf numFmtId="180" fontId="27" fillId="0" borderId="0" xfId="0" applyFont="1" applyFill="1" applyAlignment="1">
      <alignment horizontal="center" vertical="center" wrapText="1"/>
    </xf>
    <xf numFmtId="180" fontId="20" fillId="0" borderId="0" xfId="0" applyFont="1" applyFill="1" applyAlignment="1">
      <alignment horizontal="center" vertical="top"/>
    </xf>
    <xf numFmtId="180" fontId="80" fillId="0" borderId="0" xfId="0" applyFont="1" applyAlignment="1">
      <alignment horizontal="center"/>
    </xf>
    <xf numFmtId="180" fontId="80" fillId="34" borderId="58" xfId="0" applyFont="1" applyFill="1" applyBorder="1" applyAlignment="1">
      <alignment horizontal="center"/>
    </xf>
    <xf numFmtId="180" fontId="80" fillId="34" borderId="13" xfId="0" applyFont="1" applyFill="1" applyBorder="1" applyAlignment="1">
      <alignment horizontal="center"/>
    </xf>
    <xf numFmtId="180" fontId="80" fillId="34" borderId="42" xfId="0" applyFont="1" applyFill="1" applyBorder="1" applyAlignment="1">
      <alignment horizontal="center"/>
    </xf>
    <xf numFmtId="180" fontId="80" fillId="34" borderId="33" xfId="0" applyFont="1" applyFill="1" applyBorder="1" applyAlignment="1">
      <alignment horizontal="center" vertical="center"/>
    </xf>
    <xf numFmtId="180" fontId="80" fillId="34" borderId="26" xfId="0" applyFont="1" applyFill="1" applyBorder="1" applyAlignment="1">
      <alignment horizontal="center" vertical="center"/>
    </xf>
    <xf numFmtId="180" fontId="87" fillId="34" borderId="34" xfId="0" applyFont="1" applyFill="1" applyBorder="1" applyAlignment="1">
      <alignment horizontal="center" vertical="center"/>
    </xf>
    <xf numFmtId="180" fontId="87" fillId="34" borderId="28" xfId="0" applyFont="1" applyFill="1" applyBorder="1" applyAlignment="1">
      <alignment horizontal="center" vertical="center"/>
    </xf>
    <xf numFmtId="10" fontId="87" fillId="34" borderId="76" xfId="0" applyNumberFormat="1" applyFont="1" applyFill="1" applyBorder="1" applyAlignment="1">
      <alignment horizontal="center" vertical="center"/>
    </xf>
    <xf numFmtId="10" fontId="87" fillId="34" borderId="65" xfId="0" applyNumberFormat="1" applyFont="1" applyFill="1" applyBorder="1" applyAlignment="1">
      <alignment horizontal="center" vertical="center"/>
    </xf>
    <xf numFmtId="180" fontId="80" fillId="34" borderId="12" xfId="0" applyFont="1" applyFill="1" applyBorder="1" applyAlignment="1">
      <alignment horizontal="center"/>
    </xf>
    <xf numFmtId="10" fontId="86" fillId="34" borderId="76" xfId="0" applyNumberFormat="1" applyFont="1" applyFill="1" applyBorder="1" applyAlignment="1">
      <alignment horizontal="center" vertical="center"/>
    </xf>
    <xf numFmtId="10" fontId="86" fillId="34" borderId="65" xfId="0" applyNumberFormat="1" applyFont="1" applyFill="1" applyBorder="1" applyAlignment="1">
      <alignment horizontal="center" vertical="center"/>
    </xf>
    <xf numFmtId="0" fontId="20" fillId="33" borderId="59" xfId="56" applyNumberFormat="1" applyFont="1" applyFill="1" applyBorder="1" applyAlignment="1">
      <alignment horizontal="left"/>
      <protection/>
    </xf>
    <xf numFmtId="0" fontId="20" fillId="33" borderId="0" xfId="56" applyNumberFormat="1" applyFont="1" applyFill="1" applyBorder="1" applyAlignment="1">
      <alignment horizontal="left"/>
      <protection/>
    </xf>
    <xf numFmtId="0" fontId="20" fillId="33" borderId="67" xfId="56" applyNumberFormat="1" applyFont="1" applyFill="1" applyBorder="1" applyAlignment="1">
      <alignment horizontal="left"/>
      <protection/>
    </xf>
    <xf numFmtId="0" fontId="20" fillId="0" borderId="77" xfId="56" applyNumberFormat="1" applyFont="1" applyBorder="1" applyAlignment="1">
      <alignment horizontal="center" vertical="center" wrapText="1"/>
      <protection/>
    </xf>
    <xf numFmtId="0" fontId="20" fillId="0" borderId="78" xfId="56" applyNumberFormat="1" applyFont="1" applyBorder="1" applyAlignment="1">
      <alignment horizontal="center" vertical="center" wrapText="1"/>
      <protection/>
    </xf>
    <xf numFmtId="0" fontId="20" fillId="0" borderId="52" xfId="56" applyNumberFormat="1" applyFont="1" applyBorder="1" applyAlignment="1">
      <alignment horizontal="center" vertical="center" wrapText="1"/>
      <protection/>
    </xf>
    <xf numFmtId="0" fontId="20" fillId="0" borderId="79" xfId="56" applyNumberFormat="1" applyFont="1" applyBorder="1" applyAlignment="1">
      <alignment horizontal="center" vertical="center" wrapText="1"/>
      <protection/>
    </xf>
    <xf numFmtId="0" fontId="20" fillId="0" borderId="40" xfId="56" applyNumberFormat="1" applyFont="1" applyBorder="1" applyAlignment="1">
      <alignment horizontal="center" vertical="center" wrapText="1"/>
      <protection/>
    </xf>
    <xf numFmtId="0" fontId="20" fillId="0" borderId="80" xfId="56" applyNumberFormat="1" applyFont="1" applyBorder="1" applyAlignment="1">
      <alignment horizontal="center" vertical="center" wrapText="1"/>
      <protection/>
    </xf>
    <xf numFmtId="3" fontId="18" fillId="0" borderId="81" xfId="0" applyNumberFormat="1" applyFont="1" applyBorder="1" applyAlignment="1">
      <alignment horizontal="center" vertical="center" wrapText="1"/>
    </xf>
    <xf numFmtId="3" fontId="18" fillId="0" borderId="82" xfId="0" applyNumberFormat="1" applyFont="1" applyBorder="1" applyAlignment="1">
      <alignment horizontal="center" vertical="center" wrapText="1"/>
    </xf>
    <xf numFmtId="0" fontId="18" fillId="0" borderId="62" xfId="0" applyNumberFormat="1" applyFont="1" applyBorder="1" applyAlignment="1">
      <alignment horizontal="center" vertical="center" wrapText="1"/>
    </xf>
    <xf numFmtId="0" fontId="18" fillId="0" borderId="75" xfId="0" applyNumberFormat="1" applyFont="1" applyBorder="1" applyAlignment="1">
      <alignment horizontal="center" vertical="center" wrapText="1"/>
    </xf>
    <xf numFmtId="0" fontId="18" fillId="0" borderId="55" xfId="0" applyNumberFormat="1" applyFont="1" applyBorder="1" applyAlignment="1">
      <alignment horizontal="center" vertical="center" wrapText="1"/>
    </xf>
    <xf numFmtId="0" fontId="18" fillId="0" borderId="0" xfId="56" applyNumberFormat="1" applyFont="1" applyBorder="1" applyAlignment="1">
      <alignment horizontal="left"/>
      <protection/>
    </xf>
    <xf numFmtId="0" fontId="18" fillId="0" borderId="67" xfId="56" applyNumberFormat="1" applyFont="1" applyBorder="1" applyAlignment="1">
      <alignment horizontal="left"/>
      <protection/>
    </xf>
    <xf numFmtId="0" fontId="16" fillId="33" borderId="62" xfId="0" applyNumberFormat="1" applyFont="1" applyFill="1" applyBorder="1" applyAlignment="1">
      <alignment horizontal="center" vertical="top"/>
    </xf>
    <xf numFmtId="0" fontId="16" fillId="33" borderId="75" xfId="0" applyNumberFormat="1" applyFont="1" applyFill="1" applyBorder="1" applyAlignment="1">
      <alignment horizontal="center" vertical="top"/>
    </xf>
    <xf numFmtId="0" fontId="16" fillId="33" borderId="55" xfId="0" applyNumberFormat="1" applyFont="1" applyFill="1" applyBorder="1" applyAlignment="1">
      <alignment horizontal="center" vertical="top"/>
    </xf>
    <xf numFmtId="0" fontId="16" fillId="34" borderId="62" xfId="0" applyNumberFormat="1" applyFont="1" applyFill="1" applyBorder="1" applyAlignment="1">
      <alignment horizontal="center" vertical="top"/>
    </xf>
    <xf numFmtId="0" fontId="16" fillId="34" borderId="75" xfId="0" applyNumberFormat="1" applyFont="1" applyFill="1" applyBorder="1" applyAlignment="1">
      <alignment horizontal="center" vertical="top"/>
    </xf>
    <xf numFmtId="0" fontId="16" fillId="34" borderId="55" xfId="0" applyNumberFormat="1" applyFont="1" applyFill="1" applyBorder="1" applyAlignment="1">
      <alignment horizontal="center" vertical="top"/>
    </xf>
    <xf numFmtId="3" fontId="79" fillId="0" borderId="83" xfId="0" applyNumberFormat="1" applyFont="1" applyBorder="1" applyAlignment="1">
      <alignment horizontal="center" vertical="center" wrapText="1"/>
    </xf>
    <xf numFmtId="3" fontId="79" fillId="0" borderId="37" xfId="0" applyNumberFormat="1" applyFont="1" applyBorder="1" applyAlignment="1">
      <alignment horizontal="center" vertical="center" wrapText="1"/>
    </xf>
    <xf numFmtId="0" fontId="18" fillId="0" borderId="84" xfId="56" applyNumberFormat="1" applyFont="1" applyBorder="1" applyAlignment="1">
      <alignment horizontal="center"/>
      <protection/>
    </xf>
    <xf numFmtId="0" fontId="18" fillId="0" borderId="85" xfId="56" applyNumberFormat="1" applyFont="1" applyBorder="1" applyAlignment="1">
      <alignment horizontal="center"/>
      <protection/>
    </xf>
    <xf numFmtId="0" fontId="20" fillId="33" borderId="59" xfId="56" applyNumberFormat="1" applyFont="1" applyFill="1" applyBorder="1" applyAlignment="1">
      <alignment horizontal="left" wrapText="1"/>
      <protection/>
    </xf>
    <xf numFmtId="0" fontId="20" fillId="33" borderId="0" xfId="56" applyNumberFormat="1" applyFont="1" applyFill="1" applyBorder="1" applyAlignment="1">
      <alignment horizontal="left" wrapText="1"/>
      <protection/>
    </xf>
    <xf numFmtId="0" fontId="20" fillId="33" borderId="67" xfId="56" applyNumberFormat="1" applyFont="1" applyFill="1" applyBorder="1" applyAlignment="1">
      <alignment horizontal="left" wrapText="1"/>
      <protection/>
    </xf>
    <xf numFmtId="3" fontId="79" fillId="0" borderId="86" xfId="0" applyNumberFormat="1" applyFont="1" applyFill="1" applyBorder="1" applyAlignment="1">
      <alignment horizontal="center" vertical="center" wrapText="1"/>
    </xf>
    <xf numFmtId="3" fontId="79" fillId="0" borderId="38" xfId="0" applyNumberFormat="1" applyFont="1" applyFill="1" applyBorder="1" applyAlignment="1">
      <alignment horizontal="center" vertical="center" wrapText="1"/>
    </xf>
    <xf numFmtId="10" fontId="79" fillId="0" borderId="76" xfId="0" applyNumberFormat="1" applyFont="1" applyBorder="1" applyAlignment="1">
      <alignment horizontal="center" vertical="center" wrapText="1"/>
    </xf>
    <xf numFmtId="10" fontId="79" fillId="0" borderId="65" xfId="0" applyNumberFormat="1" applyFont="1" applyBorder="1" applyAlignment="1">
      <alignment horizontal="center" vertical="center" wrapText="1"/>
    </xf>
    <xf numFmtId="0" fontId="18" fillId="0" borderId="0" xfId="56" applyNumberFormat="1" applyFont="1" applyFill="1" applyBorder="1" applyAlignment="1">
      <alignment horizontal="left"/>
      <protection/>
    </xf>
    <xf numFmtId="0" fontId="18" fillId="0" borderId="67" xfId="56" applyNumberFormat="1" applyFont="1" applyFill="1" applyBorder="1" applyAlignment="1">
      <alignment horizontal="left"/>
      <protection/>
    </xf>
    <xf numFmtId="0" fontId="18" fillId="0" borderId="0" xfId="56" applyNumberFormat="1" applyFont="1" applyFill="1" applyBorder="1" applyAlignment="1">
      <alignment horizontal="left" wrapText="1"/>
      <protection/>
    </xf>
    <xf numFmtId="0" fontId="18" fillId="0" borderId="67" xfId="56" applyNumberFormat="1" applyFont="1" applyFill="1" applyBorder="1" applyAlignment="1">
      <alignment horizontal="left" wrapText="1"/>
      <protection/>
    </xf>
    <xf numFmtId="0" fontId="20" fillId="0" borderId="15" xfId="0" applyNumberFormat="1" applyFont="1" applyBorder="1" applyAlignment="1">
      <alignment horizontal="center" vertical="center" wrapText="1"/>
    </xf>
    <xf numFmtId="0" fontId="20" fillId="0" borderId="75" xfId="0" applyNumberFormat="1" applyFont="1" applyBorder="1" applyAlignment="1">
      <alignment horizontal="center" vertical="center" wrapText="1"/>
    </xf>
    <xf numFmtId="0" fontId="20" fillId="0" borderId="55" xfId="0" applyNumberFormat="1" applyFont="1" applyBorder="1" applyAlignment="1">
      <alignment horizontal="center" vertical="center" wrapText="1"/>
    </xf>
    <xf numFmtId="0" fontId="18" fillId="0" borderId="0" xfId="56" applyNumberFormat="1" applyFont="1" applyBorder="1" applyAlignment="1">
      <alignment horizontal="left" wrapText="1"/>
      <protection/>
    </xf>
    <xf numFmtId="0" fontId="18" fillId="0" borderId="67" xfId="56" applyNumberFormat="1" applyFont="1" applyBorder="1" applyAlignment="1">
      <alignment horizontal="left" wrapText="1"/>
      <protection/>
    </xf>
    <xf numFmtId="180" fontId="80" fillId="33" borderId="59" xfId="0" applyFont="1" applyFill="1" applyBorder="1" applyAlignment="1">
      <alignment horizontal="left" vertical="center" wrapText="1"/>
    </xf>
    <xf numFmtId="180" fontId="80" fillId="33" borderId="0" xfId="0" applyFont="1" applyFill="1" applyBorder="1" applyAlignment="1">
      <alignment horizontal="left" vertical="center" wrapText="1"/>
    </xf>
    <xf numFmtId="180" fontId="80" fillId="33" borderId="67" xfId="0" applyFont="1" applyFill="1" applyBorder="1" applyAlignment="1">
      <alignment horizontal="left" vertical="center" wrapText="1"/>
    </xf>
    <xf numFmtId="180" fontId="11" fillId="0" borderId="0" xfId="0" applyFont="1" applyFill="1" applyAlignment="1">
      <alignment horizontal="center" vertical="center" wrapText="1"/>
    </xf>
    <xf numFmtId="0" fontId="18" fillId="0" borderId="87" xfId="56" applyNumberFormat="1" applyFont="1" applyBorder="1" applyAlignment="1">
      <alignment horizontal="left"/>
      <protection/>
    </xf>
    <xf numFmtId="0" fontId="18" fillId="0" borderId="73" xfId="56" applyNumberFormat="1" applyFont="1" applyBorder="1" applyAlignment="1">
      <alignment horizontal="left"/>
      <protection/>
    </xf>
    <xf numFmtId="0" fontId="18" fillId="0" borderId="88" xfId="56" applyNumberFormat="1" applyFont="1" applyBorder="1" applyAlignment="1">
      <alignment horizontal="left"/>
      <protection/>
    </xf>
    <xf numFmtId="0" fontId="81" fillId="0" borderId="0" xfId="0" applyNumberFormat="1" applyFont="1" applyAlignment="1">
      <alignment horizontal="right"/>
    </xf>
    <xf numFmtId="0" fontId="80" fillId="0" borderId="0" xfId="0" applyNumberFormat="1" applyFont="1" applyAlignment="1">
      <alignment horizontal="center" vertical="center" wrapText="1"/>
    </xf>
    <xf numFmtId="0" fontId="79" fillId="33" borderId="33" xfId="0" applyNumberFormat="1" applyFont="1" applyFill="1" applyBorder="1" applyAlignment="1">
      <alignment horizontal="center" vertical="center"/>
    </xf>
    <xf numFmtId="0" fontId="79" fillId="33" borderId="10" xfId="0" applyNumberFormat="1" applyFont="1" applyFill="1" applyBorder="1" applyAlignment="1">
      <alignment horizontal="center" vertical="center"/>
    </xf>
    <xf numFmtId="0" fontId="79" fillId="33" borderId="34" xfId="0" applyNumberFormat="1" applyFont="1" applyFill="1" applyBorder="1" applyAlignment="1">
      <alignment horizontal="center" vertical="center"/>
    </xf>
    <xf numFmtId="0" fontId="79" fillId="33" borderId="11" xfId="0" applyNumberFormat="1" applyFont="1" applyFill="1" applyBorder="1" applyAlignment="1">
      <alignment horizontal="center" vertical="center"/>
    </xf>
    <xf numFmtId="0" fontId="79" fillId="33" borderId="35" xfId="0" applyNumberFormat="1" applyFont="1" applyFill="1" applyBorder="1" applyAlignment="1">
      <alignment horizontal="center" vertical="center"/>
    </xf>
    <xf numFmtId="0" fontId="79" fillId="33" borderId="30" xfId="0" applyNumberFormat="1" applyFont="1" applyFill="1" applyBorder="1" applyAlignment="1">
      <alignment horizontal="center" vertical="center"/>
    </xf>
    <xf numFmtId="180" fontId="16" fillId="0" borderId="0" xfId="0" applyFont="1" applyFill="1" applyAlignment="1">
      <alignment horizontal="center" vertical="center" wrapText="1"/>
    </xf>
    <xf numFmtId="180" fontId="20" fillId="0" borderId="62" xfId="0" applyFont="1" applyBorder="1" applyAlignment="1">
      <alignment horizontal="center" vertical="center" wrapText="1"/>
    </xf>
    <xf numFmtId="180" fontId="20" fillId="0" borderId="75" xfId="0" applyFont="1" applyBorder="1" applyAlignment="1">
      <alignment horizontal="center" vertical="center" wrapText="1"/>
    </xf>
    <xf numFmtId="180" fontId="20" fillId="0" borderId="55" xfId="0" applyFont="1" applyBorder="1" applyAlignment="1">
      <alignment horizontal="center" vertical="center" wrapText="1"/>
    </xf>
    <xf numFmtId="180" fontId="18" fillId="0" borderId="33" xfId="0" applyNumberFormat="1" applyFont="1" applyBorder="1" applyAlignment="1">
      <alignment horizontal="left" vertical="center" wrapText="1"/>
    </xf>
    <xf numFmtId="180" fontId="18" fillId="0" borderId="26" xfId="0" applyNumberFormat="1" applyFont="1" applyBorder="1" applyAlignment="1">
      <alignment horizontal="left" vertical="center" wrapText="1"/>
    </xf>
    <xf numFmtId="180" fontId="18" fillId="0" borderId="28" xfId="0" applyNumberFormat="1" applyFont="1" applyBorder="1" applyAlignment="1">
      <alignment horizontal="center" vertical="top" wrapText="1"/>
    </xf>
    <xf numFmtId="180" fontId="18" fillId="0" borderId="89" xfId="0" applyNumberFormat="1" applyFont="1" applyBorder="1" applyAlignment="1">
      <alignment horizontal="center" vertical="center" wrapText="1"/>
    </xf>
    <xf numFmtId="180" fontId="18" fillId="0" borderId="60" xfId="0" applyNumberFormat="1" applyFont="1" applyBorder="1" applyAlignment="1">
      <alignment horizontal="center" vertical="center" wrapText="1"/>
    </xf>
    <xf numFmtId="180" fontId="18" fillId="0" borderId="22" xfId="0" applyNumberFormat="1" applyFont="1" applyBorder="1" applyAlignment="1">
      <alignment horizontal="center" vertical="top" wrapText="1"/>
    </xf>
    <xf numFmtId="180" fontId="18" fillId="0" borderId="21" xfId="0" applyNumberFormat="1" applyFont="1" applyBorder="1" applyAlignment="1">
      <alignment horizontal="center" vertical="top" wrapText="1"/>
    </xf>
    <xf numFmtId="180" fontId="18" fillId="0" borderId="36" xfId="0" applyNumberFormat="1" applyFont="1" applyBorder="1" applyAlignment="1">
      <alignment horizontal="center" vertical="top" wrapText="1"/>
    </xf>
    <xf numFmtId="180" fontId="20" fillId="34" borderId="77" xfId="0" applyFont="1" applyFill="1" applyBorder="1" applyAlignment="1">
      <alignment horizontal="center" vertical="center"/>
    </xf>
    <xf numFmtId="180" fontId="20" fillId="34" borderId="78" xfId="0" applyFont="1" applyFill="1" applyBorder="1" applyAlignment="1">
      <alignment horizontal="center" vertical="center"/>
    </xf>
    <xf numFmtId="180" fontId="20" fillId="34" borderId="52" xfId="0" applyFont="1" applyFill="1" applyBorder="1" applyAlignment="1">
      <alignment horizontal="center" vertical="center"/>
    </xf>
    <xf numFmtId="180" fontId="20" fillId="34" borderId="79" xfId="0" applyFont="1" applyFill="1" applyBorder="1" applyAlignment="1">
      <alignment horizontal="center" vertical="center"/>
    </xf>
    <xf numFmtId="180" fontId="20" fillId="34" borderId="40" xfId="0" applyFont="1" applyFill="1" applyBorder="1" applyAlignment="1">
      <alignment horizontal="center" vertical="center"/>
    </xf>
    <xf numFmtId="180" fontId="20" fillId="34" borderId="80" xfId="0" applyFont="1" applyFill="1" applyBorder="1" applyAlignment="1">
      <alignment horizontal="center" vertical="center"/>
    </xf>
    <xf numFmtId="180" fontId="11" fillId="0" borderId="0" xfId="0" applyNumberFormat="1" applyFont="1" applyFill="1" applyAlignment="1">
      <alignment horizontal="right" vertical="center" wrapText="1"/>
    </xf>
    <xf numFmtId="180" fontId="20" fillId="0" borderId="0" xfId="0" applyNumberFormat="1" applyFont="1" applyFill="1" applyAlignment="1">
      <alignment horizontal="left" vertical="center" wrapText="1"/>
    </xf>
    <xf numFmtId="180" fontId="20" fillId="0" borderId="0" xfId="0" applyNumberFormat="1" applyFont="1" applyFill="1" applyAlignment="1">
      <alignment horizontal="center" vertical="center" wrapText="1"/>
    </xf>
    <xf numFmtId="180" fontId="28" fillId="0" borderId="14" xfId="0" applyNumberFormat="1" applyFont="1" applyBorder="1" applyAlignment="1">
      <alignment vertical="center"/>
    </xf>
    <xf numFmtId="180" fontId="28" fillId="0" borderId="74" xfId="0" applyNumberFormat="1" applyFont="1" applyBorder="1" applyAlignment="1">
      <alignment vertical="center"/>
    </xf>
    <xf numFmtId="180" fontId="28" fillId="0" borderId="11" xfId="0" applyNumberFormat="1" applyFont="1" applyBorder="1" applyAlignment="1">
      <alignment vertical="center"/>
    </xf>
    <xf numFmtId="180" fontId="0" fillId="0" borderId="0" xfId="0" applyNumberFormat="1" applyAlignment="1">
      <alignment horizontal="left" vertical="center"/>
    </xf>
    <xf numFmtId="180" fontId="25" fillId="33" borderId="33" xfId="0" applyNumberFormat="1" applyFont="1" applyFill="1" applyBorder="1" applyAlignment="1">
      <alignment horizontal="center" vertical="center"/>
    </xf>
    <xf numFmtId="180" fontId="25" fillId="33" borderId="90" xfId="0" applyNumberFormat="1" applyFont="1" applyFill="1" applyBorder="1" applyAlignment="1">
      <alignment horizontal="center" vertical="center"/>
    </xf>
    <xf numFmtId="180" fontId="25" fillId="33" borderId="34" xfId="0" applyNumberFormat="1" applyFont="1" applyFill="1" applyBorder="1" applyAlignment="1">
      <alignment horizontal="center" vertical="center"/>
    </xf>
    <xf numFmtId="180" fontId="25" fillId="33" borderId="45" xfId="0" applyNumberFormat="1" applyFont="1" applyFill="1" applyBorder="1" applyAlignment="1">
      <alignment horizontal="center" vertical="center"/>
    </xf>
    <xf numFmtId="180" fontId="20" fillId="0" borderId="62" xfId="0" applyNumberFormat="1" applyFont="1" applyBorder="1" applyAlignment="1">
      <alignment horizontal="center" vertical="center"/>
    </xf>
    <xf numFmtId="180" fontId="20" fillId="0" borderId="75" xfId="0" applyNumberFormat="1" applyFont="1" applyBorder="1" applyAlignment="1">
      <alignment horizontal="center" vertical="center"/>
    </xf>
    <xf numFmtId="180" fontId="0" fillId="33" borderId="63" xfId="0" applyNumberFormat="1" applyFill="1" applyBorder="1" applyAlignment="1">
      <alignment horizontal="center" vertical="center"/>
    </xf>
    <xf numFmtId="180" fontId="0" fillId="33" borderId="17" xfId="0" applyNumberFormat="1" applyFill="1" applyBorder="1" applyAlignment="1">
      <alignment horizontal="center" vertical="center"/>
    </xf>
    <xf numFmtId="180" fontId="88" fillId="0" borderId="11" xfId="0" applyNumberFormat="1" applyFont="1" applyBorder="1" applyAlignment="1">
      <alignment horizontal="center" vertical="center"/>
    </xf>
    <xf numFmtId="180" fontId="88" fillId="0" borderId="30" xfId="0" applyNumberFormat="1" applyFont="1" applyBorder="1" applyAlignment="1">
      <alignment horizontal="center" vertical="center"/>
    </xf>
    <xf numFmtId="180" fontId="0" fillId="0" borderId="14" xfId="0" applyNumberFormat="1" applyBorder="1" applyAlignment="1">
      <alignment horizontal="left" vertical="center" wrapText="1"/>
    </xf>
    <xf numFmtId="180" fontId="0" fillId="0" borderId="74" xfId="0" applyNumberFormat="1" applyBorder="1" applyAlignment="1">
      <alignment horizontal="left" vertical="center" wrapText="1"/>
    </xf>
    <xf numFmtId="180" fontId="0" fillId="0" borderId="29" xfId="0" applyNumberFormat="1" applyBorder="1" applyAlignment="1">
      <alignment horizontal="left" vertical="center" wrapText="1"/>
    </xf>
    <xf numFmtId="180" fontId="20" fillId="0" borderId="55" xfId="0" applyNumberFormat="1" applyFont="1" applyBorder="1" applyAlignment="1">
      <alignment horizontal="center" vertical="center"/>
    </xf>
    <xf numFmtId="180" fontId="25" fillId="34" borderId="83" xfId="0" applyNumberFormat="1" applyFont="1" applyFill="1" applyBorder="1" applyAlignment="1">
      <alignment horizontal="center" vertical="center"/>
    </xf>
    <xf numFmtId="180" fontId="25" fillId="34" borderId="86" xfId="0" applyNumberFormat="1" applyFont="1" applyFill="1" applyBorder="1" applyAlignment="1">
      <alignment horizontal="center" vertical="center"/>
    </xf>
    <xf numFmtId="180" fontId="25" fillId="34" borderId="91" xfId="0" applyNumberFormat="1" applyFont="1" applyFill="1" applyBorder="1" applyAlignment="1">
      <alignment horizontal="center" vertical="center"/>
    </xf>
    <xf numFmtId="180" fontId="90" fillId="0" borderId="14" xfId="0" applyNumberFormat="1" applyFont="1" applyBorder="1" applyAlignment="1">
      <alignment horizontal="left" vertical="center"/>
    </xf>
    <xf numFmtId="180" fontId="90" fillId="0" borderId="74" xfId="0" applyNumberFormat="1" applyFont="1" applyBorder="1" applyAlignment="1">
      <alignment horizontal="left" vertical="center"/>
    </xf>
    <xf numFmtId="180" fontId="90" fillId="0" borderId="29" xfId="0" applyNumberFormat="1" applyFont="1" applyBorder="1" applyAlignment="1">
      <alignment horizontal="left" vertical="center"/>
    </xf>
    <xf numFmtId="180" fontId="28" fillId="0" borderId="14" xfId="0" applyNumberFormat="1" applyFont="1" applyBorder="1" applyAlignment="1">
      <alignment horizontal="left" vertical="center"/>
    </xf>
    <xf numFmtId="180" fontId="28" fillId="0" borderId="74" xfId="0" applyNumberFormat="1" applyFont="1" applyBorder="1" applyAlignment="1">
      <alignment horizontal="left" vertical="center"/>
    </xf>
    <xf numFmtId="180" fontId="28" fillId="0" borderId="29" xfId="0" applyNumberFormat="1" applyFont="1" applyBorder="1" applyAlignment="1">
      <alignment horizontal="left" vertical="center"/>
    </xf>
    <xf numFmtId="180" fontId="28" fillId="0" borderId="14" xfId="0" applyNumberFormat="1" applyFont="1" applyBorder="1" applyAlignment="1">
      <alignment vertical="center" shrinkToFit="1"/>
    </xf>
    <xf numFmtId="180" fontId="28" fillId="0" borderId="74" xfId="0" applyNumberFormat="1" applyFont="1" applyBorder="1" applyAlignment="1">
      <alignment vertical="center" shrinkToFit="1"/>
    </xf>
    <xf numFmtId="180" fontId="24" fillId="0" borderId="62" xfId="0" applyNumberFormat="1" applyFont="1" applyBorder="1" applyAlignment="1">
      <alignment horizontal="center" vertical="center" wrapText="1"/>
    </xf>
    <xf numFmtId="180" fontId="24" fillId="0" borderId="75" xfId="0" applyNumberFormat="1" applyFont="1" applyBorder="1" applyAlignment="1">
      <alignment horizontal="center" vertical="center" wrapText="1"/>
    </xf>
    <xf numFmtId="180" fontId="24" fillId="0" borderId="55" xfId="0" applyNumberFormat="1" applyFont="1" applyBorder="1" applyAlignment="1">
      <alignment horizontal="center" vertical="center" wrapText="1"/>
    </xf>
    <xf numFmtId="180" fontId="25" fillId="34" borderId="89" xfId="0" applyNumberFormat="1" applyFont="1" applyFill="1" applyBorder="1" applyAlignment="1">
      <alignment horizontal="center" vertical="center"/>
    </xf>
    <xf numFmtId="180" fontId="25" fillId="34" borderId="92" xfId="0" applyNumberFormat="1" applyFont="1" applyFill="1" applyBorder="1" applyAlignment="1">
      <alignment horizontal="center" vertical="center"/>
    </xf>
    <xf numFmtId="180" fontId="25" fillId="33" borderId="77" xfId="0" applyNumberFormat="1" applyFont="1" applyFill="1" applyBorder="1" applyAlignment="1">
      <alignment horizontal="center" vertical="center"/>
    </xf>
    <xf numFmtId="180" fontId="25" fillId="33" borderId="78" xfId="0" applyNumberFormat="1" applyFont="1" applyFill="1" applyBorder="1" applyAlignment="1">
      <alignment horizontal="center" vertical="center"/>
    </xf>
    <xf numFmtId="180" fontId="25" fillId="33" borderId="35" xfId="0" applyNumberFormat="1" applyFont="1" applyFill="1" applyBorder="1" applyAlignment="1">
      <alignment horizontal="center" vertical="center"/>
    </xf>
    <xf numFmtId="180" fontId="88" fillId="0" borderId="14" xfId="0" applyNumberFormat="1" applyFont="1" applyBorder="1" applyAlignment="1">
      <alignment horizontal="center" vertical="center"/>
    </xf>
    <xf numFmtId="180" fontId="0" fillId="33" borderId="93" xfId="0" applyNumberFormat="1" applyFill="1" applyBorder="1" applyAlignment="1">
      <alignment horizontal="center" vertical="center"/>
    </xf>
    <xf numFmtId="180" fontId="0" fillId="33" borderId="29" xfId="0" applyNumberFormat="1" applyFill="1" applyBorder="1" applyAlignment="1">
      <alignment horizontal="center" vertical="center"/>
    </xf>
    <xf numFmtId="180" fontId="28" fillId="0" borderId="14" xfId="0" applyNumberFormat="1" applyFont="1" applyBorder="1" applyAlignment="1">
      <alignment vertical="center" wrapText="1"/>
    </xf>
    <xf numFmtId="180" fontId="28" fillId="0" borderId="74" xfId="0" applyNumberFormat="1" applyFont="1" applyBorder="1" applyAlignment="1">
      <alignment vertical="center" wrapText="1"/>
    </xf>
    <xf numFmtId="180" fontId="88" fillId="0" borderId="14" xfId="0" applyNumberFormat="1" applyFont="1" applyBorder="1" applyAlignment="1">
      <alignment vertical="center"/>
    </xf>
    <xf numFmtId="180" fontId="88" fillId="0" borderId="74" xfId="0" applyNumberFormat="1" applyFont="1" applyBorder="1" applyAlignment="1">
      <alignment vertical="center"/>
    </xf>
    <xf numFmtId="0" fontId="80" fillId="0" borderId="0" xfId="0" applyNumberFormat="1" applyFont="1" applyAlignment="1">
      <alignment horizontal="center"/>
    </xf>
    <xf numFmtId="0" fontId="82" fillId="0" borderId="0" xfId="0" applyNumberFormat="1" applyFont="1" applyAlignment="1">
      <alignment horizontal="center"/>
    </xf>
    <xf numFmtId="180" fontId="11" fillId="0" borderId="0" xfId="0" applyNumberFormat="1" applyFont="1" applyFill="1" applyAlignment="1">
      <alignment horizontal="center" vertical="center" wrapText="1"/>
    </xf>
    <xf numFmtId="0" fontId="84" fillId="33" borderId="62" xfId="0" applyNumberFormat="1" applyFont="1" applyFill="1" applyBorder="1" applyAlignment="1">
      <alignment horizontal="center"/>
    </xf>
    <xf numFmtId="0" fontId="84" fillId="33" borderId="58" xfId="0" applyNumberFormat="1" applyFont="1" applyFill="1" applyBorder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9"/>
  <sheetViews>
    <sheetView showGridLines="0" showZeros="0" workbookViewId="0" topLeftCell="A19">
      <selection activeCell="N47" sqref="N47"/>
    </sheetView>
  </sheetViews>
  <sheetFormatPr defaultColWidth="9.25390625" defaultRowHeight="12.75"/>
  <cols>
    <col min="1" max="1" width="40.75390625" style="22" customWidth="1"/>
    <col min="2" max="4" width="10.25390625" style="20" customWidth="1"/>
    <col min="5" max="5" width="12.625" style="206" bestFit="1" customWidth="1"/>
    <col min="6" max="6" width="38.75390625" style="22" customWidth="1"/>
    <col min="7" max="8" width="10.125" style="20" customWidth="1"/>
    <col min="9" max="9" width="9.875" style="21" bestFit="1" customWidth="1"/>
    <col min="10" max="10" width="9.25390625" style="224" customWidth="1"/>
    <col min="11" max="16384" width="9.25390625" style="21" customWidth="1"/>
  </cols>
  <sheetData>
    <row r="1" spans="6:10" ht="12.75">
      <c r="F1" s="557" t="s">
        <v>460</v>
      </c>
      <c r="G1" s="557"/>
      <c r="H1" s="557"/>
      <c r="I1" s="557"/>
      <c r="J1" s="557"/>
    </row>
    <row r="2" spans="1:15" ht="15.75" customHeight="1">
      <c r="A2" s="567"/>
      <c r="B2" s="567"/>
      <c r="C2" s="567"/>
      <c r="D2" s="567"/>
      <c r="E2" s="567"/>
      <c r="F2" s="50"/>
      <c r="G2" s="50"/>
      <c r="H2" s="50"/>
      <c r="I2" s="50"/>
      <c r="J2" s="223"/>
      <c r="K2" s="50"/>
      <c r="L2" s="50"/>
      <c r="M2" s="50"/>
      <c r="N2" s="50"/>
      <c r="O2" s="50"/>
    </row>
    <row r="3" spans="1:10" ht="15.75">
      <c r="A3" s="569" t="s">
        <v>443</v>
      </c>
      <c r="B3" s="569"/>
      <c r="C3" s="569"/>
      <c r="D3" s="569"/>
      <c r="E3" s="569"/>
      <c r="F3" s="569"/>
      <c r="G3" s="569"/>
      <c r="H3" s="569"/>
      <c r="I3" s="569"/>
      <c r="J3" s="569"/>
    </row>
    <row r="4" spans="1:10" ht="16.5" customHeight="1">
      <c r="A4" s="568" t="s">
        <v>470</v>
      </c>
      <c r="B4" s="568"/>
      <c r="C4" s="568"/>
      <c r="D4" s="568"/>
      <c r="E4" s="568"/>
      <c r="F4" s="568"/>
      <c r="G4" s="568"/>
      <c r="H4" s="568"/>
      <c r="I4" s="568"/>
      <c r="J4" s="568"/>
    </row>
    <row r="5" spans="1:10" ht="16.5" customHeight="1">
      <c r="A5" s="568" t="s">
        <v>406</v>
      </c>
      <c r="B5" s="568"/>
      <c r="C5" s="568"/>
      <c r="D5" s="568"/>
      <c r="E5" s="568"/>
      <c r="F5" s="568"/>
      <c r="G5" s="568"/>
      <c r="H5" s="568"/>
      <c r="I5" s="568"/>
      <c r="J5" s="568"/>
    </row>
    <row r="6" spans="7:10" ht="12.75" customHeight="1" thickBot="1">
      <c r="G6" s="21"/>
      <c r="H6" s="21"/>
      <c r="J6" s="206" t="s">
        <v>387</v>
      </c>
    </row>
    <row r="7" spans="1:10" s="51" customFormat="1" ht="30" customHeight="1" thickBot="1">
      <c r="A7" s="558" t="s">
        <v>11</v>
      </c>
      <c r="B7" s="559"/>
      <c r="C7" s="559"/>
      <c r="D7" s="559"/>
      <c r="E7" s="560"/>
      <c r="F7" s="558" t="s">
        <v>12</v>
      </c>
      <c r="G7" s="559"/>
      <c r="H7" s="559"/>
      <c r="I7" s="559"/>
      <c r="J7" s="560"/>
    </row>
    <row r="8" spans="1:10" ht="43.5" customHeight="1" thickBot="1">
      <c r="A8" s="77" t="s">
        <v>0</v>
      </c>
      <c r="B8" s="78" t="s">
        <v>1</v>
      </c>
      <c r="C8" s="78" t="s">
        <v>41</v>
      </c>
      <c r="D8" s="78" t="s">
        <v>42</v>
      </c>
      <c r="E8" s="207" t="s">
        <v>43</v>
      </c>
      <c r="F8" s="88" t="s">
        <v>0</v>
      </c>
      <c r="G8" s="78" t="s">
        <v>1</v>
      </c>
      <c r="H8" s="78" t="s">
        <v>41</v>
      </c>
      <c r="I8" s="78" t="s">
        <v>42</v>
      </c>
      <c r="J8" s="225" t="s">
        <v>43</v>
      </c>
    </row>
    <row r="9" spans="1:10" ht="28.5" customHeight="1" thickBot="1">
      <c r="A9" s="558" t="s">
        <v>39</v>
      </c>
      <c r="B9" s="559"/>
      <c r="C9" s="559"/>
      <c r="D9" s="559"/>
      <c r="E9" s="559"/>
      <c r="F9" s="559"/>
      <c r="G9" s="559"/>
      <c r="H9" s="559"/>
      <c r="I9" s="559"/>
      <c r="J9" s="560"/>
    </row>
    <row r="10" spans="1:10" ht="15" customHeight="1">
      <c r="A10" s="244" t="s">
        <v>278</v>
      </c>
      <c r="B10" s="245">
        <f>SUM(B11:B15)</f>
        <v>41981289</v>
      </c>
      <c r="C10" s="245">
        <f>SUM(C11:C16)</f>
        <v>56083176</v>
      </c>
      <c r="D10" s="245">
        <f>SUM(D11:D16)</f>
        <v>56083176</v>
      </c>
      <c r="E10" s="365">
        <f aca="true" t="shared" si="0" ref="E10:E38">D10/C10</f>
        <v>1</v>
      </c>
      <c r="F10" s="254" t="s">
        <v>268</v>
      </c>
      <c r="G10" s="240">
        <f>SUM(G11:G12)</f>
        <v>10589678</v>
      </c>
      <c r="H10" s="240">
        <f>SUM(H11:H12)</f>
        <v>14914781</v>
      </c>
      <c r="I10" s="240">
        <f>SUM(I11:I12)</f>
        <v>14791224</v>
      </c>
      <c r="J10" s="370">
        <f>I10/H10</f>
        <v>0.9917158019283019</v>
      </c>
    </row>
    <row r="11" spans="1:10" ht="24">
      <c r="A11" s="23" t="s">
        <v>397</v>
      </c>
      <c r="B11" s="53">
        <v>12207650</v>
      </c>
      <c r="C11" s="53">
        <v>12379367</v>
      </c>
      <c r="D11" s="24">
        <v>12379367</v>
      </c>
      <c r="E11" s="208">
        <f t="shared" si="0"/>
        <v>1</v>
      </c>
      <c r="F11" s="27" t="s">
        <v>389</v>
      </c>
      <c r="G11" s="53">
        <v>9658178</v>
      </c>
      <c r="H11" s="53">
        <v>14597209</v>
      </c>
      <c r="I11" s="256">
        <v>14473652</v>
      </c>
      <c r="J11" s="226">
        <f>I11/H11</f>
        <v>0.991535573683983</v>
      </c>
    </row>
    <row r="12" spans="1:10" ht="22.5">
      <c r="A12" s="26" t="s">
        <v>398</v>
      </c>
      <c r="B12" s="55">
        <v>7695382</v>
      </c>
      <c r="C12" s="55">
        <v>9103309</v>
      </c>
      <c r="D12" s="71">
        <v>9103309</v>
      </c>
      <c r="E12" s="208">
        <f t="shared" si="0"/>
        <v>1</v>
      </c>
      <c r="F12" s="27" t="s">
        <v>390</v>
      </c>
      <c r="G12" s="53">
        <v>931500</v>
      </c>
      <c r="H12" s="53">
        <v>317572</v>
      </c>
      <c r="I12" s="256">
        <v>317572</v>
      </c>
      <c r="J12" s="226">
        <f>I12/H12</f>
        <v>1</v>
      </c>
    </row>
    <row r="13" spans="1:10" ht="22.5">
      <c r="A13" s="26" t="s">
        <v>399</v>
      </c>
      <c r="B13" s="55">
        <v>1800000</v>
      </c>
      <c r="C13" s="55">
        <v>1800000</v>
      </c>
      <c r="D13" s="71">
        <v>1800000</v>
      </c>
      <c r="E13" s="208">
        <f t="shared" si="0"/>
        <v>1</v>
      </c>
      <c r="F13" s="33"/>
      <c r="G13" s="53"/>
      <c r="H13" s="53"/>
      <c r="I13" s="256"/>
      <c r="J13" s="226"/>
    </row>
    <row r="14" spans="1:10" ht="22.5">
      <c r="A14" s="26" t="s">
        <v>353</v>
      </c>
      <c r="B14" s="55">
        <v>0</v>
      </c>
      <c r="C14" s="55">
        <v>7703750</v>
      </c>
      <c r="D14" s="71">
        <v>7703750</v>
      </c>
      <c r="E14" s="208">
        <f t="shared" si="0"/>
        <v>1</v>
      </c>
      <c r="F14" s="33"/>
      <c r="G14" s="53"/>
      <c r="H14" s="53"/>
      <c r="I14" s="256"/>
      <c r="J14" s="226"/>
    </row>
    <row r="15" spans="1:10" ht="22.5">
      <c r="A15" s="26" t="s">
        <v>400</v>
      </c>
      <c r="B15" s="55">
        <v>20278257</v>
      </c>
      <c r="C15" s="55">
        <v>25096750</v>
      </c>
      <c r="D15" s="71">
        <v>25096750</v>
      </c>
      <c r="E15" s="208">
        <f t="shared" si="0"/>
        <v>1</v>
      </c>
      <c r="F15" s="33"/>
      <c r="G15" s="53"/>
      <c r="H15" s="53"/>
      <c r="I15" s="256"/>
      <c r="J15" s="226"/>
    </row>
    <row r="16" spans="1:10" ht="12.75">
      <c r="A16" s="26" t="s">
        <v>448</v>
      </c>
      <c r="B16" s="55"/>
      <c r="C16" s="55"/>
      <c r="D16" s="71"/>
      <c r="E16" s="208"/>
      <c r="F16" s="58"/>
      <c r="G16" s="73"/>
      <c r="H16" s="73"/>
      <c r="I16" s="74"/>
      <c r="J16" s="226"/>
    </row>
    <row r="17" spans="1:10" ht="13.5" customHeight="1">
      <c r="A17" s="241" t="s">
        <v>279</v>
      </c>
      <c r="B17" s="70">
        <f>SUM(B18:B22)</f>
        <v>9600000</v>
      </c>
      <c r="C17" s="70">
        <f>SUM(C18:C22)</f>
        <v>12033551</v>
      </c>
      <c r="D17" s="70">
        <f>SUM(D18:D22)</f>
        <v>11688025</v>
      </c>
      <c r="E17" s="364">
        <f t="shared" si="0"/>
        <v>0.9712864473670324</v>
      </c>
      <c r="F17" s="252" t="s">
        <v>269</v>
      </c>
      <c r="G17" s="54">
        <v>1908196</v>
      </c>
      <c r="H17" s="54">
        <v>2608638</v>
      </c>
      <c r="I17" s="54">
        <v>2296738</v>
      </c>
      <c r="J17" s="368">
        <f>I17/H17</f>
        <v>0.8804356909621036</v>
      </c>
    </row>
    <row r="18" spans="1:10" ht="13.5" customHeight="1">
      <c r="A18" s="63" t="s">
        <v>441</v>
      </c>
      <c r="B18" s="71">
        <v>1800000</v>
      </c>
      <c r="C18" s="71">
        <v>1800000</v>
      </c>
      <c r="D18" s="71">
        <v>1592000</v>
      </c>
      <c r="E18" s="208">
        <f t="shared" si="0"/>
        <v>0.8844444444444445</v>
      </c>
      <c r="F18" s="252"/>
      <c r="G18" s="54"/>
      <c r="H18" s="54"/>
      <c r="I18" s="54"/>
      <c r="J18" s="368"/>
    </row>
    <row r="19" spans="1:10" ht="13.5" customHeight="1">
      <c r="A19" s="63" t="s">
        <v>401</v>
      </c>
      <c r="B19" s="71">
        <v>6500000</v>
      </c>
      <c r="C19" s="71">
        <v>8914701</v>
      </c>
      <c r="D19" s="71">
        <v>8914701</v>
      </c>
      <c r="E19" s="208">
        <f t="shared" si="0"/>
        <v>1</v>
      </c>
      <c r="F19" s="252"/>
      <c r="G19" s="54"/>
      <c r="H19" s="54"/>
      <c r="I19" s="54"/>
      <c r="J19" s="368"/>
    </row>
    <row r="20" spans="1:10" ht="13.5" customHeight="1">
      <c r="A20" s="63" t="s">
        <v>402</v>
      </c>
      <c r="B20" s="71">
        <v>920000</v>
      </c>
      <c r="C20" s="71">
        <v>920000</v>
      </c>
      <c r="D20" s="71">
        <v>782474</v>
      </c>
      <c r="E20" s="208">
        <f t="shared" si="0"/>
        <v>0.8505152173913043</v>
      </c>
      <c r="F20" s="252"/>
      <c r="G20" s="54"/>
      <c r="H20" s="54"/>
      <c r="I20" s="54"/>
      <c r="J20" s="368"/>
    </row>
    <row r="21" spans="1:10" ht="13.5" customHeight="1">
      <c r="A21" s="63" t="s">
        <v>403</v>
      </c>
      <c r="B21" s="71"/>
      <c r="C21" s="71"/>
      <c r="D21" s="71"/>
      <c r="E21" s="208"/>
      <c r="F21" s="252"/>
      <c r="G21" s="54"/>
      <c r="H21" s="54"/>
      <c r="I21" s="54"/>
      <c r="J21" s="368"/>
    </row>
    <row r="22" spans="1:10" ht="13.5" customHeight="1">
      <c r="A22" s="63" t="s">
        <v>404</v>
      </c>
      <c r="B22" s="71">
        <v>380000</v>
      </c>
      <c r="C22" s="71">
        <v>398850</v>
      </c>
      <c r="D22" s="71">
        <v>398850</v>
      </c>
      <c r="E22" s="208">
        <f t="shared" si="0"/>
        <v>1</v>
      </c>
      <c r="F22" s="252"/>
      <c r="G22" s="54"/>
      <c r="H22" s="54"/>
      <c r="I22" s="54"/>
      <c r="J22" s="368"/>
    </row>
    <row r="23" spans="1:10" ht="13.5" customHeight="1">
      <c r="A23" s="63"/>
      <c r="B23" s="71"/>
      <c r="C23" s="71"/>
      <c r="D23" s="71"/>
      <c r="E23" s="208"/>
      <c r="F23" s="27"/>
      <c r="G23" s="71"/>
      <c r="H23" s="71"/>
      <c r="I23" s="256"/>
      <c r="J23" s="226"/>
    </row>
    <row r="24" spans="1:10" ht="13.5" customHeight="1">
      <c r="A24" s="554" t="s">
        <v>34</v>
      </c>
      <c r="B24" s="242">
        <v>479090</v>
      </c>
      <c r="C24" s="242">
        <v>1953209</v>
      </c>
      <c r="D24" s="242">
        <v>1630119</v>
      </c>
      <c r="E24" s="364">
        <f t="shared" si="0"/>
        <v>0.8345850341668506</v>
      </c>
      <c r="F24" s="255"/>
      <c r="G24" s="253"/>
      <c r="H24" s="256"/>
      <c r="I24" s="256"/>
      <c r="J24" s="226"/>
    </row>
    <row r="25" spans="1:10" ht="13.5" customHeight="1">
      <c r="A25" s="26"/>
      <c r="B25" s="55">
        <v>0</v>
      </c>
      <c r="C25" s="55"/>
      <c r="D25" s="71"/>
      <c r="E25" s="208"/>
      <c r="F25" s="252" t="s">
        <v>36</v>
      </c>
      <c r="G25" s="257">
        <v>27559050</v>
      </c>
      <c r="H25" s="257">
        <v>42926097</v>
      </c>
      <c r="I25" s="257">
        <v>37372683</v>
      </c>
      <c r="J25" s="368">
        <f>I25/H25</f>
        <v>0.8706284897040605</v>
      </c>
    </row>
    <row r="26" spans="1:10" ht="13.5" customHeight="1">
      <c r="A26" s="60" t="s">
        <v>280</v>
      </c>
      <c r="B26" s="243">
        <v>0</v>
      </c>
      <c r="C26" s="243"/>
      <c r="D26" s="243"/>
      <c r="E26" s="363"/>
      <c r="F26" s="59"/>
      <c r="G26" s="55"/>
      <c r="H26" s="55"/>
      <c r="I26" s="256"/>
      <c r="J26" s="226"/>
    </row>
    <row r="27" spans="1:10" ht="13.5" customHeight="1">
      <c r="A27" s="23"/>
      <c r="B27" s="243">
        <v>0</v>
      </c>
      <c r="C27" s="91"/>
      <c r="D27" s="91"/>
      <c r="E27" s="208"/>
      <c r="F27" s="258" t="s">
        <v>270</v>
      </c>
      <c r="G27" s="54">
        <v>4894132</v>
      </c>
      <c r="H27" s="54">
        <v>4293422</v>
      </c>
      <c r="I27" s="474">
        <v>3162005</v>
      </c>
      <c r="J27" s="368">
        <f>I27/H27</f>
        <v>0.7364766379824764</v>
      </c>
    </row>
    <row r="28" spans="1:10" ht="13.5" customHeight="1">
      <c r="A28" s="23"/>
      <c r="B28" s="56">
        <v>0</v>
      </c>
      <c r="C28" s="91"/>
      <c r="D28" s="91"/>
      <c r="E28" s="208"/>
      <c r="F28" s="59"/>
      <c r="G28" s="55"/>
      <c r="H28" s="55"/>
      <c r="I28" s="74"/>
      <c r="J28" s="226"/>
    </row>
    <row r="29" spans="1:10" ht="13.5" customHeight="1">
      <c r="A29" s="60" t="s">
        <v>281</v>
      </c>
      <c r="B29" s="243">
        <f>SUM(B30:B32)</f>
        <v>61818907</v>
      </c>
      <c r="C29" s="243">
        <f>SUM(C30:C32)</f>
        <v>77948888</v>
      </c>
      <c r="D29" s="243">
        <f>SUM(D30:D33)</f>
        <v>77948888</v>
      </c>
      <c r="E29" s="212">
        <f t="shared" si="0"/>
        <v>1</v>
      </c>
      <c r="F29" s="362" t="s">
        <v>271</v>
      </c>
      <c r="G29" s="54">
        <f>SUM(G30:G33)</f>
        <v>19460018</v>
      </c>
      <c r="H29" s="54">
        <f>SUM(H30:H33)</f>
        <v>27359026</v>
      </c>
      <c r="I29" s="54">
        <f>SUM(I30:I33)</f>
        <v>7975298</v>
      </c>
      <c r="J29" s="368">
        <f>I29/H29</f>
        <v>0.29150518735571945</v>
      </c>
    </row>
    <row r="30" spans="1:10" ht="13.5" customHeight="1">
      <c r="A30" s="23" t="s">
        <v>405</v>
      </c>
      <c r="B30" s="56">
        <v>61818907</v>
      </c>
      <c r="C30" s="91">
        <v>76739458</v>
      </c>
      <c r="D30" s="91">
        <v>76739458</v>
      </c>
      <c r="E30" s="208">
        <f t="shared" si="0"/>
        <v>1</v>
      </c>
      <c r="F30" s="59" t="s">
        <v>391</v>
      </c>
      <c r="G30" s="55"/>
      <c r="H30" s="55"/>
      <c r="I30" s="74"/>
      <c r="J30" s="226"/>
    </row>
    <row r="31" spans="1:10" ht="27.75" customHeight="1">
      <c r="A31" s="23" t="s">
        <v>396</v>
      </c>
      <c r="B31" s="56">
        <v>0</v>
      </c>
      <c r="C31" s="91">
        <v>1209430</v>
      </c>
      <c r="D31" s="91">
        <v>1209430</v>
      </c>
      <c r="E31" s="208">
        <f t="shared" si="0"/>
        <v>1</v>
      </c>
      <c r="F31" s="59" t="s">
        <v>392</v>
      </c>
      <c r="G31" s="55">
        <v>1192016</v>
      </c>
      <c r="H31" s="55">
        <v>1200033</v>
      </c>
      <c r="I31" s="74">
        <v>1181225</v>
      </c>
      <c r="J31" s="226">
        <f>I31/H31</f>
        <v>0.9843270976714807</v>
      </c>
    </row>
    <row r="32" spans="1:10" ht="24">
      <c r="A32" s="23"/>
      <c r="B32" s="56"/>
      <c r="C32" s="91"/>
      <c r="D32" s="91"/>
      <c r="E32" s="208"/>
      <c r="F32" s="23" t="s">
        <v>393</v>
      </c>
      <c r="G32" s="55">
        <v>240000</v>
      </c>
      <c r="H32" s="55">
        <v>6972200</v>
      </c>
      <c r="I32" s="74">
        <v>6794073</v>
      </c>
      <c r="J32" s="226">
        <f>I32/H32</f>
        <v>0.9744518229540173</v>
      </c>
    </row>
    <row r="33" spans="1:10" ht="13.5" customHeight="1">
      <c r="A33" s="268"/>
      <c r="B33" s="56"/>
      <c r="C33" s="91"/>
      <c r="D33" s="91"/>
      <c r="E33" s="208"/>
      <c r="F33" s="59" t="s">
        <v>394</v>
      </c>
      <c r="G33" s="55">
        <v>18028002</v>
      </c>
      <c r="H33" s="55">
        <v>19186793</v>
      </c>
      <c r="I33" s="74"/>
      <c r="J33" s="368">
        <f>I33/H33</f>
        <v>0</v>
      </c>
    </row>
    <row r="34" spans="1:10" ht="12.75">
      <c r="A34" s="52"/>
      <c r="B34" s="55"/>
      <c r="C34" s="55"/>
      <c r="D34" s="71"/>
      <c r="E34" s="208"/>
      <c r="F34" s="33"/>
      <c r="G34" s="55"/>
      <c r="H34" s="55"/>
      <c r="I34" s="74"/>
      <c r="J34" s="226"/>
    </row>
    <row r="35" spans="1:10" ht="12.75">
      <c r="A35" s="52"/>
      <c r="B35" s="55"/>
      <c r="C35" s="55"/>
      <c r="D35" s="71"/>
      <c r="E35" s="208"/>
      <c r="F35" s="252" t="s">
        <v>272</v>
      </c>
      <c r="G35" s="54">
        <f>SUM(G36:G37)</f>
        <v>868212</v>
      </c>
      <c r="H35" s="54">
        <f>SUM(H36:H37)</f>
        <v>1192837</v>
      </c>
      <c r="I35" s="54">
        <f>SUM(I36:I37)</f>
        <v>1192837</v>
      </c>
      <c r="J35" s="368">
        <f>I35/H35</f>
        <v>1</v>
      </c>
    </row>
    <row r="36" spans="1:10" ht="12.75">
      <c r="A36" s="23"/>
      <c r="B36" s="57"/>
      <c r="C36" s="57"/>
      <c r="D36" s="72"/>
      <c r="E36" s="208"/>
      <c r="F36" s="27" t="s">
        <v>396</v>
      </c>
      <c r="G36" s="55">
        <v>868212</v>
      </c>
      <c r="H36" s="55">
        <v>1192837</v>
      </c>
      <c r="I36" s="256">
        <v>1192837</v>
      </c>
      <c r="J36" s="226">
        <f>I36/H36</f>
        <v>1</v>
      </c>
    </row>
    <row r="37" spans="1:10" ht="13.5" customHeight="1" thickBot="1">
      <c r="A37" s="92"/>
      <c r="B37" s="93"/>
      <c r="C37" s="93"/>
      <c r="D37" s="94"/>
      <c r="E37" s="210"/>
      <c r="F37" s="92"/>
      <c r="G37" s="93"/>
      <c r="H37" s="93"/>
      <c r="I37" s="369"/>
      <c r="J37" s="226"/>
    </row>
    <row r="38" spans="1:10" ht="27" customHeight="1" thickBot="1">
      <c r="A38" s="34" t="s">
        <v>3</v>
      </c>
      <c r="B38" s="62">
        <f>B10+B17+B24+B26+B29</f>
        <v>113879286</v>
      </c>
      <c r="C38" s="62">
        <f>C10+C17+C24+C26+C29</f>
        <v>148018824</v>
      </c>
      <c r="D38" s="62">
        <f>D10+D17+D24+D26+D29</f>
        <v>147350208</v>
      </c>
      <c r="E38" s="248">
        <f t="shared" si="0"/>
        <v>0.995482898850757</v>
      </c>
      <c r="F38" s="34" t="s">
        <v>4</v>
      </c>
      <c r="G38" s="62">
        <f>G10+G17+G25+G27+G29+G35</f>
        <v>65279286</v>
      </c>
      <c r="H38" s="62">
        <f>H10+H17+H25+H27+H29+H35</f>
        <v>93294801</v>
      </c>
      <c r="I38" s="62">
        <f>I10+I17+I25+I27+I29+I35</f>
        <v>66790785</v>
      </c>
      <c r="J38" s="228">
        <f>I38/H38</f>
        <v>0.7159111149183972</v>
      </c>
    </row>
    <row r="39" spans="1:10" ht="12.75" customHeight="1">
      <c r="A39" s="249" t="s">
        <v>354</v>
      </c>
      <c r="B39" s="250">
        <f>B38-G38</f>
        <v>48600000</v>
      </c>
      <c r="C39" s="250">
        <f>C38-H38</f>
        <v>54724023</v>
      </c>
      <c r="D39" s="250">
        <f>D38-I38</f>
        <v>80559423</v>
      </c>
      <c r="E39" s="246"/>
      <c r="F39" s="249" t="s">
        <v>354</v>
      </c>
      <c r="G39" s="250"/>
      <c r="H39" s="250"/>
      <c r="I39" s="247"/>
      <c r="J39" s="251"/>
    </row>
    <row r="40" spans="1:10" ht="13.5" customHeight="1">
      <c r="A40" s="561" t="s">
        <v>40</v>
      </c>
      <c r="B40" s="562"/>
      <c r="C40" s="562"/>
      <c r="D40" s="562"/>
      <c r="E40" s="562"/>
      <c r="F40" s="562"/>
      <c r="G40" s="562"/>
      <c r="H40" s="562"/>
      <c r="I40" s="562"/>
      <c r="J40" s="563"/>
    </row>
    <row r="41" spans="1:10" ht="13.5" customHeight="1">
      <c r="A41" s="564"/>
      <c r="B41" s="565"/>
      <c r="C41" s="565"/>
      <c r="D41" s="565"/>
      <c r="E41" s="565"/>
      <c r="F41" s="565"/>
      <c r="G41" s="565"/>
      <c r="H41" s="565"/>
      <c r="I41" s="565"/>
      <c r="J41" s="566"/>
    </row>
    <row r="42" spans="1:10" ht="13.5" customHeight="1">
      <c r="A42" s="252" t="s">
        <v>282</v>
      </c>
      <c r="B42" s="24"/>
      <c r="C42" s="24"/>
      <c r="D42" s="24"/>
      <c r="E42" s="212"/>
      <c r="F42" s="259" t="s">
        <v>273</v>
      </c>
      <c r="G42" s="54">
        <v>48600000</v>
      </c>
      <c r="H42" s="54">
        <v>5781654</v>
      </c>
      <c r="I42" s="54">
        <v>1528160</v>
      </c>
      <c r="J42" s="368">
        <f>I42/H42</f>
        <v>0.2643119079765064</v>
      </c>
    </row>
    <row r="43" spans="1:10" ht="13.5" customHeight="1">
      <c r="A43" s="60" t="s">
        <v>283</v>
      </c>
      <c r="B43" s="24">
        <v>0</v>
      </c>
      <c r="C43" s="24">
        <v>240000</v>
      </c>
      <c r="D43" s="24">
        <v>240000</v>
      </c>
      <c r="E43" s="212">
        <f>D43/C43</f>
        <v>1</v>
      </c>
      <c r="F43" s="25"/>
      <c r="G43" s="55"/>
      <c r="H43" s="55"/>
      <c r="I43" s="256"/>
      <c r="J43" s="226"/>
    </row>
    <row r="44" spans="1:10" ht="13.5" customHeight="1">
      <c r="A44" s="32"/>
      <c r="B44" s="24"/>
      <c r="C44" s="24"/>
      <c r="D44" s="24"/>
      <c r="E44" s="211"/>
      <c r="F44" s="259" t="s">
        <v>274</v>
      </c>
      <c r="G44" s="54">
        <v>0</v>
      </c>
      <c r="H44" s="54">
        <v>49182369</v>
      </c>
      <c r="I44" s="54">
        <v>15914370</v>
      </c>
      <c r="J44" s="368">
        <f>I44/H44</f>
        <v>0.3235787605107025</v>
      </c>
    </row>
    <row r="45" spans="1:10" ht="13.5" customHeight="1">
      <c r="A45" s="252" t="s">
        <v>564</v>
      </c>
      <c r="B45" s="28">
        <f>SUM(B46:B46)</f>
        <v>0</v>
      </c>
      <c r="C45" s="28">
        <f>SUM(C46:C46)</f>
        <v>0</v>
      </c>
      <c r="D45" s="28">
        <f>SUM(D46:D46)</f>
        <v>0</v>
      </c>
      <c r="E45" s="212"/>
      <c r="F45" s="25"/>
      <c r="G45" s="55"/>
      <c r="H45" s="55"/>
      <c r="I45" s="74"/>
      <c r="J45" s="226"/>
    </row>
    <row r="46" spans="1:10" ht="13.5" customHeight="1">
      <c r="A46" s="27"/>
      <c r="B46" s="28">
        <v>0</v>
      </c>
      <c r="C46" s="24"/>
      <c r="D46" s="24"/>
      <c r="E46" s="211"/>
      <c r="F46" s="25"/>
      <c r="G46" s="55"/>
      <c r="H46" s="55"/>
      <c r="I46" s="74"/>
      <c r="J46" s="226">
        <f>H46+I46</f>
        <v>0</v>
      </c>
    </row>
    <row r="47" spans="1:10" ht="13.5" customHeight="1">
      <c r="A47" s="252" t="s">
        <v>281</v>
      </c>
      <c r="B47" s="366">
        <f>SUM(B48:B49)</f>
        <v>0</v>
      </c>
      <c r="C47" s="366">
        <f>SUM(C48:C49)</f>
        <v>0</v>
      </c>
      <c r="D47" s="366">
        <f>SUM(D48:D49)</f>
        <v>0</v>
      </c>
      <c r="E47" s="367"/>
      <c r="F47" s="259" t="s">
        <v>275</v>
      </c>
      <c r="G47" s="260">
        <f>SUM(G48:G49)</f>
        <v>0</v>
      </c>
      <c r="H47" s="260">
        <f>SUM(H48:H49)</f>
        <v>0</v>
      </c>
      <c r="I47" s="260">
        <f>SUM(I48:I49)</f>
        <v>0</v>
      </c>
      <c r="J47" s="226"/>
    </row>
    <row r="48" spans="1:10" ht="24">
      <c r="A48" s="27"/>
      <c r="B48" s="24"/>
      <c r="C48" s="24"/>
      <c r="D48" s="24"/>
      <c r="E48" s="211"/>
      <c r="F48" s="25" t="s">
        <v>395</v>
      </c>
      <c r="G48" s="55"/>
      <c r="H48" s="55"/>
      <c r="I48" s="74"/>
      <c r="J48" s="226"/>
    </row>
    <row r="49" spans="1:10" ht="27.75" customHeight="1">
      <c r="A49" s="27"/>
      <c r="B49" s="24"/>
      <c r="C49" s="24"/>
      <c r="D49" s="24"/>
      <c r="E49" s="211"/>
      <c r="F49" s="25"/>
      <c r="G49" s="55"/>
      <c r="H49" s="55"/>
      <c r="I49" s="74"/>
      <c r="J49" s="226"/>
    </row>
    <row r="50" spans="1:10" ht="13.5" customHeight="1">
      <c r="A50" s="27"/>
      <c r="B50" s="24"/>
      <c r="C50" s="24"/>
      <c r="D50" s="24"/>
      <c r="E50" s="211"/>
      <c r="F50" s="259" t="s">
        <v>272</v>
      </c>
      <c r="G50" s="55"/>
      <c r="H50" s="55"/>
      <c r="I50" s="74"/>
      <c r="J50" s="226"/>
    </row>
    <row r="51" spans="1:10" ht="27" customHeight="1" thickBot="1">
      <c r="A51" s="80"/>
      <c r="B51" s="81"/>
      <c r="C51" s="81"/>
      <c r="D51" s="81"/>
      <c r="E51" s="213"/>
      <c r="F51" s="82"/>
      <c r="G51" s="75"/>
      <c r="H51" s="75"/>
      <c r="I51" s="79"/>
      <c r="J51" s="227"/>
    </row>
    <row r="52" spans="1:10" ht="13.5" customHeight="1" thickBot="1">
      <c r="A52" s="29" t="s">
        <v>5</v>
      </c>
      <c r="B52" s="30">
        <f>B42+B43+B45+B47</f>
        <v>0</v>
      </c>
      <c r="C52" s="30">
        <f>C42+C43+C45+C47</f>
        <v>240000</v>
      </c>
      <c r="D52" s="30">
        <f>D42+D43+D45+D47</f>
        <v>240000</v>
      </c>
      <c r="E52" s="214">
        <f>D52/C52</f>
        <v>1</v>
      </c>
      <c r="F52" s="31" t="s">
        <v>6</v>
      </c>
      <c r="G52" s="76">
        <f>G42+G44+G47+G50</f>
        <v>48600000</v>
      </c>
      <c r="H52" s="76">
        <f>H42+H44+H47+H50</f>
        <v>54964023</v>
      </c>
      <c r="I52" s="76">
        <f>I42+I44+I47+I50</f>
        <v>17442530</v>
      </c>
      <c r="J52" s="228">
        <f>I52/H52</f>
        <v>0.3173444927784853</v>
      </c>
    </row>
    <row r="53" spans="1:10" ht="13.5" customHeight="1" thickBot="1">
      <c r="A53" s="83" t="s">
        <v>354</v>
      </c>
      <c r="B53" s="84">
        <f>B52-G52</f>
        <v>-48600000</v>
      </c>
      <c r="C53" s="84">
        <f>C52-H52</f>
        <v>-54724023</v>
      </c>
      <c r="D53" s="84">
        <f>D52-I52</f>
        <v>-17202530</v>
      </c>
      <c r="E53" s="215"/>
      <c r="F53" s="85" t="s">
        <v>354</v>
      </c>
      <c r="G53" s="86"/>
      <c r="H53" s="86"/>
      <c r="I53" s="87"/>
      <c r="J53" s="229"/>
    </row>
    <row r="54" spans="1:10" ht="29.25" customHeight="1" thickBot="1">
      <c r="A54" s="34" t="s">
        <v>7</v>
      </c>
      <c r="B54" s="61">
        <f>B38+B52</f>
        <v>113879286</v>
      </c>
      <c r="C54" s="61">
        <f>C38+C52</f>
        <v>148258824</v>
      </c>
      <c r="D54" s="61">
        <f>D38+D52</f>
        <v>147590208</v>
      </c>
      <c r="E54" s="216">
        <f>D54/C54</f>
        <v>0.9954902110919213</v>
      </c>
      <c r="F54" s="34" t="s">
        <v>8</v>
      </c>
      <c r="G54" s="62">
        <f>G38+G52</f>
        <v>113879286</v>
      </c>
      <c r="H54" s="62">
        <f>H38+H52</f>
        <v>148258824</v>
      </c>
      <c r="I54" s="62">
        <f>I38+I52</f>
        <v>84233315</v>
      </c>
      <c r="J54" s="230">
        <f>I54/H54</f>
        <v>0.5681504326514826</v>
      </c>
    </row>
    <row r="55" spans="1:10" ht="13.5" customHeight="1">
      <c r="A55" s="35"/>
      <c r="B55" s="36"/>
      <c r="C55" s="36"/>
      <c r="D55" s="36"/>
      <c r="E55" s="217"/>
      <c r="F55" s="37"/>
      <c r="G55" s="38"/>
      <c r="H55" s="38"/>
      <c r="J55" s="209"/>
    </row>
    <row r="56" spans="1:8" ht="13.5" customHeight="1">
      <c r="A56" s="39"/>
      <c r="B56" s="40" t="s">
        <v>2</v>
      </c>
      <c r="C56" s="40"/>
      <c r="D56" s="40"/>
      <c r="E56" s="218"/>
      <c r="F56" s="39"/>
      <c r="G56" s="40" t="s">
        <v>2</v>
      </c>
      <c r="H56" s="40"/>
    </row>
    <row r="57" spans="1:8" ht="13.5" customHeight="1">
      <c r="A57" s="41"/>
      <c r="B57" s="42"/>
      <c r="C57" s="42"/>
      <c r="D57" s="42"/>
      <c r="E57" s="219"/>
      <c r="F57" s="41"/>
      <c r="G57" s="42"/>
      <c r="H57" s="42"/>
    </row>
    <row r="58" spans="1:8" ht="13.5" customHeight="1">
      <c r="A58" s="43"/>
      <c r="B58" s="44"/>
      <c r="C58" s="44"/>
      <c r="D58" s="44"/>
      <c r="E58" s="220"/>
      <c r="F58" s="43"/>
      <c r="G58" s="44"/>
      <c r="H58" s="44"/>
    </row>
    <row r="59" spans="1:8" ht="13.5" customHeight="1">
      <c r="A59" s="45"/>
      <c r="B59" s="46"/>
      <c r="C59" s="46"/>
      <c r="D59" s="46"/>
      <c r="E59" s="221"/>
      <c r="F59" s="45"/>
      <c r="G59" s="46"/>
      <c r="H59" s="46"/>
    </row>
    <row r="60" spans="1:8" ht="18" customHeight="1">
      <c r="A60" s="47"/>
      <c r="B60" s="48"/>
      <c r="C60" s="48"/>
      <c r="D60" s="48"/>
      <c r="E60" s="222"/>
      <c r="F60" s="47"/>
      <c r="G60" s="48"/>
      <c r="H60" s="48"/>
    </row>
    <row r="61" spans="1:8" ht="12.75" customHeight="1">
      <c r="A61" s="49"/>
      <c r="B61" s="40"/>
      <c r="C61" s="40"/>
      <c r="D61" s="40"/>
      <c r="E61" s="218"/>
      <c r="F61" s="49"/>
      <c r="G61" s="40"/>
      <c r="H61" s="40"/>
    </row>
    <row r="62" spans="1:8" ht="12.75">
      <c r="A62" s="49"/>
      <c r="B62" s="40"/>
      <c r="C62" s="40"/>
      <c r="D62" s="40"/>
      <c r="E62" s="218"/>
      <c r="F62" s="49"/>
      <c r="G62" s="40"/>
      <c r="H62" s="40"/>
    </row>
    <row r="63" spans="1:8" ht="12.75">
      <c r="A63" s="49"/>
      <c r="B63" s="40"/>
      <c r="C63" s="40"/>
      <c r="D63" s="40"/>
      <c r="E63" s="218"/>
      <c r="F63" s="49"/>
      <c r="G63" s="40"/>
      <c r="H63" s="40"/>
    </row>
    <row r="64" spans="1:8" ht="12.75">
      <c r="A64" s="49"/>
      <c r="B64" s="40"/>
      <c r="C64" s="40"/>
      <c r="D64" s="40"/>
      <c r="E64" s="218"/>
      <c r="F64" s="49"/>
      <c r="G64" s="40"/>
      <c r="H64" s="40"/>
    </row>
    <row r="65" spans="1:8" ht="12.75">
      <c r="A65" s="49"/>
      <c r="B65" s="40"/>
      <c r="C65" s="40"/>
      <c r="D65" s="40"/>
      <c r="E65" s="218"/>
      <c r="F65" s="49"/>
      <c r="G65" s="40"/>
      <c r="H65" s="40"/>
    </row>
    <row r="66" spans="1:8" ht="12.75">
      <c r="A66" s="49"/>
      <c r="B66" s="40"/>
      <c r="C66" s="40"/>
      <c r="D66" s="40"/>
      <c r="E66" s="218"/>
      <c r="F66" s="49"/>
      <c r="G66" s="40"/>
      <c r="H66" s="40"/>
    </row>
    <row r="67" spans="1:8" ht="12.75">
      <c r="A67" s="49"/>
      <c r="B67" s="40"/>
      <c r="C67" s="40"/>
      <c r="D67" s="40"/>
      <c r="E67" s="218"/>
      <c r="F67" s="49"/>
      <c r="G67" s="40"/>
      <c r="H67" s="40"/>
    </row>
    <row r="68" spans="1:8" ht="12.75">
      <c r="A68" s="49"/>
      <c r="B68" s="40"/>
      <c r="C68" s="40"/>
      <c r="D68" s="40"/>
      <c r="E68" s="218"/>
      <c r="F68" s="49"/>
      <c r="G68" s="40"/>
      <c r="H68" s="40"/>
    </row>
    <row r="69" spans="1:8" ht="12.75">
      <c r="A69" s="49"/>
      <c r="B69" s="40"/>
      <c r="C69" s="40"/>
      <c r="D69" s="40"/>
      <c r="E69" s="218"/>
      <c r="F69" s="49"/>
      <c r="G69" s="40"/>
      <c r="H69" s="40"/>
    </row>
    <row r="70" spans="1:8" ht="12.75">
      <c r="A70" s="49"/>
      <c r="B70" s="40"/>
      <c r="C70" s="40"/>
      <c r="D70" s="40"/>
      <c r="E70" s="218"/>
      <c r="F70" s="49"/>
      <c r="G70" s="40"/>
      <c r="H70" s="40"/>
    </row>
    <row r="71" spans="1:8" ht="12.75">
      <c r="A71" s="49"/>
      <c r="B71" s="40"/>
      <c r="C71" s="40"/>
      <c r="D71" s="40"/>
      <c r="E71" s="218"/>
      <c r="F71" s="49"/>
      <c r="G71" s="40"/>
      <c r="H71" s="40"/>
    </row>
    <row r="72" spans="1:8" ht="12.75">
      <c r="A72" s="49"/>
      <c r="B72" s="40"/>
      <c r="C72" s="40"/>
      <c r="D72" s="40"/>
      <c r="E72" s="218"/>
      <c r="F72" s="49"/>
      <c r="G72" s="40"/>
      <c r="H72" s="40"/>
    </row>
    <row r="73" spans="1:8" ht="12.75">
      <c r="A73" s="49"/>
      <c r="B73" s="40"/>
      <c r="C73" s="40"/>
      <c r="D73" s="40"/>
      <c r="E73" s="218"/>
      <c r="F73" s="49"/>
      <c r="G73" s="40"/>
      <c r="H73" s="40"/>
    </row>
    <row r="74" spans="1:8" ht="12.75">
      <c r="A74" s="49"/>
      <c r="B74" s="40"/>
      <c r="C74" s="40"/>
      <c r="D74" s="40"/>
      <c r="E74" s="218"/>
      <c r="F74" s="49"/>
      <c r="G74" s="40"/>
      <c r="H74" s="40"/>
    </row>
    <row r="75" spans="1:8" ht="12.75">
      <c r="A75" s="49"/>
      <c r="B75" s="40"/>
      <c r="C75" s="40"/>
      <c r="D75" s="40"/>
      <c r="E75" s="218"/>
      <c r="F75" s="49"/>
      <c r="G75" s="40"/>
      <c r="H75" s="40"/>
    </row>
    <row r="76" spans="1:8" ht="12.75">
      <c r="A76" s="49"/>
      <c r="B76" s="40"/>
      <c r="C76" s="40"/>
      <c r="D76" s="40"/>
      <c r="E76" s="218"/>
      <c r="F76" s="49"/>
      <c r="G76" s="40"/>
      <c r="H76" s="40"/>
    </row>
    <row r="77" spans="1:8" ht="12.75">
      <c r="A77" s="49"/>
      <c r="B77" s="40"/>
      <c r="C77" s="40"/>
      <c r="D77" s="40"/>
      <c r="E77" s="218"/>
      <c r="F77" s="49"/>
      <c r="G77" s="40"/>
      <c r="H77" s="40"/>
    </row>
    <row r="78" spans="1:8" ht="12.75">
      <c r="A78" s="49"/>
      <c r="B78" s="40"/>
      <c r="C78" s="40"/>
      <c r="D78" s="40"/>
      <c r="E78" s="218"/>
      <c r="F78" s="49"/>
      <c r="G78" s="40"/>
      <c r="H78" s="40"/>
    </row>
    <row r="79" spans="1:8" ht="12.75">
      <c r="A79" s="49"/>
      <c r="B79" s="40"/>
      <c r="C79" s="40"/>
      <c r="D79" s="40"/>
      <c r="E79" s="218"/>
      <c r="F79" s="49"/>
      <c r="G79" s="40"/>
      <c r="H79" s="40"/>
    </row>
    <row r="80" spans="1:8" ht="12.75">
      <c r="A80" s="49"/>
      <c r="B80" s="40"/>
      <c r="C80" s="40"/>
      <c r="D80" s="40"/>
      <c r="E80" s="218"/>
      <c r="F80" s="49"/>
      <c r="G80" s="40"/>
      <c r="H80" s="40"/>
    </row>
    <row r="81" spans="1:8" ht="12.75">
      <c r="A81" s="49"/>
      <c r="B81" s="40"/>
      <c r="C81" s="40"/>
      <c r="D81" s="40"/>
      <c r="E81" s="218"/>
      <c r="F81" s="49"/>
      <c r="G81" s="40"/>
      <c r="H81" s="40"/>
    </row>
    <row r="82" spans="1:8" ht="12.75">
      <c r="A82" s="49"/>
      <c r="B82" s="40"/>
      <c r="C82" s="40"/>
      <c r="D82" s="40"/>
      <c r="E82" s="218"/>
      <c r="F82" s="49"/>
      <c r="G82" s="40"/>
      <c r="H82" s="40"/>
    </row>
    <row r="83" spans="1:8" ht="12.75">
      <c r="A83" s="49"/>
      <c r="B83" s="40"/>
      <c r="C83" s="40"/>
      <c r="D83" s="40"/>
      <c r="E83" s="218"/>
      <c r="F83" s="49"/>
      <c r="G83" s="40"/>
      <c r="H83" s="40"/>
    </row>
    <row r="84" spans="1:8" ht="12.75">
      <c r="A84" s="49"/>
      <c r="B84" s="40"/>
      <c r="C84" s="40"/>
      <c r="D84" s="40"/>
      <c r="E84" s="218"/>
      <c r="F84" s="49"/>
      <c r="G84" s="40"/>
      <c r="H84" s="40"/>
    </row>
    <row r="85" spans="1:8" ht="12.75">
      <c r="A85" s="49"/>
      <c r="B85" s="40"/>
      <c r="C85" s="40"/>
      <c r="D85" s="40"/>
      <c r="E85" s="218"/>
      <c r="F85" s="49"/>
      <c r="G85" s="40"/>
      <c r="H85" s="40"/>
    </row>
    <row r="86" spans="1:8" ht="12.75">
      <c r="A86" s="49"/>
      <c r="B86" s="40"/>
      <c r="C86" s="40"/>
      <c r="D86" s="40"/>
      <c r="E86" s="218"/>
      <c r="F86" s="49"/>
      <c r="G86" s="40"/>
      <c r="H86" s="40"/>
    </row>
    <row r="87" spans="1:8" ht="12.75">
      <c r="A87" s="49"/>
      <c r="B87" s="40"/>
      <c r="C87" s="40"/>
      <c r="D87" s="40"/>
      <c r="E87" s="218"/>
      <c r="F87" s="49"/>
      <c r="G87" s="40"/>
      <c r="H87" s="40"/>
    </row>
    <row r="88" spans="1:8" ht="12.75">
      <c r="A88" s="49"/>
      <c r="B88" s="40"/>
      <c r="C88" s="40"/>
      <c r="D88" s="40"/>
      <c r="E88" s="218"/>
      <c r="F88" s="49"/>
      <c r="G88" s="40"/>
      <c r="H88" s="40"/>
    </row>
    <row r="89" spans="1:8" ht="12.75">
      <c r="A89" s="49"/>
      <c r="B89" s="40"/>
      <c r="C89" s="40"/>
      <c r="D89" s="40"/>
      <c r="E89" s="218"/>
      <c r="F89" s="49"/>
      <c r="G89" s="40"/>
      <c r="H89" s="40"/>
    </row>
    <row r="90" spans="1:8" ht="12.75">
      <c r="A90" s="49"/>
      <c r="B90" s="40"/>
      <c r="C90" s="40"/>
      <c r="D90" s="40"/>
      <c r="E90" s="218"/>
      <c r="F90" s="49"/>
      <c r="G90" s="40"/>
      <c r="H90" s="40"/>
    </row>
    <row r="91" spans="1:8" ht="12.75">
      <c r="A91" s="49"/>
      <c r="B91" s="40"/>
      <c r="C91" s="40"/>
      <c r="D91" s="40"/>
      <c r="E91" s="218"/>
      <c r="F91" s="49"/>
      <c r="G91" s="40"/>
      <c r="H91" s="40"/>
    </row>
    <row r="92" spans="1:8" ht="12.75">
      <c r="A92" s="49"/>
      <c r="B92" s="40"/>
      <c r="C92" s="40"/>
      <c r="D92" s="40"/>
      <c r="E92" s="218"/>
      <c r="F92" s="49"/>
      <c r="G92" s="40"/>
      <c r="H92" s="40"/>
    </row>
    <row r="93" spans="1:8" ht="12.75">
      <c r="A93" s="49"/>
      <c r="B93" s="40"/>
      <c r="C93" s="40"/>
      <c r="D93" s="40"/>
      <c r="E93" s="218"/>
      <c r="F93" s="49"/>
      <c r="G93" s="40"/>
      <c r="H93" s="40"/>
    </row>
    <row r="94" spans="1:8" ht="12.75">
      <c r="A94" s="49"/>
      <c r="B94" s="40"/>
      <c r="C94" s="40"/>
      <c r="D94" s="40"/>
      <c r="E94" s="218"/>
      <c r="F94" s="49"/>
      <c r="G94" s="40"/>
      <c r="H94" s="40"/>
    </row>
    <row r="95" spans="1:8" ht="12.75">
      <c r="A95" s="49"/>
      <c r="B95" s="40"/>
      <c r="C95" s="40"/>
      <c r="D95" s="40"/>
      <c r="E95" s="218"/>
      <c r="F95" s="49"/>
      <c r="G95" s="40"/>
      <c r="H95" s="40"/>
    </row>
    <row r="96" spans="1:8" ht="12.75">
      <c r="A96" s="49"/>
      <c r="B96" s="40"/>
      <c r="C96" s="40"/>
      <c r="D96" s="40"/>
      <c r="E96" s="218"/>
      <c r="F96" s="49"/>
      <c r="G96" s="40"/>
      <c r="H96" s="40"/>
    </row>
    <row r="97" spans="1:8" ht="12.75">
      <c r="A97" s="49"/>
      <c r="B97" s="40"/>
      <c r="C97" s="40"/>
      <c r="D97" s="40"/>
      <c r="E97" s="218"/>
      <c r="F97" s="49"/>
      <c r="G97" s="40"/>
      <c r="H97" s="40"/>
    </row>
    <row r="98" spans="1:8" ht="12.75">
      <c r="A98" s="49"/>
      <c r="B98" s="40"/>
      <c r="C98" s="40"/>
      <c r="D98" s="40"/>
      <c r="E98" s="218"/>
      <c r="F98" s="49"/>
      <c r="G98" s="40"/>
      <c r="H98" s="40"/>
    </row>
    <row r="99" spans="1:8" ht="12.75">
      <c r="A99" s="49"/>
      <c r="B99" s="40"/>
      <c r="C99" s="40"/>
      <c r="D99" s="40"/>
      <c r="E99" s="218"/>
      <c r="F99" s="49"/>
      <c r="G99" s="40"/>
      <c r="H99" s="40"/>
    </row>
    <row r="100" spans="1:8" ht="12.75">
      <c r="A100" s="49"/>
      <c r="B100" s="40"/>
      <c r="C100" s="40"/>
      <c r="D100" s="40"/>
      <c r="E100" s="218"/>
      <c r="F100" s="49"/>
      <c r="G100" s="40"/>
      <c r="H100" s="40"/>
    </row>
    <row r="101" spans="1:8" ht="12.75">
      <c r="A101" s="49"/>
      <c r="B101" s="40"/>
      <c r="C101" s="40"/>
      <c r="D101" s="40"/>
      <c r="E101" s="218"/>
      <c r="F101" s="49"/>
      <c r="G101" s="40"/>
      <c r="H101" s="40"/>
    </row>
    <row r="102" spans="1:8" ht="12.75">
      <c r="A102" s="49"/>
      <c r="B102" s="40"/>
      <c r="C102" s="40"/>
      <c r="D102" s="40"/>
      <c r="E102" s="218"/>
      <c r="F102" s="49"/>
      <c r="G102" s="40"/>
      <c r="H102" s="40"/>
    </row>
    <row r="103" spans="1:8" ht="12.75">
      <c r="A103" s="49"/>
      <c r="B103" s="40"/>
      <c r="C103" s="40"/>
      <c r="D103" s="40"/>
      <c r="E103" s="218"/>
      <c r="F103" s="49"/>
      <c r="G103" s="40"/>
      <c r="H103" s="40"/>
    </row>
    <row r="104" spans="1:8" ht="12.75">
      <c r="A104" s="49"/>
      <c r="B104" s="40"/>
      <c r="C104" s="40"/>
      <c r="D104" s="40"/>
      <c r="E104" s="218"/>
      <c r="F104" s="49"/>
      <c r="G104" s="40"/>
      <c r="H104" s="40"/>
    </row>
    <row r="105" spans="1:8" ht="12.75">
      <c r="A105" s="49"/>
      <c r="B105" s="40"/>
      <c r="C105" s="40"/>
      <c r="D105" s="40"/>
      <c r="E105" s="218"/>
      <c r="F105" s="49"/>
      <c r="G105" s="40"/>
      <c r="H105" s="40"/>
    </row>
    <row r="106" spans="1:8" ht="12.75">
      <c r="A106" s="49"/>
      <c r="B106" s="40"/>
      <c r="C106" s="40"/>
      <c r="D106" s="40"/>
      <c r="E106" s="218"/>
      <c r="F106" s="49"/>
      <c r="G106" s="40"/>
      <c r="H106" s="40"/>
    </row>
    <row r="107" spans="1:8" ht="12.75">
      <c r="A107" s="49"/>
      <c r="B107" s="40"/>
      <c r="C107" s="40"/>
      <c r="D107" s="40"/>
      <c r="E107" s="218"/>
      <c r="F107" s="49"/>
      <c r="G107" s="40"/>
      <c r="H107" s="40"/>
    </row>
    <row r="108" spans="1:8" ht="12.75">
      <c r="A108" s="49"/>
      <c r="B108" s="40"/>
      <c r="C108" s="40"/>
      <c r="D108" s="40"/>
      <c r="E108" s="218"/>
      <c r="F108" s="49"/>
      <c r="G108" s="40"/>
      <c r="H108" s="40"/>
    </row>
    <row r="109" spans="1:8" ht="12.75">
      <c r="A109" s="49"/>
      <c r="B109" s="40"/>
      <c r="C109" s="40"/>
      <c r="D109" s="40"/>
      <c r="E109" s="218"/>
      <c r="F109" s="49"/>
      <c r="G109" s="40"/>
      <c r="H109" s="40"/>
    </row>
  </sheetData>
  <sheetProtection/>
  <mergeCells count="9">
    <mergeCell ref="F1:J1"/>
    <mergeCell ref="A7:E7"/>
    <mergeCell ref="F7:J7"/>
    <mergeCell ref="A9:J9"/>
    <mergeCell ref="A40:J41"/>
    <mergeCell ref="A2:E2"/>
    <mergeCell ref="A4:J4"/>
    <mergeCell ref="A3:J3"/>
    <mergeCell ref="A5:J5"/>
  </mergeCells>
  <printOptions horizontalCentered="1"/>
  <pageMargins left="0.15748031496062992" right="0" top="0.7874015748031497" bottom="0.7874015748031497" header="0.5118110236220472" footer="0.5118110236220472"/>
  <pageSetup fitToHeight="1" fitToWidth="1" orientation="landscape" paperSize="9" scale="52" r:id="rId1"/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9.125" style="114" customWidth="1"/>
    <col min="2" max="2" width="28.75390625" style="114" customWidth="1"/>
    <col min="3" max="3" width="18.875" style="114" customWidth="1"/>
    <col min="4" max="4" width="23.125" style="114" customWidth="1"/>
    <col min="5" max="16384" width="9.125" style="114" customWidth="1"/>
  </cols>
  <sheetData>
    <row r="1" spans="1:8" ht="15" customHeight="1">
      <c r="A1" s="658" t="s">
        <v>574</v>
      </c>
      <c r="B1" s="658"/>
      <c r="C1" s="658"/>
      <c r="D1" s="658"/>
      <c r="E1" s="111"/>
      <c r="F1" s="111"/>
      <c r="G1" s="111"/>
      <c r="H1" s="111"/>
    </row>
    <row r="3" spans="1:4" ht="15.75">
      <c r="A3" s="705" t="s">
        <v>445</v>
      </c>
      <c r="B3" s="705"/>
      <c r="C3" s="705"/>
      <c r="D3" s="705"/>
    </row>
    <row r="5" ht="15.75" thickBot="1">
      <c r="D5" s="102" t="s">
        <v>38</v>
      </c>
    </row>
    <row r="6" spans="1:4" s="130" customFormat="1" ht="42.75">
      <c r="A6" s="126" t="s">
        <v>45</v>
      </c>
      <c r="B6" s="127" t="s">
        <v>52</v>
      </c>
      <c r="C6" s="128" t="s">
        <v>53</v>
      </c>
      <c r="D6" s="129" t="s">
        <v>521</v>
      </c>
    </row>
    <row r="7" spans="1:4" ht="15">
      <c r="A7" s="428"/>
      <c r="B7" s="429"/>
      <c r="C7" s="429"/>
      <c r="D7" s="430"/>
    </row>
    <row r="8" spans="1:4" ht="15">
      <c r="A8" s="428"/>
      <c r="B8" s="429" t="s">
        <v>351</v>
      </c>
      <c r="C8" s="429"/>
      <c r="D8" s="430"/>
    </row>
    <row r="9" spans="1:4" ht="15">
      <c r="A9" s="428"/>
      <c r="B9" s="429"/>
      <c r="C9" s="431"/>
      <c r="D9" s="430"/>
    </row>
    <row r="10" spans="1:4" ht="15">
      <c r="A10" s="131"/>
      <c r="B10" s="132"/>
      <c r="C10" s="132"/>
      <c r="D10" s="133"/>
    </row>
    <row r="11" spans="1:4" ht="15">
      <c r="A11" s="131"/>
      <c r="B11" s="132"/>
      <c r="C11" s="132"/>
      <c r="D11" s="133"/>
    </row>
    <row r="12" spans="1:4" ht="15">
      <c r="A12" s="131"/>
      <c r="B12" s="132"/>
      <c r="C12" s="132"/>
      <c r="D12" s="133"/>
    </row>
    <row r="13" spans="1:4" ht="15.75" thickBot="1">
      <c r="A13" s="134"/>
      <c r="B13" s="135"/>
      <c r="C13" s="135"/>
      <c r="D13" s="136"/>
    </row>
    <row r="14" spans="1:4" s="238" customFormat="1" ht="15" thickBot="1">
      <c r="A14" s="235"/>
      <c r="B14" s="236" t="s">
        <v>51</v>
      </c>
      <c r="C14" s="236"/>
      <c r="D14" s="237">
        <f>SUM(D7:D13)</f>
        <v>0</v>
      </c>
    </row>
  </sheetData>
  <sheetProtection/>
  <mergeCells count="2">
    <mergeCell ref="A1:D1"/>
    <mergeCell ref="A3:D3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4.25390625" style="114" bestFit="1" customWidth="1"/>
    <col min="2" max="2" width="68.25390625" style="114" bestFit="1" customWidth="1"/>
    <col min="3" max="3" width="18.875" style="114" customWidth="1"/>
    <col min="4" max="4" width="23.125" style="114" customWidth="1"/>
    <col min="5" max="5" width="11.75390625" style="114" customWidth="1"/>
    <col min="6" max="16384" width="9.125" style="114" customWidth="1"/>
  </cols>
  <sheetData>
    <row r="1" spans="1:8" ht="15" customHeight="1">
      <c r="A1" s="658" t="s">
        <v>575</v>
      </c>
      <c r="B1" s="658"/>
      <c r="C1" s="658"/>
      <c r="D1" s="658"/>
      <c r="E1" s="658"/>
      <c r="F1" s="111"/>
      <c r="G1" s="111"/>
      <c r="H1" s="111"/>
    </row>
    <row r="3" spans="1:4" ht="15.75">
      <c r="A3" s="705" t="s">
        <v>446</v>
      </c>
      <c r="B3" s="705"/>
      <c r="C3" s="705"/>
      <c r="D3" s="705"/>
    </row>
    <row r="4" spans="1:4" ht="15">
      <c r="A4" s="706" t="s">
        <v>506</v>
      </c>
      <c r="B4" s="706"/>
      <c r="C4" s="706"/>
      <c r="D4" s="706"/>
    </row>
    <row r="5" spans="3:5" ht="15.75" thickBot="1">
      <c r="C5" s="534" t="s">
        <v>388</v>
      </c>
      <c r="D5" s="534"/>
      <c r="E5" s="102"/>
    </row>
    <row r="6" spans="1:3" s="130" customFormat="1" ht="15.75" thickBot="1">
      <c r="A6" s="137" t="s">
        <v>45</v>
      </c>
      <c r="B6" s="138" t="s">
        <v>54</v>
      </c>
      <c r="C6" s="139" t="s">
        <v>42</v>
      </c>
    </row>
    <row r="7" spans="1:3" ht="15">
      <c r="A7" s="140" t="s">
        <v>545</v>
      </c>
      <c r="B7" s="141" t="s">
        <v>537</v>
      </c>
      <c r="C7" s="530">
        <v>7900</v>
      </c>
    </row>
    <row r="8" spans="1:3" ht="15">
      <c r="A8" s="140" t="s">
        <v>546</v>
      </c>
      <c r="B8" s="141" t="s">
        <v>538</v>
      </c>
      <c r="C8" s="547">
        <v>167700</v>
      </c>
    </row>
    <row r="9" spans="1:3" ht="15">
      <c r="A9" s="140" t="s">
        <v>547</v>
      </c>
      <c r="B9" s="550" t="s">
        <v>540</v>
      </c>
      <c r="C9" s="547">
        <v>104890</v>
      </c>
    </row>
    <row r="10" spans="1:3" ht="15">
      <c r="A10" s="140" t="s">
        <v>548</v>
      </c>
      <c r="B10" s="550" t="s">
        <v>539</v>
      </c>
      <c r="C10" s="547">
        <v>228600</v>
      </c>
    </row>
    <row r="11" spans="1:3" ht="15">
      <c r="A11" s="140" t="s">
        <v>549</v>
      </c>
      <c r="B11" s="550" t="s">
        <v>541</v>
      </c>
      <c r="C11" s="547">
        <v>3290</v>
      </c>
    </row>
    <row r="12" spans="1:3" ht="15">
      <c r="A12" s="140" t="s">
        <v>550</v>
      </c>
      <c r="B12" s="550" t="s">
        <v>542</v>
      </c>
      <c r="C12" s="547">
        <v>95980</v>
      </c>
    </row>
    <row r="13" spans="1:3" ht="15">
      <c r="A13" s="140" t="s">
        <v>551</v>
      </c>
      <c r="B13" s="550" t="s">
        <v>543</v>
      </c>
      <c r="C13" s="547">
        <v>49900</v>
      </c>
    </row>
    <row r="14" spans="1:3" ht="15">
      <c r="A14" s="140" t="s">
        <v>552</v>
      </c>
      <c r="B14" s="550" t="s">
        <v>544</v>
      </c>
      <c r="C14" s="547">
        <v>219900</v>
      </c>
    </row>
    <row r="15" spans="1:3" ht="15">
      <c r="A15" s="140" t="s">
        <v>553</v>
      </c>
      <c r="B15" s="551" t="s">
        <v>555</v>
      </c>
      <c r="C15" s="549">
        <v>350000</v>
      </c>
    </row>
    <row r="16" spans="1:3" ht="15.75" thickBot="1">
      <c r="A16" s="140" t="s">
        <v>554</v>
      </c>
      <c r="B16" s="552" t="s">
        <v>559</v>
      </c>
      <c r="C16" s="548">
        <v>300000</v>
      </c>
    </row>
    <row r="17" spans="1:3" s="238" customFormat="1" ht="15" thickBot="1">
      <c r="A17" s="235"/>
      <c r="B17" s="236" t="s">
        <v>51</v>
      </c>
      <c r="C17" s="532">
        <f>SUM(C7:C16)</f>
        <v>1528160</v>
      </c>
    </row>
    <row r="19" ht="15.75" thickBot="1">
      <c r="C19" s="534" t="s">
        <v>387</v>
      </c>
    </row>
    <row r="20" spans="1:3" ht="15.75" thickBot="1">
      <c r="A20" s="137" t="s">
        <v>45</v>
      </c>
      <c r="B20" s="138" t="s">
        <v>55</v>
      </c>
      <c r="C20" s="139" t="s">
        <v>42</v>
      </c>
    </row>
    <row r="21" spans="1:3" ht="15">
      <c r="A21" s="140" t="s">
        <v>545</v>
      </c>
      <c r="B21" s="234" t="s">
        <v>556</v>
      </c>
      <c r="C21" s="530">
        <v>10959348</v>
      </c>
    </row>
    <row r="22" spans="1:3" ht="15">
      <c r="A22" s="140" t="s">
        <v>546</v>
      </c>
      <c r="B22" s="550" t="s">
        <v>558</v>
      </c>
      <c r="C22" s="531">
        <v>1263100</v>
      </c>
    </row>
    <row r="23" spans="1:3" ht="15.75" thickBot="1">
      <c r="A23" s="140" t="s">
        <v>547</v>
      </c>
      <c r="B23" s="553" t="s">
        <v>557</v>
      </c>
      <c r="C23" s="531">
        <v>3691922</v>
      </c>
    </row>
    <row r="24" spans="1:4" s="238" customFormat="1" ht="15.75" thickBot="1">
      <c r="A24" s="235"/>
      <c r="B24" s="236" t="s">
        <v>51</v>
      </c>
      <c r="C24" s="533">
        <f>SUM(C21:C23)</f>
        <v>15914370</v>
      </c>
      <c r="D24" s="114"/>
    </row>
  </sheetData>
  <sheetProtection/>
  <mergeCells count="3">
    <mergeCell ref="A1:E1"/>
    <mergeCell ref="A3:D3"/>
    <mergeCell ref="A4:D4"/>
  </mergeCells>
  <printOptions/>
  <pageMargins left="0.4" right="0.2" top="0.75" bottom="0.75" header="0.3" footer="0.3"/>
  <pageSetup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0"/>
  <sheetViews>
    <sheetView zoomScale="80" zoomScaleNormal="80" workbookViewId="0" topLeftCell="A1">
      <selection activeCell="C1" sqref="C1:E1"/>
    </sheetView>
  </sheetViews>
  <sheetFormatPr defaultColWidth="9.00390625" defaultRowHeight="12.75"/>
  <cols>
    <col min="1" max="1" width="9.125" style="142" customWidth="1"/>
    <col min="2" max="2" width="71.875" style="99" customWidth="1"/>
    <col min="3" max="3" width="18.00390625" style="165" bestFit="1" customWidth="1"/>
    <col min="4" max="4" width="15.25390625" style="165" customWidth="1"/>
    <col min="5" max="5" width="18.00390625" style="165" bestFit="1" customWidth="1"/>
    <col min="6" max="16384" width="9.125" style="99" customWidth="1"/>
  </cols>
  <sheetData>
    <row r="1" spans="2:6" ht="15" customHeight="1">
      <c r="B1" s="111"/>
      <c r="C1" s="707" t="s">
        <v>576</v>
      </c>
      <c r="D1" s="707"/>
      <c r="E1" s="707"/>
      <c r="F1" s="111"/>
    </row>
    <row r="3" spans="1:5" ht="15.75">
      <c r="A3" s="705" t="s">
        <v>466</v>
      </c>
      <c r="B3" s="705"/>
      <c r="C3" s="705"/>
      <c r="D3" s="705"/>
      <c r="E3" s="705"/>
    </row>
    <row r="4" spans="1:5" ht="15.75">
      <c r="A4" s="705" t="s">
        <v>443</v>
      </c>
      <c r="B4" s="705"/>
      <c r="C4" s="705"/>
      <c r="D4" s="705"/>
      <c r="E4" s="705"/>
    </row>
    <row r="5" ht="16.5" thickBot="1">
      <c r="E5" s="439" t="s">
        <v>388</v>
      </c>
    </row>
    <row r="6" spans="1:5" s="147" customFormat="1" ht="31.5">
      <c r="A6" s="145" t="s">
        <v>45</v>
      </c>
      <c r="B6" s="146" t="s">
        <v>0</v>
      </c>
      <c r="C6" s="432" t="s">
        <v>56</v>
      </c>
      <c r="D6" s="427" t="s">
        <v>467</v>
      </c>
      <c r="E6" s="432" t="s">
        <v>58</v>
      </c>
    </row>
    <row r="7" spans="1:5" ht="15.75">
      <c r="A7" s="148" t="s">
        <v>59</v>
      </c>
      <c r="B7" s="105" t="s">
        <v>60</v>
      </c>
      <c r="C7" s="168"/>
      <c r="D7" s="168"/>
      <c r="E7" s="168"/>
    </row>
    <row r="8" spans="1:5" ht="15.75">
      <c r="A8" s="148" t="s">
        <v>61</v>
      </c>
      <c r="B8" s="105" t="s">
        <v>62</v>
      </c>
      <c r="C8" s="168"/>
      <c r="D8" s="168"/>
      <c r="E8" s="168"/>
    </row>
    <row r="9" spans="1:5" ht="16.5" thickBot="1">
      <c r="A9" s="149" t="s">
        <v>63</v>
      </c>
      <c r="B9" s="150" t="s">
        <v>64</v>
      </c>
      <c r="C9" s="433"/>
      <c r="D9" s="433"/>
      <c r="E9" s="433"/>
    </row>
    <row r="10" spans="1:5" s="153" customFormat="1" ht="16.5" thickBot="1">
      <c r="A10" s="151" t="s">
        <v>65</v>
      </c>
      <c r="B10" s="152" t="s">
        <v>66</v>
      </c>
      <c r="C10" s="434">
        <f>SUM(C7:C9)</f>
        <v>0</v>
      </c>
      <c r="D10" s="434">
        <f>SUM(D7:D9)</f>
        <v>0</v>
      </c>
      <c r="E10" s="434">
        <f>SUM(E7:E9)</f>
        <v>0</v>
      </c>
    </row>
    <row r="11" spans="1:5" ht="15.75">
      <c r="A11" s="154" t="s">
        <v>67</v>
      </c>
      <c r="B11" s="155" t="s">
        <v>68</v>
      </c>
      <c r="C11" s="435">
        <v>203680538</v>
      </c>
      <c r="D11" s="435"/>
      <c r="E11" s="435">
        <v>199085563</v>
      </c>
    </row>
    <row r="12" spans="1:5" ht="15.75">
      <c r="A12" s="148" t="s">
        <v>69</v>
      </c>
      <c r="B12" s="105" t="s">
        <v>70</v>
      </c>
      <c r="C12" s="168">
        <v>3891540</v>
      </c>
      <c r="D12" s="168"/>
      <c r="E12" s="168">
        <v>2639693</v>
      </c>
    </row>
    <row r="13" spans="1:5" ht="15.75">
      <c r="A13" s="148" t="s">
        <v>71</v>
      </c>
      <c r="B13" s="105" t="s">
        <v>72</v>
      </c>
      <c r="C13" s="168"/>
      <c r="D13" s="168"/>
      <c r="E13" s="168"/>
    </row>
    <row r="14" spans="1:5" ht="15.75">
      <c r="A14" s="148" t="s">
        <v>73</v>
      </c>
      <c r="B14" s="105" t="s">
        <v>74</v>
      </c>
      <c r="C14" s="168">
        <v>2360000</v>
      </c>
      <c r="D14" s="168"/>
      <c r="E14" s="168">
        <v>11639408</v>
      </c>
    </row>
    <row r="15" spans="1:5" ht="16.5" thickBot="1">
      <c r="A15" s="149" t="s">
        <v>75</v>
      </c>
      <c r="B15" s="150" t="s">
        <v>76</v>
      </c>
      <c r="C15" s="433"/>
      <c r="D15" s="433"/>
      <c r="E15" s="433"/>
    </row>
    <row r="16" spans="1:5" s="153" customFormat="1" ht="16.5" thickBot="1">
      <c r="A16" s="151" t="s">
        <v>77</v>
      </c>
      <c r="B16" s="152" t="s">
        <v>78</v>
      </c>
      <c r="C16" s="434">
        <f>SUM(C11:C15)</f>
        <v>209932078</v>
      </c>
      <c r="D16" s="434">
        <f>SUM(D11:D15)</f>
        <v>0</v>
      </c>
      <c r="E16" s="434">
        <f>SUM(E11:E15)</f>
        <v>213364664</v>
      </c>
    </row>
    <row r="17" spans="1:5" ht="15.75">
      <c r="A17" s="154" t="s">
        <v>79</v>
      </c>
      <c r="B17" s="155" t="s">
        <v>80</v>
      </c>
      <c r="C17" s="435">
        <v>3500000</v>
      </c>
      <c r="D17" s="435"/>
      <c r="E17" s="435">
        <v>3500000</v>
      </c>
    </row>
    <row r="18" spans="1:5" ht="15.75">
      <c r="A18" s="148" t="s">
        <v>81</v>
      </c>
      <c r="B18" s="156" t="s">
        <v>82</v>
      </c>
      <c r="C18" s="168"/>
      <c r="D18" s="168"/>
      <c r="E18" s="168"/>
    </row>
    <row r="19" spans="1:5" ht="16.5" thickBot="1">
      <c r="A19" s="149" t="s">
        <v>83</v>
      </c>
      <c r="B19" s="150" t="s">
        <v>84</v>
      </c>
      <c r="C19" s="433"/>
      <c r="D19" s="433"/>
      <c r="E19" s="433"/>
    </row>
    <row r="20" spans="1:5" s="153" customFormat="1" ht="16.5" thickBot="1">
      <c r="A20" s="151" t="s">
        <v>85</v>
      </c>
      <c r="B20" s="152" t="s">
        <v>86</v>
      </c>
      <c r="C20" s="434">
        <f>SUM(C17:C19)</f>
        <v>3500000</v>
      </c>
      <c r="D20" s="434">
        <f>SUM(D17:D19)</f>
        <v>0</v>
      </c>
      <c r="E20" s="434">
        <f>SUM(E17:E19)</f>
        <v>3500000</v>
      </c>
    </row>
    <row r="21" spans="1:5" ht="15.75">
      <c r="A21" s="154" t="s">
        <v>87</v>
      </c>
      <c r="B21" s="155" t="s">
        <v>88</v>
      </c>
      <c r="C21" s="435"/>
      <c r="D21" s="435"/>
      <c r="E21" s="435"/>
    </row>
    <row r="22" spans="1:5" ht="16.5" thickBot="1">
      <c r="A22" s="149" t="s">
        <v>89</v>
      </c>
      <c r="B22" s="150" t="s">
        <v>90</v>
      </c>
      <c r="C22" s="433"/>
      <c r="D22" s="433"/>
      <c r="E22" s="433"/>
    </row>
    <row r="23" spans="1:5" s="153" customFormat="1" ht="16.5" thickBot="1">
      <c r="A23" s="151" t="s">
        <v>91</v>
      </c>
      <c r="B23" s="152" t="s">
        <v>88</v>
      </c>
      <c r="C23" s="434">
        <f>SUM(C21:C22)</f>
        <v>0</v>
      </c>
      <c r="D23" s="434">
        <f>SUM(D21:D22)</f>
        <v>0</v>
      </c>
      <c r="E23" s="434">
        <f>SUM(E21:E22)</f>
        <v>0</v>
      </c>
    </row>
    <row r="24" spans="1:5" s="153" customFormat="1" ht="16.5" thickBot="1">
      <c r="A24" s="151" t="s">
        <v>92</v>
      </c>
      <c r="B24" s="152" t="s">
        <v>93</v>
      </c>
      <c r="C24" s="434">
        <f>SUM(C23,C20,C16,C10)</f>
        <v>213432078</v>
      </c>
      <c r="D24" s="434">
        <f>SUM(D23,D20,D16,D10)</f>
        <v>0</v>
      </c>
      <c r="E24" s="434">
        <f>SUM(E23,E20,E16,E10)</f>
        <v>216864664</v>
      </c>
    </row>
    <row r="25" spans="1:5" ht="15.75">
      <c r="A25" s="154" t="s">
        <v>94</v>
      </c>
      <c r="B25" s="155" t="s">
        <v>95</v>
      </c>
      <c r="C25" s="435"/>
      <c r="D25" s="435"/>
      <c r="E25" s="435">
        <v>0</v>
      </c>
    </row>
    <row r="26" spans="1:5" ht="15.75">
      <c r="A26" s="148" t="s">
        <v>96</v>
      </c>
      <c r="B26" s="105" t="s">
        <v>97</v>
      </c>
      <c r="C26" s="168"/>
      <c r="D26" s="168"/>
      <c r="E26" s="168"/>
    </row>
    <row r="27" spans="1:5" ht="15.75">
      <c r="A27" s="148" t="s">
        <v>98</v>
      </c>
      <c r="B27" s="105" t="s">
        <v>99</v>
      </c>
      <c r="C27" s="168"/>
      <c r="D27" s="168"/>
      <c r="E27" s="168"/>
    </row>
    <row r="28" spans="1:5" ht="15.75">
      <c r="A28" s="148" t="s">
        <v>100</v>
      </c>
      <c r="B28" s="105" t="s">
        <v>101</v>
      </c>
      <c r="C28" s="168"/>
      <c r="D28" s="168"/>
      <c r="E28" s="168"/>
    </row>
    <row r="29" spans="1:5" ht="16.5" thickBot="1">
      <c r="A29" s="149" t="s">
        <v>102</v>
      </c>
      <c r="B29" s="150" t="s">
        <v>103</v>
      </c>
      <c r="C29" s="433"/>
      <c r="D29" s="433"/>
      <c r="E29" s="433"/>
    </row>
    <row r="30" spans="1:5" s="153" customFormat="1" ht="16.5" thickBot="1">
      <c r="A30" s="151" t="s">
        <v>104</v>
      </c>
      <c r="B30" s="152" t="s">
        <v>105</v>
      </c>
      <c r="C30" s="434">
        <f>SUM(C25:C29)</f>
        <v>0</v>
      </c>
      <c r="D30" s="434">
        <f>SUM(D25:D29)</f>
        <v>0</v>
      </c>
      <c r="E30" s="434">
        <f>SUM(E25:E29)</f>
        <v>0</v>
      </c>
    </row>
    <row r="31" spans="1:5" ht="15.75">
      <c r="A31" s="154" t="s">
        <v>106</v>
      </c>
      <c r="B31" s="155" t="s">
        <v>107</v>
      </c>
      <c r="C31" s="435"/>
      <c r="D31" s="435"/>
      <c r="E31" s="435"/>
    </row>
    <row r="32" spans="1:5" ht="16.5" thickBot="1">
      <c r="A32" s="149" t="s">
        <v>108</v>
      </c>
      <c r="B32" s="150" t="s">
        <v>109</v>
      </c>
      <c r="C32" s="433"/>
      <c r="D32" s="433"/>
      <c r="E32" s="433"/>
    </row>
    <row r="33" spans="1:5" s="153" customFormat="1" ht="16.5" thickBot="1">
      <c r="A33" s="151" t="s">
        <v>110</v>
      </c>
      <c r="B33" s="152" t="s">
        <v>111</v>
      </c>
      <c r="C33" s="434">
        <f>SUM(C31:C32)</f>
        <v>0</v>
      </c>
      <c r="D33" s="434">
        <f>SUM(D31:D32)</f>
        <v>0</v>
      </c>
      <c r="E33" s="434">
        <f>SUM(E31:E32)</f>
        <v>0</v>
      </c>
    </row>
    <row r="34" spans="1:5" s="153" customFormat="1" ht="16.5" thickBot="1">
      <c r="A34" s="151" t="s">
        <v>112</v>
      </c>
      <c r="B34" s="152" t="s">
        <v>113</v>
      </c>
      <c r="C34" s="434">
        <f>SUM(C33,C30)</f>
        <v>0</v>
      </c>
      <c r="D34" s="434">
        <f>SUM(D33,D30)</f>
        <v>0</v>
      </c>
      <c r="E34" s="434">
        <f>SUM(E33,E30)</f>
        <v>0</v>
      </c>
    </row>
    <row r="35" spans="1:5" ht="15.75">
      <c r="A35" s="154" t="s">
        <v>114</v>
      </c>
      <c r="B35" s="155" t="s">
        <v>115</v>
      </c>
      <c r="C35" s="435"/>
      <c r="D35" s="435"/>
      <c r="E35" s="435"/>
    </row>
    <row r="36" spans="1:5" ht="15.75">
      <c r="A36" s="148" t="s">
        <v>116</v>
      </c>
      <c r="B36" s="105" t="s">
        <v>117</v>
      </c>
      <c r="C36" s="168"/>
      <c r="D36" s="168"/>
      <c r="E36" s="168"/>
    </row>
    <row r="37" spans="1:5" ht="15.75">
      <c r="A37" s="148" t="s">
        <v>118</v>
      </c>
      <c r="B37" s="105" t="s">
        <v>119</v>
      </c>
      <c r="C37" s="168">
        <v>61818907</v>
      </c>
      <c r="D37" s="168"/>
      <c r="E37" s="168">
        <v>38528553</v>
      </c>
    </row>
    <row r="38" spans="1:5" ht="15.75">
      <c r="A38" s="148" t="s">
        <v>120</v>
      </c>
      <c r="B38" s="105" t="s">
        <v>121</v>
      </c>
      <c r="C38" s="168"/>
      <c r="D38" s="168"/>
      <c r="E38" s="168"/>
    </row>
    <row r="39" spans="1:5" ht="16.5" thickBot="1">
      <c r="A39" s="149" t="s">
        <v>122</v>
      </c>
      <c r="B39" s="150" t="s">
        <v>123</v>
      </c>
      <c r="C39" s="433"/>
      <c r="D39" s="433"/>
      <c r="E39" s="433"/>
    </row>
    <row r="40" spans="1:5" s="153" customFormat="1" ht="16.5" thickBot="1">
      <c r="A40" s="151" t="s">
        <v>124</v>
      </c>
      <c r="B40" s="152" t="s">
        <v>125</v>
      </c>
      <c r="C40" s="434">
        <f>SUM(C35:C39)</f>
        <v>61818907</v>
      </c>
      <c r="D40" s="434">
        <f>SUM(D35:D39)</f>
        <v>0</v>
      </c>
      <c r="E40" s="434">
        <f>SUM(E35:E39)</f>
        <v>38528553</v>
      </c>
    </row>
    <row r="41" spans="1:5" ht="31.5">
      <c r="A41" s="154" t="s">
        <v>126</v>
      </c>
      <c r="B41" s="157" t="s">
        <v>127</v>
      </c>
      <c r="C41" s="435"/>
      <c r="D41" s="435"/>
      <c r="E41" s="435"/>
    </row>
    <row r="42" spans="1:5" ht="31.5">
      <c r="A42" s="148" t="s">
        <v>128</v>
      </c>
      <c r="B42" s="158" t="s">
        <v>129</v>
      </c>
      <c r="C42" s="168"/>
      <c r="D42" s="168"/>
      <c r="E42" s="168"/>
    </row>
    <row r="43" spans="1:5" ht="15.75">
      <c r="A43" s="148" t="s">
        <v>130</v>
      </c>
      <c r="B43" s="105" t="s">
        <v>131</v>
      </c>
      <c r="C43" s="168">
        <v>810400</v>
      </c>
      <c r="D43" s="168"/>
      <c r="E43" s="168">
        <v>2733427</v>
      </c>
    </row>
    <row r="44" spans="1:5" ht="15.75">
      <c r="A44" s="148" t="s">
        <v>132</v>
      </c>
      <c r="B44" s="105" t="s">
        <v>133</v>
      </c>
      <c r="C44" s="168"/>
      <c r="D44" s="168"/>
      <c r="E44" s="168"/>
    </row>
    <row r="45" spans="1:5" ht="15.75">
      <c r="A45" s="148" t="s">
        <v>134</v>
      </c>
      <c r="B45" s="105" t="s">
        <v>135</v>
      </c>
      <c r="C45" s="168"/>
      <c r="D45" s="168"/>
      <c r="E45" s="168">
        <v>30000</v>
      </c>
    </row>
    <row r="46" spans="1:5" ht="31.5">
      <c r="A46" s="148" t="s">
        <v>136</v>
      </c>
      <c r="B46" s="158" t="s">
        <v>137</v>
      </c>
      <c r="C46" s="168"/>
      <c r="D46" s="168"/>
      <c r="E46" s="168"/>
    </row>
    <row r="47" spans="1:5" ht="31.5">
      <c r="A47" s="148" t="s">
        <v>138</v>
      </c>
      <c r="B47" s="158" t="s">
        <v>139</v>
      </c>
      <c r="C47" s="168"/>
      <c r="D47" s="168"/>
      <c r="E47" s="168"/>
    </row>
    <row r="48" spans="1:5" ht="16.5" thickBot="1">
      <c r="A48" s="149" t="s">
        <v>140</v>
      </c>
      <c r="B48" s="150" t="s">
        <v>141</v>
      </c>
      <c r="C48" s="433"/>
      <c r="D48" s="433"/>
      <c r="E48" s="433"/>
    </row>
    <row r="49" spans="1:5" s="153" customFormat="1" ht="16.5" thickBot="1">
      <c r="A49" s="151" t="s">
        <v>142</v>
      </c>
      <c r="B49" s="152" t="s">
        <v>143</v>
      </c>
      <c r="C49" s="434">
        <f>SUM(C41:C48)</f>
        <v>810400</v>
      </c>
      <c r="D49" s="434">
        <f>SUM(D41:D48)</f>
        <v>0</v>
      </c>
      <c r="E49" s="434">
        <f>SUM(E41:E48)</f>
        <v>2763427</v>
      </c>
    </row>
    <row r="50" spans="1:5" ht="31.5">
      <c r="A50" s="154" t="s">
        <v>144</v>
      </c>
      <c r="B50" s="157" t="s">
        <v>145</v>
      </c>
      <c r="C50" s="435"/>
      <c r="D50" s="435"/>
      <c r="E50" s="435"/>
    </row>
    <row r="51" spans="1:5" ht="31.5">
      <c r="A51" s="148" t="s">
        <v>146</v>
      </c>
      <c r="B51" s="158" t="s">
        <v>147</v>
      </c>
      <c r="C51" s="168"/>
      <c r="D51" s="168"/>
      <c r="E51" s="168"/>
    </row>
    <row r="52" spans="1:5" ht="15.75">
      <c r="A52" s="148" t="s">
        <v>148</v>
      </c>
      <c r="B52" s="105" t="s">
        <v>149</v>
      </c>
      <c r="C52" s="168"/>
      <c r="D52" s="168"/>
      <c r="E52" s="168">
        <v>3600342</v>
      </c>
    </row>
    <row r="53" spans="1:5" ht="15.75">
      <c r="A53" s="148" t="s">
        <v>150</v>
      </c>
      <c r="B53" s="105" t="s">
        <v>151</v>
      </c>
      <c r="C53" s="168"/>
      <c r="D53" s="168"/>
      <c r="E53" s="168"/>
    </row>
    <row r="54" spans="1:5" ht="15.75">
      <c r="A54" s="148" t="s">
        <v>152</v>
      </c>
      <c r="B54" s="105" t="s">
        <v>153</v>
      </c>
      <c r="C54" s="168"/>
      <c r="D54" s="168"/>
      <c r="E54" s="168"/>
    </row>
    <row r="55" spans="1:5" ht="31.5">
      <c r="A55" s="148" t="s">
        <v>154</v>
      </c>
      <c r="B55" s="158" t="s">
        <v>155</v>
      </c>
      <c r="C55" s="168"/>
      <c r="D55" s="168"/>
      <c r="E55" s="168"/>
    </row>
    <row r="56" spans="1:5" ht="31.5">
      <c r="A56" s="148" t="s">
        <v>156</v>
      </c>
      <c r="B56" s="158" t="s">
        <v>157</v>
      </c>
      <c r="C56" s="168"/>
      <c r="D56" s="168"/>
      <c r="E56" s="168"/>
    </row>
    <row r="57" spans="1:5" ht="16.5" thickBot="1">
      <c r="A57" s="149" t="s">
        <v>158</v>
      </c>
      <c r="B57" s="159" t="s">
        <v>159</v>
      </c>
      <c r="C57" s="433"/>
      <c r="D57" s="433"/>
      <c r="E57" s="433"/>
    </row>
    <row r="58" spans="1:5" s="153" customFormat="1" ht="16.5" thickBot="1">
      <c r="A58" s="151" t="s">
        <v>160</v>
      </c>
      <c r="B58" s="152" t="s">
        <v>511</v>
      </c>
      <c r="C58" s="434">
        <f>SUM(C50:C57)</f>
        <v>0</v>
      </c>
      <c r="D58" s="434">
        <f>SUM(D50:D57)</f>
        <v>0</v>
      </c>
      <c r="E58" s="434">
        <f>SUM(E50:E57)</f>
        <v>3600342</v>
      </c>
    </row>
    <row r="59" spans="1:5" ht="15.75">
      <c r="A59" s="154" t="s">
        <v>161</v>
      </c>
      <c r="B59" s="155" t="s">
        <v>162</v>
      </c>
      <c r="C59" s="435">
        <v>132961</v>
      </c>
      <c r="D59" s="435"/>
      <c r="E59" s="435">
        <v>7986541</v>
      </c>
    </row>
    <row r="60" spans="1:5" ht="15.75">
      <c r="A60" s="148" t="s">
        <v>163</v>
      </c>
      <c r="B60" s="105" t="s">
        <v>164</v>
      </c>
      <c r="C60" s="168"/>
      <c r="D60" s="168"/>
      <c r="E60" s="168"/>
    </row>
    <row r="61" spans="1:5" ht="15.75">
      <c r="A61" s="148" t="s">
        <v>165</v>
      </c>
      <c r="B61" s="105" t="s">
        <v>166</v>
      </c>
      <c r="C61" s="168"/>
      <c r="D61" s="168"/>
      <c r="E61" s="168"/>
    </row>
    <row r="62" spans="1:5" ht="15.75">
      <c r="A62" s="148" t="s">
        <v>167</v>
      </c>
      <c r="B62" s="105" t="s">
        <v>168</v>
      </c>
      <c r="C62" s="168">
        <v>60000</v>
      </c>
      <c r="D62" s="168"/>
      <c r="E62" s="168">
        <v>60000</v>
      </c>
    </row>
    <row r="63" spans="1:5" ht="31.5">
      <c r="A63" s="148" t="s">
        <v>169</v>
      </c>
      <c r="B63" s="158" t="s">
        <v>170</v>
      </c>
      <c r="C63" s="168"/>
      <c r="D63" s="168"/>
      <c r="E63" s="168"/>
    </row>
    <row r="64" spans="1:5" ht="31.5">
      <c r="A64" s="148" t="s">
        <v>171</v>
      </c>
      <c r="B64" s="158" t="s">
        <v>172</v>
      </c>
      <c r="C64" s="168"/>
      <c r="D64" s="168"/>
      <c r="E64" s="168"/>
    </row>
    <row r="65" spans="1:5" ht="32.25" thickBot="1">
      <c r="A65" s="149" t="s">
        <v>173</v>
      </c>
      <c r="B65" s="159" t="s">
        <v>174</v>
      </c>
      <c r="C65" s="433"/>
      <c r="D65" s="433"/>
      <c r="E65" s="433"/>
    </row>
    <row r="66" spans="1:5" s="153" customFormat="1" ht="16.5" thickBot="1">
      <c r="A66" s="151" t="s">
        <v>175</v>
      </c>
      <c r="B66" s="152" t="s">
        <v>510</v>
      </c>
      <c r="C66" s="434">
        <f>SUM(C59:C65)</f>
        <v>192961</v>
      </c>
      <c r="D66" s="434">
        <f>SUM(D59:D65)</f>
        <v>0</v>
      </c>
      <c r="E66" s="434">
        <f>SUM(E59:E65)</f>
        <v>8046541</v>
      </c>
    </row>
    <row r="67" spans="1:5" s="153" customFormat="1" ht="16.5" thickBot="1">
      <c r="A67" s="151" t="s">
        <v>176</v>
      </c>
      <c r="B67" s="152" t="s">
        <v>177</v>
      </c>
      <c r="C67" s="434">
        <f>SUM(C49+C58+C66)</f>
        <v>1003361</v>
      </c>
      <c r="D67" s="434">
        <f>SUM(D49+D58+D66)</f>
        <v>0</v>
      </c>
      <c r="E67" s="434">
        <f>SUM(E49+E58+E66)</f>
        <v>14410310</v>
      </c>
    </row>
    <row r="68" spans="1:5" s="153" customFormat="1" ht="16.5" thickBot="1">
      <c r="A68" s="151" t="s">
        <v>178</v>
      </c>
      <c r="B68" s="152" t="s">
        <v>179</v>
      </c>
      <c r="C68" s="434"/>
      <c r="D68" s="434"/>
      <c r="E68" s="434">
        <v>2096946</v>
      </c>
    </row>
    <row r="69" spans="1:5" ht="15.75">
      <c r="A69" s="154" t="s">
        <v>180</v>
      </c>
      <c r="B69" s="155" t="s">
        <v>181</v>
      </c>
      <c r="C69" s="435"/>
      <c r="D69" s="435"/>
      <c r="E69" s="435">
        <v>3736000</v>
      </c>
    </row>
    <row r="70" spans="1:5" ht="15.75">
      <c r="A70" s="148" t="s">
        <v>182</v>
      </c>
      <c r="B70" s="105" t="s">
        <v>183</v>
      </c>
      <c r="C70" s="168"/>
      <c r="D70" s="168"/>
      <c r="E70" s="168"/>
    </row>
    <row r="71" spans="1:5" ht="16.5" thickBot="1">
      <c r="A71" s="149" t="s">
        <v>184</v>
      </c>
      <c r="B71" s="150" t="s">
        <v>185</v>
      </c>
      <c r="C71" s="433"/>
      <c r="D71" s="433"/>
      <c r="E71" s="433"/>
    </row>
    <row r="72" spans="1:5" s="153" customFormat="1" ht="16.5" thickBot="1">
      <c r="A72" s="151" t="s">
        <v>186</v>
      </c>
      <c r="B72" s="152" t="s">
        <v>187</v>
      </c>
      <c r="C72" s="434">
        <f>SUM(C69:C71)</f>
        <v>0</v>
      </c>
      <c r="D72" s="434">
        <f>SUM(D69:D71)</f>
        <v>0</v>
      </c>
      <c r="E72" s="434">
        <f>SUM(E69:E71)</f>
        <v>3736000</v>
      </c>
    </row>
    <row r="73" spans="1:5" ht="16.5" thickBot="1">
      <c r="A73" s="160"/>
      <c r="B73" s="161"/>
      <c r="C73" s="436"/>
      <c r="D73" s="436"/>
      <c r="E73" s="436"/>
    </row>
    <row r="74" spans="1:5" s="162" customFormat="1" ht="19.5" thickBot="1">
      <c r="A74" s="708" t="s">
        <v>188</v>
      </c>
      <c r="B74" s="709"/>
      <c r="C74" s="437">
        <f>C24+C34+C40+C67+C68+C72</f>
        <v>276254346</v>
      </c>
      <c r="D74" s="437">
        <f>D24+D34+D40+D67+D68+D72</f>
        <v>0</v>
      </c>
      <c r="E74" s="437">
        <f>E24+E34+E40+E67+E68+E72</f>
        <v>275636473</v>
      </c>
    </row>
    <row r="75" ht="16.5" thickBot="1"/>
    <row r="76" spans="1:5" ht="15.75">
      <c r="A76" s="163" t="s">
        <v>189</v>
      </c>
      <c r="B76" s="164" t="s">
        <v>190</v>
      </c>
      <c r="C76" s="438">
        <v>75629525</v>
      </c>
      <c r="D76" s="438"/>
      <c r="E76" s="438">
        <v>75629525</v>
      </c>
    </row>
    <row r="77" spans="1:5" ht="15.75">
      <c r="A77" s="148" t="s">
        <v>191</v>
      </c>
      <c r="B77" s="105" t="s">
        <v>192</v>
      </c>
      <c r="C77" s="168"/>
      <c r="D77" s="168"/>
      <c r="E77" s="168"/>
    </row>
    <row r="78" spans="1:5" ht="15.75">
      <c r="A78" s="148" t="s">
        <v>193</v>
      </c>
      <c r="B78" s="105" t="s">
        <v>194</v>
      </c>
      <c r="C78" s="168">
        <v>1694950</v>
      </c>
      <c r="D78" s="168"/>
      <c r="E78" s="168">
        <v>1694950</v>
      </c>
    </row>
    <row r="79" spans="1:5" ht="15.75">
      <c r="A79" s="148" t="s">
        <v>195</v>
      </c>
      <c r="B79" s="105" t="s">
        <v>196</v>
      </c>
      <c r="C79" s="168">
        <v>146286976</v>
      </c>
      <c r="D79" s="168"/>
      <c r="E79" s="168">
        <v>146977189</v>
      </c>
    </row>
    <row r="80" spans="1:5" ht="15.75">
      <c r="A80" s="148" t="s">
        <v>197</v>
      </c>
      <c r="B80" s="105" t="s">
        <v>198</v>
      </c>
      <c r="C80" s="168"/>
      <c r="D80" s="168"/>
      <c r="E80" s="168"/>
    </row>
    <row r="81" spans="1:5" ht="16.5" thickBot="1">
      <c r="A81" s="149" t="s">
        <v>199</v>
      </c>
      <c r="B81" s="150" t="s">
        <v>200</v>
      </c>
      <c r="C81" s="433">
        <v>690213</v>
      </c>
      <c r="D81" s="433"/>
      <c r="E81" s="433">
        <v>3294794</v>
      </c>
    </row>
    <row r="82" spans="1:5" s="153" customFormat="1" ht="16.5" thickBot="1">
      <c r="A82" s="151" t="s">
        <v>201</v>
      </c>
      <c r="B82" s="152" t="s">
        <v>202</v>
      </c>
      <c r="C82" s="434">
        <f>SUM(C76:C81)</f>
        <v>224301664</v>
      </c>
      <c r="D82" s="434">
        <f>SUM(D76:D81)</f>
        <v>0</v>
      </c>
      <c r="E82" s="434">
        <f>SUM(E76:E81)</f>
        <v>227596458</v>
      </c>
    </row>
    <row r="83" spans="1:5" ht="15.75">
      <c r="A83" s="154" t="s">
        <v>203</v>
      </c>
      <c r="B83" s="155" t="s">
        <v>204</v>
      </c>
      <c r="C83" s="435"/>
      <c r="D83" s="435"/>
      <c r="E83" s="435"/>
    </row>
    <row r="84" spans="1:5" ht="31.5">
      <c r="A84" s="148" t="s">
        <v>205</v>
      </c>
      <c r="B84" s="158" t="s">
        <v>206</v>
      </c>
      <c r="C84" s="168"/>
      <c r="D84" s="168"/>
      <c r="E84" s="168"/>
    </row>
    <row r="85" spans="1:5" ht="15.75">
      <c r="A85" s="148" t="s">
        <v>207</v>
      </c>
      <c r="B85" s="105" t="s">
        <v>208</v>
      </c>
      <c r="C85" s="168"/>
      <c r="D85" s="168"/>
      <c r="E85" s="168">
        <v>17716</v>
      </c>
    </row>
    <row r="86" spans="1:5" ht="15.75">
      <c r="A86" s="148" t="s">
        <v>209</v>
      </c>
      <c r="B86" s="158" t="s">
        <v>210</v>
      </c>
      <c r="C86" s="168"/>
      <c r="D86" s="168"/>
      <c r="E86" s="168"/>
    </row>
    <row r="87" spans="1:5" ht="15.75">
      <c r="A87" s="148" t="s">
        <v>211</v>
      </c>
      <c r="B87" s="158" t="s">
        <v>212</v>
      </c>
      <c r="C87" s="168"/>
      <c r="D87" s="168"/>
      <c r="E87" s="168"/>
    </row>
    <row r="88" spans="1:5" ht="15.75">
      <c r="A88" s="148" t="s">
        <v>213</v>
      </c>
      <c r="B88" s="105" t="s">
        <v>214</v>
      </c>
      <c r="C88" s="168"/>
      <c r="D88" s="168"/>
      <c r="E88" s="168"/>
    </row>
    <row r="89" spans="1:5" ht="15.75">
      <c r="A89" s="148" t="s">
        <v>215</v>
      </c>
      <c r="B89" s="105" t="s">
        <v>216</v>
      </c>
      <c r="C89" s="168"/>
      <c r="D89" s="168"/>
      <c r="E89" s="168"/>
    </row>
    <row r="90" spans="1:5" ht="31.5">
      <c r="A90" s="148" t="s">
        <v>217</v>
      </c>
      <c r="B90" s="158" t="s">
        <v>218</v>
      </c>
      <c r="C90" s="168"/>
      <c r="D90" s="168"/>
      <c r="E90" s="168"/>
    </row>
    <row r="91" spans="1:5" ht="16.5" thickBot="1">
      <c r="A91" s="149" t="s">
        <v>219</v>
      </c>
      <c r="B91" s="150" t="s">
        <v>220</v>
      </c>
      <c r="C91" s="433"/>
      <c r="D91" s="433"/>
      <c r="E91" s="433"/>
    </row>
    <row r="92" spans="1:5" s="153" customFormat="1" ht="16.5" thickBot="1">
      <c r="A92" s="151" t="s">
        <v>221</v>
      </c>
      <c r="B92" s="152" t="s">
        <v>222</v>
      </c>
      <c r="C92" s="434">
        <f>SUM(C83:C91)</f>
        <v>0</v>
      </c>
      <c r="D92" s="434">
        <f>SUM(D83:D91)</f>
        <v>0</v>
      </c>
      <c r="E92" s="434">
        <f>SUM(E83:E91)</f>
        <v>17716</v>
      </c>
    </row>
    <row r="93" spans="1:5" ht="15.75">
      <c r="A93" s="154" t="s">
        <v>223</v>
      </c>
      <c r="B93" s="155" t="s">
        <v>224</v>
      </c>
      <c r="C93" s="435"/>
      <c r="D93" s="435"/>
      <c r="E93" s="435"/>
    </row>
    <row r="94" spans="1:5" ht="31.5">
      <c r="A94" s="148" t="s">
        <v>225</v>
      </c>
      <c r="B94" s="158" t="s">
        <v>226</v>
      </c>
      <c r="C94" s="168"/>
      <c r="D94" s="168"/>
      <c r="E94" s="168"/>
    </row>
    <row r="95" spans="1:5" ht="15.75">
      <c r="A95" s="148" t="s">
        <v>227</v>
      </c>
      <c r="B95" s="105" t="s">
        <v>228</v>
      </c>
      <c r="C95" s="168"/>
      <c r="D95" s="168"/>
      <c r="E95" s="168">
        <v>77753</v>
      </c>
    </row>
    <row r="96" spans="1:5" ht="31.5">
      <c r="A96" s="148" t="s">
        <v>229</v>
      </c>
      <c r="B96" s="158" t="s">
        <v>230</v>
      </c>
      <c r="C96" s="168"/>
      <c r="D96" s="168"/>
      <c r="E96" s="168"/>
    </row>
    <row r="97" spans="1:5" ht="31.5">
      <c r="A97" s="148" t="s">
        <v>231</v>
      </c>
      <c r="B97" s="158" t="s">
        <v>232</v>
      </c>
      <c r="C97" s="168"/>
      <c r="D97" s="168"/>
      <c r="E97" s="168"/>
    </row>
    <row r="98" spans="1:5" ht="15.75">
      <c r="A98" s="148" t="s">
        <v>233</v>
      </c>
      <c r="B98" s="105" t="s">
        <v>234</v>
      </c>
      <c r="C98" s="168"/>
      <c r="D98" s="168"/>
      <c r="E98" s="168"/>
    </row>
    <row r="99" spans="1:5" ht="15.75">
      <c r="A99" s="148" t="s">
        <v>235</v>
      </c>
      <c r="B99" s="105" t="s">
        <v>236</v>
      </c>
      <c r="C99" s="168"/>
      <c r="D99" s="168"/>
      <c r="E99" s="168"/>
    </row>
    <row r="100" spans="1:5" ht="31.5">
      <c r="A100" s="148" t="s">
        <v>237</v>
      </c>
      <c r="B100" s="158" t="s">
        <v>238</v>
      </c>
      <c r="C100" s="168"/>
      <c r="D100" s="168"/>
      <c r="E100" s="168"/>
    </row>
    <row r="101" spans="1:5" ht="16.5" thickBot="1">
      <c r="A101" s="149" t="s">
        <v>239</v>
      </c>
      <c r="B101" s="150" t="s">
        <v>240</v>
      </c>
      <c r="C101" s="433">
        <v>868121</v>
      </c>
      <c r="D101" s="433"/>
      <c r="E101" s="433">
        <v>884714</v>
      </c>
    </row>
    <row r="102" spans="1:5" s="153" customFormat="1" ht="16.5" thickBot="1">
      <c r="A102" s="151" t="s">
        <v>241</v>
      </c>
      <c r="B102" s="152" t="s">
        <v>242</v>
      </c>
      <c r="C102" s="434">
        <f>SUM(C93:C101)</f>
        <v>868121</v>
      </c>
      <c r="D102" s="434">
        <f>SUM(D93:D101)</f>
        <v>0</v>
      </c>
      <c r="E102" s="434">
        <f>SUM(E93:E101)</f>
        <v>962467</v>
      </c>
    </row>
    <row r="103" spans="1:5" ht="15.75">
      <c r="A103" s="154" t="s">
        <v>243</v>
      </c>
      <c r="B103" s="155" t="s">
        <v>244</v>
      </c>
      <c r="C103" s="435"/>
      <c r="D103" s="435"/>
      <c r="E103" s="435">
        <v>100000</v>
      </c>
    </row>
    <row r="104" spans="1:5" ht="15.75">
      <c r="A104" s="148" t="s">
        <v>245</v>
      </c>
      <c r="B104" s="105" t="s">
        <v>164</v>
      </c>
      <c r="C104" s="168"/>
      <c r="D104" s="168"/>
      <c r="E104" s="168">
        <v>6500</v>
      </c>
    </row>
    <row r="105" spans="1:5" ht="15.75">
      <c r="A105" s="148" t="s">
        <v>246</v>
      </c>
      <c r="B105" s="105" t="s">
        <v>247</v>
      </c>
      <c r="C105" s="168">
        <v>163129</v>
      </c>
      <c r="D105" s="168"/>
      <c r="E105" s="168">
        <v>99366</v>
      </c>
    </row>
    <row r="106" spans="1:5" ht="15.75">
      <c r="A106" s="148" t="s">
        <v>248</v>
      </c>
      <c r="B106" s="105" t="s">
        <v>168</v>
      </c>
      <c r="C106" s="168"/>
      <c r="D106" s="168"/>
      <c r="E106" s="168"/>
    </row>
    <row r="107" spans="1:5" ht="31.5">
      <c r="A107" s="148" t="s">
        <v>249</v>
      </c>
      <c r="B107" s="158" t="s">
        <v>250</v>
      </c>
      <c r="C107" s="168"/>
      <c r="D107" s="168"/>
      <c r="E107" s="168"/>
    </row>
    <row r="108" spans="1:5" ht="31.5">
      <c r="A108" s="148" t="s">
        <v>251</v>
      </c>
      <c r="B108" s="158" t="s">
        <v>172</v>
      </c>
      <c r="C108" s="168"/>
      <c r="D108" s="168"/>
      <c r="E108" s="168"/>
    </row>
    <row r="109" spans="1:5" ht="16.5" thickBot="1">
      <c r="A109" s="149" t="s">
        <v>252</v>
      </c>
      <c r="B109" s="150" t="s">
        <v>253</v>
      </c>
      <c r="C109" s="433"/>
      <c r="D109" s="433"/>
      <c r="E109" s="433"/>
    </row>
    <row r="110" spans="1:5" s="153" customFormat="1" ht="16.5" thickBot="1">
      <c r="A110" s="151" t="s">
        <v>254</v>
      </c>
      <c r="B110" s="152" t="s">
        <v>255</v>
      </c>
      <c r="C110" s="434">
        <f>SUM(C103:C109)</f>
        <v>163129</v>
      </c>
      <c r="D110" s="434">
        <f>SUM(D103:D109)</f>
        <v>0</v>
      </c>
      <c r="E110" s="434">
        <f>SUM(E103:E109)</f>
        <v>205866</v>
      </c>
    </row>
    <row r="111" spans="1:5" s="153" customFormat="1" ht="16.5" thickBot="1">
      <c r="A111" s="151" t="s">
        <v>256</v>
      </c>
      <c r="B111" s="152" t="s">
        <v>257</v>
      </c>
      <c r="C111" s="434">
        <f>C92+C102+C110</f>
        <v>1031250</v>
      </c>
      <c r="D111" s="434">
        <f>D92+D102+D110</f>
        <v>0</v>
      </c>
      <c r="E111" s="434">
        <f>E92+E102+E110</f>
        <v>1186049</v>
      </c>
    </row>
    <row r="112" spans="1:5" s="153" customFormat="1" ht="16.5" thickBot="1">
      <c r="A112" s="151" t="s">
        <v>258</v>
      </c>
      <c r="B112" s="152" t="s">
        <v>260</v>
      </c>
      <c r="C112" s="434"/>
      <c r="D112" s="434"/>
      <c r="E112" s="434"/>
    </row>
    <row r="113" spans="1:5" ht="15.75">
      <c r="A113" s="154" t="s">
        <v>507</v>
      </c>
      <c r="B113" s="155" t="s">
        <v>261</v>
      </c>
      <c r="C113" s="435">
        <v>250000</v>
      </c>
      <c r="D113" s="435"/>
      <c r="E113" s="435">
        <v>0</v>
      </c>
    </row>
    <row r="114" spans="1:5" ht="15.75">
      <c r="A114" s="148" t="s">
        <v>508</v>
      </c>
      <c r="B114" s="105" t="s">
        <v>262</v>
      </c>
      <c r="C114" s="168">
        <v>2071432</v>
      </c>
      <c r="D114" s="168"/>
      <c r="E114" s="168">
        <v>1460157</v>
      </c>
    </row>
    <row r="115" spans="1:5" ht="16.5" thickBot="1">
      <c r="A115" s="149" t="s">
        <v>509</v>
      </c>
      <c r="B115" s="150" t="s">
        <v>263</v>
      </c>
      <c r="C115" s="433">
        <v>48600000</v>
      </c>
      <c r="D115" s="433"/>
      <c r="E115" s="433">
        <v>45393809</v>
      </c>
    </row>
    <row r="116" spans="1:5" s="153" customFormat="1" ht="16.5" thickBot="1">
      <c r="A116" s="151" t="s">
        <v>259</v>
      </c>
      <c r="B116" s="152" t="s">
        <v>264</v>
      </c>
      <c r="C116" s="434">
        <f>SUM(C113:C115)</f>
        <v>50921432</v>
      </c>
      <c r="D116" s="434">
        <f>SUM(D113:D115)</f>
        <v>0</v>
      </c>
      <c r="E116" s="434">
        <f>SUM(E113:E115)</f>
        <v>46853966</v>
      </c>
    </row>
    <row r="117" spans="1:5" ht="16.5" thickBot="1">
      <c r="A117" s="160"/>
      <c r="B117" s="161"/>
      <c r="C117" s="436"/>
      <c r="D117" s="436"/>
      <c r="E117" s="436"/>
    </row>
    <row r="118" spans="1:5" s="162" customFormat="1" ht="19.5" thickBot="1">
      <c r="A118" s="708" t="s">
        <v>265</v>
      </c>
      <c r="B118" s="709"/>
      <c r="C118" s="437">
        <f>C82+C92+C102+C110+C112+C116</f>
        <v>276254346</v>
      </c>
      <c r="D118" s="437">
        <f>D82+D92+D102+D110+D112+D116</f>
        <v>0</v>
      </c>
      <c r="E118" s="437">
        <f>E82+E92+E102+E110+E112+E116</f>
        <v>275636473</v>
      </c>
    </row>
    <row r="120" ht="15.75">
      <c r="A120" s="203"/>
    </row>
  </sheetData>
  <sheetProtection/>
  <mergeCells count="5">
    <mergeCell ref="C1:E1"/>
    <mergeCell ref="A3:E3"/>
    <mergeCell ref="A74:B74"/>
    <mergeCell ref="A118:B118"/>
    <mergeCell ref="A4:E4"/>
  </mergeCells>
  <printOptions/>
  <pageMargins left="0.35" right="0.22" top="0.7480314960629921" bottom="0.7480314960629921" header="0.31496062992125984" footer="0.31496062992125984"/>
  <pageSetup fitToHeight="0" fitToWidth="1" orientation="landscape" paperSize="9" r:id="rId1"/>
  <rowBreaks count="3" manualBreakCount="3">
    <brk id="49" max="4" man="1"/>
    <brk id="73" max="4" man="1"/>
    <brk id="96" max="4" man="1"/>
  </rowBreaks>
  <ignoredErrors>
    <ignoredError sqref="E72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:D1"/>
    </sheetView>
  </sheetViews>
  <sheetFormatPr defaultColWidth="24.125" defaultRowHeight="12.75"/>
  <cols>
    <col min="1" max="1" width="50.375" style="99" customWidth="1"/>
    <col min="2" max="4" width="24.125" style="456" customWidth="1"/>
    <col min="5" max="9" width="24.125" style="99" customWidth="1"/>
    <col min="10" max="10" width="24.125" style="143" customWidth="1"/>
    <col min="11" max="16384" width="24.125" style="99" customWidth="1"/>
  </cols>
  <sheetData>
    <row r="1" spans="1:10" ht="15.75">
      <c r="A1" s="632" t="s">
        <v>577</v>
      </c>
      <c r="B1" s="632"/>
      <c r="C1" s="632"/>
      <c r="D1" s="632"/>
      <c r="J1" s="99"/>
    </row>
    <row r="2" spans="1:10" ht="15.75">
      <c r="A2" s="102"/>
      <c r="B2" s="455"/>
      <c r="C2" s="455"/>
      <c r="D2" s="455"/>
      <c r="J2" s="99"/>
    </row>
    <row r="3" spans="1:10" ht="15.75">
      <c r="A3" s="705" t="s">
        <v>468</v>
      </c>
      <c r="B3" s="705"/>
      <c r="C3" s="705"/>
      <c r="D3" s="705"/>
      <c r="J3" s="99"/>
    </row>
    <row r="4" ht="16.5" thickBot="1">
      <c r="D4" s="455" t="s">
        <v>387</v>
      </c>
    </row>
    <row r="5" spans="1:4" s="171" customFormat="1" ht="16.5" thickBot="1">
      <c r="A5" s="169" t="s">
        <v>0</v>
      </c>
      <c r="B5" s="440" t="s">
        <v>1</v>
      </c>
      <c r="C5" s="440" t="s">
        <v>267</v>
      </c>
      <c r="D5" s="441" t="s">
        <v>42</v>
      </c>
    </row>
    <row r="6" spans="1:10" ht="15.75">
      <c r="A6" s="172" t="s">
        <v>268</v>
      </c>
      <c r="B6" s="442">
        <v>10589678</v>
      </c>
      <c r="C6" s="442">
        <v>14914781</v>
      </c>
      <c r="D6" s="443">
        <v>14791224</v>
      </c>
      <c r="E6" s="173"/>
      <c r="F6" s="103"/>
      <c r="G6" s="103"/>
      <c r="H6" s="103"/>
      <c r="I6" s="103"/>
      <c r="J6" s="174"/>
    </row>
    <row r="7" spans="1:10" ht="15.75">
      <c r="A7" s="175" t="s">
        <v>269</v>
      </c>
      <c r="B7" s="444">
        <v>1908196</v>
      </c>
      <c r="C7" s="444">
        <v>2608638</v>
      </c>
      <c r="D7" s="445">
        <v>2296738</v>
      </c>
      <c r="E7" s="173"/>
      <c r="F7" s="103"/>
      <c r="G7" s="103"/>
      <c r="H7" s="103"/>
      <c r="I7" s="103"/>
      <c r="J7" s="174"/>
    </row>
    <row r="8" spans="1:4" ht="15.75">
      <c r="A8" s="175" t="s">
        <v>36</v>
      </c>
      <c r="B8" s="444">
        <v>27559050</v>
      </c>
      <c r="C8" s="444">
        <v>42926097</v>
      </c>
      <c r="D8" s="445">
        <v>37372683</v>
      </c>
    </row>
    <row r="9" spans="1:4" ht="15.75">
      <c r="A9" s="175" t="s">
        <v>270</v>
      </c>
      <c r="B9" s="444">
        <v>4894132</v>
      </c>
      <c r="C9" s="444">
        <v>4293422</v>
      </c>
      <c r="D9" s="445">
        <v>3162005</v>
      </c>
    </row>
    <row r="10" spans="1:4" ht="15.75">
      <c r="A10" s="175" t="s">
        <v>271</v>
      </c>
      <c r="B10" s="444">
        <v>19460018</v>
      </c>
      <c r="C10" s="444">
        <v>27359026</v>
      </c>
      <c r="D10" s="445">
        <v>7975298</v>
      </c>
    </row>
    <row r="11" spans="1:4" ht="15.75">
      <c r="A11" s="176" t="s">
        <v>273</v>
      </c>
      <c r="B11" s="444">
        <v>48600000</v>
      </c>
      <c r="C11" s="444">
        <v>5781654</v>
      </c>
      <c r="D11" s="445">
        <v>1528160</v>
      </c>
    </row>
    <row r="12" spans="1:4" ht="15.75">
      <c r="A12" s="176" t="s">
        <v>274</v>
      </c>
      <c r="B12" s="444">
        <v>0</v>
      </c>
      <c r="C12" s="444">
        <v>49182369</v>
      </c>
      <c r="D12" s="445">
        <v>15914370</v>
      </c>
    </row>
    <row r="13" spans="1:4" ht="15.75">
      <c r="A13" s="175" t="s">
        <v>275</v>
      </c>
      <c r="B13" s="444">
        <v>0</v>
      </c>
      <c r="C13" s="444">
        <v>0</v>
      </c>
      <c r="D13" s="445">
        <v>0</v>
      </c>
    </row>
    <row r="14" spans="1:4" ht="15.75">
      <c r="A14" s="176" t="s">
        <v>272</v>
      </c>
      <c r="B14" s="444">
        <v>868212</v>
      </c>
      <c r="C14" s="444">
        <v>1192837</v>
      </c>
      <c r="D14" s="445">
        <v>1192837</v>
      </c>
    </row>
    <row r="15" spans="1:4" ht="15.75">
      <c r="A15" s="176"/>
      <c r="B15" s="444"/>
      <c r="C15" s="444"/>
      <c r="D15" s="445"/>
    </row>
    <row r="16" spans="1:4" ht="15.75">
      <c r="A16" s="176" t="s">
        <v>276</v>
      </c>
      <c r="B16" s="444"/>
      <c r="C16" s="444"/>
      <c r="D16" s="445"/>
    </row>
    <row r="17" spans="1:4" ht="15.75">
      <c r="A17" s="176"/>
      <c r="B17" s="444"/>
      <c r="C17" s="444"/>
      <c r="D17" s="445"/>
    </row>
    <row r="18" spans="1:10" s="153" customFormat="1" ht="16.5" thickBot="1">
      <c r="A18" s="177" t="s">
        <v>277</v>
      </c>
      <c r="B18" s="466">
        <f>SUM(B6:B17)</f>
        <v>113879286</v>
      </c>
      <c r="C18" s="466">
        <f>SUM(C6:C17)</f>
        <v>148258824</v>
      </c>
      <c r="D18" s="467">
        <f>SUM(D6:D17)</f>
        <v>84233315</v>
      </c>
      <c r="J18" s="178"/>
    </row>
    <row r="19" spans="1:4" ht="15.75">
      <c r="A19" s="179"/>
      <c r="B19" s="468"/>
      <c r="C19" s="468"/>
      <c r="D19" s="469"/>
    </row>
    <row r="20" spans="1:4" ht="15.75">
      <c r="A20" s="544" t="s">
        <v>278</v>
      </c>
      <c r="B20" s="444">
        <v>41981289</v>
      </c>
      <c r="C20" s="444">
        <v>56083176</v>
      </c>
      <c r="D20" s="445">
        <v>56083176</v>
      </c>
    </row>
    <row r="21" spans="1:4" ht="15.75">
      <c r="A21" s="544" t="s">
        <v>282</v>
      </c>
      <c r="B21" s="444">
        <v>0</v>
      </c>
      <c r="C21" s="444">
        <v>0</v>
      </c>
      <c r="D21" s="445">
        <v>0</v>
      </c>
    </row>
    <row r="22" spans="1:4" ht="15.75">
      <c r="A22" s="544" t="s">
        <v>279</v>
      </c>
      <c r="B22" s="444">
        <v>9600000</v>
      </c>
      <c r="C22" s="444">
        <v>12033551</v>
      </c>
      <c r="D22" s="445">
        <v>11688025</v>
      </c>
    </row>
    <row r="23" spans="1:4" ht="15.75">
      <c r="A23" s="544" t="s">
        <v>34</v>
      </c>
      <c r="B23" s="444">
        <v>479090</v>
      </c>
      <c r="C23" s="444">
        <v>1953209</v>
      </c>
      <c r="D23" s="445">
        <v>1630119</v>
      </c>
    </row>
    <row r="24" spans="1:4" ht="15.75">
      <c r="A24" s="545" t="s">
        <v>283</v>
      </c>
      <c r="B24" s="444">
        <v>0</v>
      </c>
      <c r="C24" s="444">
        <v>240000</v>
      </c>
      <c r="D24" s="445">
        <v>240000</v>
      </c>
    </row>
    <row r="25" spans="1:4" ht="15.75">
      <c r="A25" s="544" t="s">
        <v>522</v>
      </c>
      <c r="B25" s="444">
        <v>0</v>
      </c>
      <c r="C25" s="444">
        <v>0</v>
      </c>
      <c r="D25" s="445">
        <v>0</v>
      </c>
    </row>
    <row r="26" spans="1:4" ht="15.75">
      <c r="A26" s="545" t="s">
        <v>523</v>
      </c>
      <c r="B26" s="444">
        <v>0</v>
      </c>
      <c r="C26" s="444">
        <v>0</v>
      </c>
      <c r="D26" s="445">
        <v>0</v>
      </c>
    </row>
    <row r="27" spans="1:4" ht="15.75">
      <c r="A27" s="544" t="s">
        <v>281</v>
      </c>
      <c r="B27" s="444">
        <v>61818907</v>
      </c>
      <c r="C27" s="444">
        <v>77948888</v>
      </c>
      <c r="D27" s="445">
        <v>77948888</v>
      </c>
    </row>
    <row r="28" spans="1:4" ht="15.75">
      <c r="A28" s="175"/>
      <c r="B28" s="444"/>
      <c r="C28" s="444"/>
      <c r="D28" s="445"/>
    </row>
    <row r="29" spans="1:4" ht="15.75">
      <c r="A29" s="175" t="s">
        <v>284</v>
      </c>
      <c r="B29" s="444"/>
      <c r="C29" s="444"/>
      <c r="D29" s="445"/>
    </row>
    <row r="30" spans="1:4" ht="15.75">
      <c r="A30" s="104"/>
      <c r="B30" s="459"/>
      <c r="C30" s="459"/>
      <c r="D30" s="460"/>
    </row>
    <row r="31" spans="1:10" s="153" customFormat="1" ht="16.5" thickBot="1">
      <c r="A31" s="180" t="s">
        <v>37</v>
      </c>
      <c r="B31" s="470">
        <f>SUM(B20:B30)</f>
        <v>113879286</v>
      </c>
      <c r="C31" s="470">
        <f>SUM(C20:C30)</f>
        <v>148258824</v>
      </c>
      <c r="D31" s="471">
        <f>SUM(D20:D30)</f>
        <v>147590208</v>
      </c>
      <c r="J31" s="178"/>
    </row>
    <row r="32" spans="1:4" ht="16.5" thickBot="1">
      <c r="A32" s="181"/>
      <c r="B32" s="472"/>
      <c r="C32" s="472"/>
      <c r="D32" s="473"/>
    </row>
    <row r="33" spans="1:10" s="153" customFormat="1" ht="16.5" thickBot="1">
      <c r="A33" s="182" t="s">
        <v>285</v>
      </c>
      <c r="B33" s="453">
        <f>B31-B18</f>
        <v>0</v>
      </c>
      <c r="C33" s="453">
        <f>C31-C18</f>
        <v>0</v>
      </c>
      <c r="D33" s="454">
        <f>D31-D18</f>
        <v>63356893</v>
      </c>
      <c r="J33" s="178"/>
    </row>
  </sheetData>
  <sheetProtection/>
  <mergeCells count="2">
    <mergeCell ref="A1:D1"/>
    <mergeCell ref="A3:D3"/>
  </mergeCells>
  <printOptions/>
  <pageMargins left="0.7086614173228347" right="0.7086614173228347" top="0.35" bottom="0.32" header="0.31496062992125984" footer="0.31496062992125984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PageLayoutView="0" workbookViewId="0" topLeftCell="A1">
      <selection activeCell="A1" sqref="A1:D1"/>
    </sheetView>
  </sheetViews>
  <sheetFormatPr defaultColWidth="24.125" defaultRowHeight="12.75"/>
  <cols>
    <col min="1" max="1" width="8.375" style="142" bestFit="1" customWidth="1"/>
    <col min="2" max="2" width="61.00390625" style="185" customWidth="1"/>
    <col min="3" max="3" width="24.125" style="165" customWidth="1"/>
    <col min="4" max="9" width="24.125" style="99" customWidth="1"/>
    <col min="10" max="10" width="24.125" style="143" customWidth="1"/>
    <col min="11" max="16384" width="24.125" style="99" customWidth="1"/>
  </cols>
  <sheetData>
    <row r="1" spans="1:10" ht="15.75">
      <c r="A1" s="632" t="s">
        <v>578</v>
      </c>
      <c r="B1" s="632"/>
      <c r="C1" s="632"/>
      <c r="D1" s="632"/>
      <c r="J1" s="99"/>
    </row>
    <row r="2" spans="1:10" ht="15.75">
      <c r="A2" s="183"/>
      <c r="B2" s="184"/>
      <c r="C2" s="439"/>
      <c r="D2" s="102"/>
      <c r="J2" s="99"/>
    </row>
    <row r="3" spans="1:10" ht="15.75">
      <c r="A3" s="705" t="s">
        <v>286</v>
      </c>
      <c r="B3" s="705"/>
      <c r="C3" s="705"/>
      <c r="D3" s="153"/>
      <c r="J3" s="99"/>
    </row>
    <row r="4" spans="1:10" ht="15.75">
      <c r="A4" s="705" t="s">
        <v>447</v>
      </c>
      <c r="B4" s="705"/>
      <c r="C4" s="705"/>
      <c r="D4" s="202"/>
      <c r="J4" s="99"/>
    </row>
    <row r="5" ht="16.5" thickBot="1">
      <c r="C5" s="439" t="s">
        <v>387</v>
      </c>
    </row>
    <row r="6" spans="1:3" s="171" customFormat="1" ht="15.75">
      <c r="A6" s="186" t="s">
        <v>287</v>
      </c>
      <c r="B6" s="187" t="s">
        <v>0</v>
      </c>
      <c r="C6" s="462" t="s">
        <v>288</v>
      </c>
    </row>
    <row r="7" spans="1:10" ht="15.75">
      <c r="A7" s="167">
        <v>1</v>
      </c>
      <c r="B7" s="188" t="s">
        <v>289</v>
      </c>
      <c r="C7" s="463">
        <v>69641320</v>
      </c>
      <c r="D7" s="103"/>
      <c r="E7" s="103"/>
      <c r="F7" s="174"/>
      <c r="J7" s="99"/>
    </row>
    <row r="8" spans="1:10" ht="15.75">
      <c r="A8" s="167">
        <v>2</v>
      </c>
      <c r="B8" s="188" t="s">
        <v>290</v>
      </c>
      <c r="C8" s="463">
        <v>83040478</v>
      </c>
      <c r="D8" s="103"/>
      <c r="E8" s="103"/>
      <c r="F8" s="174"/>
      <c r="J8" s="99"/>
    </row>
    <row r="9" spans="1:6" s="153" customFormat="1" ht="15.75">
      <c r="A9" s="189" t="s">
        <v>291</v>
      </c>
      <c r="B9" s="190" t="s">
        <v>292</v>
      </c>
      <c r="C9" s="166">
        <f>C7-C8</f>
        <v>-13399158</v>
      </c>
      <c r="F9" s="178"/>
    </row>
    <row r="10" spans="1:10" ht="15.75">
      <c r="A10" s="148">
        <v>3</v>
      </c>
      <c r="B10" s="191" t="s">
        <v>293</v>
      </c>
      <c r="C10" s="449">
        <v>77948888</v>
      </c>
      <c r="F10" s="143"/>
      <c r="J10" s="99"/>
    </row>
    <row r="11" spans="1:10" ht="15.75">
      <c r="A11" s="148">
        <v>4</v>
      </c>
      <c r="B11" s="191" t="s">
        <v>294</v>
      </c>
      <c r="C11" s="449">
        <v>1192837</v>
      </c>
      <c r="F11" s="143"/>
      <c r="J11" s="99"/>
    </row>
    <row r="12" spans="1:10" ht="15.75" hidden="1">
      <c r="A12" s="149">
        <v>5</v>
      </c>
      <c r="B12" s="201" t="s">
        <v>352</v>
      </c>
      <c r="C12" s="446"/>
      <c r="F12" s="143"/>
      <c r="J12" s="99"/>
    </row>
    <row r="13" spans="1:6" s="153" customFormat="1" ht="16.5" thickBot="1">
      <c r="A13" s="192" t="s">
        <v>295</v>
      </c>
      <c r="B13" s="193" t="s">
        <v>296</v>
      </c>
      <c r="C13" s="464">
        <f>C10-C11+C12</f>
        <v>76756051</v>
      </c>
      <c r="F13" s="178"/>
    </row>
    <row r="14" spans="1:6" s="153" customFormat="1" ht="16.5" thickBot="1">
      <c r="A14" s="151" t="s">
        <v>266</v>
      </c>
      <c r="B14" s="194" t="s">
        <v>297</v>
      </c>
      <c r="C14" s="447">
        <f>C9+C13</f>
        <v>63356893</v>
      </c>
      <c r="F14" s="178"/>
    </row>
    <row r="15" spans="1:10" ht="15.75">
      <c r="A15" s="154">
        <v>5</v>
      </c>
      <c r="B15" s="195" t="s">
        <v>298</v>
      </c>
      <c r="C15" s="448">
        <v>0</v>
      </c>
      <c r="F15" s="143"/>
      <c r="J15" s="99"/>
    </row>
    <row r="16" spans="1:10" ht="15.75">
      <c r="A16" s="148">
        <v>6</v>
      </c>
      <c r="B16" s="191" t="s">
        <v>299</v>
      </c>
      <c r="C16" s="449">
        <v>0</v>
      </c>
      <c r="F16" s="143"/>
      <c r="J16" s="99"/>
    </row>
    <row r="17" spans="1:6" s="153" customFormat="1" ht="15.75">
      <c r="A17" s="189" t="s">
        <v>300</v>
      </c>
      <c r="B17" s="190" t="s">
        <v>301</v>
      </c>
      <c r="C17" s="166">
        <f>C15-C16</f>
        <v>0</v>
      </c>
      <c r="F17" s="178"/>
    </row>
    <row r="18" spans="1:10" ht="15.75">
      <c r="A18" s="148">
        <v>7</v>
      </c>
      <c r="B18" s="191" t="s">
        <v>302</v>
      </c>
      <c r="C18" s="449">
        <v>0</v>
      </c>
      <c r="F18" s="143"/>
      <c r="J18" s="99"/>
    </row>
    <row r="19" spans="1:10" ht="15.75">
      <c r="A19" s="148">
        <v>8</v>
      </c>
      <c r="B19" s="191" t="s">
        <v>303</v>
      </c>
      <c r="C19" s="449">
        <v>0</v>
      </c>
      <c r="F19" s="143"/>
      <c r="J19" s="99"/>
    </row>
    <row r="20" spans="1:6" s="153" customFormat="1" ht="16.5" thickBot="1">
      <c r="A20" s="192" t="s">
        <v>304</v>
      </c>
      <c r="B20" s="193" t="s">
        <v>305</v>
      </c>
      <c r="C20" s="464">
        <f>C18-C19</f>
        <v>0</v>
      </c>
      <c r="F20" s="178"/>
    </row>
    <row r="21" spans="1:6" s="153" customFormat="1" ht="16.5" thickBot="1">
      <c r="A21" s="151" t="s">
        <v>112</v>
      </c>
      <c r="B21" s="194" t="s">
        <v>306</v>
      </c>
      <c r="C21" s="447">
        <f>C17+C20</f>
        <v>0</v>
      </c>
      <c r="F21" s="178"/>
    </row>
    <row r="22" spans="1:6" s="153" customFormat="1" ht="16.5" thickBot="1">
      <c r="A22" s="151" t="s">
        <v>124</v>
      </c>
      <c r="B22" s="194" t="s">
        <v>307</v>
      </c>
      <c r="C22" s="447">
        <f>C14+C21</f>
        <v>63356893</v>
      </c>
      <c r="F22" s="178"/>
    </row>
    <row r="23" spans="1:6" s="153" customFormat="1" ht="16.5" thickBot="1">
      <c r="A23" s="151" t="s">
        <v>176</v>
      </c>
      <c r="B23" s="194" t="s">
        <v>308</v>
      </c>
      <c r="C23" s="465">
        <v>38528553</v>
      </c>
      <c r="F23" s="178"/>
    </row>
    <row r="24" spans="1:6" s="153" customFormat="1" ht="16.5" thickBot="1">
      <c r="A24" s="151" t="s">
        <v>178</v>
      </c>
      <c r="B24" s="194" t="s">
        <v>309</v>
      </c>
      <c r="C24" s="465">
        <f>C22-C23</f>
        <v>24828340</v>
      </c>
      <c r="F24" s="178"/>
    </row>
    <row r="25" spans="1:6" s="153" customFormat="1" ht="16.5" thickBot="1">
      <c r="A25" s="151" t="s">
        <v>186</v>
      </c>
      <c r="B25" s="194" t="s">
        <v>310</v>
      </c>
      <c r="C25" s="447">
        <v>0</v>
      </c>
      <c r="F25" s="178"/>
    </row>
    <row r="26" spans="1:6" s="153" customFormat="1" ht="16.5" thickBot="1">
      <c r="A26" s="196" t="s">
        <v>201</v>
      </c>
      <c r="B26" s="197" t="s">
        <v>311</v>
      </c>
      <c r="C26" s="450">
        <f>C21-C25</f>
        <v>0</v>
      </c>
      <c r="F26" s="178"/>
    </row>
    <row r="27" spans="6:10" ht="15.75">
      <c r="F27" s="143"/>
      <c r="J27" s="99"/>
    </row>
    <row r="28" spans="6:10" ht="15.75">
      <c r="F28" s="143"/>
      <c r="J28" s="99"/>
    </row>
    <row r="29" spans="6:10" ht="15.75">
      <c r="F29" s="143"/>
      <c r="J29" s="99"/>
    </row>
  </sheetData>
  <sheetProtection/>
  <mergeCells count="3">
    <mergeCell ref="A1:D1"/>
    <mergeCell ref="A4:C4"/>
    <mergeCell ref="A3:C3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="70" zoomScaleNormal="70" zoomScalePageLayoutView="0" workbookViewId="0" topLeftCell="A1">
      <selection activeCell="A1" sqref="A1:E1"/>
    </sheetView>
  </sheetViews>
  <sheetFormatPr defaultColWidth="24.125" defaultRowHeight="12.75"/>
  <cols>
    <col min="1" max="1" width="8.375" style="142" bestFit="1" customWidth="1"/>
    <col min="2" max="2" width="103.75390625" style="185" bestFit="1" customWidth="1"/>
    <col min="3" max="3" width="18.875" style="456" customWidth="1"/>
    <col min="4" max="4" width="18.00390625" style="456" customWidth="1"/>
    <col min="5" max="5" width="19.625" style="456" customWidth="1"/>
    <col min="6" max="9" width="24.125" style="99" customWidth="1"/>
    <col min="10" max="10" width="24.125" style="143" customWidth="1"/>
    <col min="11" max="16384" width="24.125" style="99" customWidth="1"/>
  </cols>
  <sheetData>
    <row r="1" spans="1:10" ht="15.75">
      <c r="A1" s="632" t="s">
        <v>579</v>
      </c>
      <c r="B1" s="632"/>
      <c r="C1" s="632"/>
      <c r="D1" s="632"/>
      <c r="E1" s="632"/>
      <c r="J1" s="99"/>
    </row>
    <row r="2" spans="1:10" ht="15.75">
      <c r="A2" s="183"/>
      <c r="B2" s="184"/>
      <c r="C2" s="455"/>
      <c r="D2" s="455"/>
      <c r="J2" s="99"/>
    </row>
    <row r="3" spans="1:10" ht="15.75">
      <c r="A3" s="705" t="s">
        <v>469</v>
      </c>
      <c r="B3" s="705"/>
      <c r="C3" s="705"/>
      <c r="D3" s="705"/>
      <c r="E3" s="705"/>
      <c r="J3" s="99"/>
    </row>
    <row r="4" spans="1:10" ht="15.75">
      <c r="A4" s="705" t="s">
        <v>447</v>
      </c>
      <c r="B4" s="705"/>
      <c r="C4" s="705"/>
      <c r="D4" s="705"/>
      <c r="E4" s="705"/>
      <c r="J4" s="99"/>
    </row>
    <row r="5" ht="16.5" thickBot="1">
      <c r="E5" s="455" t="s">
        <v>387</v>
      </c>
    </row>
    <row r="6" spans="1:5" s="198" customFormat="1" ht="16.5" thickBot="1">
      <c r="A6" s="169" t="s">
        <v>287</v>
      </c>
      <c r="B6" s="170" t="s">
        <v>0</v>
      </c>
      <c r="C6" s="440" t="s">
        <v>56</v>
      </c>
      <c r="D6" s="440" t="s">
        <v>57</v>
      </c>
      <c r="E6" s="441" t="s">
        <v>58</v>
      </c>
    </row>
    <row r="7" spans="1:10" ht="15.75">
      <c r="A7" s="199">
        <v>1</v>
      </c>
      <c r="B7" s="200" t="s">
        <v>312</v>
      </c>
      <c r="C7" s="442">
        <v>13134333</v>
      </c>
      <c r="D7" s="442"/>
      <c r="E7" s="443">
        <v>16720179</v>
      </c>
      <c r="F7" s="174"/>
      <c r="J7" s="99"/>
    </row>
    <row r="8" spans="1:10" ht="15.75">
      <c r="A8" s="167">
        <v>2</v>
      </c>
      <c r="B8" s="188" t="s">
        <v>313</v>
      </c>
      <c r="C8" s="444">
        <v>5586500</v>
      </c>
      <c r="D8" s="444"/>
      <c r="E8" s="445">
        <v>1469100</v>
      </c>
      <c r="F8" s="174"/>
      <c r="J8" s="99"/>
    </row>
    <row r="9" spans="1:10" ht="16.5" thickBot="1">
      <c r="A9" s="149">
        <v>3</v>
      </c>
      <c r="B9" s="201" t="s">
        <v>314</v>
      </c>
      <c r="C9" s="451">
        <v>221584</v>
      </c>
      <c r="D9" s="451"/>
      <c r="E9" s="452">
        <v>29807</v>
      </c>
      <c r="F9" s="143"/>
      <c r="J9" s="99"/>
    </row>
    <row r="10" spans="1:6" s="153" customFormat="1" ht="16.5" thickBot="1">
      <c r="A10" s="151" t="s">
        <v>315</v>
      </c>
      <c r="B10" s="194" t="s">
        <v>316</v>
      </c>
      <c r="C10" s="453">
        <f>SUM(C7:C9)</f>
        <v>18942417</v>
      </c>
      <c r="D10" s="453">
        <f>SUM(D7:D9)</f>
        <v>0</v>
      </c>
      <c r="E10" s="454">
        <f>SUM(E7:E9)</f>
        <v>18219086</v>
      </c>
      <c r="F10" s="178"/>
    </row>
    <row r="11" spans="1:10" ht="15.75">
      <c r="A11" s="154">
        <v>4</v>
      </c>
      <c r="B11" s="195" t="s">
        <v>317</v>
      </c>
      <c r="C11" s="457"/>
      <c r="D11" s="457"/>
      <c r="E11" s="458"/>
      <c r="F11" s="143"/>
      <c r="J11" s="99"/>
    </row>
    <row r="12" spans="1:10" ht="16.5" thickBot="1">
      <c r="A12" s="149">
        <v>5</v>
      </c>
      <c r="B12" s="201" t="s">
        <v>318</v>
      </c>
      <c r="C12" s="451"/>
      <c r="D12" s="451"/>
      <c r="E12" s="452"/>
      <c r="F12" s="143"/>
      <c r="J12" s="99"/>
    </row>
    <row r="13" spans="1:6" s="153" customFormat="1" ht="16.5" thickBot="1">
      <c r="A13" s="151" t="s">
        <v>319</v>
      </c>
      <c r="B13" s="194" t="s">
        <v>320</v>
      </c>
      <c r="C13" s="453">
        <f>SUM(C11:C12)</f>
        <v>0</v>
      </c>
      <c r="D13" s="453">
        <f>SUM(D11:D12)</f>
        <v>0</v>
      </c>
      <c r="E13" s="453">
        <f>SUM(E11:E12)</f>
        <v>0</v>
      </c>
      <c r="F13" s="178"/>
    </row>
    <row r="14" spans="1:10" ht="15.75">
      <c r="A14" s="154">
        <v>6</v>
      </c>
      <c r="B14" s="195" t="s">
        <v>321</v>
      </c>
      <c r="C14" s="457">
        <v>27551077</v>
      </c>
      <c r="D14" s="457"/>
      <c r="E14" s="458">
        <v>30986426</v>
      </c>
      <c r="F14" s="143"/>
      <c r="J14" s="99"/>
    </row>
    <row r="15" spans="1:10" ht="15.75">
      <c r="A15" s="148">
        <v>7</v>
      </c>
      <c r="B15" s="191" t="s">
        <v>322</v>
      </c>
      <c r="C15" s="459">
        <v>12875983</v>
      </c>
      <c r="D15" s="459"/>
      <c r="E15" s="460">
        <v>25346750</v>
      </c>
      <c r="F15" s="143"/>
      <c r="J15" s="99"/>
    </row>
    <row r="16" spans="1:10" ht="15.75">
      <c r="A16" s="149">
        <v>8</v>
      </c>
      <c r="B16" s="201" t="s">
        <v>349</v>
      </c>
      <c r="C16" s="451">
        <v>1905000</v>
      </c>
      <c r="D16" s="451"/>
      <c r="E16" s="452">
        <v>6942191</v>
      </c>
      <c r="F16" s="143"/>
      <c r="J16" s="99"/>
    </row>
    <row r="17" spans="1:10" ht="16.5" thickBot="1">
      <c r="A17" s="149">
        <v>9</v>
      </c>
      <c r="B17" s="201" t="s">
        <v>323</v>
      </c>
      <c r="C17" s="451">
        <v>14395476</v>
      </c>
      <c r="D17" s="451"/>
      <c r="E17" s="452">
        <v>401195</v>
      </c>
      <c r="F17" s="143"/>
      <c r="J17" s="99"/>
    </row>
    <row r="18" spans="1:6" s="153" customFormat="1" ht="16.5" thickBot="1">
      <c r="A18" s="151" t="s">
        <v>324</v>
      </c>
      <c r="B18" s="194" t="s">
        <v>325</v>
      </c>
      <c r="C18" s="454">
        <f>SUM(C14:C17)</f>
        <v>56727536</v>
      </c>
      <c r="D18" s="454">
        <f>SUM(D14:D17)</f>
        <v>0</v>
      </c>
      <c r="E18" s="454">
        <f>SUM(E14:E17)</f>
        <v>63676562</v>
      </c>
      <c r="F18" s="178"/>
    </row>
    <row r="19" spans="1:10" ht="15.75">
      <c r="A19" s="154">
        <v>10</v>
      </c>
      <c r="B19" s="195" t="s">
        <v>326</v>
      </c>
      <c r="C19" s="457">
        <v>1935804</v>
      </c>
      <c r="D19" s="457"/>
      <c r="E19" s="458">
        <v>3105699</v>
      </c>
      <c r="F19" s="143"/>
      <c r="J19" s="99"/>
    </row>
    <row r="20" spans="1:10" ht="15.75">
      <c r="A20" s="148">
        <v>11</v>
      </c>
      <c r="B20" s="191" t="s">
        <v>327</v>
      </c>
      <c r="C20" s="459">
        <v>14422774</v>
      </c>
      <c r="D20" s="459"/>
      <c r="E20" s="460">
        <v>30226317</v>
      </c>
      <c r="F20" s="143"/>
      <c r="J20" s="99"/>
    </row>
    <row r="21" spans="1:10" ht="15.75">
      <c r="A21" s="148">
        <v>12</v>
      </c>
      <c r="B21" s="191" t="s">
        <v>328</v>
      </c>
      <c r="C21" s="459"/>
      <c r="D21" s="459"/>
      <c r="E21" s="460"/>
      <c r="F21" s="143"/>
      <c r="J21" s="99"/>
    </row>
    <row r="22" spans="1:10" ht="16.5" thickBot="1">
      <c r="A22" s="149">
        <v>13</v>
      </c>
      <c r="B22" s="201" t="s">
        <v>329</v>
      </c>
      <c r="C22" s="451"/>
      <c r="D22" s="451"/>
      <c r="E22" s="452">
        <v>28085</v>
      </c>
      <c r="F22" s="143"/>
      <c r="J22" s="99"/>
    </row>
    <row r="23" spans="1:6" s="153" customFormat="1" ht="16.5" thickBot="1">
      <c r="A23" s="151" t="s">
        <v>330</v>
      </c>
      <c r="B23" s="194" t="s">
        <v>331</v>
      </c>
      <c r="C23" s="454">
        <f>SUM(C19:C22)</f>
        <v>16358578</v>
      </c>
      <c r="D23" s="454">
        <f>SUM(D19:D22)</f>
        <v>0</v>
      </c>
      <c r="E23" s="454">
        <f>SUM(E19:E22)</f>
        <v>33360101</v>
      </c>
      <c r="F23" s="178"/>
    </row>
    <row r="24" spans="1:10" ht="15.75">
      <c r="A24" s="154">
        <v>14</v>
      </c>
      <c r="B24" s="195" t="s">
        <v>332</v>
      </c>
      <c r="C24" s="457">
        <v>9024343</v>
      </c>
      <c r="D24" s="457"/>
      <c r="E24" s="458">
        <v>7467851</v>
      </c>
      <c r="F24" s="143"/>
      <c r="J24" s="99"/>
    </row>
    <row r="25" spans="1:10" ht="15.75">
      <c r="A25" s="148">
        <v>15</v>
      </c>
      <c r="B25" s="191" t="s">
        <v>512</v>
      </c>
      <c r="C25" s="459">
        <v>8744971</v>
      </c>
      <c r="D25" s="459"/>
      <c r="E25" s="460">
        <v>6829938</v>
      </c>
      <c r="F25" s="143"/>
      <c r="J25" s="99"/>
    </row>
    <row r="26" spans="1:10" ht="16.5" thickBot="1">
      <c r="A26" s="149">
        <v>16</v>
      </c>
      <c r="B26" s="201" t="s">
        <v>333</v>
      </c>
      <c r="C26" s="451">
        <v>2388649</v>
      </c>
      <c r="D26" s="451"/>
      <c r="E26" s="452">
        <v>2178898</v>
      </c>
      <c r="F26" s="143"/>
      <c r="J26" s="99"/>
    </row>
    <row r="27" spans="1:6" s="153" customFormat="1" ht="16.5" thickBot="1">
      <c r="A27" s="151" t="s">
        <v>334</v>
      </c>
      <c r="B27" s="194" t="s">
        <v>335</v>
      </c>
      <c r="C27" s="454">
        <f>SUM(C24:C26)</f>
        <v>20157963</v>
      </c>
      <c r="D27" s="454">
        <f>SUM(D24:D26)</f>
        <v>0</v>
      </c>
      <c r="E27" s="454">
        <f>SUM(E24:E26)</f>
        <v>16476687</v>
      </c>
      <c r="F27" s="178"/>
    </row>
    <row r="28" spans="1:6" s="153" customFormat="1" ht="16.5" thickBot="1">
      <c r="A28" s="151" t="s">
        <v>336</v>
      </c>
      <c r="B28" s="194" t="s">
        <v>337</v>
      </c>
      <c r="C28" s="453">
        <v>19327639</v>
      </c>
      <c r="D28" s="453"/>
      <c r="E28" s="454">
        <v>10199879</v>
      </c>
      <c r="F28" s="178"/>
    </row>
    <row r="29" spans="1:6" s="153" customFormat="1" ht="16.5" thickBot="1">
      <c r="A29" s="151" t="s">
        <v>338</v>
      </c>
      <c r="B29" s="194" t="s">
        <v>339</v>
      </c>
      <c r="C29" s="454">
        <v>19140545</v>
      </c>
      <c r="D29" s="454"/>
      <c r="E29" s="454">
        <v>18564204</v>
      </c>
      <c r="F29" s="178"/>
    </row>
    <row r="30" spans="1:6" s="153" customFormat="1" ht="16.5" thickBot="1">
      <c r="A30" s="151" t="s">
        <v>266</v>
      </c>
      <c r="B30" s="194" t="s">
        <v>340</v>
      </c>
      <c r="C30" s="454">
        <f>C10+C13+C18-C23-C27-C28-C29</f>
        <v>685228</v>
      </c>
      <c r="D30" s="454">
        <f>D10+D13+D18-D23-D27-D28-D29</f>
        <v>0</v>
      </c>
      <c r="E30" s="454">
        <f>E10+E13+E18-E23-E27-E28-E29</f>
        <v>3294777</v>
      </c>
      <c r="F30" s="178"/>
    </row>
    <row r="31" spans="1:10" ht="15.75">
      <c r="A31" s="154">
        <v>17</v>
      </c>
      <c r="B31" s="195" t="s">
        <v>341</v>
      </c>
      <c r="C31" s="457"/>
      <c r="D31" s="457"/>
      <c r="E31" s="458"/>
      <c r="F31" s="143"/>
      <c r="J31" s="99"/>
    </row>
    <row r="32" spans="1:10" ht="15.75">
      <c r="A32" s="148">
        <v>18</v>
      </c>
      <c r="B32" s="191" t="s">
        <v>513</v>
      </c>
      <c r="C32" s="459"/>
      <c r="D32" s="459"/>
      <c r="E32" s="460"/>
      <c r="F32" s="143"/>
      <c r="J32" s="99"/>
    </row>
    <row r="33" spans="1:10" ht="15.75">
      <c r="A33" s="149">
        <v>19</v>
      </c>
      <c r="B33" s="201" t="s">
        <v>514</v>
      </c>
      <c r="C33" s="451"/>
      <c r="D33" s="451"/>
      <c r="E33" s="452"/>
      <c r="F33" s="143"/>
      <c r="J33" s="99"/>
    </row>
    <row r="34" spans="1:10" ht="15.75">
      <c r="A34" s="149">
        <v>20</v>
      </c>
      <c r="B34" s="201" t="s">
        <v>515</v>
      </c>
      <c r="C34" s="451">
        <v>4985</v>
      </c>
      <c r="D34" s="451"/>
      <c r="E34" s="452">
        <v>17</v>
      </c>
      <c r="F34" s="143"/>
      <c r="J34" s="99"/>
    </row>
    <row r="35" spans="1:10" ht="16.5" thickBot="1">
      <c r="A35" s="149">
        <v>21</v>
      </c>
      <c r="B35" s="201" t="s">
        <v>342</v>
      </c>
      <c r="C35" s="451"/>
      <c r="D35" s="451"/>
      <c r="E35" s="452"/>
      <c r="F35" s="143"/>
      <c r="J35" s="99"/>
    </row>
    <row r="36" spans="1:6" s="153" customFormat="1" ht="16.5" thickBot="1">
      <c r="A36" s="151" t="s">
        <v>343</v>
      </c>
      <c r="B36" s="194" t="s">
        <v>517</v>
      </c>
      <c r="C36" s="454">
        <f>SUM(C32:C35)</f>
        <v>4985</v>
      </c>
      <c r="D36" s="454">
        <f>SUM(D32:D35)</f>
        <v>0</v>
      </c>
      <c r="E36" s="454">
        <f>SUM(E32:E35)</f>
        <v>17</v>
      </c>
      <c r="F36" s="178"/>
    </row>
    <row r="37" spans="1:10" ht="15.75">
      <c r="A37" s="154">
        <v>22</v>
      </c>
      <c r="B37" s="195" t="s">
        <v>516</v>
      </c>
      <c r="C37" s="457"/>
      <c r="D37" s="457"/>
      <c r="E37" s="458"/>
      <c r="F37" s="143"/>
      <c r="J37" s="99"/>
    </row>
    <row r="38" spans="1:10" ht="15.75">
      <c r="A38" s="148">
        <v>23</v>
      </c>
      <c r="B38" s="191" t="s">
        <v>518</v>
      </c>
      <c r="C38" s="459"/>
      <c r="D38" s="459"/>
      <c r="E38" s="460"/>
      <c r="F38" s="143"/>
      <c r="J38" s="99"/>
    </row>
    <row r="39" spans="1:10" ht="15.75">
      <c r="A39" s="149">
        <v>24</v>
      </c>
      <c r="B39" s="201" t="s">
        <v>344</v>
      </c>
      <c r="C39" s="451"/>
      <c r="D39" s="451"/>
      <c r="E39" s="452"/>
      <c r="F39" s="143"/>
      <c r="J39" s="99"/>
    </row>
    <row r="40" spans="1:10" ht="15.75">
      <c r="A40" s="149">
        <v>25</v>
      </c>
      <c r="B40" s="201" t="s">
        <v>345</v>
      </c>
      <c r="C40" s="451"/>
      <c r="D40" s="451"/>
      <c r="E40" s="452"/>
      <c r="F40" s="143"/>
      <c r="J40" s="99"/>
    </row>
    <row r="41" spans="1:5" ht="16.5" thickBot="1">
      <c r="A41" s="149">
        <v>26</v>
      </c>
      <c r="B41" s="201" t="s">
        <v>346</v>
      </c>
      <c r="C41" s="451"/>
      <c r="D41" s="451"/>
      <c r="E41" s="452"/>
    </row>
    <row r="42" spans="1:10" s="153" customFormat="1" ht="16.5" thickBot="1">
      <c r="A42" s="151" t="s">
        <v>347</v>
      </c>
      <c r="B42" s="194" t="s">
        <v>519</v>
      </c>
      <c r="C42" s="454">
        <f>SUM(C38:C41)</f>
        <v>0</v>
      </c>
      <c r="D42" s="454">
        <f>SUM(D38:D41)</f>
        <v>0</v>
      </c>
      <c r="E42" s="454">
        <f>SUM(E37:E41)</f>
        <v>0</v>
      </c>
      <c r="J42" s="178"/>
    </row>
    <row r="43" spans="1:10" s="153" customFormat="1" ht="16.5" thickBot="1">
      <c r="A43" s="151" t="s">
        <v>112</v>
      </c>
      <c r="B43" s="194" t="s">
        <v>348</v>
      </c>
      <c r="C43" s="454">
        <f>C36-C42</f>
        <v>4985</v>
      </c>
      <c r="D43" s="454">
        <f>D36-D42</f>
        <v>0</v>
      </c>
      <c r="E43" s="454">
        <f>E36-E42</f>
        <v>17</v>
      </c>
      <c r="J43" s="178"/>
    </row>
    <row r="44" spans="1:10" s="153" customFormat="1" ht="16.5" thickBot="1">
      <c r="A44" s="196" t="s">
        <v>124</v>
      </c>
      <c r="B44" s="197" t="s">
        <v>520</v>
      </c>
      <c r="C44" s="461">
        <f>C30+C43</f>
        <v>690213</v>
      </c>
      <c r="D44" s="461">
        <f>D30+D43</f>
        <v>0</v>
      </c>
      <c r="E44" s="461">
        <f>E30+E43</f>
        <v>3294794</v>
      </c>
      <c r="J44" s="178"/>
    </row>
  </sheetData>
  <sheetProtection/>
  <mergeCells count="3">
    <mergeCell ref="A1:E1"/>
    <mergeCell ref="A4:E4"/>
    <mergeCell ref="A3:E3"/>
  </mergeCells>
  <printOptions/>
  <pageMargins left="0.7086614173228347" right="0.7086614173228347" top="0.7480314960629921" bottom="0.7480314960629921" header="0.31496062992125984" footer="0.31496062992125984"/>
  <pageSetup fitToHeight="2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showGridLines="0" zoomScalePageLayoutView="0" workbookViewId="0" topLeftCell="A1">
      <selection activeCell="F1" sqref="F1:J1"/>
    </sheetView>
  </sheetViews>
  <sheetFormatPr defaultColWidth="9.25390625" defaultRowHeight="12.75"/>
  <cols>
    <col min="1" max="1" width="40.75390625" style="3" customWidth="1"/>
    <col min="2" max="4" width="11.125" style="3" customWidth="1"/>
    <col min="5" max="5" width="10.375" style="205" bestFit="1" customWidth="1"/>
    <col min="6" max="6" width="38.875" style="3" customWidth="1"/>
    <col min="7" max="7" width="10.875" style="3" bestFit="1" customWidth="1"/>
    <col min="8" max="8" width="10.875" style="3" customWidth="1"/>
    <col min="9" max="9" width="9.875" style="21" bestFit="1" customWidth="1"/>
    <col min="10" max="10" width="13.75390625" style="232" bestFit="1" customWidth="1"/>
    <col min="11" max="16384" width="9.25390625" style="2" customWidth="1"/>
  </cols>
  <sheetData>
    <row r="1" spans="1:10" ht="15.75" customHeight="1">
      <c r="A1" s="22"/>
      <c r="B1" s="20"/>
      <c r="C1" s="20"/>
      <c r="D1" s="20"/>
      <c r="E1" s="206"/>
      <c r="F1" s="557" t="s">
        <v>567</v>
      </c>
      <c r="G1" s="557"/>
      <c r="H1" s="557"/>
      <c r="I1" s="557"/>
      <c r="J1" s="557"/>
    </row>
    <row r="2" spans="1:10" ht="15.75">
      <c r="A2" s="567"/>
      <c r="B2" s="567"/>
      <c r="C2" s="567"/>
      <c r="D2" s="567"/>
      <c r="E2" s="567"/>
      <c r="F2" s="50"/>
      <c r="G2" s="50"/>
      <c r="H2" s="50"/>
      <c r="I2" s="50"/>
      <c r="J2" s="223"/>
    </row>
    <row r="3" spans="1:10" ht="15.75">
      <c r="A3" s="569" t="s">
        <v>443</v>
      </c>
      <c r="B3" s="569"/>
      <c r="C3" s="569"/>
      <c r="D3" s="569"/>
      <c r="E3" s="569"/>
      <c r="F3" s="569"/>
      <c r="G3" s="569"/>
      <c r="H3" s="569"/>
      <c r="I3" s="569"/>
      <c r="J3" s="569"/>
    </row>
    <row r="4" spans="1:10" ht="15.75" customHeight="1">
      <c r="A4" s="570" t="s">
        <v>461</v>
      </c>
      <c r="B4" s="570"/>
      <c r="C4" s="570"/>
      <c r="D4" s="570"/>
      <c r="E4" s="570"/>
      <c r="F4" s="570"/>
      <c r="G4" s="570"/>
      <c r="H4" s="570"/>
      <c r="I4" s="570"/>
      <c r="J4" s="570"/>
    </row>
    <row r="5" spans="1:10" ht="12.75" customHeight="1" thickBot="1">
      <c r="A5" s="261"/>
      <c r="B5" s="261"/>
      <c r="C5" s="261"/>
      <c r="D5" s="261"/>
      <c r="E5" s="277"/>
      <c r="F5" s="261"/>
      <c r="G5" s="261"/>
      <c r="H5" s="261"/>
      <c r="I5" s="261"/>
      <c r="J5" s="283" t="s">
        <v>387</v>
      </c>
    </row>
    <row r="6" spans="1:10" ht="37.5" customHeight="1" thickBot="1">
      <c r="A6" s="580" t="s">
        <v>11</v>
      </c>
      <c r="B6" s="572"/>
      <c r="C6" s="572"/>
      <c r="D6" s="572"/>
      <c r="E6" s="572"/>
      <c r="F6" s="571" t="s">
        <v>12</v>
      </c>
      <c r="G6" s="572"/>
      <c r="H6" s="572"/>
      <c r="I6" s="572"/>
      <c r="J6" s="573"/>
    </row>
    <row r="7" spans="1:10" ht="26.25" thickBot="1">
      <c r="A7" s="262" t="s">
        <v>0</v>
      </c>
      <c r="B7" s="263" t="s">
        <v>1</v>
      </c>
      <c r="C7" s="263" t="s">
        <v>267</v>
      </c>
      <c r="D7" s="263" t="s">
        <v>42</v>
      </c>
      <c r="E7" s="278" t="s">
        <v>43</v>
      </c>
      <c r="F7" s="262" t="s">
        <v>0</v>
      </c>
      <c r="G7" s="263" t="s">
        <v>1</v>
      </c>
      <c r="H7" s="263" t="s">
        <v>267</v>
      </c>
      <c r="I7" s="263" t="s">
        <v>42</v>
      </c>
      <c r="J7" s="426" t="s">
        <v>43</v>
      </c>
    </row>
    <row r="8" spans="1:10" ht="15" customHeight="1">
      <c r="A8" s="264" t="s">
        <v>278</v>
      </c>
      <c r="B8" s="265">
        <f>'1.melléklet'!B10</f>
        <v>41981289</v>
      </c>
      <c r="C8" s="265">
        <f>'1.melléklet'!C10</f>
        <v>56083176</v>
      </c>
      <c r="D8" s="265">
        <f>'1.melléklet'!D10</f>
        <v>56083176</v>
      </c>
      <c r="E8" s="279">
        <f>D8/C8</f>
        <v>1</v>
      </c>
      <c r="F8" s="285" t="s">
        <v>268</v>
      </c>
      <c r="G8" s="286">
        <f>'1.melléklet'!G10</f>
        <v>10589678</v>
      </c>
      <c r="H8" s="361">
        <f>'1.melléklet'!H10</f>
        <v>14914781</v>
      </c>
      <c r="I8" s="286">
        <f>'1.melléklet'!I10</f>
        <v>14791224</v>
      </c>
      <c r="J8" s="287">
        <f>I8/H8</f>
        <v>0.9917158019283019</v>
      </c>
    </row>
    <row r="9" spans="1:10" ht="15" customHeight="1">
      <c r="A9" s="266"/>
      <c r="B9" s="267"/>
      <c r="C9" s="359"/>
      <c r="D9" s="359"/>
      <c r="E9" s="284"/>
      <c r="F9" s="268"/>
      <c r="G9" s="267"/>
      <c r="H9" s="267"/>
      <c r="I9" s="267"/>
      <c r="J9" s="287"/>
    </row>
    <row r="10" spans="1:10" ht="12.75">
      <c r="A10" s="266"/>
      <c r="B10" s="267"/>
      <c r="C10" s="359"/>
      <c r="D10" s="359"/>
      <c r="E10" s="284"/>
      <c r="F10" s="264" t="s">
        <v>269</v>
      </c>
      <c r="G10" s="265">
        <f>'1.melléklet'!G17</f>
        <v>1908196</v>
      </c>
      <c r="H10" s="265">
        <f>'1.melléklet'!H17</f>
        <v>2608638</v>
      </c>
      <c r="I10" s="265">
        <f>'1.melléklet'!I17</f>
        <v>2296738</v>
      </c>
      <c r="J10" s="287">
        <f>I10/H10</f>
        <v>0.8804356909621036</v>
      </c>
    </row>
    <row r="11" spans="1:10" ht="12.75">
      <c r="A11" s="266"/>
      <c r="B11" s="267"/>
      <c r="C11" s="359"/>
      <c r="D11" s="359"/>
      <c r="E11" s="284"/>
      <c r="F11" s="268"/>
      <c r="G11" s="267"/>
      <c r="H11" s="267"/>
      <c r="I11" s="267"/>
      <c r="J11" s="287"/>
    </row>
    <row r="12" spans="1:10" ht="12.75">
      <c r="A12" s="264" t="s">
        <v>279</v>
      </c>
      <c r="B12" s="265">
        <f>'1.melléklet'!B17</f>
        <v>9600000</v>
      </c>
      <c r="C12" s="265">
        <f>'1.melléklet'!C17</f>
        <v>12033551</v>
      </c>
      <c r="D12" s="265">
        <f>'1.melléklet'!D17</f>
        <v>11688025</v>
      </c>
      <c r="E12" s="279">
        <v>0</v>
      </c>
      <c r="F12" s="264" t="s">
        <v>36</v>
      </c>
      <c r="G12" s="265">
        <f>'1.melléklet'!G25</f>
        <v>27559050</v>
      </c>
      <c r="H12" s="360">
        <f>'1.melléklet'!H25</f>
        <v>42926097</v>
      </c>
      <c r="I12" s="265">
        <f>'1.melléklet'!I25</f>
        <v>37372683</v>
      </c>
      <c r="J12" s="287">
        <f>I12/H12</f>
        <v>0.8706284897040605</v>
      </c>
    </row>
    <row r="13" spans="1:10" ht="12" customHeight="1">
      <c r="A13" s="268"/>
      <c r="B13" s="267"/>
      <c r="C13" s="359"/>
      <c r="D13" s="359"/>
      <c r="E13" s="279"/>
      <c r="F13" s="266"/>
      <c r="G13" s="267"/>
      <c r="H13" s="267"/>
      <c r="I13" s="267"/>
      <c r="J13" s="287"/>
    </row>
    <row r="14" spans="1:10" ht="11.25" customHeight="1">
      <c r="A14" s="264" t="s">
        <v>34</v>
      </c>
      <c r="B14" s="265">
        <f>'1.melléklet'!B24</f>
        <v>479090</v>
      </c>
      <c r="C14" s="360">
        <f>'1.melléklet'!C24</f>
        <v>1953209</v>
      </c>
      <c r="D14" s="360">
        <f>'1.melléklet'!D24</f>
        <v>1630119</v>
      </c>
      <c r="E14" s="279">
        <f>D14/C14</f>
        <v>0.8345850341668506</v>
      </c>
      <c r="F14" s="264" t="s">
        <v>270</v>
      </c>
      <c r="G14" s="265">
        <f>'1.melléklet'!G27</f>
        <v>4894132</v>
      </c>
      <c r="H14" s="265">
        <f>'1.melléklet'!H27</f>
        <v>4293422</v>
      </c>
      <c r="I14" s="265">
        <f>'1.melléklet'!I27</f>
        <v>3162005</v>
      </c>
      <c r="J14" s="287">
        <f>I14/H14</f>
        <v>0.7364766379824764</v>
      </c>
    </row>
    <row r="15" spans="1:10" ht="12.75">
      <c r="A15" s="266"/>
      <c r="B15" s="267"/>
      <c r="C15" s="267"/>
      <c r="D15" s="267"/>
      <c r="E15" s="279"/>
      <c r="F15" s="268"/>
      <c r="G15" s="267"/>
      <c r="H15" s="267"/>
      <c r="I15" s="267"/>
      <c r="J15" s="287"/>
    </row>
    <row r="16" spans="1:10" ht="13.5" customHeight="1">
      <c r="A16" s="264" t="s">
        <v>522</v>
      </c>
      <c r="B16" s="265">
        <f>'1.melléklet'!B26</f>
        <v>0</v>
      </c>
      <c r="C16" s="265">
        <f>'1.melléklet'!C26</f>
        <v>0</v>
      </c>
      <c r="D16" s="265">
        <f>'1.melléklet'!D26</f>
        <v>0</v>
      </c>
      <c r="E16" s="279"/>
      <c r="F16" s="264" t="s">
        <v>271</v>
      </c>
      <c r="G16" s="265">
        <f>'1.melléklet'!G29</f>
        <v>19460018</v>
      </c>
      <c r="H16" s="265">
        <f>'1.melléklet'!H29</f>
        <v>27359026</v>
      </c>
      <c r="I16" s="265">
        <f>'1.melléklet'!I29</f>
        <v>7975298</v>
      </c>
      <c r="J16" s="287">
        <f>I16/H16</f>
        <v>0.29150518735571945</v>
      </c>
    </row>
    <row r="17" spans="1:10" ht="13.5" customHeight="1">
      <c r="A17" s="266"/>
      <c r="B17" s="267"/>
      <c r="C17" s="267"/>
      <c r="D17" s="267"/>
      <c r="E17" s="279"/>
      <c r="F17" s="266"/>
      <c r="G17" s="267"/>
      <c r="H17" s="267"/>
      <c r="I17" s="267"/>
      <c r="J17" s="287"/>
    </row>
    <row r="18" spans="1:10" ht="13.5" customHeight="1">
      <c r="A18" s="264" t="s">
        <v>282</v>
      </c>
      <c r="B18" s="265">
        <f>'1.melléklet'!B42</f>
        <v>0</v>
      </c>
      <c r="C18" s="265">
        <f>'1.melléklet'!C42</f>
        <v>0</v>
      </c>
      <c r="D18" s="265">
        <f>'1.melléklet'!D42</f>
        <v>0</v>
      </c>
      <c r="E18" s="279"/>
      <c r="F18" s="266"/>
      <c r="G18" s="267"/>
      <c r="H18" s="267"/>
      <c r="I18" s="267"/>
      <c r="J18" s="287"/>
    </row>
    <row r="19" spans="1:10" ht="13.5" customHeight="1">
      <c r="A19" s="268"/>
      <c r="B19" s="267"/>
      <c r="C19" s="267"/>
      <c r="D19" s="267"/>
      <c r="E19" s="279"/>
      <c r="F19" s="266"/>
      <c r="G19" s="267"/>
      <c r="H19" s="267"/>
      <c r="I19" s="267"/>
      <c r="J19" s="287"/>
    </row>
    <row r="20" spans="1:10" ht="13.5" customHeight="1">
      <c r="A20" s="269" t="s">
        <v>283</v>
      </c>
      <c r="B20" s="265">
        <f>'1.melléklet'!B43</f>
        <v>0</v>
      </c>
      <c r="C20" s="265">
        <f>'1.melléklet'!C43</f>
        <v>240000</v>
      </c>
      <c r="D20" s="265">
        <f>'1.melléklet'!D43</f>
        <v>240000</v>
      </c>
      <c r="E20" s="279">
        <f>D20/C20</f>
        <v>1</v>
      </c>
      <c r="F20" s="269" t="s">
        <v>273</v>
      </c>
      <c r="G20" s="265">
        <f>'1.melléklet'!G42</f>
        <v>48600000</v>
      </c>
      <c r="H20" s="265">
        <f>'1.melléklet'!H42</f>
        <v>5781654</v>
      </c>
      <c r="I20" s="265">
        <f>'1.melléklet'!I42</f>
        <v>1528160</v>
      </c>
      <c r="J20" s="287">
        <f>I20/H20</f>
        <v>0.2643119079765064</v>
      </c>
    </row>
    <row r="21" spans="1:10" ht="13.5" customHeight="1">
      <c r="A21" s="268"/>
      <c r="B21" s="267"/>
      <c r="C21" s="267"/>
      <c r="D21" s="267"/>
      <c r="E21" s="279"/>
      <c r="F21" s="269"/>
      <c r="G21" s="265"/>
      <c r="H21" s="265"/>
      <c r="I21" s="265"/>
      <c r="J21" s="287"/>
    </row>
    <row r="22" spans="1:10" ht="13.5" customHeight="1">
      <c r="A22" s="264" t="s">
        <v>523</v>
      </c>
      <c r="B22" s="265">
        <f>'1.melléklet'!B45</f>
        <v>0</v>
      </c>
      <c r="C22" s="360">
        <f>'1.melléklet'!C45</f>
        <v>0</v>
      </c>
      <c r="D22" s="360">
        <f>'1.melléklet'!D45</f>
        <v>0</v>
      </c>
      <c r="E22" s="279"/>
      <c r="F22" s="269" t="s">
        <v>274</v>
      </c>
      <c r="G22" s="265">
        <f>'1.melléklet'!G44</f>
        <v>0</v>
      </c>
      <c r="H22" s="265">
        <f>'1.melléklet'!H44</f>
        <v>49182369</v>
      </c>
      <c r="I22" s="265">
        <f>'1.melléklet'!I44</f>
        <v>15914370</v>
      </c>
      <c r="J22" s="287">
        <f>I22/H22</f>
        <v>0.3235787605107025</v>
      </c>
    </row>
    <row r="23" spans="1:10" ht="13.5" customHeight="1">
      <c r="A23" s="356"/>
      <c r="B23" s="267"/>
      <c r="C23" s="267"/>
      <c r="D23" s="267"/>
      <c r="E23" s="279"/>
      <c r="F23" s="269"/>
      <c r="G23" s="265"/>
      <c r="H23" s="265"/>
      <c r="I23" s="265"/>
      <c r="J23" s="287"/>
    </row>
    <row r="24" spans="1:10" ht="14.25" customHeight="1">
      <c r="A24" s="266"/>
      <c r="B24" s="357"/>
      <c r="C24" s="358"/>
      <c r="D24" s="358"/>
      <c r="E24" s="355"/>
      <c r="F24" s="264" t="s">
        <v>275</v>
      </c>
      <c r="G24" s="265">
        <f>'1.melléklet'!G47</f>
        <v>0</v>
      </c>
      <c r="H24" s="265">
        <f>'1.melléklet'!H47</f>
        <v>0</v>
      </c>
      <c r="I24" s="265">
        <f>'1.melléklet'!I47</f>
        <v>0</v>
      </c>
      <c r="J24" s="287"/>
    </row>
    <row r="25" spans="1:10" ht="13.5" customHeight="1">
      <c r="A25" s="269" t="s">
        <v>281</v>
      </c>
      <c r="B25" s="270">
        <f>'1.melléklet'!B29</f>
        <v>61818907</v>
      </c>
      <c r="C25" s="270">
        <f>'1.melléklet'!C29</f>
        <v>77948888</v>
      </c>
      <c r="D25" s="270">
        <f>'1.melléklet'!D29</f>
        <v>77948888</v>
      </c>
      <c r="E25" s="279">
        <f>D25/C25</f>
        <v>1</v>
      </c>
      <c r="F25" s="266"/>
      <c r="G25" s="271"/>
      <c r="H25" s="271"/>
      <c r="I25" s="271"/>
      <c r="J25" s="287"/>
    </row>
    <row r="26" spans="1:10" ht="13.5" customHeight="1" hidden="1">
      <c r="A26" s="266"/>
      <c r="B26" s="267"/>
      <c r="C26" s="267"/>
      <c r="D26" s="267"/>
      <c r="E26" s="284"/>
      <c r="F26" s="266"/>
      <c r="G26" s="271"/>
      <c r="H26" s="271">
        <v>0</v>
      </c>
      <c r="I26" s="271">
        <v>0</v>
      </c>
      <c r="J26" s="287"/>
    </row>
    <row r="27" spans="1:10" ht="13.5" customHeight="1">
      <c r="A27" s="268"/>
      <c r="B27" s="267"/>
      <c r="C27" s="267"/>
      <c r="D27" s="359"/>
      <c r="E27" s="284"/>
      <c r="F27" s="268"/>
      <c r="G27" s="267"/>
      <c r="H27" s="267"/>
      <c r="I27" s="267"/>
      <c r="J27" s="287"/>
    </row>
    <row r="28" spans="1:10" ht="13.5" customHeight="1">
      <c r="A28" s="268"/>
      <c r="B28" s="267"/>
      <c r="C28" s="267"/>
      <c r="D28" s="267"/>
      <c r="E28" s="280"/>
      <c r="F28" s="269" t="s">
        <v>272</v>
      </c>
      <c r="G28" s="270">
        <f>'1.melléklet'!G35</f>
        <v>868212</v>
      </c>
      <c r="H28" s="270">
        <f>'1.melléklet'!H35</f>
        <v>1192837</v>
      </c>
      <c r="I28" s="270">
        <f>'1.melléklet'!I35</f>
        <v>1192837</v>
      </c>
      <c r="J28" s="287">
        <f>I28/H28</f>
        <v>1</v>
      </c>
    </row>
    <row r="29" spans="1:10" ht="13.5" customHeight="1" thickBot="1">
      <c r="A29" s="272"/>
      <c r="B29" s="273"/>
      <c r="C29" s="273"/>
      <c r="D29" s="273"/>
      <c r="E29" s="281"/>
      <c r="F29" s="274"/>
      <c r="G29" s="273"/>
      <c r="H29" s="273"/>
      <c r="I29" s="273"/>
      <c r="J29" s="288"/>
    </row>
    <row r="30" spans="1:10" ht="13.5" customHeight="1">
      <c r="A30" s="574" t="s">
        <v>355</v>
      </c>
      <c r="B30" s="576">
        <f>B8+B12+B14+B16+B18+B20+B22+B25</f>
        <v>113879286</v>
      </c>
      <c r="C30" s="576">
        <f>C8+C12+C14+C16+C18+C20+C22+C25</f>
        <v>148258824</v>
      </c>
      <c r="D30" s="576">
        <f>D8+D12+D14+D16+D18+D20+D22+D25</f>
        <v>147590208</v>
      </c>
      <c r="E30" s="578">
        <f>D30/C30</f>
        <v>0.9954902110919213</v>
      </c>
      <c r="F30" s="574" t="s">
        <v>356</v>
      </c>
      <c r="G30" s="576">
        <f>G8+G10+G12+G14+G16+G20+G22+G24+G28</f>
        <v>113879286</v>
      </c>
      <c r="H30" s="576">
        <f>H8+H10+H12+H14+H16+H20+H22+H24+H28</f>
        <v>148258824</v>
      </c>
      <c r="I30" s="576">
        <f>I8+I10+I12+I14+I16+I20+I22+I24+I28</f>
        <v>84233315</v>
      </c>
      <c r="J30" s="581">
        <f>I30/H30</f>
        <v>0.5681504326514826</v>
      </c>
    </row>
    <row r="31" spans="1:10" ht="11.25" customHeight="1" thickBot="1">
      <c r="A31" s="575"/>
      <c r="B31" s="577"/>
      <c r="C31" s="577"/>
      <c r="D31" s="577"/>
      <c r="E31" s="579"/>
      <c r="F31" s="575"/>
      <c r="G31" s="577"/>
      <c r="H31" s="577"/>
      <c r="I31" s="577"/>
      <c r="J31" s="582"/>
    </row>
    <row r="32" spans="1:10" ht="13.5" customHeight="1">
      <c r="A32" s="275"/>
      <c r="B32" s="276"/>
      <c r="C32" s="276"/>
      <c r="D32" s="276"/>
      <c r="E32" s="282"/>
      <c r="F32" s="275"/>
      <c r="G32" s="276"/>
      <c r="H32" s="276"/>
      <c r="I32" s="276"/>
      <c r="J32" s="282"/>
    </row>
    <row r="33" spans="1:10" ht="13.5" customHeight="1">
      <c r="A33" s="275"/>
      <c r="B33" s="276"/>
      <c r="C33" s="276"/>
      <c r="D33" s="276"/>
      <c r="E33" s="282"/>
      <c r="F33" s="275"/>
      <c r="G33" s="276"/>
      <c r="H33" s="276"/>
      <c r="I33" s="276"/>
      <c r="J33" s="282"/>
    </row>
    <row r="34" spans="1:8" ht="12.75">
      <c r="A34" s="5"/>
      <c r="B34" s="5"/>
      <c r="C34" s="5"/>
      <c r="D34" s="5"/>
      <c r="E34" s="231"/>
      <c r="F34" s="5"/>
      <c r="G34" s="5"/>
      <c r="H34" s="5"/>
    </row>
    <row r="35" spans="1:8" ht="12.75">
      <c r="A35" s="5"/>
      <c r="B35" s="5"/>
      <c r="C35" s="5"/>
      <c r="D35" s="5"/>
      <c r="E35" s="231"/>
      <c r="F35" s="5"/>
      <c r="G35" s="5"/>
      <c r="H35" s="5"/>
    </row>
    <row r="36" spans="1:8" ht="12.75">
      <c r="A36" s="5"/>
      <c r="B36" s="5"/>
      <c r="C36" s="5"/>
      <c r="D36" s="5"/>
      <c r="E36" s="231"/>
      <c r="F36" s="5"/>
      <c r="G36" s="5"/>
      <c r="H36" s="5"/>
    </row>
    <row r="37" spans="1:8" ht="12.75">
      <c r="A37" s="5"/>
      <c r="B37" s="5"/>
      <c r="C37" s="5"/>
      <c r="D37" s="5"/>
      <c r="E37" s="231"/>
      <c r="F37" s="5"/>
      <c r="G37" s="5"/>
      <c r="H37" s="5"/>
    </row>
    <row r="38" spans="1:8" ht="12.75">
      <c r="A38" s="5"/>
      <c r="B38" s="5"/>
      <c r="C38" s="5"/>
      <c r="D38" s="5"/>
      <c r="E38" s="231"/>
      <c r="F38" s="5"/>
      <c r="G38" s="5"/>
      <c r="H38" s="5"/>
    </row>
    <row r="39" spans="1:8" ht="12.75">
      <c r="A39" s="5"/>
      <c r="B39" s="5"/>
      <c r="C39" s="5"/>
      <c r="D39" s="5"/>
      <c r="E39" s="231"/>
      <c r="F39" s="5"/>
      <c r="G39" s="5"/>
      <c r="H39" s="5"/>
    </row>
    <row r="40" spans="1:8" ht="12.75">
      <c r="A40" s="5"/>
      <c r="B40" s="5"/>
      <c r="C40" s="5"/>
      <c r="D40" s="5"/>
      <c r="E40" s="231"/>
      <c r="F40" s="5"/>
      <c r="G40" s="5"/>
      <c r="H40" s="5"/>
    </row>
    <row r="41" spans="1:8" ht="12.75">
      <c r="A41" s="5"/>
      <c r="B41" s="5"/>
      <c r="C41" s="5"/>
      <c r="D41" s="5"/>
      <c r="E41" s="231"/>
      <c r="F41" s="5"/>
      <c r="G41" s="5"/>
      <c r="H41" s="5"/>
    </row>
    <row r="42" spans="1:8" ht="12.75">
      <c r="A42" s="5"/>
      <c r="B42" s="5"/>
      <c r="C42" s="5"/>
      <c r="D42" s="5"/>
      <c r="E42" s="231"/>
      <c r="F42" s="5"/>
      <c r="G42" s="5"/>
      <c r="H42" s="5"/>
    </row>
    <row r="43" spans="1:8" ht="12.75">
      <c r="A43" s="5"/>
      <c r="B43" s="5"/>
      <c r="C43" s="5"/>
      <c r="D43" s="5"/>
      <c r="E43" s="231"/>
      <c r="F43" s="5"/>
      <c r="G43" s="5"/>
      <c r="H43" s="5"/>
    </row>
    <row r="44" spans="1:8" ht="12.75">
      <c r="A44" s="5"/>
      <c r="B44" s="5"/>
      <c r="C44" s="5"/>
      <c r="D44" s="5"/>
      <c r="E44" s="231"/>
      <c r="F44" s="5"/>
      <c r="G44" s="5"/>
      <c r="H44" s="5"/>
    </row>
    <row r="45" spans="1:8" ht="12.75">
      <c r="A45" s="5"/>
      <c r="B45" s="5"/>
      <c r="C45" s="5"/>
      <c r="D45" s="5"/>
      <c r="E45" s="231"/>
      <c r="F45" s="5"/>
      <c r="G45" s="5"/>
      <c r="H45" s="5"/>
    </row>
    <row r="46" spans="1:8" ht="12.75">
      <c r="A46" s="5"/>
      <c r="B46" s="5"/>
      <c r="C46" s="5"/>
      <c r="D46" s="5"/>
      <c r="E46" s="231"/>
      <c r="F46" s="5"/>
      <c r="G46" s="5"/>
      <c r="H46" s="5"/>
    </row>
    <row r="47" spans="1:8" ht="12.75">
      <c r="A47" s="5"/>
      <c r="B47" s="5"/>
      <c r="C47" s="5"/>
      <c r="D47" s="5"/>
      <c r="E47" s="231"/>
      <c r="F47" s="5"/>
      <c r="G47" s="5"/>
      <c r="H47" s="5"/>
    </row>
    <row r="48" spans="1:8" ht="12.75">
      <c r="A48" s="5"/>
      <c r="B48" s="5"/>
      <c r="C48" s="5"/>
      <c r="D48" s="5"/>
      <c r="E48" s="231"/>
      <c r="F48" s="5"/>
      <c r="G48" s="5"/>
      <c r="H48" s="5"/>
    </row>
    <row r="49" spans="1:8" ht="12.75">
      <c r="A49" s="5"/>
      <c r="B49" s="5"/>
      <c r="C49" s="5"/>
      <c r="D49" s="5"/>
      <c r="E49" s="231"/>
      <c r="F49" s="5"/>
      <c r="G49" s="5"/>
      <c r="H49" s="5"/>
    </row>
    <row r="50" spans="1:8" ht="12.75">
      <c r="A50" s="5"/>
      <c r="B50" s="5"/>
      <c r="C50" s="5"/>
      <c r="D50" s="5"/>
      <c r="E50" s="231"/>
      <c r="F50" s="5"/>
      <c r="G50" s="5"/>
      <c r="H50" s="5"/>
    </row>
    <row r="51" spans="1:8" ht="12.75">
      <c r="A51" s="5"/>
      <c r="B51" s="5"/>
      <c r="C51" s="5"/>
      <c r="D51" s="5"/>
      <c r="E51" s="231"/>
      <c r="F51" s="5"/>
      <c r="G51" s="5"/>
      <c r="H51" s="5"/>
    </row>
    <row r="52" spans="1:8" ht="12.75">
      <c r="A52" s="5"/>
      <c r="B52" s="5"/>
      <c r="C52" s="5"/>
      <c r="D52" s="5"/>
      <c r="E52" s="231"/>
      <c r="F52" s="5"/>
      <c r="G52" s="5"/>
      <c r="H52" s="5"/>
    </row>
    <row r="53" spans="1:8" ht="12.75">
      <c r="A53" s="5"/>
      <c r="B53" s="5"/>
      <c r="C53" s="5"/>
      <c r="D53" s="5"/>
      <c r="E53" s="231"/>
      <c r="F53" s="5"/>
      <c r="G53" s="5"/>
      <c r="H53" s="5"/>
    </row>
    <row r="54" spans="1:8" ht="12.75">
      <c r="A54" s="5"/>
      <c r="B54" s="5"/>
      <c r="C54" s="5"/>
      <c r="D54" s="5"/>
      <c r="E54" s="231"/>
      <c r="F54" s="5"/>
      <c r="G54" s="5"/>
      <c r="H54" s="5"/>
    </row>
    <row r="55" spans="1:8" ht="12.75">
      <c r="A55" s="5"/>
      <c r="B55" s="5"/>
      <c r="C55" s="5"/>
      <c r="D55" s="5"/>
      <c r="E55" s="231"/>
      <c r="F55" s="5"/>
      <c r="G55" s="5"/>
      <c r="H55" s="5"/>
    </row>
    <row r="56" spans="1:8" ht="12.75">
      <c r="A56" s="5"/>
      <c r="B56" s="5"/>
      <c r="C56" s="5"/>
      <c r="D56" s="5"/>
      <c r="E56" s="231"/>
      <c r="F56" s="5"/>
      <c r="G56" s="5"/>
      <c r="H56" s="5"/>
    </row>
    <row r="57" spans="1:8" ht="12.75">
      <c r="A57" s="5"/>
      <c r="B57" s="5"/>
      <c r="C57" s="5"/>
      <c r="D57" s="5"/>
      <c r="E57" s="231"/>
      <c r="F57" s="5"/>
      <c r="G57" s="5"/>
      <c r="H57" s="5"/>
    </row>
    <row r="58" spans="1:8" ht="12.75">
      <c r="A58" s="5"/>
      <c r="F58" s="5"/>
      <c r="G58" s="5"/>
      <c r="H58" s="5"/>
    </row>
    <row r="59" spans="1:8" ht="12.75">
      <c r="A59" s="5"/>
      <c r="F59" s="5"/>
      <c r="G59" s="5"/>
      <c r="H59" s="5"/>
    </row>
    <row r="60" spans="1:8" ht="12.75">
      <c r="A60" s="5"/>
      <c r="F60" s="5"/>
      <c r="G60" s="5"/>
      <c r="H60" s="5"/>
    </row>
  </sheetData>
  <sheetProtection/>
  <mergeCells count="16">
    <mergeCell ref="F30:F31"/>
    <mergeCell ref="G30:G31"/>
    <mergeCell ref="H30:H31"/>
    <mergeCell ref="A6:E6"/>
    <mergeCell ref="I30:I31"/>
    <mergeCell ref="J30:J31"/>
    <mergeCell ref="A3:J3"/>
    <mergeCell ref="F1:J1"/>
    <mergeCell ref="A2:E2"/>
    <mergeCell ref="A4:J4"/>
    <mergeCell ref="F6:J6"/>
    <mergeCell ref="A30:A31"/>
    <mergeCell ref="B30:B31"/>
    <mergeCell ref="C30:C31"/>
    <mergeCell ref="D30:D31"/>
    <mergeCell ref="E30:E31"/>
  </mergeCells>
  <printOptions/>
  <pageMargins left="0.1968503937007874" right="0.15748031496062992" top="0.7480314960629921" bottom="0.7480314960629921" header="0.31496062992125984" footer="0.31496062992125984"/>
  <pageSetup fitToHeight="1" fitToWidth="1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5"/>
  <sheetViews>
    <sheetView workbookViewId="0" topLeftCell="A1">
      <selection activeCell="D1" sqref="D1:H1"/>
    </sheetView>
  </sheetViews>
  <sheetFormatPr defaultColWidth="9.00390625" defaultRowHeight="12.75"/>
  <cols>
    <col min="1" max="1" width="8.625" style="9" customWidth="1"/>
    <col min="2" max="2" width="9.25390625" style="9" customWidth="1"/>
    <col min="3" max="3" width="9.875" style="9" customWidth="1"/>
    <col min="4" max="4" width="52.00390625" style="9" customWidth="1"/>
    <col min="5" max="5" width="14.125" style="96" bestFit="1" customWidth="1"/>
    <col min="6" max="7" width="12.375" style="96" bestFit="1" customWidth="1"/>
    <col min="8" max="8" width="12.00390625" style="204" customWidth="1"/>
    <col min="9" max="16384" width="9.125" style="9" customWidth="1"/>
  </cols>
  <sheetData>
    <row r="1" spans="4:8" ht="12.75">
      <c r="D1" s="557" t="s">
        <v>568</v>
      </c>
      <c r="E1" s="557"/>
      <c r="F1" s="557"/>
      <c r="G1" s="557"/>
      <c r="H1" s="557"/>
    </row>
    <row r="2" spans="1:6" ht="12.75">
      <c r="A2" s="6"/>
      <c r="B2" s="7"/>
      <c r="C2" s="7"/>
      <c r="D2" s="8"/>
      <c r="E2" s="95"/>
      <c r="F2" s="95"/>
    </row>
    <row r="3" spans="1:8" ht="13.5" thickBot="1">
      <c r="A3" s="289"/>
      <c r="B3" s="289"/>
      <c r="C3" s="289"/>
      <c r="D3" s="289"/>
      <c r="E3" s="509"/>
      <c r="F3" s="509"/>
      <c r="G3" s="510"/>
      <c r="H3" s="144" t="s">
        <v>387</v>
      </c>
    </row>
    <row r="4" spans="1:8" ht="19.5" thickBot="1">
      <c r="A4" s="602" t="s">
        <v>11</v>
      </c>
      <c r="B4" s="603"/>
      <c r="C4" s="603"/>
      <c r="D4" s="603"/>
      <c r="E4" s="603"/>
      <c r="F4" s="603"/>
      <c r="G4" s="603"/>
      <c r="H4" s="604"/>
    </row>
    <row r="5" spans="1:6" ht="15" customHeight="1" thickBot="1">
      <c r="A5" s="6"/>
      <c r="B5" s="7"/>
      <c r="C5" s="7"/>
      <c r="D5" s="8"/>
      <c r="E5" s="290"/>
      <c r="F5" s="290"/>
    </row>
    <row r="6" spans="1:8" ht="19.5" thickBot="1">
      <c r="A6" s="599" t="s">
        <v>443</v>
      </c>
      <c r="B6" s="600"/>
      <c r="C6" s="600"/>
      <c r="D6" s="600"/>
      <c r="E6" s="600"/>
      <c r="F6" s="600"/>
      <c r="G6" s="600"/>
      <c r="H6" s="601"/>
    </row>
    <row r="7" spans="1:8" ht="19.5" thickBot="1">
      <c r="A7" s="291"/>
      <c r="B7" s="291"/>
      <c r="C7" s="291"/>
      <c r="D7" s="291"/>
      <c r="E7" s="511"/>
      <c r="F7" s="511"/>
      <c r="G7" s="511"/>
      <c r="H7" s="292"/>
    </row>
    <row r="8" spans="1:8" s="475" customFormat="1" ht="13.5" customHeight="1" thickBot="1">
      <c r="A8" s="594" t="s">
        <v>11</v>
      </c>
      <c r="B8" s="595"/>
      <c r="C8" s="595"/>
      <c r="D8" s="595"/>
      <c r="E8" s="592" t="s">
        <v>1</v>
      </c>
      <c r="F8" s="605" t="s">
        <v>357</v>
      </c>
      <c r="G8" s="612" t="s">
        <v>42</v>
      </c>
      <c r="H8" s="614" t="s">
        <v>43</v>
      </c>
    </row>
    <row r="9" spans="1:8" s="475" customFormat="1" ht="68.25" customHeight="1" thickBot="1">
      <c r="A9" s="594" t="s">
        <v>485</v>
      </c>
      <c r="B9" s="595"/>
      <c r="C9" s="595"/>
      <c r="D9" s="596"/>
      <c r="E9" s="593"/>
      <c r="F9" s="606"/>
      <c r="G9" s="613"/>
      <c r="H9" s="615"/>
    </row>
    <row r="10" spans="1:8" s="475" customFormat="1" ht="15.75">
      <c r="A10" s="586"/>
      <c r="B10" s="587"/>
      <c r="C10" s="587"/>
      <c r="D10" s="587"/>
      <c r="E10" s="587"/>
      <c r="F10" s="587"/>
      <c r="G10" s="587"/>
      <c r="H10" s="588"/>
    </row>
    <row r="11" spans="1:8" s="475" customFormat="1" ht="16.5" thickBot="1">
      <c r="A11" s="589"/>
      <c r="B11" s="590"/>
      <c r="C11" s="590"/>
      <c r="D11" s="590"/>
      <c r="E11" s="590"/>
      <c r="F11" s="590"/>
      <c r="G11" s="590"/>
      <c r="H11" s="591"/>
    </row>
    <row r="12" spans="1:8" s="475" customFormat="1" ht="15.75">
      <c r="A12" s="523"/>
      <c r="B12" s="476"/>
      <c r="C12" s="476"/>
      <c r="D12" s="477"/>
      <c r="E12" s="478"/>
      <c r="F12" s="479"/>
      <c r="G12" s="482"/>
      <c r="H12" s="480"/>
    </row>
    <row r="13" spans="1:8" s="475" customFormat="1" ht="42.75" customHeight="1">
      <c r="A13" s="609" t="s">
        <v>472</v>
      </c>
      <c r="B13" s="610"/>
      <c r="C13" s="610"/>
      <c r="D13" s="611"/>
      <c r="E13" s="478"/>
      <c r="F13" s="479"/>
      <c r="G13" s="482"/>
      <c r="H13" s="480"/>
    </row>
    <row r="14" spans="1:8" s="475" customFormat="1" ht="15.75" hidden="1">
      <c r="A14" s="537"/>
      <c r="B14" s="597" t="s">
        <v>449</v>
      </c>
      <c r="C14" s="597"/>
      <c r="D14" s="598"/>
      <c r="E14" s="478"/>
      <c r="F14" s="479"/>
      <c r="G14" s="482"/>
      <c r="H14" s="485"/>
    </row>
    <row r="15" spans="1:8" s="475" customFormat="1" ht="15.75" hidden="1">
      <c r="A15" s="537"/>
      <c r="B15" s="597" t="s">
        <v>450</v>
      </c>
      <c r="C15" s="597"/>
      <c r="D15" s="598"/>
      <c r="E15" s="478"/>
      <c r="F15" s="479"/>
      <c r="G15" s="482"/>
      <c r="H15" s="485"/>
    </row>
    <row r="16" spans="1:8" s="475" customFormat="1" ht="16.5" thickBot="1">
      <c r="A16" s="524"/>
      <c r="B16" s="597" t="s">
        <v>34</v>
      </c>
      <c r="C16" s="597"/>
      <c r="D16" s="598"/>
      <c r="E16" s="478">
        <v>0</v>
      </c>
      <c r="F16" s="479">
        <v>56137</v>
      </c>
      <c r="G16" s="482">
        <v>56137</v>
      </c>
      <c r="H16" s="485">
        <f>G16/F16</f>
        <v>1</v>
      </c>
    </row>
    <row r="17" spans="1:8" s="475" customFormat="1" ht="17.25" thickBot="1" thickTop="1">
      <c r="A17" s="607" t="s">
        <v>407</v>
      </c>
      <c r="B17" s="608"/>
      <c r="C17" s="608"/>
      <c r="D17" s="608"/>
      <c r="E17" s="486">
        <f>SUM(E14:E16)</f>
        <v>0</v>
      </c>
      <c r="F17" s="486">
        <f>SUM(F14:F16)</f>
        <v>56137</v>
      </c>
      <c r="G17" s="486">
        <f>SUM(G14:G16)</f>
        <v>56137</v>
      </c>
      <c r="H17" s="487">
        <f>G17/F17</f>
        <v>1</v>
      </c>
    </row>
    <row r="18" spans="1:8" s="490" customFormat="1" ht="12.75" customHeight="1" thickTop="1">
      <c r="A18" s="525"/>
      <c r="B18" s="483"/>
      <c r="C18" s="483"/>
      <c r="D18" s="483"/>
      <c r="E18" s="478"/>
      <c r="F18" s="479"/>
      <c r="G18" s="484"/>
      <c r="H18" s="485"/>
    </row>
    <row r="19" spans="1:8" s="490" customFormat="1" ht="15.75">
      <c r="A19" s="583" t="s">
        <v>473</v>
      </c>
      <c r="B19" s="584"/>
      <c r="C19" s="584"/>
      <c r="D19" s="585"/>
      <c r="E19" s="478"/>
      <c r="F19" s="479"/>
      <c r="G19" s="484"/>
      <c r="H19" s="485"/>
    </row>
    <row r="20" spans="1:8" s="490" customFormat="1" ht="15.75">
      <c r="A20" s="492"/>
      <c r="B20" s="597" t="s">
        <v>34</v>
      </c>
      <c r="C20" s="597"/>
      <c r="D20" s="598"/>
      <c r="E20" s="478">
        <v>479090</v>
      </c>
      <c r="F20" s="479">
        <v>1771997</v>
      </c>
      <c r="G20" s="484">
        <v>1448907</v>
      </c>
      <c r="H20" s="485">
        <f>G20/F20</f>
        <v>0.8176689915389247</v>
      </c>
    </row>
    <row r="21" spans="1:8" s="490" customFormat="1" ht="15.75" hidden="1">
      <c r="A21" s="525"/>
      <c r="B21" s="597" t="s">
        <v>411</v>
      </c>
      <c r="C21" s="597"/>
      <c r="D21" s="598"/>
      <c r="E21" s="478"/>
      <c r="F21" s="479"/>
      <c r="G21" s="484"/>
      <c r="H21" s="485"/>
    </row>
    <row r="22" spans="1:8" s="490" customFormat="1" ht="16.5" thickBot="1">
      <c r="A22" s="525"/>
      <c r="B22" s="597" t="s">
        <v>283</v>
      </c>
      <c r="C22" s="597"/>
      <c r="D22" s="598"/>
      <c r="E22" s="478">
        <v>0</v>
      </c>
      <c r="F22" s="479">
        <v>240000</v>
      </c>
      <c r="G22" s="484">
        <v>240000</v>
      </c>
      <c r="H22" s="485">
        <f>G22/F22</f>
        <v>1</v>
      </c>
    </row>
    <row r="23" spans="1:8" s="490" customFormat="1" ht="17.25" thickBot="1" thickTop="1">
      <c r="A23" s="607" t="s">
        <v>407</v>
      </c>
      <c r="B23" s="608"/>
      <c r="C23" s="608"/>
      <c r="D23" s="608"/>
      <c r="E23" s="486">
        <f>SUM(E20:E22)</f>
        <v>479090</v>
      </c>
      <c r="F23" s="486">
        <f>SUM(F20:F22)</f>
        <v>2011997</v>
      </c>
      <c r="G23" s="486">
        <f>SUM(G20:G22)</f>
        <v>1688907</v>
      </c>
      <c r="H23" s="515">
        <f>G23/F23</f>
        <v>0.8394182496295969</v>
      </c>
    </row>
    <row r="24" spans="1:8" s="490" customFormat="1" ht="16.5" thickTop="1">
      <c r="A24" s="525"/>
      <c r="B24" s="483"/>
      <c r="C24" s="483"/>
      <c r="D24" s="483"/>
      <c r="E24" s="478"/>
      <c r="F24" s="479"/>
      <c r="G24" s="484"/>
      <c r="H24" s="485"/>
    </row>
    <row r="25" spans="1:8" s="490" customFormat="1" ht="15.75">
      <c r="A25" s="583" t="s">
        <v>474</v>
      </c>
      <c r="B25" s="584"/>
      <c r="C25" s="584"/>
      <c r="D25" s="585"/>
      <c r="E25" s="478"/>
      <c r="F25" s="479"/>
      <c r="G25" s="484"/>
      <c r="H25" s="485"/>
    </row>
    <row r="26" spans="1:8" s="490" customFormat="1" ht="36" customHeight="1">
      <c r="A26" s="516"/>
      <c r="B26" s="618" t="s">
        <v>408</v>
      </c>
      <c r="C26" s="618"/>
      <c r="D26" s="619"/>
      <c r="E26" s="478">
        <v>21703032</v>
      </c>
      <c r="F26" s="479">
        <v>30986426</v>
      </c>
      <c r="G26" s="484">
        <v>30986426</v>
      </c>
      <c r="H26" s="485">
        <f>G26/F26</f>
        <v>1</v>
      </c>
    </row>
    <row r="27" spans="1:8" s="490" customFormat="1" ht="15.75">
      <c r="A27" s="516"/>
      <c r="B27" s="618" t="s">
        <v>483</v>
      </c>
      <c r="C27" s="618"/>
      <c r="D27" s="619"/>
      <c r="E27" s="478">
        <v>61818907</v>
      </c>
      <c r="F27" s="479">
        <v>0</v>
      </c>
      <c r="G27" s="484">
        <v>0</v>
      </c>
      <c r="H27" s="538" t="s">
        <v>484</v>
      </c>
    </row>
    <row r="28" spans="1:8" s="490" customFormat="1" ht="16.5" thickBot="1">
      <c r="A28" s="516"/>
      <c r="B28" s="616" t="s">
        <v>409</v>
      </c>
      <c r="C28" s="616"/>
      <c r="D28" s="617"/>
      <c r="E28" s="478">
        <v>0</v>
      </c>
      <c r="F28" s="479">
        <v>1209430</v>
      </c>
      <c r="G28" s="484">
        <v>1209430</v>
      </c>
      <c r="H28" s="485">
        <f>G28/F28</f>
        <v>1</v>
      </c>
    </row>
    <row r="29" spans="1:8" s="490" customFormat="1" ht="17.25" thickBot="1" thickTop="1">
      <c r="A29" s="607" t="s">
        <v>407</v>
      </c>
      <c r="B29" s="608"/>
      <c r="C29" s="608"/>
      <c r="D29" s="608"/>
      <c r="E29" s="491">
        <f>SUM(E26:E28)</f>
        <v>83521939</v>
      </c>
      <c r="F29" s="491">
        <f>SUM(F26:F28)</f>
        <v>32195856</v>
      </c>
      <c r="G29" s="491">
        <f>SUM(G26:G28)</f>
        <v>32195856</v>
      </c>
      <c r="H29" s="487">
        <f>G29/F29</f>
        <v>1</v>
      </c>
    </row>
    <row r="30" spans="1:8" s="490" customFormat="1" ht="16.5" thickTop="1">
      <c r="A30" s="525"/>
      <c r="B30" s="483"/>
      <c r="C30" s="483"/>
      <c r="D30" s="483"/>
      <c r="E30" s="478"/>
      <c r="F30" s="479"/>
      <c r="G30" s="484"/>
      <c r="H30" s="518"/>
    </row>
    <row r="31" spans="1:8" s="490" customFormat="1" ht="15.75">
      <c r="A31" s="583" t="s">
        <v>475</v>
      </c>
      <c r="B31" s="584"/>
      <c r="C31" s="584"/>
      <c r="D31" s="585"/>
      <c r="E31" s="478"/>
      <c r="F31" s="479"/>
      <c r="G31" s="484"/>
      <c r="H31" s="480"/>
    </row>
    <row r="32" spans="1:8" s="490" customFormat="1" ht="16.5" thickBot="1">
      <c r="A32" s="492"/>
      <c r="B32" s="597" t="s">
        <v>410</v>
      </c>
      <c r="C32" s="597"/>
      <c r="D32" s="598"/>
      <c r="E32" s="478">
        <v>0</v>
      </c>
      <c r="F32" s="479">
        <v>76739458</v>
      </c>
      <c r="G32" s="484">
        <v>76739458</v>
      </c>
      <c r="H32" s="517">
        <f>G32/F32</f>
        <v>1</v>
      </c>
    </row>
    <row r="33" spans="1:8" s="490" customFormat="1" ht="17.25" thickBot="1" thickTop="1">
      <c r="A33" s="607" t="s">
        <v>407</v>
      </c>
      <c r="B33" s="608"/>
      <c r="C33" s="608"/>
      <c r="D33" s="608"/>
      <c r="E33" s="491">
        <f>SUM(E32:E32)</f>
        <v>0</v>
      </c>
      <c r="F33" s="491">
        <f>SUM(F32:F32)</f>
        <v>76739458</v>
      </c>
      <c r="G33" s="491">
        <f>SUM(G32:G32)</f>
        <v>76739458</v>
      </c>
      <c r="H33" s="517">
        <f>G33/F33</f>
        <v>1</v>
      </c>
    </row>
    <row r="34" spans="1:8" s="490" customFormat="1" ht="16.5" thickTop="1">
      <c r="A34" s="525"/>
      <c r="B34" s="483"/>
      <c r="C34" s="483"/>
      <c r="D34" s="483"/>
      <c r="E34" s="478"/>
      <c r="F34" s="479"/>
      <c r="G34" s="484"/>
      <c r="H34" s="485"/>
    </row>
    <row r="35" spans="1:8" s="490" customFormat="1" ht="15.75">
      <c r="A35" s="583" t="s">
        <v>476</v>
      </c>
      <c r="B35" s="584"/>
      <c r="C35" s="584"/>
      <c r="D35" s="585"/>
      <c r="E35" s="478"/>
      <c r="F35" s="479"/>
      <c r="G35" s="484"/>
      <c r="H35" s="485"/>
    </row>
    <row r="36" spans="1:8" s="490" customFormat="1" ht="15.75">
      <c r="A36" s="492"/>
      <c r="B36" s="597" t="s">
        <v>365</v>
      </c>
      <c r="C36" s="597"/>
      <c r="D36" s="598"/>
      <c r="E36" s="478">
        <v>4541397</v>
      </c>
      <c r="F36" s="479">
        <v>6322450</v>
      </c>
      <c r="G36" s="484">
        <v>6322450</v>
      </c>
      <c r="H36" s="485">
        <f>G36/F36</f>
        <v>1</v>
      </c>
    </row>
    <row r="37" spans="1:8" s="490" customFormat="1" ht="16.5" thickBot="1">
      <c r="A37" s="525"/>
      <c r="B37" s="481" t="s">
        <v>34</v>
      </c>
      <c r="C37" s="483"/>
      <c r="D37" s="483"/>
      <c r="E37" s="478">
        <v>0</v>
      </c>
      <c r="F37" s="479">
        <v>1</v>
      </c>
      <c r="G37" s="484">
        <v>1</v>
      </c>
      <c r="H37" s="517">
        <f>G37/F37</f>
        <v>1</v>
      </c>
    </row>
    <row r="38" spans="1:8" s="490" customFormat="1" ht="17.25" thickBot="1" thickTop="1">
      <c r="A38" s="607" t="s">
        <v>407</v>
      </c>
      <c r="B38" s="608"/>
      <c r="C38" s="608"/>
      <c r="D38" s="608"/>
      <c r="E38" s="491">
        <f>SUM(E36:E37)</f>
        <v>4541397</v>
      </c>
      <c r="F38" s="491">
        <f>SUM(F36:F37)</f>
        <v>6322451</v>
      </c>
      <c r="G38" s="491">
        <f>SUM(G36:G37)</f>
        <v>6322451</v>
      </c>
      <c r="H38" s="517">
        <f>G38/F38</f>
        <v>1</v>
      </c>
    </row>
    <row r="39" spans="1:8" s="490" customFormat="1" ht="16.5" thickTop="1">
      <c r="A39" s="525"/>
      <c r="B39" s="483"/>
      <c r="C39" s="483"/>
      <c r="D39" s="483"/>
      <c r="E39" s="478"/>
      <c r="F39" s="479"/>
      <c r="G39" s="484"/>
      <c r="H39" s="485"/>
    </row>
    <row r="40" spans="1:8" s="490" customFormat="1" ht="15.75">
      <c r="A40" s="583" t="s">
        <v>471</v>
      </c>
      <c r="B40" s="584"/>
      <c r="C40" s="584"/>
      <c r="D40" s="585"/>
      <c r="E40" s="478"/>
      <c r="F40" s="479"/>
      <c r="G40" s="484"/>
      <c r="H40" s="485"/>
    </row>
    <row r="41" spans="1:8" s="490" customFormat="1" ht="16.5" thickBot="1">
      <c r="A41" s="525"/>
      <c r="B41" s="597" t="s">
        <v>34</v>
      </c>
      <c r="C41" s="597"/>
      <c r="D41" s="598"/>
      <c r="E41" s="478">
        <v>0</v>
      </c>
      <c r="F41" s="479">
        <v>125064</v>
      </c>
      <c r="G41" s="484">
        <v>125064</v>
      </c>
      <c r="H41" s="517">
        <f>G41/F41</f>
        <v>1</v>
      </c>
    </row>
    <row r="42" spans="1:8" s="490" customFormat="1" ht="17.25" thickBot="1" thickTop="1">
      <c r="A42" s="607" t="s">
        <v>407</v>
      </c>
      <c r="B42" s="608"/>
      <c r="C42" s="608"/>
      <c r="D42" s="608"/>
      <c r="E42" s="491">
        <f>SUM(E41:E41)</f>
        <v>0</v>
      </c>
      <c r="F42" s="491">
        <f>SUM(F41:F41)</f>
        <v>125064</v>
      </c>
      <c r="G42" s="491">
        <f>SUM(G41:G41)</f>
        <v>125064</v>
      </c>
      <c r="H42" s="517">
        <f>G42/F42</f>
        <v>1</v>
      </c>
    </row>
    <row r="43" spans="1:8" s="490" customFormat="1" ht="16.5" thickTop="1">
      <c r="A43" s="525"/>
      <c r="B43" s="483"/>
      <c r="C43" s="483"/>
      <c r="D43" s="483"/>
      <c r="E43" s="478"/>
      <c r="F43" s="479"/>
      <c r="G43" s="484"/>
      <c r="H43" s="485"/>
    </row>
    <row r="44" spans="1:8" s="490" customFormat="1" ht="15.75">
      <c r="A44" s="583" t="s">
        <v>477</v>
      </c>
      <c r="B44" s="584"/>
      <c r="C44" s="584"/>
      <c r="D44" s="585"/>
      <c r="E44" s="478"/>
      <c r="F44" s="479"/>
      <c r="G44" s="484"/>
      <c r="H44" s="485"/>
    </row>
    <row r="45" spans="1:8" s="490" customFormat="1" ht="15.75">
      <c r="A45" s="525"/>
      <c r="B45" s="597" t="s">
        <v>365</v>
      </c>
      <c r="C45" s="597"/>
      <c r="D45" s="598"/>
      <c r="E45" s="478">
        <v>13140000</v>
      </c>
      <c r="F45" s="479">
        <v>14343900</v>
      </c>
      <c r="G45" s="484">
        <v>14343900</v>
      </c>
      <c r="H45" s="485">
        <f>G45/F45</f>
        <v>1</v>
      </c>
    </row>
    <row r="46" spans="1:8" s="490" customFormat="1" ht="16.5" thickBot="1">
      <c r="A46" s="492"/>
      <c r="B46" s="477" t="s">
        <v>34</v>
      </c>
      <c r="C46" s="477"/>
      <c r="D46" s="477"/>
      <c r="E46" s="478">
        <v>0</v>
      </c>
      <c r="F46" s="479">
        <v>2</v>
      </c>
      <c r="G46" s="482">
        <v>2</v>
      </c>
      <c r="H46" s="517">
        <f>G46/F46</f>
        <v>1</v>
      </c>
    </row>
    <row r="47" spans="1:8" s="490" customFormat="1" ht="17.25" thickBot="1" thickTop="1">
      <c r="A47" s="607" t="s">
        <v>407</v>
      </c>
      <c r="B47" s="608"/>
      <c r="C47" s="608"/>
      <c r="D47" s="608"/>
      <c r="E47" s="491">
        <f>SUM(E45:E46)</f>
        <v>13140000</v>
      </c>
      <c r="F47" s="491">
        <f>SUM(F45:F46)</f>
        <v>14343902</v>
      </c>
      <c r="G47" s="491">
        <f>SUM(G45:G46)</f>
        <v>14343902</v>
      </c>
      <c r="H47" s="517">
        <f>G47/F47</f>
        <v>1</v>
      </c>
    </row>
    <row r="48" spans="1:8" s="490" customFormat="1" ht="16.5" thickTop="1">
      <c r="A48" s="525"/>
      <c r="B48" s="483"/>
      <c r="C48" s="483"/>
      <c r="D48" s="483"/>
      <c r="E48" s="478"/>
      <c r="F48" s="479"/>
      <c r="G48" s="484"/>
      <c r="H48" s="485"/>
    </row>
    <row r="49" spans="1:8" s="490" customFormat="1" ht="15.75">
      <c r="A49" s="583" t="s">
        <v>478</v>
      </c>
      <c r="B49" s="584"/>
      <c r="C49" s="584"/>
      <c r="D49" s="585"/>
      <c r="E49" s="478"/>
      <c r="F49" s="479"/>
      <c r="G49" s="484"/>
      <c r="H49" s="485"/>
    </row>
    <row r="50" spans="1:8" s="490" customFormat="1" ht="16.5" thickBot="1">
      <c r="A50" s="525"/>
      <c r="B50" s="597" t="s">
        <v>365</v>
      </c>
      <c r="C50" s="597"/>
      <c r="D50" s="598"/>
      <c r="E50" s="478">
        <v>2596860</v>
      </c>
      <c r="F50" s="479">
        <v>4389600</v>
      </c>
      <c r="G50" s="484">
        <v>4389600</v>
      </c>
      <c r="H50" s="517">
        <f>G50/F50</f>
        <v>1</v>
      </c>
    </row>
    <row r="51" spans="1:8" s="490" customFormat="1" ht="17.25" thickBot="1" thickTop="1">
      <c r="A51" s="607" t="s">
        <v>407</v>
      </c>
      <c r="B51" s="608"/>
      <c r="C51" s="608"/>
      <c r="D51" s="608"/>
      <c r="E51" s="491">
        <f>SUM(E50:E50)</f>
        <v>2596860</v>
      </c>
      <c r="F51" s="491">
        <f>SUM(F50:F50)</f>
        <v>4389600</v>
      </c>
      <c r="G51" s="491">
        <f>SUM(G50:G50)</f>
        <v>4389600</v>
      </c>
      <c r="H51" s="517">
        <f>G51/F51</f>
        <v>1</v>
      </c>
    </row>
    <row r="52" spans="1:8" s="490" customFormat="1" ht="16.5" thickTop="1">
      <c r="A52" s="525"/>
      <c r="B52" s="483"/>
      <c r="C52" s="483"/>
      <c r="D52" s="483"/>
      <c r="E52" s="478"/>
      <c r="F52" s="479"/>
      <c r="G52" s="484"/>
      <c r="H52" s="485"/>
    </row>
    <row r="53" spans="1:8" s="490" customFormat="1" ht="15.75">
      <c r="A53" s="583" t="s">
        <v>479</v>
      </c>
      <c r="B53" s="584"/>
      <c r="C53" s="584"/>
      <c r="D53" s="585"/>
      <c r="E53" s="478"/>
      <c r="F53" s="479"/>
      <c r="G53" s="484"/>
      <c r="H53" s="485"/>
    </row>
    <row r="54" spans="1:8" s="490" customFormat="1" ht="16.5" thickBot="1">
      <c r="A54" s="492"/>
      <c r="B54" s="597" t="s">
        <v>442</v>
      </c>
      <c r="C54" s="597"/>
      <c r="D54" s="598"/>
      <c r="E54" s="478">
        <v>0</v>
      </c>
      <c r="F54" s="479">
        <v>40800</v>
      </c>
      <c r="G54" s="484">
        <v>40800</v>
      </c>
      <c r="H54" s="485">
        <f>G54/F54</f>
        <v>1</v>
      </c>
    </row>
    <row r="55" spans="1:8" s="490" customFormat="1" ht="17.25" thickBot="1" thickTop="1">
      <c r="A55" s="607" t="s">
        <v>407</v>
      </c>
      <c r="B55" s="608"/>
      <c r="C55" s="608"/>
      <c r="D55" s="608"/>
      <c r="E55" s="486">
        <v>0</v>
      </c>
      <c r="F55" s="491">
        <f>SUM(F53:F54)</f>
        <v>40800</v>
      </c>
      <c r="G55" s="491">
        <f>SUM(G53:G54)</f>
        <v>40800</v>
      </c>
      <c r="H55" s="515">
        <f>G55/F55</f>
        <v>1</v>
      </c>
    </row>
    <row r="56" spans="1:8" s="490" customFormat="1" ht="16.5" thickTop="1">
      <c r="A56" s="525"/>
      <c r="B56" s="483"/>
      <c r="C56" s="483"/>
      <c r="D56" s="483"/>
      <c r="E56" s="478"/>
      <c r="F56" s="479"/>
      <c r="G56" s="484"/>
      <c r="H56" s="485"/>
    </row>
    <row r="57" spans="1:8" s="490" customFormat="1" ht="15.75">
      <c r="A57" s="583" t="s">
        <v>480</v>
      </c>
      <c r="B57" s="584"/>
      <c r="C57" s="584"/>
      <c r="D57" s="585"/>
      <c r="E57" s="478"/>
      <c r="F57" s="479"/>
      <c r="G57" s="484"/>
      <c r="H57" s="485"/>
    </row>
    <row r="58" spans="1:8" s="490" customFormat="1" ht="16.5" thickBot="1">
      <c r="A58" s="492"/>
      <c r="B58" s="477" t="s">
        <v>34</v>
      </c>
      <c r="C58" s="477"/>
      <c r="D58" s="493"/>
      <c r="E58" s="478">
        <v>0</v>
      </c>
      <c r="F58" s="479">
        <v>8</v>
      </c>
      <c r="G58" s="484">
        <v>8</v>
      </c>
      <c r="H58" s="485">
        <f>G58/F58</f>
        <v>1</v>
      </c>
    </row>
    <row r="59" spans="1:8" s="490" customFormat="1" ht="17.25" thickBot="1" thickTop="1">
      <c r="A59" s="607" t="s">
        <v>407</v>
      </c>
      <c r="B59" s="608"/>
      <c r="C59" s="608"/>
      <c r="D59" s="608"/>
      <c r="E59" s="486">
        <v>0</v>
      </c>
      <c r="F59" s="491">
        <f>SUM(F57:F58)</f>
        <v>8</v>
      </c>
      <c r="G59" s="491">
        <f>SUM(G57:G58)</f>
        <v>8</v>
      </c>
      <c r="H59" s="515">
        <f>G59/F59</f>
        <v>1</v>
      </c>
    </row>
    <row r="60" spans="1:8" s="490" customFormat="1" ht="16.5" thickTop="1">
      <c r="A60" s="525"/>
      <c r="B60" s="483"/>
      <c r="C60" s="483"/>
      <c r="D60" s="483"/>
      <c r="E60" s="478"/>
      <c r="F60" s="479"/>
      <c r="G60" s="484"/>
      <c r="H60" s="485"/>
    </row>
    <row r="61" spans="1:8" s="490" customFormat="1" ht="30.75" customHeight="1">
      <c r="A61" s="609" t="s">
        <v>482</v>
      </c>
      <c r="B61" s="610"/>
      <c r="C61" s="610"/>
      <c r="D61" s="611"/>
      <c r="E61" s="478"/>
      <c r="F61" s="479"/>
      <c r="G61" s="484"/>
      <c r="H61" s="485"/>
    </row>
    <row r="62" spans="1:8" s="490" customFormat="1" ht="15.75">
      <c r="A62" s="492"/>
      <c r="B62" s="597" t="s">
        <v>481</v>
      </c>
      <c r="C62" s="597"/>
      <c r="D62" s="598"/>
      <c r="E62" s="478">
        <v>1800000</v>
      </c>
      <c r="F62" s="479">
        <v>1800000</v>
      </c>
      <c r="G62" s="484">
        <v>1592000</v>
      </c>
      <c r="H62" s="485">
        <f>G62/F62</f>
        <v>0.8844444444444445</v>
      </c>
    </row>
    <row r="63" spans="1:8" s="490" customFormat="1" ht="15.75">
      <c r="A63" s="492"/>
      <c r="B63" s="597" t="s">
        <v>412</v>
      </c>
      <c r="C63" s="597"/>
      <c r="D63" s="598"/>
      <c r="E63" s="478">
        <v>6500000</v>
      </c>
      <c r="F63" s="479">
        <v>8914701</v>
      </c>
      <c r="G63" s="484">
        <v>8914701</v>
      </c>
      <c r="H63" s="485">
        <f>G63/F63</f>
        <v>1</v>
      </c>
    </row>
    <row r="64" spans="1:8" s="490" customFormat="1" ht="15.75">
      <c r="A64" s="492"/>
      <c r="B64" s="597" t="s">
        <v>402</v>
      </c>
      <c r="C64" s="597"/>
      <c r="D64" s="598"/>
      <c r="E64" s="478">
        <v>920000</v>
      </c>
      <c r="F64" s="479">
        <v>920000</v>
      </c>
      <c r="G64" s="484">
        <v>782474</v>
      </c>
      <c r="H64" s="485">
        <f>G64/F64</f>
        <v>0.8505152173913043</v>
      </c>
    </row>
    <row r="65" spans="1:8" s="490" customFormat="1" ht="16.5" thickBot="1">
      <c r="A65" s="492"/>
      <c r="B65" s="597" t="s">
        <v>404</v>
      </c>
      <c r="C65" s="597"/>
      <c r="D65" s="598"/>
      <c r="E65" s="479">
        <v>380000</v>
      </c>
      <c r="F65" s="479">
        <v>398850</v>
      </c>
      <c r="G65" s="484">
        <v>398850</v>
      </c>
      <c r="H65" s="485">
        <f>G65/F65</f>
        <v>1</v>
      </c>
    </row>
    <row r="66" spans="1:8" s="490" customFormat="1" ht="17.25" thickBot="1" thickTop="1">
      <c r="A66" s="607" t="s">
        <v>407</v>
      </c>
      <c r="B66" s="608"/>
      <c r="C66" s="608"/>
      <c r="D66" s="608"/>
      <c r="E66" s="486">
        <f>SUM(E62:E65)</f>
        <v>9600000</v>
      </c>
      <c r="F66" s="486">
        <f>SUM(F62:F65)</f>
        <v>12033551</v>
      </c>
      <c r="G66" s="486">
        <f>SUM(G62:G65)</f>
        <v>11688025</v>
      </c>
      <c r="H66" s="515">
        <f>G66/F66</f>
        <v>0.9712864473670324</v>
      </c>
    </row>
    <row r="67" spans="1:8" s="494" customFormat="1" ht="16.5" thickTop="1">
      <c r="A67" s="495"/>
      <c r="B67" s="495"/>
      <c r="C67" s="495"/>
      <c r="D67" s="495"/>
      <c r="E67" s="496"/>
      <c r="F67" s="496"/>
      <c r="G67" s="497"/>
      <c r="H67" s="498"/>
    </row>
    <row r="68" spans="1:8" s="494" customFormat="1" ht="16.5" thickBot="1">
      <c r="A68" s="499"/>
      <c r="B68" s="499"/>
      <c r="C68" s="499"/>
      <c r="D68" s="500"/>
      <c r="E68" s="501"/>
      <c r="F68" s="501"/>
      <c r="G68" s="512"/>
      <c r="H68" s="502"/>
    </row>
    <row r="69" spans="1:8" s="494" customFormat="1" ht="16.5" thickBot="1">
      <c r="A69" s="620" t="s">
        <v>355</v>
      </c>
      <c r="B69" s="621"/>
      <c r="C69" s="621"/>
      <c r="D69" s="622"/>
      <c r="E69" s="503">
        <f>E17+E23+E29+E33+E38+E42+E47+E51+E55+E59+E66</f>
        <v>113879286</v>
      </c>
      <c r="F69" s="503">
        <f>F17+F23+F29+F33+F38+F42+F47+F51+F55+F59+F66</f>
        <v>148258824</v>
      </c>
      <c r="G69" s="503">
        <f>G17+G23+G29+G33+G38+G42+G47+G51+G55+G59+G66</f>
        <v>147590208</v>
      </c>
      <c r="H69" s="504">
        <f>G69/F69</f>
        <v>0.9954902110919213</v>
      </c>
    </row>
    <row r="70" spans="1:8" s="490" customFormat="1" ht="15.75">
      <c r="A70" s="499"/>
      <c r="B70" s="499"/>
      <c r="C70" s="499"/>
      <c r="D70" s="500"/>
      <c r="E70" s="501"/>
      <c r="F70" s="501"/>
      <c r="G70" s="512"/>
      <c r="H70" s="502"/>
    </row>
    <row r="71" spans="1:8" s="490" customFormat="1" ht="15.75">
      <c r="A71" s="505"/>
      <c r="B71" s="505"/>
      <c r="C71" s="505"/>
      <c r="D71" s="505"/>
      <c r="E71" s="513"/>
      <c r="F71" s="513"/>
      <c r="G71" s="514"/>
      <c r="H71" s="506"/>
    </row>
    <row r="72" spans="5:8" s="490" customFormat="1" ht="15.75">
      <c r="E72" s="507"/>
      <c r="F72" s="507"/>
      <c r="G72" s="507"/>
      <c r="H72" s="508"/>
    </row>
    <row r="73" spans="5:8" s="490" customFormat="1" ht="15.75">
      <c r="E73" s="507"/>
      <c r="F73" s="507"/>
      <c r="G73" s="507"/>
      <c r="H73" s="508"/>
    </row>
    <row r="74" spans="5:8" s="490" customFormat="1" ht="15.75">
      <c r="E74" s="507"/>
      <c r="F74" s="507"/>
      <c r="G74" s="507"/>
      <c r="H74" s="508"/>
    </row>
    <row r="75" spans="5:8" s="490" customFormat="1" ht="15.75">
      <c r="E75" s="507"/>
      <c r="F75" s="507"/>
      <c r="G75" s="507"/>
      <c r="H75" s="508"/>
    </row>
    <row r="76" spans="5:8" s="490" customFormat="1" ht="15.75">
      <c r="E76" s="507"/>
      <c r="F76" s="507"/>
      <c r="G76" s="507"/>
      <c r="H76" s="508"/>
    </row>
    <row r="77" spans="5:8" s="490" customFormat="1" ht="15.75">
      <c r="E77" s="507"/>
      <c r="F77" s="507"/>
      <c r="G77" s="507"/>
      <c r="H77" s="508"/>
    </row>
    <row r="78" spans="5:8" s="490" customFormat="1" ht="15.75">
      <c r="E78" s="507"/>
      <c r="F78" s="507"/>
      <c r="G78" s="507"/>
      <c r="H78" s="508"/>
    </row>
    <row r="79" spans="5:8" s="490" customFormat="1" ht="15.75">
      <c r="E79" s="507"/>
      <c r="F79" s="507"/>
      <c r="G79" s="507"/>
      <c r="H79" s="508"/>
    </row>
    <row r="80" spans="5:8" s="490" customFormat="1" ht="15.75">
      <c r="E80" s="507"/>
      <c r="F80" s="507"/>
      <c r="G80" s="507"/>
      <c r="H80" s="508"/>
    </row>
    <row r="81" spans="5:8" s="490" customFormat="1" ht="15.75">
      <c r="E81" s="507"/>
      <c r="F81" s="507"/>
      <c r="G81" s="507"/>
      <c r="H81" s="508"/>
    </row>
    <row r="82" spans="5:8" s="490" customFormat="1" ht="15.75">
      <c r="E82" s="507"/>
      <c r="F82" s="507"/>
      <c r="G82" s="507"/>
      <c r="H82" s="508"/>
    </row>
    <row r="83" spans="5:8" s="490" customFormat="1" ht="15.75">
      <c r="E83" s="507"/>
      <c r="F83" s="507"/>
      <c r="G83" s="507"/>
      <c r="H83" s="508"/>
    </row>
    <row r="84" spans="5:8" s="490" customFormat="1" ht="15.75">
      <c r="E84" s="507"/>
      <c r="F84" s="507"/>
      <c r="G84" s="507"/>
      <c r="H84" s="508"/>
    </row>
    <row r="85" spans="5:8" s="490" customFormat="1" ht="15.75">
      <c r="E85" s="507"/>
      <c r="F85" s="507"/>
      <c r="G85" s="507"/>
      <c r="H85" s="508"/>
    </row>
    <row r="86" spans="5:8" s="490" customFormat="1" ht="15.75">
      <c r="E86" s="507"/>
      <c r="F86" s="507"/>
      <c r="G86" s="507"/>
      <c r="H86" s="508"/>
    </row>
    <row r="87" spans="5:8" s="490" customFormat="1" ht="15.75">
      <c r="E87" s="507"/>
      <c r="F87" s="507"/>
      <c r="G87" s="507"/>
      <c r="H87" s="508"/>
    </row>
    <row r="88" spans="5:8" s="490" customFormat="1" ht="15.75">
      <c r="E88" s="507"/>
      <c r="F88" s="507"/>
      <c r="G88" s="507"/>
      <c r="H88" s="508"/>
    </row>
    <row r="89" spans="5:8" s="490" customFormat="1" ht="15.75">
      <c r="E89" s="507"/>
      <c r="F89" s="507"/>
      <c r="G89" s="507"/>
      <c r="H89" s="508"/>
    </row>
    <row r="90" spans="5:8" s="490" customFormat="1" ht="15.75">
      <c r="E90" s="507"/>
      <c r="F90" s="507"/>
      <c r="G90" s="507"/>
      <c r="H90" s="508"/>
    </row>
    <row r="91" spans="5:8" s="490" customFormat="1" ht="15.75">
      <c r="E91" s="507"/>
      <c r="F91" s="507"/>
      <c r="G91" s="507"/>
      <c r="H91" s="508"/>
    </row>
    <row r="92" spans="5:8" s="490" customFormat="1" ht="15.75">
      <c r="E92" s="507"/>
      <c r="F92" s="507"/>
      <c r="G92" s="507"/>
      <c r="H92" s="508"/>
    </row>
    <row r="93" spans="5:8" s="490" customFormat="1" ht="15.75">
      <c r="E93" s="507"/>
      <c r="F93" s="507"/>
      <c r="G93" s="507"/>
      <c r="H93" s="508"/>
    </row>
    <row r="94" spans="5:8" s="490" customFormat="1" ht="15.75">
      <c r="E94" s="507"/>
      <c r="F94" s="507"/>
      <c r="G94" s="507"/>
      <c r="H94" s="508"/>
    </row>
    <row r="95" spans="5:8" s="490" customFormat="1" ht="15.75">
      <c r="E95" s="507"/>
      <c r="F95" s="507"/>
      <c r="G95" s="507"/>
      <c r="H95" s="508"/>
    </row>
    <row r="96" spans="5:8" s="490" customFormat="1" ht="15.75">
      <c r="E96" s="507"/>
      <c r="F96" s="507"/>
      <c r="G96" s="507"/>
      <c r="H96" s="508"/>
    </row>
    <row r="97" spans="5:8" s="490" customFormat="1" ht="15.75">
      <c r="E97" s="507"/>
      <c r="F97" s="507"/>
      <c r="G97" s="507"/>
      <c r="H97" s="508"/>
    </row>
    <row r="98" spans="5:8" s="490" customFormat="1" ht="15.75">
      <c r="E98" s="507"/>
      <c r="F98" s="507"/>
      <c r="G98" s="507"/>
      <c r="H98" s="508"/>
    </row>
    <row r="99" spans="5:8" s="490" customFormat="1" ht="15.75">
      <c r="E99" s="507"/>
      <c r="F99" s="507"/>
      <c r="G99" s="507"/>
      <c r="H99" s="508"/>
    </row>
    <row r="100" spans="5:8" s="490" customFormat="1" ht="15.75">
      <c r="E100" s="507"/>
      <c r="F100" s="507"/>
      <c r="G100" s="507"/>
      <c r="H100" s="508"/>
    </row>
    <row r="101" spans="5:8" s="490" customFormat="1" ht="15.75">
      <c r="E101" s="507"/>
      <c r="F101" s="507"/>
      <c r="G101" s="507"/>
      <c r="H101" s="508"/>
    </row>
    <row r="102" spans="5:8" s="490" customFormat="1" ht="15.75">
      <c r="E102" s="507"/>
      <c r="F102" s="507"/>
      <c r="G102" s="507"/>
      <c r="H102" s="508"/>
    </row>
    <row r="103" spans="5:8" s="490" customFormat="1" ht="15.75">
      <c r="E103" s="507"/>
      <c r="F103" s="507"/>
      <c r="G103" s="507"/>
      <c r="H103" s="508"/>
    </row>
    <row r="104" spans="5:8" s="490" customFormat="1" ht="15.75">
      <c r="E104" s="507"/>
      <c r="F104" s="507"/>
      <c r="G104" s="507"/>
      <c r="H104" s="508"/>
    </row>
    <row r="105" spans="5:8" s="490" customFormat="1" ht="15.75">
      <c r="E105" s="507"/>
      <c r="F105" s="507"/>
      <c r="G105" s="507"/>
      <c r="H105" s="508"/>
    </row>
    <row r="106" spans="5:8" s="490" customFormat="1" ht="15.75">
      <c r="E106" s="507"/>
      <c r="F106" s="507"/>
      <c r="G106" s="507"/>
      <c r="H106" s="508"/>
    </row>
    <row r="107" spans="5:8" s="490" customFormat="1" ht="15.75">
      <c r="E107" s="507"/>
      <c r="F107" s="507"/>
      <c r="G107" s="507"/>
      <c r="H107" s="508"/>
    </row>
    <row r="108" spans="5:8" s="490" customFormat="1" ht="15.75">
      <c r="E108" s="507"/>
      <c r="F108" s="507"/>
      <c r="G108" s="507"/>
      <c r="H108" s="508"/>
    </row>
    <row r="109" spans="5:8" s="490" customFormat="1" ht="15.75">
      <c r="E109" s="507"/>
      <c r="F109" s="507"/>
      <c r="G109" s="507"/>
      <c r="H109" s="508"/>
    </row>
    <row r="110" spans="5:8" s="490" customFormat="1" ht="15.75">
      <c r="E110" s="507"/>
      <c r="F110" s="507"/>
      <c r="G110" s="507"/>
      <c r="H110" s="508"/>
    </row>
    <row r="111" spans="5:8" s="490" customFormat="1" ht="15.75">
      <c r="E111" s="507"/>
      <c r="F111" s="507"/>
      <c r="G111" s="507"/>
      <c r="H111" s="508"/>
    </row>
    <row r="112" spans="5:8" s="490" customFormat="1" ht="15.75">
      <c r="E112" s="507"/>
      <c r="F112" s="507"/>
      <c r="G112" s="507"/>
      <c r="H112" s="508"/>
    </row>
    <row r="113" spans="5:8" s="490" customFormat="1" ht="15.75">
      <c r="E113" s="507"/>
      <c r="F113" s="507"/>
      <c r="G113" s="507"/>
      <c r="H113" s="508"/>
    </row>
    <row r="114" spans="5:8" s="490" customFormat="1" ht="15.75">
      <c r="E114" s="507"/>
      <c r="F114" s="507"/>
      <c r="G114" s="507"/>
      <c r="H114" s="508"/>
    </row>
    <row r="115" spans="5:8" s="490" customFormat="1" ht="15.75">
      <c r="E115" s="507"/>
      <c r="F115" s="507"/>
      <c r="G115" s="507"/>
      <c r="H115" s="508"/>
    </row>
    <row r="116" spans="5:8" s="490" customFormat="1" ht="15.75">
      <c r="E116" s="507"/>
      <c r="F116" s="507"/>
      <c r="G116" s="507"/>
      <c r="H116" s="508"/>
    </row>
    <row r="117" spans="5:8" s="490" customFormat="1" ht="15.75">
      <c r="E117" s="507"/>
      <c r="F117" s="507"/>
      <c r="G117" s="507"/>
      <c r="H117" s="508"/>
    </row>
    <row r="118" spans="5:8" s="490" customFormat="1" ht="15.75">
      <c r="E118" s="507"/>
      <c r="F118" s="507"/>
      <c r="G118" s="507"/>
      <c r="H118" s="508"/>
    </row>
    <row r="119" spans="5:8" s="490" customFormat="1" ht="15.75">
      <c r="E119" s="507"/>
      <c r="F119" s="507"/>
      <c r="G119" s="507"/>
      <c r="H119" s="508"/>
    </row>
    <row r="120" spans="5:8" s="490" customFormat="1" ht="15.75">
      <c r="E120" s="507"/>
      <c r="F120" s="507"/>
      <c r="G120" s="507"/>
      <c r="H120" s="508"/>
    </row>
    <row r="121" spans="5:8" s="490" customFormat="1" ht="15.75">
      <c r="E121" s="507"/>
      <c r="F121" s="507"/>
      <c r="G121" s="507"/>
      <c r="H121" s="508"/>
    </row>
    <row r="122" spans="5:8" s="490" customFormat="1" ht="15.75">
      <c r="E122" s="507"/>
      <c r="F122" s="507"/>
      <c r="G122" s="507"/>
      <c r="H122" s="508"/>
    </row>
    <row r="123" spans="5:8" s="490" customFormat="1" ht="15.75">
      <c r="E123" s="507"/>
      <c r="F123" s="507"/>
      <c r="G123" s="507"/>
      <c r="H123" s="508"/>
    </row>
    <row r="124" spans="5:8" s="490" customFormat="1" ht="15.75">
      <c r="E124" s="507"/>
      <c r="F124" s="507"/>
      <c r="G124" s="507"/>
      <c r="H124" s="508"/>
    </row>
    <row r="125" spans="5:8" s="490" customFormat="1" ht="15.75">
      <c r="E125" s="507"/>
      <c r="F125" s="507"/>
      <c r="G125" s="507"/>
      <c r="H125" s="508"/>
    </row>
    <row r="126" spans="5:8" s="490" customFormat="1" ht="15.75">
      <c r="E126" s="507"/>
      <c r="F126" s="507"/>
      <c r="G126" s="507"/>
      <c r="H126" s="508"/>
    </row>
    <row r="127" spans="5:8" s="490" customFormat="1" ht="15.75">
      <c r="E127" s="507"/>
      <c r="F127" s="507"/>
      <c r="G127" s="507"/>
      <c r="H127" s="508"/>
    </row>
    <row r="128" spans="5:8" s="490" customFormat="1" ht="15.75">
      <c r="E128" s="507"/>
      <c r="F128" s="507"/>
      <c r="G128" s="507"/>
      <c r="H128" s="508"/>
    </row>
    <row r="129" spans="5:8" s="490" customFormat="1" ht="15.75">
      <c r="E129" s="507"/>
      <c r="F129" s="507"/>
      <c r="G129" s="507"/>
      <c r="H129" s="508"/>
    </row>
    <row r="130" spans="5:8" s="490" customFormat="1" ht="15.75">
      <c r="E130" s="507"/>
      <c r="F130" s="507"/>
      <c r="G130" s="507"/>
      <c r="H130" s="508"/>
    </row>
    <row r="131" spans="5:8" s="490" customFormat="1" ht="15.75">
      <c r="E131" s="507"/>
      <c r="F131" s="507"/>
      <c r="G131" s="507"/>
      <c r="H131" s="508"/>
    </row>
    <row r="132" spans="5:8" s="490" customFormat="1" ht="15.75">
      <c r="E132" s="507"/>
      <c r="F132" s="507"/>
      <c r="G132" s="507"/>
      <c r="H132" s="508"/>
    </row>
    <row r="133" spans="5:8" s="490" customFormat="1" ht="15.75">
      <c r="E133" s="507"/>
      <c r="F133" s="507"/>
      <c r="G133" s="507"/>
      <c r="H133" s="508"/>
    </row>
    <row r="134" spans="5:8" s="490" customFormat="1" ht="15.75">
      <c r="E134" s="507"/>
      <c r="F134" s="507"/>
      <c r="G134" s="507"/>
      <c r="H134" s="508"/>
    </row>
    <row r="135" spans="5:8" s="490" customFormat="1" ht="15.75">
      <c r="E135" s="507"/>
      <c r="F135" s="507"/>
      <c r="G135" s="507"/>
      <c r="H135" s="508"/>
    </row>
  </sheetData>
  <sheetProtection/>
  <mergeCells count="52">
    <mergeCell ref="A40:D40"/>
    <mergeCell ref="B65:D65"/>
    <mergeCell ref="A61:D61"/>
    <mergeCell ref="A66:D66"/>
    <mergeCell ref="B54:D54"/>
    <mergeCell ref="B50:D50"/>
    <mergeCell ref="A55:D55"/>
    <mergeCell ref="B62:D62"/>
    <mergeCell ref="B63:D63"/>
    <mergeCell ref="B64:D64"/>
    <mergeCell ref="A51:D51"/>
    <mergeCell ref="B41:D41"/>
    <mergeCell ref="A42:D42"/>
    <mergeCell ref="A44:D44"/>
    <mergeCell ref="B45:D45"/>
    <mergeCell ref="A47:D47"/>
    <mergeCell ref="A49:D49"/>
    <mergeCell ref="A69:D69"/>
    <mergeCell ref="B21:D21"/>
    <mergeCell ref="B32:D32"/>
    <mergeCell ref="B36:D36"/>
    <mergeCell ref="A57:D57"/>
    <mergeCell ref="A59:D59"/>
    <mergeCell ref="A53:D53"/>
    <mergeCell ref="A33:D33"/>
    <mergeCell ref="A35:D35"/>
    <mergeCell ref="A38:D38"/>
    <mergeCell ref="B22:D22"/>
    <mergeCell ref="A23:D23"/>
    <mergeCell ref="A25:D25"/>
    <mergeCell ref="A31:D31"/>
    <mergeCell ref="B28:D28"/>
    <mergeCell ref="B26:D26"/>
    <mergeCell ref="A29:D29"/>
    <mergeCell ref="B27:D27"/>
    <mergeCell ref="D1:H1"/>
    <mergeCell ref="A6:H6"/>
    <mergeCell ref="A4:H4"/>
    <mergeCell ref="F8:F9"/>
    <mergeCell ref="A17:D17"/>
    <mergeCell ref="B20:D20"/>
    <mergeCell ref="A13:D13"/>
    <mergeCell ref="A8:D8"/>
    <mergeCell ref="G8:G9"/>
    <mergeCell ref="H8:H9"/>
    <mergeCell ref="A19:D19"/>
    <mergeCell ref="A10:H11"/>
    <mergeCell ref="E8:E9"/>
    <mergeCell ref="A9:D9"/>
    <mergeCell ref="B16:D16"/>
    <mergeCell ref="B14:D14"/>
    <mergeCell ref="B15:D15"/>
  </mergeCells>
  <printOptions/>
  <pageMargins left="0.15748031496062992" right="0.2362204724409449" top="0.7480314960629921" bottom="0.7480314960629921" header="0.31496062992125984" footer="0.31496062992125984"/>
  <pageSetup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1"/>
  <sheetViews>
    <sheetView workbookViewId="0" topLeftCell="A1">
      <selection activeCell="E1" sqref="E1:H1"/>
    </sheetView>
  </sheetViews>
  <sheetFormatPr defaultColWidth="9.00390625" defaultRowHeight="12.75"/>
  <cols>
    <col min="1" max="1" width="9.00390625" style="9" customWidth="1"/>
    <col min="2" max="2" width="7.125" style="9" customWidth="1"/>
    <col min="3" max="3" width="8.25390625" style="9" customWidth="1"/>
    <col min="4" max="4" width="49.75390625" style="9" customWidth="1"/>
    <col min="5" max="5" width="20.25390625" style="9" customWidth="1"/>
    <col min="6" max="6" width="15.625" style="96" customWidth="1"/>
    <col min="7" max="7" width="12.875" style="96" customWidth="1"/>
    <col min="8" max="8" width="17.75390625" style="97" customWidth="1"/>
    <col min="9" max="9" width="10.00390625" style="204" customWidth="1"/>
    <col min="10" max="10" width="9.125" style="9" customWidth="1"/>
    <col min="11" max="11" width="11.125" style="9" customWidth="1"/>
    <col min="12" max="12" width="9.125" style="9" customWidth="1"/>
    <col min="13" max="13" width="15.375" style="204" bestFit="1" customWidth="1"/>
    <col min="14" max="16384" width="9.125" style="9" customWidth="1"/>
  </cols>
  <sheetData>
    <row r="1" spans="5:13" ht="12.75" customHeight="1">
      <c r="E1" s="628" t="s">
        <v>569</v>
      </c>
      <c r="F1" s="628"/>
      <c r="G1" s="628"/>
      <c r="H1" s="628"/>
      <c r="I1" s="89"/>
      <c r="J1" s="89"/>
      <c r="K1" s="89"/>
      <c r="L1" s="89"/>
      <c r="M1" s="89"/>
    </row>
    <row r="2" spans="1:7" ht="12.75">
      <c r="A2" s="6"/>
      <c r="B2" s="6"/>
      <c r="C2" s="7"/>
      <c r="D2" s="7"/>
      <c r="E2" s="8"/>
      <c r="F2" s="95"/>
      <c r="G2" s="95"/>
    </row>
    <row r="3" spans="1:13" ht="13.5" thickBot="1">
      <c r="A3" s="289"/>
      <c r="B3" s="289"/>
      <c r="C3" s="289"/>
      <c r="D3" s="289"/>
      <c r="E3" s="509"/>
      <c r="F3" s="509"/>
      <c r="G3" s="510"/>
      <c r="H3" s="144" t="s">
        <v>387</v>
      </c>
      <c r="I3" s="9"/>
      <c r="M3" s="9"/>
    </row>
    <row r="4" spans="1:13" ht="19.5" thickBot="1">
      <c r="A4" s="603" t="s">
        <v>12</v>
      </c>
      <c r="B4" s="603"/>
      <c r="C4" s="603"/>
      <c r="D4" s="603"/>
      <c r="E4" s="603"/>
      <c r="F4" s="603"/>
      <c r="G4" s="603"/>
      <c r="H4" s="604"/>
      <c r="I4" s="9"/>
      <c r="M4" s="9"/>
    </row>
    <row r="5" spans="1:13" ht="15" customHeight="1" thickBot="1">
      <c r="A5" s="6"/>
      <c r="B5" s="7"/>
      <c r="C5" s="7"/>
      <c r="D5" s="8"/>
      <c r="E5" s="290"/>
      <c r="F5" s="290"/>
      <c r="H5" s="204"/>
      <c r="I5" s="9"/>
      <c r="M5" s="9"/>
    </row>
    <row r="6" spans="1:13" ht="19.5" thickBot="1">
      <c r="A6" s="600" t="s">
        <v>443</v>
      </c>
      <c r="B6" s="600"/>
      <c r="C6" s="600"/>
      <c r="D6" s="600"/>
      <c r="E6" s="600"/>
      <c r="F6" s="600"/>
      <c r="G6" s="600"/>
      <c r="H6" s="601"/>
      <c r="I6" s="9"/>
      <c r="M6" s="9"/>
    </row>
    <row r="7" spans="1:13" ht="19.5" thickBot="1">
      <c r="A7" s="291"/>
      <c r="B7" s="291"/>
      <c r="C7" s="291"/>
      <c r="D7" s="291"/>
      <c r="E7" s="511"/>
      <c r="F7" s="511"/>
      <c r="G7" s="511"/>
      <c r="H7" s="292"/>
      <c r="I7" s="9"/>
      <c r="M7" s="9"/>
    </row>
    <row r="8" spans="1:8" s="475" customFormat="1" ht="13.5" customHeight="1" thickBot="1">
      <c r="A8" s="594" t="s">
        <v>12</v>
      </c>
      <c r="B8" s="595"/>
      <c r="C8" s="595"/>
      <c r="D8" s="595"/>
      <c r="E8" s="592" t="s">
        <v>1</v>
      </c>
      <c r="F8" s="605" t="s">
        <v>357</v>
      </c>
      <c r="G8" s="612" t="s">
        <v>42</v>
      </c>
      <c r="H8" s="614" t="s">
        <v>43</v>
      </c>
    </row>
    <row r="9" spans="1:8" s="475" customFormat="1" ht="68.25" customHeight="1" thickBot="1">
      <c r="A9" s="594" t="s">
        <v>485</v>
      </c>
      <c r="B9" s="595"/>
      <c r="C9" s="595"/>
      <c r="D9" s="596"/>
      <c r="E9" s="593"/>
      <c r="F9" s="606"/>
      <c r="G9" s="613"/>
      <c r="H9" s="615"/>
    </row>
    <row r="10" spans="1:8" s="475" customFormat="1" ht="15.75">
      <c r="A10" s="586"/>
      <c r="B10" s="587"/>
      <c r="C10" s="587"/>
      <c r="D10" s="587"/>
      <c r="E10" s="587"/>
      <c r="F10" s="587"/>
      <c r="G10" s="587"/>
      <c r="H10" s="588"/>
    </row>
    <row r="11" spans="1:8" s="475" customFormat="1" ht="16.5" thickBot="1">
      <c r="A11" s="589"/>
      <c r="B11" s="590"/>
      <c r="C11" s="590"/>
      <c r="D11" s="590"/>
      <c r="E11" s="590"/>
      <c r="F11" s="590"/>
      <c r="G11" s="590"/>
      <c r="H11" s="591"/>
    </row>
    <row r="12" spans="1:8" s="475" customFormat="1" ht="15.75">
      <c r="A12" s="523"/>
      <c r="B12" s="476"/>
      <c r="C12" s="476"/>
      <c r="D12" s="477"/>
      <c r="E12" s="478"/>
      <c r="F12" s="479"/>
      <c r="G12" s="482"/>
      <c r="H12" s="480"/>
    </row>
    <row r="13" spans="1:8" s="475" customFormat="1" ht="42.75" customHeight="1">
      <c r="A13" s="609" t="s">
        <v>472</v>
      </c>
      <c r="B13" s="610"/>
      <c r="C13" s="610"/>
      <c r="D13" s="611"/>
      <c r="E13" s="478"/>
      <c r="F13" s="479"/>
      <c r="G13" s="482"/>
      <c r="H13" s="480"/>
    </row>
    <row r="14" spans="1:8" s="475" customFormat="1" ht="15.75">
      <c r="A14" s="524"/>
      <c r="B14" s="623" t="s">
        <v>268</v>
      </c>
      <c r="C14" s="623"/>
      <c r="D14" s="624"/>
      <c r="E14" s="478">
        <v>3324132</v>
      </c>
      <c r="F14" s="479">
        <v>6594095</v>
      </c>
      <c r="G14" s="482">
        <v>6594095</v>
      </c>
      <c r="H14" s="485">
        <f>G14/F14</f>
        <v>1</v>
      </c>
    </row>
    <row r="15" spans="1:8" s="475" customFormat="1" ht="15.75">
      <c r="A15" s="524"/>
      <c r="B15" s="597" t="s">
        <v>413</v>
      </c>
      <c r="C15" s="597"/>
      <c r="D15" s="598"/>
      <c r="E15" s="478">
        <v>581723</v>
      </c>
      <c r="F15" s="479">
        <v>1317207</v>
      </c>
      <c r="G15" s="482">
        <v>1317207</v>
      </c>
      <c r="H15" s="485">
        <f>G15/F15</f>
        <v>1</v>
      </c>
    </row>
    <row r="16" spans="1:8" s="475" customFormat="1" ht="15.75">
      <c r="A16" s="524"/>
      <c r="B16" s="597" t="s">
        <v>36</v>
      </c>
      <c r="C16" s="597"/>
      <c r="D16" s="598"/>
      <c r="E16" s="478">
        <v>1500000</v>
      </c>
      <c r="F16" s="479">
        <v>3022157</v>
      </c>
      <c r="G16" s="484">
        <v>2938713</v>
      </c>
      <c r="H16" s="485">
        <f>G16/F16</f>
        <v>0.9723892570769818</v>
      </c>
    </row>
    <row r="17" spans="1:8" s="475" customFormat="1" ht="16.5" thickBot="1">
      <c r="A17" s="524"/>
      <c r="B17" s="481" t="s">
        <v>394</v>
      </c>
      <c r="C17" s="481"/>
      <c r="D17" s="489"/>
      <c r="E17" s="478">
        <v>18028002</v>
      </c>
      <c r="F17" s="479">
        <v>19186793</v>
      </c>
      <c r="G17" s="484">
        <v>0</v>
      </c>
      <c r="H17" s="485">
        <v>0</v>
      </c>
    </row>
    <row r="18" spans="1:8" s="475" customFormat="1" ht="17.25" thickBot="1" thickTop="1">
      <c r="A18" s="607" t="s">
        <v>407</v>
      </c>
      <c r="B18" s="608"/>
      <c r="C18" s="608"/>
      <c r="D18" s="608"/>
      <c r="E18" s="486">
        <f>SUM(E14:E17)</f>
        <v>23433857</v>
      </c>
      <c r="F18" s="486">
        <f>SUM(F14:F17)</f>
        <v>30120252</v>
      </c>
      <c r="G18" s="486">
        <f>SUM(G14:G17)</f>
        <v>10850015</v>
      </c>
      <c r="H18" s="487">
        <f>G18/F18</f>
        <v>0.3602232478001844</v>
      </c>
    </row>
    <row r="19" spans="1:8" s="475" customFormat="1" ht="16.5" thickTop="1">
      <c r="A19" s="525"/>
      <c r="B19" s="483"/>
      <c r="C19" s="483"/>
      <c r="D19" s="483"/>
      <c r="E19" s="478"/>
      <c r="F19" s="479"/>
      <c r="G19" s="484"/>
      <c r="H19" s="485"/>
    </row>
    <row r="20" spans="1:8" s="488" customFormat="1" ht="15.75">
      <c r="A20" s="625" t="s">
        <v>486</v>
      </c>
      <c r="B20" s="626"/>
      <c r="C20" s="626"/>
      <c r="D20" s="627"/>
      <c r="E20" s="478"/>
      <c r="F20" s="479"/>
      <c r="G20" s="484"/>
      <c r="H20" s="485"/>
    </row>
    <row r="21" spans="1:8" s="475" customFormat="1" ht="16.5" thickBot="1">
      <c r="A21" s="525"/>
      <c r="B21" s="597" t="s">
        <v>36</v>
      </c>
      <c r="C21" s="597"/>
      <c r="D21" s="598"/>
      <c r="E21" s="478">
        <v>300000</v>
      </c>
      <c r="F21" s="479">
        <v>393078</v>
      </c>
      <c r="G21" s="484">
        <v>393078</v>
      </c>
      <c r="H21" s="485">
        <f>G21/F21</f>
        <v>1</v>
      </c>
    </row>
    <row r="22" spans="1:8" s="490" customFormat="1" ht="17.25" thickBot="1" thickTop="1">
      <c r="A22" s="607" t="s">
        <v>407</v>
      </c>
      <c r="B22" s="608"/>
      <c r="C22" s="608"/>
      <c r="D22" s="608"/>
      <c r="E22" s="486">
        <f>SUM(E21:E21)</f>
        <v>300000</v>
      </c>
      <c r="F22" s="486">
        <f>SUM(F21:F21)</f>
        <v>393078</v>
      </c>
      <c r="G22" s="486">
        <f>SUM(G21:G21)</f>
        <v>393078</v>
      </c>
      <c r="H22" s="487">
        <f>G22/F22</f>
        <v>1</v>
      </c>
    </row>
    <row r="23" spans="1:8" s="490" customFormat="1" ht="12.75" customHeight="1" thickTop="1">
      <c r="A23" s="525"/>
      <c r="B23" s="483"/>
      <c r="C23" s="483"/>
      <c r="D23" s="483"/>
      <c r="E23" s="478"/>
      <c r="F23" s="479"/>
      <c r="G23" s="484"/>
      <c r="H23" s="485"/>
    </row>
    <row r="24" spans="1:8" s="490" customFormat="1" ht="30.75" customHeight="1">
      <c r="A24" s="609" t="s">
        <v>487</v>
      </c>
      <c r="B24" s="584"/>
      <c r="C24" s="584"/>
      <c r="D24" s="585"/>
      <c r="E24" s="478"/>
      <c r="F24" s="479"/>
      <c r="G24" s="484"/>
      <c r="H24" s="485"/>
    </row>
    <row r="25" spans="1:8" s="490" customFormat="1" ht="15.75">
      <c r="A25" s="492"/>
      <c r="B25" s="597" t="s">
        <v>36</v>
      </c>
      <c r="C25" s="597"/>
      <c r="D25" s="598"/>
      <c r="E25" s="478">
        <v>0</v>
      </c>
      <c r="F25" s="479">
        <v>174093</v>
      </c>
      <c r="G25" s="484">
        <v>174093</v>
      </c>
      <c r="H25" s="485">
        <f>G25/F25</f>
        <v>1</v>
      </c>
    </row>
    <row r="26" spans="1:8" s="490" customFormat="1" ht="15.75">
      <c r="A26" s="492"/>
      <c r="B26" s="597" t="s">
        <v>273</v>
      </c>
      <c r="C26" s="597"/>
      <c r="D26" s="598"/>
      <c r="E26" s="478">
        <v>48600000</v>
      </c>
      <c r="F26" s="479">
        <v>5088374</v>
      </c>
      <c r="G26" s="484">
        <v>1054200</v>
      </c>
      <c r="H26" s="485">
        <f>G26/F26</f>
        <v>0.20717816732810915</v>
      </c>
    </row>
    <row r="27" spans="1:8" s="490" customFormat="1" ht="16.5" thickBot="1">
      <c r="A27" s="525"/>
      <c r="B27" s="597" t="s">
        <v>274</v>
      </c>
      <c r="C27" s="597"/>
      <c r="D27" s="598"/>
      <c r="E27" s="478">
        <v>0</v>
      </c>
      <c r="F27" s="479">
        <v>4955022</v>
      </c>
      <c r="G27" s="484">
        <v>4955022</v>
      </c>
      <c r="H27" s="485">
        <f>G27/F27</f>
        <v>1</v>
      </c>
    </row>
    <row r="28" spans="1:8" s="490" customFormat="1" ht="17.25" thickBot="1" thickTop="1">
      <c r="A28" s="607" t="s">
        <v>407</v>
      </c>
      <c r="B28" s="608"/>
      <c r="C28" s="608"/>
      <c r="D28" s="608"/>
      <c r="E28" s="486">
        <f>SUM(E25:E27)</f>
        <v>48600000</v>
      </c>
      <c r="F28" s="486">
        <f>SUM(F25:F27)</f>
        <v>10217489</v>
      </c>
      <c r="G28" s="486">
        <f>SUM(G25:G27)</f>
        <v>6183315</v>
      </c>
      <c r="H28" s="515">
        <f>G28/F28</f>
        <v>0.6051697241856585</v>
      </c>
    </row>
    <row r="29" spans="1:8" s="490" customFormat="1" ht="16.5" thickTop="1">
      <c r="A29" s="525"/>
      <c r="B29" s="483"/>
      <c r="C29" s="483"/>
      <c r="D29" s="483"/>
      <c r="E29" s="478"/>
      <c r="F29" s="479"/>
      <c r="G29" s="484"/>
      <c r="H29" s="518"/>
    </row>
    <row r="30" spans="1:8" s="490" customFormat="1" ht="15.75">
      <c r="A30" s="583" t="s">
        <v>474</v>
      </c>
      <c r="B30" s="584"/>
      <c r="C30" s="584"/>
      <c r="D30" s="585"/>
      <c r="E30" s="478"/>
      <c r="F30" s="479"/>
      <c r="G30" s="484"/>
      <c r="H30" s="480"/>
    </row>
    <row r="31" spans="1:8" s="490" customFormat="1" ht="16.5" thickBot="1">
      <c r="A31" s="525"/>
      <c r="B31" s="597" t="s">
        <v>488</v>
      </c>
      <c r="C31" s="597"/>
      <c r="D31" s="598"/>
      <c r="E31" s="478">
        <v>0</v>
      </c>
      <c r="F31" s="479">
        <v>1192837</v>
      </c>
      <c r="G31" s="484">
        <v>1192837</v>
      </c>
      <c r="H31" s="517">
        <f>G31/F31</f>
        <v>1</v>
      </c>
    </row>
    <row r="32" spans="1:8" s="490" customFormat="1" ht="17.25" thickBot="1" thickTop="1">
      <c r="A32" s="607" t="s">
        <v>407</v>
      </c>
      <c r="B32" s="608"/>
      <c r="C32" s="608"/>
      <c r="D32" s="608"/>
      <c r="E32" s="486">
        <v>0</v>
      </c>
      <c r="F32" s="491">
        <f>SUM(F31:F31)</f>
        <v>1192837</v>
      </c>
      <c r="G32" s="491">
        <f>SUM(G31:G31)</f>
        <v>1192837</v>
      </c>
      <c r="H32" s="517">
        <f>G32/F32</f>
        <v>1</v>
      </c>
    </row>
    <row r="33" spans="1:8" s="490" customFormat="1" ht="16.5" thickTop="1">
      <c r="A33" s="525"/>
      <c r="B33" s="483"/>
      <c r="C33" s="483"/>
      <c r="D33" s="483"/>
      <c r="E33" s="478"/>
      <c r="F33" s="479"/>
      <c r="G33" s="484"/>
      <c r="H33" s="485"/>
    </row>
    <row r="34" spans="1:8" s="490" customFormat="1" ht="15.75">
      <c r="A34" s="583" t="s">
        <v>489</v>
      </c>
      <c r="B34" s="584"/>
      <c r="C34" s="584"/>
      <c r="D34" s="585"/>
      <c r="E34" s="478"/>
      <c r="F34" s="479"/>
      <c r="G34" s="484"/>
      <c r="H34" s="485"/>
    </row>
    <row r="35" spans="1:8" s="490" customFormat="1" ht="15.75">
      <c r="A35" s="492"/>
      <c r="B35" s="597" t="s">
        <v>271</v>
      </c>
      <c r="C35" s="597"/>
      <c r="D35" s="598"/>
      <c r="E35" s="478">
        <v>0</v>
      </c>
      <c r="F35" s="479">
        <v>1192016</v>
      </c>
      <c r="G35" s="484">
        <v>1181225</v>
      </c>
      <c r="H35" s="485">
        <f>G35/F35</f>
        <v>0.9909472691641723</v>
      </c>
    </row>
    <row r="36" spans="1:8" s="490" customFormat="1" ht="16.5" thickBot="1">
      <c r="A36" s="492"/>
      <c r="B36" s="597" t="s">
        <v>488</v>
      </c>
      <c r="C36" s="597"/>
      <c r="D36" s="598"/>
      <c r="E36" s="478">
        <v>868212</v>
      </c>
      <c r="F36" s="479">
        <v>0</v>
      </c>
      <c r="G36" s="482">
        <v>0</v>
      </c>
      <c r="H36" s="539" t="s">
        <v>484</v>
      </c>
    </row>
    <row r="37" spans="1:8" s="490" customFormat="1" ht="17.25" thickBot="1" thickTop="1">
      <c r="A37" s="607" t="s">
        <v>407</v>
      </c>
      <c r="B37" s="608"/>
      <c r="C37" s="608"/>
      <c r="D37" s="608"/>
      <c r="E37" s="486">
        <f>SUM(E35:E36)</f>
        <v>868212</v>
      </c>
      <c r="F37" s="491">
        <f>SUM(F35:F36)</f>
        <v>1192016</v>
      </c>
      <c r="G37" s="491">
        <f>SUM(G35:G36)</f>
        <v>1181225</v>
      </c>
      <c r="H37" s="517">
        <f>G37/F37</f>
        <v>0.9909472691641723</v>
      </c>
    </row>
    <row r="38" spans="1:8" s="490" customFormat="1" ht="16.5" thickTop="1">
      <c r="A38" s="525"/>
      <c r="B38" s="483"/>
      <c r="C38" s="483"/>
      <c r="D38" s="483"/>
      <c r="E38" s="478"/>
      <c r="F38" s="479"/>
      <c r="G38" s="484"/>
      <c r="H38" s="485"/>
    </row>
    <row r="39" spans="1:8" s="490" customFormat="1" ht="15.75">
      <c r="A39" s="583" t="s">
        <v>476</v>
      </c>
      <c r="B39" s="584"/>
      <c r="C39" s="584"/>
      <c r="D39" s="585"/>
      <c r="E39" s="478"/>
      <c r="F39" s="479"/>
      <c r="G39" s="484"/>
      <c r="H39" s="485"/>
    </row>
    <row r="40" spans="1:8" s="490" customFormat="1" ht="15.75">
      <c r="A40" s="492"/>
      <c r="B40" s="597" t="s">
        <v>268</v>
      </c>
      <c r="C40" s="597"/>
      <c r="D40" s="598"/>
      <c r="E40" s="478">
        <v>3990290</v>
      </c>
      <c r="F40" s="479">
        <v>5752087</v>
      </c>
      <c r="G40" s="484">
        <v>5628530</v>
      </c>
      <c r="H40" s="485">
        <f>G40/F40</f>
        <v>0.9785196225300486</v>
      </c>
    </row>
    <row r="41" spans="1:8" s="490" customFormat="1" ht="15.75">
      <c r="A41" s="492"/>
      <c r="B41" s="597" t="s">
        <v>413</v>
      </c>
      <c r="C41" s="597"/>
      <c r="D41" s="598"/>
      <c r="E41" s="478">
        <v>678349</v>
      </c>
      <c r="F41" s="479">
        <v>799646</v>
      </c>
      <c r="G41" s="484">
        <v>517157</v>
      </c>
      <c r="H41" s="485">
        <f>G41/F41</f>
        <v>0.6467324290998767</v>
      </c>
    </row>
    <row r="42" spans="1:8" s="490" customFormat="1" ht="15.75">
      <c r="A42" s="492"/>
      <c r="B42" s="597" t="s">
        <v>36</v>
      </c>
      <c r="C42" s="597"/>
      <c r="D42" s="598"/>
      <c r="E42" s="478">
        <v>0</v>
      </c>
      <c r="F42" s="479">
        <v>308140</v>
      </c>
      <c r="G42" s="484">
        <v>308140</v>
      </c>
      <c r="H42" s="485">
        <f>G42/F42</f>
        <v>1</v>
      </c>
    </row>
    <row r="43" spans="1:8" s="490" customFormat="1" ht="16.5" thickBot="1">
      <c r="A43" s="492"/>
      <c r="B43" s="477" t="s">
        <v>273</v>
      </c>
      <c r="C43" s="477"/>
      <c r="D43" s="477"/>
      <c r="E43" s="478">
        <v>0</v>
      </c>
      <c r="F43" s="479">
        <v>365780</v>
      </c>
      <c r="G43" s="482">
        <v>365780</v>
      </c>
      <c r="H43" s="485">
        <f>G43/F43</f>
        <v>1</v>
      </c>
    </row>
    <row r="44" spans="1:8" s="490" customFormat="1" ht="17.25" thickBot="1" thickTop="1">
      <c r="A44" s="607" t="s">
        <v>407</v>
      </c>
      <c r="B44" s="608"/>
      <c r="C44" s="608"/>
      <c r="D44" s="608"/>
      <c r="E44" s="486">
        <f>SUM(E40:E43)</f>
        <v>4668639</v>
      </c>
      <c r="F44" s="491">
        <f>SUM(F40:F43)</f>
        <v>7225653</v>
      </c>
      <c r="G44" s="491">
        <f>SUM(G40:G43)</f>
        <v>6819607</v>
      </c>
      <c r="H44" s="515">
        <f>G44/F44</f>
        <v>0.9438049405361703</v>
      </c>
    </row>
    <row r="45" spans="1:8" s="490" customFormat="1" ht="16.5" thickTop="1">
      <c r="A45" s="525"/>
      <c r="B45" s="483"/>
      <c r="C45" s="483"/>
      <c r="D45" s="483"/>
      <c r="E45" s="478"/>
      <c r="F45" s="479"/>
      <c r="G45" s="484"/>
      <c r="H45" s="485"/>
    </row>
    <row r="46" spans="1:8" s="490" customFormat="1" ht="15.75">
      <c r="A46" s="583" t="s">
        <v>490</v>
      </c>
      <c r="B46" s="584"/>
      <c r="C46" s="584"/>
      <c r="D46" s="585"/>
      <c r="E46" s="478"/>
      <c r="F46" s="479"/>
      <c r="G46" s="484"/>
      <c r="H46" s="485"/>
    </row>
    <row r="47" spans="1:8" s="490" customFormat="1" ht="16.5" thickBot="1">
      <c r="A47" s="492"/>
      <c r="B47" s="597" t="s">
        <v>36</v>
      </c>
      <c r="C47" s="597"/>
      <c r="D47" s="598"/>
      <c r="E47" s="478">
        <v>180000</v>
      </c>
      <c r="F47" s="479">
        <v>180000</v>
      </c>
      <c r="G47" s="484">
        <v>180000</v>
      </c>
      <c r="H47" s="517">
        <f>G47/F47</f>
        <v>1</v>
      </c>
    </row>
    <row r="48" spans="1:8" s="490" customFormat="1" ht="17.25" thickBot="1" thickTop="1">
      <c r="A48" s="607" t="s">
        <v>407</v>
      </c>
      <c r="B48" s="608"/>
      <c r="C48" s="608"/>
      <c r="D48" s="608"/>
      <c r="E48" s="486">
        <f>SUM(E47)</f>
        <v>180000</v>
      </c>
      <c r="F48" s="491">
        <f>SUM(F47:F47)</f>
        <v>180000</v>
      </c>
      <c r="G48" s="491">
        <f>SUM(G47:G47)</f>
        <v>180000</v>
      </c>
      <c r="H48" s="517">
        <f>G48/F48</f>
        <v>1</v>
      </c>
    </row>
    <row r="49" spans="1:8" s="490" customFormat="1" ht="16.5" thickTop="1">
      <c r="A49" s="525"/>
      <c r="B49" s="483"/>
      <c r="C49" s="483"/>
      <c r="D49" s="483"/>
      <c r="E49" s="478"/>
      <c r="F49" s="479"/>
      <c r="G49" s="484"/>
      <c r="H49" s="485"/>
    </row>
    <row r="50" spans="1:8" s="490" customFormat="1" ht="15.75">
      <c r="A50" s="583" t="s">
        <v>491</v>
      </c>
      <c r="B50" s="584"/>
      <c r="C50" s="584"/>
      <c r="D50" s="585"/>
      <c r="E50" s="478"/>
      <c r="F50" s="479"/>
      <c r="G50" s="484"/>
      <c r="H50" s="485"/>
    </row>
    <row r="51" spans="1:8" s="490" customFormat="1" ht="16.5" thickBot="1">
      <c r="A51" s="492"/>
      <c r="B51" s="597" t="s">
        <v>36</v>
      </c>
      <c r="C51" s="597"/>
      <c r="D51" s="598"/>
      <c r="E51" s="478">
        <v>2692220</v>
      </c>
      <c r="F51" s="479">
        <v>6994751</v>
      </c>
      <c r="G51" s="484">
        <v>6340050</v>
      </c>
      <c r="H51" s="517">
        <f>G51/F51</f>
        <v>0.90640109991049</v>
      </c>
    </row>
    <row r="52" spans="1:8" s="490" customFormat="1" ht="17.25" thickBot="1" thickTop="1">
      <c r="A52" s="607" t="s">
        <v>407</v>
      </c>
      <c r="B52" s="608"/>
      <c r="C52" s="608"/>
      <c r="D52" s="608"/>
      <c r="E52" s="486">
        <f>SUM(E51)</f>
        <v>2692220</v>
      </c>
      <c r="F52" s="491">
        <f>SUM(F51:F51)</f>
        <v>6994751</v>
      </c>
      <c r="G52" s="491">
        <f>SUM(G51:G51)</f>
        <v>6340050</v>
      </c>
      <c r="H52" s="517">
        <f>G52/F52</f>
        <v>0.90640109991049</v>
      </c>
    </row>
    <row r="53" spans="1:8" s="490" customFormat="1" ht="16.5" thickTop="1">
      <c r="A53" s="525"/>
      <c r="B53" s="483"/>
      <c r="C53" s="483"/>
      <c r="D53" s="483"/>
      <c r="E53" s="478"/>
      <c r="F53" s="479"/>
      <c r="G53" s="484"/>
      <c r="H53" s="485"/>
    </row>
    <row r="54" spans="1:8" s="490" customFormat="1" ht="15.75">
      <c r="A54" s="583" t="s">
        <v>492</v>
      </c>
      <c r="B54" s="584"/>
      <c r="C54" s="584"/>
      <c r="D54" s="585"/>
      <c r="E54" s="478"/>
      <c r="F54" s="479"/>
      <c r="G54" s="484"/>
      <c r="H54" s="485"/>
    </row>
    <row r="55" spans="1:8" s="490" customFormat="1" ht="15.75">
      <c r="A55" s="492"/>
      <c r="B55" s="477" t="s">
        <v>36</v>
      </c>
      <c r="C55" s="477"/>
      <c r="D55" s="493"/>
      <c r="E55" s="478">
        <v>0</v>
      </c>
      <c r="F55" s="479">
        <v>279305</v>
      </c>
      <c r="G55" s="484">
        <v>279305</v>
      </c>
      <c r="H55" s="485">
        <f>G55/F55</f>
        <v>1</v>
      </c>
    </row>
    <row r="56" spans="1:8" s="490" customFormat="1" ht="16.5" thickBot="1">
      <c r="A56" s="492"/>
      <c r="B56" s="477" t="s">
        <v>274</v>
      </c>
      <c r="C56" s="477"/>
      <c r="D56" s="477"/>
      <c r="E56" s="478">
        <v>0</v>
      </c>
      <c r="F56" s="479">
        <v>43837393</v>
      </c>
      <c r="G56" s="482">
        <v>10959348</v>
      </c>
      <c r="H56" s="485">
        <f>G56/F56</f>
        <v>0.24999999429710612</v>
      </c>
    </row>
    <row r="57" spans="1:8" s="490" customFormat="1" ht="17.25" thickBot="1" thickTop="1">
      <c r="A57" s="607" t="s">
        <v>407</v>
      </c>
      <c r="B57" s="608"/>
      <c r="C57" s="608"/>
      <c r="D57" s="608"/>
      <c r="E57" s="491">
        <f>SUM(E54:E56)</f>
        <v>0</v>
      </c>
      <c r="F57" s="491">
        <f>SUM(F54:F56)</f>
        <v>44116698</v>
      </c>
      <c r="G57" s="491">
        <f>SUM(G54:G56)</f>
        <v>11238653</v>
      </c>
      <c r="H57" s="515">
        <f>G57/F57</f>
        <v>0.2547482814783645</v>
      </c>
    </row>
    <row r="58" spans="1:8" s="490" customFormat="1" ht="16.5" thickTop="1">
      <c r="A58" s="525"/>
      <c r="B58" s="483"/>
      <c r="C58" s="483"/>
      <c r="D58" s="483"/>
      <c r="E58" s="478"/>
      <c r="F58" s="479"/>
      <c r="G58" s="484"/>
      <c r="H58" s="485"/>
    </row>
    <row r="59" spans="1:8" s="490" customFormat="1" ht="31.5" customHeight="1">
      <c r="A59" s="609" t="s">
        <v>493</v>
      </c>
      <c r="B59" s="584"/>
      <c r="C59" s="584"/>
      <c r="D59" s="585"/>
      <c r="E59" s="478"/>
      <c r="F59" s="479"/>
      <c r="G59" s="484"/>
      <c r="H59" s="485"/>
    </row>
    <row r="60" spans="1:8" s="490" customFormat="1" ht="16.5" thickBot="1">
      <c r="A60" s="492"/>
      <c r="B60" s="477" t="s">
        <v>36</v>
      </c>
      <c r="C60" s="477"/>
      <c r="D60" s="493"/>
      <c r="E60" s="478">
        <v>50000</v>
      </c>
      <c r="F60" s="479">
        <v>50000</v>
      </c>
      <c r="G60" s="484">
        <v>0</v>
      </c>
      <c r="H60" s="485">
        <f>G60/F60</f>
        <v>0</v>
      </c>
    </row>
    <row r="61" spans="1:8" s="490" customFormat="1" ht="17.25" thickBot="1" thickTop="1">
      <c r="A61" s="607" t="s">
        <v>407</v>
      </c>
      <c r="B61" s="608"/>
      <c r="C61" s="608"/>
      <c r="D61" s="608"/>
      <c r="E61" s="491">
        <f>SUM(E59:E60)</f>
        <v>50000</v>
      </c>
      <c r="F61" s="491">
        <f>SUM(F59:F60)</f>
        <v>50000</v>
      </c>
      <c r="G61" s="491">
        <f>SUM(G59:G60)</f>
        <v>0</v>
      </c>
      <c r="H61" s="515">
        <f>G61/F61</f>
        <v>0</v>
      </c>
    </row>
    <row r="62" spans="1:8" s="490" customFormat="1" ht="16.5" thickTop="1">
      <c r="A62" s="525"/>
      <c r="B62" s="483"/>
      <c r="C62" s="483"/>
      <c r="D62" s="483"/>
      <c r="E62" s="478"/>
      <c r="F62" s="479"/>
      <c r="G62" s="484"/>
      <c r="H62" s="485"/>
    </row>
    <row r="63" spans="1:8" s="490" customFormat="1" ht="15.75">
      <c r="A63" s="583" t="s">
        <v>494</v>
      </c>
      <c r="B63" s="584"/>
      <c r="C63" s="584"/>
      <c r="D63" s="585"/>
      <c r="E63" s="478"/>
      <c r="F63" s="479"/>
      <c r="G63" s="484"/>
      <c r="H63" s="485"/>
    </row>
    <row r="64" spans="1:8" s="490" customFormat="1" ht="16.5" thickBot="1">
      <c r="A64" s="492"/>
      <c r="B64" s="477" t="s">
        <v>274</v>
      </c>
      <c r="C64" s="477"/>
      <c r="D64" s="493"/>
      <c r="E64" s="478">
        <v>0</v>
      </c>
      <c r="F64" s="479">
        <v>389954</v>
      </c>
      <c r="G64" s="484">
        <v>0</v>
      </c>
      <c r="H64" s="485">
        <f>G64/F64</f>
        <v>0</v>
      </c>
    </row>
    <row r="65" spans="1:8" s="490" customFormat="1" ht="17.25" thickBot="1" thickTop="1">
      <c r="A65" s="607" t="s">
        <v>407</v>
      </c>
      <c r="B65" s="608"/>
      <c r="C65" s="608"/>
      <c r="D65" s="608"/>
      <c r="E65" s="491">
        <f>SUM(E63:E64)</f>
        <v>0</v>
      </c>
      <c r="F65" s="491">
        <f>SUM(F63:F64)</f>
        <v>389954</v>
      </c>
      <c r="G65" s="491">
        <f>SUM(G63:G64)</f>
        <v>0</v>
      </c>
      <c r="H65" s="515">
        <f>G65/F65</f>
        <v>0</v>
      </c>
    </row>
    <row r="66" spans="1:8" s="490" customFormat="1" ht="16.5" thickTop="1">
      <c r="A66" s="525"/>
      <c r="B66" s="483"/>
      <c r="C66" s="483"/>
      <c r="D66" s="483"/>
      <c r="E66" s="478"/>
      <c r="F66" s="479"/>
      <c r="G66" s="484"/>
      <c r="H66" s="485"/>
    </row>
    <row r="67" spans="1:8" s="490" customFormat="1" ht="15.75">
      <c r="A67" s="583" t="s">
        <v>495</v>
      </c>
      <c r="B67" s="584"/>
      <c r="C67" s="584"/>
      <c r="D67" s="585"/>
      <c r="E67" s="478"/>
      <c r="F67" s="479"/>
      <c r="G67" s="484"/>
      <c r="H67" s="485"/>
    </row>
    <row r="68" spans="1:8" s="490" customFormat="1" ht="16.5" thickBot="1">
      <c r="A68" s="492"/>
      <c r="B68" s="477" t="s">
        <v>36</v>
      </c>
      <c r="C68" s="477"/>
      <c r="D68" s="493"/>
      <c r="E68" s="478">
        <v>1728000</v>
      </c>
      <c r="F68" s="479">
        <v>1839055</v>
      </c>
      <c r="G68" s="484">
        <v>1839055</v>
      </c>
      <c r="H68" s="485">
        <f>G68/F68</f>
        <v>1</v>
      </c>
    </row>
    <row r="69" spans="1:8" s="490" customFormat="1" ht="17.25" thickBot="1" thickTop="1">
      <c r="A69" s="607" t="s">
        <v>407</v>
      </c>
      <c r="B69" s="608"/>
      <c r="C69" s="608"/>
      <c r="D69" s="608"/>
      <c r="E69" s="491">
        <f>SUM(E67:E68)</f>
        <v>1728000</v>
      </c>
      <c r="F69" s="491">
        <f>SUM(F67:F68)</f>
        <v>1839055</v>
      </c>
      <c r="G69" s="491">
        <f>SUM(G67:G68)</f>
        <v>1839055</v>
      </c>
      <c r="H69" s="515">
        <f>G69/F69</f>
        <v>1</v>
      </c>
    </row>
    <row r="70" spans="1:8" s="490" customFormat="1" ht="16.5" thickTop="1">
      <c r="A70" s="525"/>
      <c r="B70" s="483"/>
      <c r="C70" s="483"/>
      <c r="D70" s="483"/>
      <c r="E70" s="478"/>
      <c r="F70" s="479"/>
      <c r="G70" s="484"/>
      <c r="H70" s="485"/>
    </row>
    <row r="71" spans="1:8" s="490" customFormat="1" ht="15.75">
      <c r="A71" s="583" t="s">
        <v>496</v>
      </c>
      <c r="B71" s="584"/>
      <c r="C71" s="584"/>
      <c r="D71" s="585"/>
      <c r="E71" s="478"/>
      <c r="F71" s="479"/>
      <c r="G71" s="484"/>
      <c r="H71" s="485"/>
    </row>
    <row r="72" spans="1:8" s="490" customFormat="1" ht="15.75">
      <c r="A72" s="492"/>
      <c r="B72" s="597" t="s">
        <v>268</v>
      </c>
      <c r="C72" s="597"/>
      <c r="D72" s="598"/>
      <c r="E72" s="478">
        <v>300000</v>
      </c>
      <c r="F72" s="479">
        <v>0</v>
      </c>
      <c r="G72" s="484">
        <v>0</v>
      </c>
      <c r="H72" s="538" t="s">
        <v>484</v>
      </c>
    </row>
    <row r="73" spans="1:8" s="490" customFormat="1" ht="15.75">
      <c r="A73" s="492"/>
      <c r="B73" s="481" t="s">
        <v>413</v>
      </c>
      <c r="C73" s="481"/>
      <c r="D73" s="481"/>
      <c r="E73" s="478">
        <v>52500</v>
      </c>
      <c r="F73" s="479">
        <v>0</v>
      </c>
      <c r="G73" s="484">
        <v>0</v>
      </c>
      <c r="H73" s="538" t="s">
        <v>484</v>
      </c>
    </row>
    <row r="74" spans="1:8" s="490" customFormat="1" ht="16.5" thickBot="1">
      <c r="A74" s="492"/>
      <c r="B74" s="477" t="s">
        <v>36</v>
      </c>
      <c r="C74" s="477"/>
      <c r="D74" s="477"/>
      <c r="E74" s="478">
        <v>1697030</v>
      </c>
      <c r="F74" s="479">
        <v>1697030</v>
      </c>
      <c r="G74" s="482">
        <v>524872</v>
      </c>
      <c r="H74" s="485">
        <f>G74/F74</f>
        <v>0.30928858063793807</v>
      </c>
    </row>
    <row r="75" spans="1:8" s="490" customFormat="1" ht="17.25" thickBot="1" thickTop="1">
      <c r="A75" s="607" t="s">
        <v>407</v>
      </c>
      <c r="B75" s="608"/>
      <c r="C75" s="608"/>
      <c r="D75" s="608"/>
      <c r="E75" s="491">
        <f>SUM(E71:E74)</f>
        <v>2049530</v>
      </c>
      <c r="F75" s="491">
        <f>SUM(F71:F74)</f>
        <v>1697030</v>
      </c>
      <c r="G75" s="491">
        <f>SUM(G71:G74)</f>
        <v>524872</v>
      </c>
      <c r="H75" s="515">
        <f>G75/F75</f>
        <v>0.30928858063793807</v>
      </c>
    </row>
    <row r="76" spans="1:8" s="490" customFormat="1" ht="16.5" thickTop="1">
      <c r="A76" s="525"/>
      <c r="B76" s="483"/>
      <c r="C76" s="483"/>
      <c r="D76" s="483"/>
      <c r="E76" s="478"/>
      <c r="F76" s="479"/>
      <c r="G76" s="484"/>
      <c r="H76" s="485"/>
    </row>
    <row r="77" spans="1:8" s="490" customFormat="1" ht="15.75">
      <c r="A77" s="583" t="s">
        <v>471</v>
      </c>
      <c r="B77" s="584"/>
      <c r="C77" s="584"/>
      <c r="D77" s="585"/>
      <c r="E77" s="478"/>
      <c r="F77" s="479"/>
      <c r="G77" s="484"/>
      <c r="H77" s="485"/>
    </row>
    <row r="78" spans="1:8" s="490" customFormat="1" ht="15.75">
      <c r="A78" s="492"/>
      <c r="B78" s="597" t="s">
        <v>268</v>
      </c>
      <c r="C78" s="597"/>
      <c r="D78" s="598"/>
      <c r="E78" s="478">
        <v>300000</v>
      </c>
      <c r="F78" s="479">
        <v>0</v>
      </c>
      <c r="G78" s="484">
        <v>0</v>
      </c>
      <c r="H78" s="538" t="s">
        <v>484</v>
      </c>
    </row>
    <row r="79" spans="1:8" s="490" customFormat="1" ht="15.75">
      <c r="A79" s="492"/>
      <c r="B79" s="481" t="s">
        <v>497</v>
      </c>
      <c r="C79" s="481"/>
      <c r="D79" s="489"/>
      <c r="E79" s="478">
        <v>52500</v>
      </c>
      <c r="F79" s="479">
        <v>0</v>
      </c>
      <c r="G79" s="484">
        <v>0</v>
      </c>
      <c r="H79" s="538" t="s">
        <v>484</v>
      </c>
    </row>
    <row r="80" spans="1:8" s="490" customFormat="1" ht="15.75">
      <c r="A80" s="492"/>
      <c r="B80" s="481" t="s">
        <v>36</v>
      </c>
      <c r="C80" s="481"/>
      <c r="D80" s="489"/>
      <c r="E80" s="478">
        <v>100000</v>
      </c>
      <c r="F80" s="479">
        <v>3287179</v>
      </c>
      <c r="G80" s="484">
        <v>3281399</v>
      </c>
      <c r="H80" s="485">
        <f>G80/F80</f>
        <v>0.9982416534055493</v>
      </c>
    </row>
    <row r="81" spans="1:8" s="490" customFormat="1" ht="16.5" thickBot="1">
      <c r="A81" s="492"/>
      <c r="B81" s="597" t="s">
        <v>271</v>
      </c>
      <c r="C81" s="597"/>
      <c r="D81" s="598"/>
      <c r="E81" s="478">
        <v>0</v>
      </c>
      <c r="F81" s="479">
        <v>6740217</v>
      </c>
      <c r="G81" s="484">
        <v>6732200</v>
      </c>
      <c r="H81" s="485">
        <f>G81/F81</f>
        <v>0.998810572419256</v>
      </c>
    </row>
    <row r="82" spans="1:8" s="490" customFormat="1" ht="17.25" thickBot="1" thickTop="1">
      <c r="A82" s="607" t="s">
        <v>407</v>
      </c>
      <c r="B82" s="608"/>
      <c r="C82" s="608"/>
      <c r="D82" s="608"/>
      <c r="E82" s="486">
        <f>SUM(E78:E81)</f>
        <v>452500</v>
      </c>
      <c r="F82" s="491">
        <f>SUM(F77:F81)</f>
        <v>10027396</v>
      </c>
      <c r="G82" s="491">
        <f>SUM(G77:G81)</f>
        <v>10013599</v>
      </c>
      <c r="H82" s="515">
        <f>G82/F82</f>
        <v>0.9986240694992</v>
      </c>
    </row>
    <row r="83" spans="1:8" s="490" customFormat="1" ht="16.5" thickTop="1">
      <c r="A83" s="525"/>
      <c r="B83" s="483"/>
      <c r="C83" s="483"/>
      <c r="D83" s="483"/>
      <c r="E83" s="478"/>
      <c r="F83" s="479"/>
      <c r="G83" s="484"/>
      <c r="H83" s="485"/>
    </row>
    <row r="84" spans="1:8" s="490" customFormat="1" ht="15.75">
      <c r="A84" s="583" t="s">
        <v>477</v>
      </c>
      <c r="B84" s="584"/>
      <c r="C84" s="584"/>
      <c r="D84" s="585"/>
      <c r="E84" s="478"/>
      <c r="F84" s="479"/>
      <c r="G84" s="484"/>
      <c r="H84" s="485"/>
    </row>
    <row r="85" spans="1:8" s="490" customFormat="1" ht="15.75">
      <c r="A85" s="492"/>
      <c r="B85" s="597" t="s">
        <v>36</v>
      </c>
      <c r="C85" s="597"/>
      <c r="D85" s="598"/>
      <c r="E85" s="478">
        <v>13140000</v>
      </c>
      <c r="F85" s="479">
        <v>13308395</v>
      </c>
      <c r="G85" s="484">
        <v>10822186</v>
      </c>
      <c r="H85" s="485">
        <f>G85/F85</f>
        <v>0.8131849107274017</v>
      </c>
    </row>
    <row r="86" spans="1:8" s="490" customFormat="1" ht="16.5" thickBot="1">
      <c r="A86" s="492"/>
      <c r="B86" s="477" t="s">
        <v>273</v>
      </c>
      <c r="C86" s="477"/>
      <c r="D86" s="477"/>
      <c r="E86" s="478">
        <v>0</v>
      </c>
      <c r="F86" s="479">
        <v>317500</v>
      </c>
      <c r="G86" s="484">
        <v>108180</v>
      </c>
      <c r="H86" s="485">
        <f>G86/F86</f>
        <v>0.3407244094488189</v>
      </c>
    </row>
    <row r="87" spans="1:8" s="490" customFormat="1" ht="17.25" thickBot="1" thickTop="1">
      <c r="A87" s="607" t="s">
        <v>407</v>
      </c>
      <c r="B87" s="608"/>
      <c r="C87" s="608"/>
      <c r="D87" s="608"/>
      <c r="E87" s="486">
        <f>SUM(E85:E86)</f>
        <v>13140000</v>
      </c>
      <c r="F87" s="486">
        <f>SUM(F85:F86)</f>
        <v>13625895</v>
      </c>
      <c r="G87" s="486">
        <f>SUM(G85:G86)</f>
        <v>10930366</v>
      </c>
      <c r="H87" s="515">
        <f>G87/F87</f>
        <v>0.8021760038514901</v>
      </c>
    </row>
    <row r="88" spans="1:8" s="490" customFormat="1" ht="16.5" thickTop="1">
      <c r="A88" s="525"/>
      <c r="B88" s="483"/>
      <c r="C88" s="483"/>
      <c r="D88" s="483"/>
      <c r="E88" s="478"/>
      <c r="F88" s="479"/>
      <c r="G88" s="484"/>
      <c r="H88" s="485"/>
    </row>
    <row r="89" spans="1:8" s="490" customFormat="1" ht="15.75">
      <c r="A89" s="583" t="s">
        <v>478</v>
      </c>
      <c r="B89" s="584"/>
      <c r="C89" s="584"/>
      <c r="D89" s="585"/>
      <c r="E89" s="478"/>
      <c r="F89" s="479"/>
      <c r="G89" s="484"/>
      <c r="H89" s="485"/>
    </row>
    <row r="90" spans="1:8" s="490" customFormat="1" ht="16.5" thickBot="1">
      <c r="A90" s="492"/>
      <c r="B90" s="597" t="s">
        <v>36</v>
      </c>
      <c r="C90" s="597"/>
      <c r="D90" s="598"/>
      <c r="E90" s="478">
        <v>2596800</v>
      </c>
      <c r="F90" s="479">
        <v>3764600</v>
      </c>
      <c r="G90" s="484">
        <v>3764600</v>
      </c>
      <c r="H90" s="485">
        <f>G90/F90</f>
        <v>1</v>
      </c>
    </row>
    <row r="91" spans="1:8" s="490" customFormat="1" ht="17.25" thickBot="1" thickTop="1">
      <c r="A91" s="607" t="s">
        <v>407</v>
      </c>
      <c r="B91" s="608"/>
      <c r="C91" s="608"/>
      <c r="D91" s="608"/>
      <c r="E91" s="486">
        <f>SUM(E90:E90)</f>
        <v>2596800</v>
      </c>
      <c r="F91" s="486">
        <f>SUM(F90:F90)</f>
        <v>3764600</v>
      </c>
      <c r="G91" s="486">
        <f>SUM(G90:G90)</f>
        <v>3764600</v>
      </c>
      <c r="H91" s="515">
        <f>G91/F91</f>
        <v>1</v>
      </c>
    </row>
    <row r="92" spans="1:8" s="490" customFormat="1" ht="16.5" thickTop="1">
      <c r="A92" s="525"/>
      <c r="B92" s="483"/>
      <c r="C92" s="483"/>
      <c r="D92" s="483"/>
      <c r="E92" s="478"/>
      <c r="F92" s="479"/>
      <c r="G92" s="484"/>
      <c r="H92" s="485"/>
    </row>
    <row r="93" spans="1:8" s="490" customFormat="1" ht="15.75">
      <c r="A93" s="609" t="s">
        <v>498</v>
      </c>
      <c r="B93" s="610"/>
      <c r="C93" s="610"/>
      <c r="D93" s="611"/>
      <c r="E93" s="478"/>
      <c r="F93" s="479"/>
      <c r="G93" s="484"/>
      <c r="H93" s="485"/>
    </row>
    <row r="94" spans="1:8" s="490" customFormat="1" ht="15.75">
      <c r="A94" s="492"/>
      <c r="B94" s="597" t="s">
        <v>268</v>
      </c>
      <c r="C94" s="597"/>
      <c r="D94" s="598"/>
      <c r="E94" s="478">
        <v>331500</v>
      </c>
      <c r="F94" s="479">
        <v>0</v>
      </c>
      <c r="G94" s="484">
        <v>0</v>
      </c>
      <c r="H94" s="485" t="s">
        <v>484</v>
      </c>
    </row>
    <row r="95" spans="1:8" s="490" customFormat="1" ht="15.75">
      <c r="A95" s="492"/>
      <c r="B95" s="481" t="s">
        <v>413</v>
      </c>
      <c r="C95" s="481"/>
      <c r="D95" s="481"/>
      <c r="E95" s="478">
        <v>58012</v>
      </c>
      <c r="F95" s="479">
        <v>0</v>
      </c>
      <c r="G95" s="484">
        <v>0</v>
      </c>
      <c r="H95" s="485" t="s">
        <v>484</v>
      </c>
    </row>
    <row r="96" spans="1:8" s="490" customFormat="1" ht="16.5" thickBot="1">
      <c r="A96" s="492"/>
      <c r="B96" s="477" t="s">
        <v>36</v>
      </c>
      <c r="C96" s="477"/>
      <c r="D96" s="477"/>
      <c r="E96" s="478">
        <v>700000</v>
      </c>
      <c r="F96" s="479">
        <v>700000</v>
      </c>
      <c r="G96" s="484">
        <v>6100</v>
      </c>
      <c r="H96" s="517">
        <f>G96/F96</f>
        <v>0.008714285714285714</v>
      </c>
    </row>
    <row r="97" spans="1:8" s="490" customFormat="1" ht="17.25" thickBot="1" thickTop="1">
      <c r="A97" s="607" t="s">
        <v>407</v>
      </c>
      <c r="B97" s="608"/>
      <c r="C97" s="608"/>
      <c r="D97" s="608"/>
      <c r="E97" s="486">
        <f>SUM(E94:E96)</f>
        <v>1089512</v>
      </c>
      <c r="F97" s="491">
        <f>SUM(F94:F96)</f>
        <v>700000</v>
      </c>
      <c r="G97" s="491">
        <f>SUM(G94:G96)</f>
        <v>6100</v>
      </c>
      <c r="H97" s="515">
        <f>G97/F97</f>
        <v>0.008714285714285714</v>
      </c>
    </row>
    <row r="98" spans="1:8" s="490" customFormat="1" ht="16.5" thickTop="1">
      <c r="A98" s="525"/>
      <c r="B98" s="483"/>
      <c r="C98" s="483"/>
      <c r="D98" s="483"/>
      <c r="E98" s="478"/>
      <c r="F98" s="479"/>
      <c r="G98" s="484"/>
      <c r="H98" s="485"/>
    </row>
    <row r="99" spans="1:8" s="490" customFormat="1" ht="15.75">
      <c r="A99" s="583" t="s">
        <v>499</v>
      </c>
      <c r="B99" s="584"/>
      <c r="C99" s="584"/>
      <c r="D99" s="585"/>
      <c r="E99" s="478"/>
      <c r="F99" s="479"/>
      <c r="G99" s="484"/>
      <c r="H99" s="485"/>
    </row>
    <row r="100" spans="1:8" s="490" customFormat="1" ht="15.75">
      <c r="A100" s="492"/>
      <c r="B100" s="597" t="s">
        <v>268</v>
      </c>
      <c r="C100" s="597"/>
      <c r="D100" s="629"/>
      <c r="E100" s="479">
        <v>0</v>
      </c>
      <c r="F100" s="479">
        <v>91143</v>
      </c>
      <c r="G100" s="484">
        <v>91143</v>
      </c>
      <c r="H100" s="485">
        <f>G100/F100</f>
        <v>1</v>
      </c>
    </row>
    <row r="101" spans="1:8" s="490" customFormat="1" ht="15.75">
      <c r="A101" s="492"/>
      <c r="B101" s="481" t="s">
        <v>36</v>
      </c>
      <c r="C101" s="481"/>
      <c r="D101" s="481"/>
      <c r="E101" s="479">
        <v>0</v>
      </c>
      <c r="F101" s="479">
        <v>3146331</v>
      </c>
      <c r="G101" s="484">
        <v>2805543</v>
      </c>
      <c r="H101" s="485">
        <f>G101/F101</f>
        <v>0.8916871746806042</v>
      </c>
    </row>
    <row r="102" spans="1:8" s="490" customFormat="1" ht="16.5" thickBot="1">
      <c r="A102" s="492"/>
      <c r="B102" s="535" t="s">
        <v>273</v>
      </c>
      <c r="C102" s="535"/>
      <c r="D102" s="535"/>
      <c r="E102" s="478">
        <v>0</v>
      </c>
      <c r="F102" s="479">
        <v>10000</v>
      </c>
      <c r="G102" s="484">
        <v>0</v>
      </c>
      <c r="H102" s="485">
        <f>G102/F102</f>
        <v>0</v>
      </c>
    </row>
    <row r="103" spans="1:8" s="490" customFormat="1" ht="17.25" thickBot="1" thickTop="1">
      <c r="A103" s="607" t="s">
        <v>407</v>
      </c>
      <c r="B103" s="608"/>
      <c r="C103" s="608"/>
      <c r="D103" s="608"/>
      <c r="E103" s="486">
        <f>SUM(E100:E102)</f>
        <v>0</v>
      </c>
      <c r="F103" s="486">
        <f>SUM(F100:F102)</f>
        <v>3247474</v>
      </c>
      <c r="G103" s="486">
        <f>SUM(G100:G102)</f>
        <v>2896686</v>
      </c>
      <c r="H103" s="515">
        <f>G103/F103</f>
        <v>0.8919812752927352</v>
      </c>
    </row>
    <row r="104" spans="1:8" s="490" customFormat="1" ht="16.5" thickTop="1">
      <c r="A104" s="525"/>
      <c r="B104" s="483"/>
      <c r="C104" s="483"/>
      <c r="D104" s="483"/>
      <c r="E104" s="478"/>
      <c r="F104" s="479"/>
      <c r="G104" s="484"/>
      <c r="H104" s="485"/>
    </row>
    <row r="105" spans="1:8" s="490" customFormat="1" ht="15.75">
      <c r="A105" s="583" t="s">
        <v>500</v>
      </c>
      <c r="B105" s="584"/>
      <c r="C105" s="584"/>
      <c r="D105" s="585"/>
      <c r="E105" s="478"/>
      <c r="F105" s="479"/>
      <c r="G105" s="484"/>
      <c r="H105" s="485"/>
    </row>
    <row r="106" spans="1:8" s="490" customFormat="1" ht="16.5" thickBot="1">
      <c r="A106" s="492"/>
      <c r="B106" s="597" t="s">
        <v>36</v>
      </c>
      <c r="C106" s="597"/>
      <c r="D106" s="629"/>
      <c r="E106" s="479">
        <v>2000000</v>
      </c>
      <c r="F106" s="479">
        <v>0</v>
      </c>
      <c r="G106" s="484">
        <v>0</v>
      </c>
      <c r="H106" s="538" t="s">
        <v>484</v>
      </c>
    </row>
    <row r="107" spans="1:8" s="490" customFormat="1" ht="17.25" thickBot="1" thickTop="1">
      <c r="A107" s="607" t="s">
        <v>407</v>
      </c>
      <c r="B107" s="608"/>
      <c r="C107" s="608"/>
      <c r="D107" s="608"/>
      <c r="E107" s="486">
        <f>SUM(E106:E106)</f>
        <v>2000000</v>
      </c>
      <c r="F107" s="491">
        <f>SUM(F106:F106)</f>
        <v>0</v>
      </c>
      <c r="G107" s="491">
        <f>SUM(G106:G106)</f>
        <v>0</v>
      </c>
      <c r="H107" s="540" t="s">
        <v>484</v>
      </c>
    </row>
    <row r="108" spans="1:8" s="490" customFormat="1" ht="16.5" thickTop="1">
      <c r="A108" s="525"/>
      <c r="B108" s="483"/>
      <c r="C108" s="483"/>
      <c r="D108" s="483"/>
      <c r="E108" s="478"/>
      <c r="F108" s="479"/>
      <c r="G108" s="484"/>
      <c r="H108" s="485"/>
    </row>
    <row r="109" spans="1:8" s="490" customFormat="1" ht="15.75">
      <c r="A109" s="583" t="s">
        <v>501</v>
      </c>
      <c r="B109" s="584"/>
      <c r="C109" s="584"/>
      <c r="D109" s="585"/>
      <c r="E109" s="478"/>
      <c r="F109" s="479"/>
      <c r="G109" s="484"/>
      <c r="H109" s="485"/>
    </row>
    <row r="110" spans="1:8" s="490" customFormat="1" ht="16.5" thickBot="1">
      <c r="A110" s="492"/>
      <c r="B110" s="477" t="s">
        <v>271</v>
      </c>
      <c r="C110" s="477"/>
      <c r="D110" s="493"/>
      <c r="E110" s="478">
        <v>240000</v>
      </c>
      <c r="F110" s="479">
        <v>240000</v>
      </c>
      <c r="G110" s="484">
        <v>61873</v>
      </c>
      <c r="H110" s="485">
        <f>G110/F110</f>
        <v>0.25780416666666667</v>
      </c>
    </row>
    <row r="111" spans="1:8" s="490" customFormat="1" ht="17.25" thickBot="1" thickTop="1">
      <c r="A111" s="607" t="s">
        <v>407</v>
      </c>
      <c r="B111" s="608"/>
      <c r="C111" s="608"/>
      <c r="D111" s="608"/>
      <c r="E111" s="491">
        <f>SUM(E110:E110)</f>
        <v>240000</v>
      </c>
      <c r="F111" s="491">
        <f>SUM(F110:F110)</f>
        <v>240000</v>
      </c>
      <c r="G111" s="491">
        <f>SUM(G110:G110)</f>
        <v>61873</v>
      </c>
      <c r="H111" s="515">
        <f>G111/F111</f>
        <v>0.25780416666666667</v>
      </c>
    </row>
    <row r="112" spans="1:8" s="490" customFormat="1" ht="16.5" thickTop="1">
      <c r="A112" s="525"/>
      <c r="B112" s="483"/>
      <c r="C112" s="483"/>
      <c r="D112" s="483"/>
      <c r="E112" s="478"/>
      <c r="F112" s="479"/>
      <c r="G112" s="484"/>
      <c r="H112" s="485"/>
    </row>
    <row r="113" spans="1:8" s="490" customFormat="1" ht="15.75">
      <c r="A113" s="583" t="s">
        <v>502</v>
      </c>
      <c r="B113" s="584"/>
      <c r="C113" s="584"/>
      <c r="D113" s="585"/>
      <c r="E113" s="478"/>
      <c r="F113" s="479"/>
      <c r="G113" s="484"/>
      <c r="H113" s="485"/>
    </row>
    <row r="114" spans="1:8" s="490" customFormat="1" ht="16.5" thickBot="1">
      <c r="A114" s="492"/>
      <c r="B114" s="477" t="s">
        <v>36</v>
      </c>
      <c r="C114" s="477"/>
      <c r="D114" s="493"/>
      <c r="E114" s="478">
        <v>205000</v>
      </c>
      <c r="F114" s="479">
        <v>205000</v>
      </c>
      <c r="G114" s="484">
        <v>138566</v>
      </c>
      <c r="H114" s="485">
        <f>G114/F114</f>
        <v>0.6759317073170732</v>
      </c>
    </row>
    <row r="115" spans="1:8" s="490" customFormat="1" ht="17.25" thickBot="1" thickTop="1">
      <c r="A115" s="607" t="s">
        <v>407</v>
      </c>
      <c r="B115" s="608"/>
      <c r="C115" s="608"/>
      <c r="D115" s="608"/>
      <c r="E115" s="486">
        <f>SUM(E114:E114)</f>
        <v>205000</v>
      </c>
      <c r="F115" s="491">
        <f>SUM(F114:F114)</f>
        <v>205000</v>
      </c>
      <c r="G115" s="491">
        <f>SUM(G114:G114)</f>
        <v>138566</v>
      </c>
      <c r="H115" s="515">
        <f>G115/F115</f>
        <v>0.6759317073170732</v>
      </c>
    </row>
    <row r="116" spans="1:8" s="490" customFormat="1" ht="16.5" thickTop="1">
      <c r="A116" s="525"/>
      <c r="B116" s="483"/>
      <c r="C116" s="483"/>
      <c r="D116" s="483"/>
      <c r="E116" s="478"/>
      <c r="F116" s="479"/>
      <c r="G116" s="484"/>
      <c r="H116" s="485"/>
    </row>
    <row r="117" spans="1:8" s="490" customFormat="1" ht="15.75">
      <c r="A117" s="583" t="s">
        <v>503</v>
      </c>
      <c r="B117" s="584"/>
      <c r="C117" s="584"/>
      <c r="D117" s="585"/>
      <c r="E117" s="478"/>
      <c r="F117" s="479"/>
      <c r="G117" s="484"/>
      <c r="H117" s="485"/>
    </row>
    <row r="118" spans="1:8" s="490" customFormat="1" ht="16.5" thickBot="1">
      <c r="A118" s="492"/>
      <c r="B118" s="477" t="s">
        <v>271</v>
      </c>
      <c r="C118" s="477"/>
      <c r="D118" s="493"/>
      <c r="E118" s="478">
        <v>238016</v>
      </c>
      <c r="F118" s="479">
        <v>0</v>
      </c>
      <c r="G118" s="484">
        <v>0</v>
      </c>
      <c r="H118" s="538" t="s">
        <v>484</v>
      </c>
    </row>
    <row r="119" spans="1:8" s="490" customFormat="1" ht="17.25" thickBot="1" thickTop="1">
      <c r="A119" s="607" t="s">
        <v>407</v>
      </c>
      <c r="B119" s="608"/>
      <c r="C119" s="608"/>
      <c r="D119" s="608"/>
      <c r="E119" s="486">
        <f>SUM(E118)</f>
        <v>238016</v>
      </c>
      <c r="F119" s="491">
        <f>SUM(F118:F118)</f>
        <v>0</v>
      </c>
      <c r="G119" s="491">
        <f>SUM(G118:G118)</f>
        <v>0</v>
      </c>
      <c r="H119" s="540" t="s">
        <v>484</v>
      </c>
    </row>
    <row r="120" spans="1:8" s="490" customFormat="1" ht="16.5" thickTop="1">
      <c r="A120" s="525"/>
      <c r="B120" s="483"/>
      <c r="C120" s="483"/>
      <c r="D120" s="483"/>
      <c r="E120" s="478"/>
      <c r="F120" s="479"/>
      <c r="G120" s="484"/>
      <c r="H120" s="485"/>
    </row>
    <row r="121" spans="1:8" s="490" customFormat="1" ht="15.75">
      <c r="A121" s="583" t="s">
        <v>504</v>
      </c>
      <c r="B121" s="584"/>
      <c r="C121" s="584"/>
      <c r="D121" s="585"/>
      <c r="E121" s="478"/>
      <c r="F121" s="479"/>
      <c r="G121" s="484"/>
      <c r="H121" s="485"/>
    </row>
    <row r="122" spans="1:8" s="490" customFormat="1" ht="16.5" thickBot="1">
      <c r="A122" s="492"/>
      <c r="B122" s="477" t="s">
        <v>271</v>
      </c>
      <c r="C122" s="477"/>
      <c r="D122" s="493"/>
      <c r="E122" s="478">
        <v>954000</v>
      </c>
      <c r="F122" s="479">
        <v>0</v>
      </c>
      <c r="G122" s="484">
        <v>0</v>
      </c>
      <c r="H122" s="538" t="s">
        <v>484</v>
      </c>
    </row>
    <row r="123" spans="1:8" s="490" customFormat="1" ht="17.25" thickBot="1" thickTop="1">
      <c r="A123" s="607" t="s">
        <v>407</v>
      </c>
      <c r="B123" s="608"/>
      <c r="C123" s="608"/>
      <c r="D123" s="608"/>
      <c r="E123" s="486">
        <f>SUM(E122)</f>
        <v>954000</v>
      </c>
      <c r="F123" s="491">
        <f>SUM(F122:F122)</f>
        <v>0</v>
      </c>
      <c r="G123" s="491">
        <f>SUM(G122:G122)</f>
        <v>0</v>
      </c>
      <c r="H123" s="540" t="s">
        <v>484</v>
      </c>
    </row>
    <row r="124" spans="1:8" s="490" customFormat="1" ht="16.5" thickTop="1">
      <c r="A124" s="525"/>
      <c r="B124" s="483"/>
      <c r="C124" s="483"/>
      <c r="D124" s="483"/>
      <c r="E124" s="478"/>
      <c r="F124" s="479"/>
      <c r="G124" s="484"/>
      <c r="H124" s="485"/>
    </row>
    <row r="125" spans="1:8" s="490" customFormat="1" ht="15.75">
      <c r="A125" s="583" t="s">
        <v>480</v>
      </c>
      <c r="B125" s="584"/>
      <c r="C125" s="584"/>
      <c r="D125" s="585"/>
      <c r="E125" s="478"/>
      <c r="F125" s="479"/>
      <c r="G125" s="484"/>
      <c r="H125" s="485"/>
    </row>
    <row r="126" spans="1:8" s="490" customFormat="1" ht="15.75">
      <c r="A126" s="492"/>
      <c r="B126" s="477" t="s">
        <v>268</v>
      </c>
      <c r="C126" s="477"/>
      <c r="D126" s="493"/>
      <c r="E126" s="478">
        <v>2343756</v>
      </c>
      <c r="F126" s="479">
        <v>2477456</v>
      </c>
      <c r="G126" s="484">
        <v>2477456</v>
      </c>
      <c r="H126" s="485">
        <f>G126/F126</f>
        <v>1</v>
      </c>
    </row>
    <row r="127" spans="1:8" s="490" customFormat="1" ht="15.75">
      <c r="A127" s="492"/>
      <c r="B127" s="597" t="s">
        <v>413</v>
      </c>
      <c r="C127" s="597"/>
      <c r="D127" s="598"/>
      <c r="E127" s="478">
        <v>485112</v>
      </c>
      <c r="F127" s="479">
        <v>491785</v>
      </c>
      <c r="G127" s="484">
        <v>462374</v>
      </c>
      <c r="H127" s="485">
        <f>G127/F127</f>
        <v>0.9401954105960938</v>
      </c>
    </row>
    <row r="128" spans="1:8" s="490" customFormat="1" ht="16.5" thickBot="1">
      <c r="A128" s="492"/>
      <c r="B128" s="630" t="s">
        <v>36</v>
      </c>
      <c r="C128" s="630"/>
      <c r="D128" s="631"/>
      <c r="E128" s="478">
        <v>670000</v>
      </c>
      <c r="F128" s="479">
        <v>1577613</v>
      </c>
      <c r="G128" s="484">
        <v>1577613</v>
      </c>
      <c r="H128" s="485">
        <f>G128/F128</f>
        <v>1</v>
      </c>
    </row>
    <row r="129" spans="1:8" s="490" customFormat="1" ht="17.25" thickBot="1" thickTop="1">
      <c r="A129" s="607" t="s">
        <v>407</v>
      </c>
      <c r="B129" s="608"/>
      <c r="C129" s="608"/>
      <c r="D129" s="608"/>
      <c r="E129" s="486">
        <f>SUM(E126:E128)</f>
        <v>3498868</v>
      </c>
      <c r="F129" s="491">
        <f>SUM(F126:F128)</f>
        <v>4546854</v>
      </c>
      <c r="G129" s="491">
        <f>SUM(G126:G128)</f>
        <v>4517443</v>
      </c>
      <c r="H129" s="515">
        <f>G129/F129</f>
        <v>0.9935315714997667</v>
      </c>
    </row>
    <row r="130" spans="1:8" s="490" customFormat="1" ht="16.5" thickTop="1">
      <c r="A130" s="525"/>
      <c r="B130" s="483"/>
      <c r="C130" s="483"/>
      <c r="D130" s="483"/>
      <c r="E130" s="478"/>
      <c r="F130" s="479"/>
      <c r="G130" s="484"/>
      <c r="H130" s="485"/>
    </row>
    <row r="131" spans="1:8" s="490" customFormat="1" ht="15.75">
      <c r="A131" s="583" t="s">
        <v>505</v>
      </c>
      <c r="B131" s="584"/>
      <c r="C131" s="584"/>
      <c r="D131" s="585"/>
      <c r="E131" s="478"/>
      <c r="F131" s="479"/>
      <c r="G131" s="484"/>
      <c r="H131" s="485"/>
    </row>
    <row r="132" spans="1:8" s="490" customFormat="1" ht="15.75">
      <c r="A132" s="492"/>
      <c r="B132" s="477" t="s">
        <v>36</v>
      </c>
      <c r="C132" s="477"/>
      <c r="D132" s="493"/>
      <c r="E132" s="478">
        <v>0</v>
      </c>
      <c r="F132" s="479">
        <v>1999370</v>
      </c>
      <c r="G132" s="484">
        <v>1999370</v>
      </c>
      <c r="H132" s="485">
        <f>G132/F132</f>
        <v>1</v>
      </c>
    </row>
    <row r="133" spans="1:8" s="490" customFormat="1" ht="16.5" thickBot="1">
      <c r="A133" s="492"/>
      <c r="B133" s="597" t="s">
        <v>270</v>
      </c>
      <c r="C133" s="597"/>
      <c r="D133" s="598"/>
      <c r="E133" s="478">
        <v>4894132</v>
      </c>
      <c r="F133" s="479">
        <v>4293422</v>
      </c>
      <c r="G133" s="484">
        <v>3162005</v>
      </c>
      <c r="H133" s="485">
        <f>G133/F133</f>
        <v>0.7364766379824764</v>
      </c>
    </row>
    <row r="134" spans="1:8" s="490" customFormat="1" ht="17.25" thickBot="1" thickTop="1">
      <c r="A134" s="607" t="s">
        <v>407</v>
      </c>
      <c r="B134" s="608"/>
      <c r="C134" s="608"/>
      <c r="D134" s="608"/>
      <c r="E134" s="486">
        <f>SUM(E132:E133)</f>
        <v>4894132</v>
      </c>
      <c r="F134" s="491">
        <f>SUM(F132:F133)</f>
        <v>6292792</v>
      </c>
      <c r="G134" s="491">
        <f>SUM(G132:G133)</f>
        <v>5161375</v>
      </c>
      <c r="H134" s="515">
        <f>G134/F134</f>
        <v>0.8202042908775627</v>
      </c>
    </row>
    <row r="135" spans="1:8" s="494" customFormat="1" ht="16.5" thickTop="1">
      <c r="A135" s="495"/>
      <c r="B135" s="495"/>
      <c r="C135" s="495"/>
      <c r="D135" s="495"/>
      <c r="E135" s="496"/>
      <c r="F135" s="496"/>
      <c r="G135" s="497"/>
      <c r="H135" s="498"/>
    </row>
    <row r="136" spans="1:8" s="494" customFormat="1" ht="16.5" thickBot="1">
      <c r="A136" s="499"/>
      <c r="B136" s="499"/>
      <c r="C136" s="499"/>
      <c r="D136" s="500"/>
      <c r="E136" s="501"/>
      <c r="F136" s="501"/>
      <c r="G136" s="512"/>
      <c r="H136" s="502"/>
    </row>
    <row r="137" spans="1:8" s="494" customFormat="1" ht="16.5" thickBot="1">
      <c r="A137" s="620" t="s">
        <v>356</v>
      </c>
      <c r="B137" s="621"/>
      <c r="C137" s="621"/>
      <c r="D137" s="622"/>
      <c r="E137" s="503">
        <f>E18+E22+E28+E32+E37+E44+E48+E52+E57+E61+E65+E69+E75+E82+E87+E91+E97+E103+E107+E111+E115+E119+E123+E129+E134</f>
        <v>113879286</v>
      </c>
      <c r="F137" s="503">
        <f>F18+F22+F28+F32+F37+F44+F48+F52+F57+F61+F65+F69+F75+F82+F87+F91+F97+F103+F107+F111+F115+F119+F123+F129+F134</f>
        <v>148258824</v>
      </c>
      <c r="G137" s="503">
        <f>G18+G22+G28+G32+G37+G44+G48+G52+G57+G61+G65+G69+G75+G82+G87+G91+G97+G103+G107+G111+G115+G119+G123+G129+G134</f>
        <v>84233315</v>
      </c>
      <c r="H137" s="536">
        <f>G137/F137</f>
        <v>0.5681504326514826</v>
      </c>
    </row>
    <row r="138" spans="1:8" s="490" customFormat="1" ht="15.75">
      <c r="A138" s="499"/>
      <c r="B138" s="499"/>
      <c r="C138" s="499"/>
      <c r="D138" s="500"/>
      <c r="E138" s="501"/>
      <c r="F138" s="501"/>
      <c r="G138" s="512"/>
      <c r="H138" s="502"/>
    </row>
    <row r="139" spans="1:8" s="490" customFormat="1" ht="15.75">
      <c r="A139" s="505"/>
      <c r="B139" s="505"/>
      <c r="C139" s="505"/>
      <c r="D139" s="505"/>
      <c r="E139" s="513"/>
      <c r="F139" s="513"/>
      <c r="G139" s="514"/>
      <c r="H139" s="506"/>
    </row>
    <row r="140" spans="5:8" s="490" customFormat="1" ht="15.75">
      <c r="E140" s="507"/>
      <c r="F140" s="507"/>
      <c r="G140" s="507"/>
      <c r="H140" s="508"/>
    </row>
    <row r="141" spans="5:8" s="490" customFormat="1" ht="15.75">
      <c r="E141" s="507"/>
      <c r="F141" s="507"/>
      <c r="G141" s="507"/>
      <c r="H141" s="508"/>
    </row>
    <row r="142" spans="5:8" s="490" customFormat="1" ht="15.75">
      <c r="E142" s="507"/>
      <c r="F142" s="507"/>
      <c r="G142" s="507"/>
      <c r="H142" s="508"/>
    </row>
    <row r="143" spans="5:8" s="490" customFormat="1" ht="15.75">
      <c r="E143" s="507"/>
      <c r="F143" s="507"/>
      <c r="G143" s="507"/>
      <c r="H143" s="508"/>
    </row>
    <row r="144" spans="5:8" s="490" customFormat="1" ht="15.75">
      <c r="E144" s="507"/>
      <c r="F144" s="507"/>
      <c r="G144" s="507"/>
      <c r="H144" s="508"/>
    </row>
    <row r="145" spans="5:8" s="490" customFormat="1" ht="15.75">
      <c r="E145" s="507"/>
      <c r="F145" s="507"/>
      <c r="G145" s="507"/>
      <c r="H145" s="508"/>
    </row>
    <row r="146" spans="5:8" s="490" customFormat="1" ht="15.75">
      <c r="E146" s="507"/>
      <c r="F146" s="507"/>
      <c r="G146" s="507"/>
      <c r="H146" s="508"/>
    </row>
    <row r="147" spans="5:8" s="490" customFormat="1" ht="15.75">
      <c r="E147" s="507"/>
      <c r="F147" s="507"/>
      <c r="G147" s="507"/>
      <c r="H147" s="508"/>
    </row>
    <row r="148" spans="5:8" s="490" customFormat="1" ht="15.75">
      <c r="E148" s="507"/>
      <c r="F148" s="507"/>
      <c r="G148" s="507"/>
      <c r="H148" s="508"/>
    </row>
    <row r="149" spans="5:8" s="490" customFormat="1" ht="15.75">
      <c r="E149" s="507"/>
      <c r="F149" s="507"/>
      <c r="G149" s="507"/>
      <c r="H149" s="508"/>
    </row>
    <row r="150" spans="5:8" s="490" customFormat="1" ht="15.75">
      <c r="E150" s="507"/>
      <c r="F150" s="507"/>
      <c r="G150" s="507"/>
      <c r="H150" s="508"/>
    </row>
    <row r="151" spans="5:8" s="490" customFormat="1" ht="15.75">
      <c r="E151" s="507"/>
      <c r="F151" s="507"/>
      <c r="G151" s="507"/>
      <c r="H151" s="508"/>
    </row>
    <row r="152" spans="5:8" s="490" customFormat="1" ht="15.75">
      <c r="E152" s="507"/>
      <c r="F152" s="507"/>
      <c r="G152" s="507"/>
      <c r="H152" s="508"/>
    </row>
    <row r="153" spans="5:8" s="490" customFormat="1" ht="15.75">
      <c r="E153" s="507"/>
      <c r="F153" s="507"/>
      <c r="G153" s="507"/>
      <c r="H153" s="508"/>
    </row>
    <row r="154" spans="5:8" s="490" customFormat="1" ht="15.75">
      <c r="E154" s="507"/>
      <c r="F154" s="507"/>
      <c r="G154" s="507"/>
      <c r="H154" s="508"/>
    </row>
    <row r="155" spans="5:8" s="490" customFormat="1" ht="15.75">
      <c r="E155" s="507"/>
      <c r="F155" s="507"/>
      <c r="G155" s="507"/>
      <c r="H155" s="508"/>
    </row>
    <row r="156" spans="5:8" s="490" customFormat="1" ht="15.75">
      <c r="E156" s="507"/>
      <c r="F156" s="507"/>
      <c r="G156" s="507"/>
      <c r="H156" s="508"/>
    </row>
    <row r="157" spans="5:8" s="490" customFormat="1" ht="15.75">
      <c r="E157" s="507"/>
      <c r="F157" s="507"/>
      <c r="G157" s="507"/>
      <c r="H157" s="508"/>
    </row>
    <row r="158" spans="5:8" s="490" customFormat="1" ht="15.75">
      <c r="E158" s="507"/>
      <c r="F158" s="507"/>
      <c r="G158" s="507"/>
      <c r="H158" s="508"/>
    </row>
    <row r="159" spans="5:8" s="490" customFormat="1" ht="15.75">
      <c r="E159" s="507"/>
      <c r="F159" s="507"/>
      <c r="G159" s="507"/>
      <c r="H159" s="508"/>
    </row>
    <row r="160" spans="5:8" s="490" customFormat="1" ht="15.75">
      <c r="E160" s="507"/>
      <c r="F160" s="507"/>
      <c r="G160" s="507"/>
      <c r="H160" s="508"/>
    </row>
    <row r="161" spans="5:8" s="490" customFormat="1" ht="15.75">
      <c r="E161" s="507"/>
      <c r="F161" s="507"/>
      <c r="G161" s="507"/>
      <c r="H161" s="508"/>
    </row>
    <row r="162" spans="5:8" s="490" customFormat="1" ht="15.75">
      <c r="E162" s="507"/>
      <c r="F162" s="507"/>
      <c r="G162" s="507"/>
      <c r="H162" s="508"/>
    </row>
    <row r="163" spans="5:8" s="490" customFormat="1" ht="15.75">
      <c r="E163" s="507"/>
      <c r="F163" s="507"/>
      <c r="G163" s="507"/>
      <c r="H163" s="508"/>
    </row>
    <row r="164" spans="5:8" s="490" customFormat="1" ht="15.75">
      <c r="E164" s="507"/>
      <c r="F164" s="507"/>
      <c r="G164" s="507"/>
      <c r="H164" s="508"/>
    </row>
    <row r="165" spans="5:8" s="490" customFormat="1" ht="15.75">
      <c r="E165" s="507"/>
      <c r="F165" s="507"/>
      <c r="G165" s="507"/>
      <c r="H165" s="508"/>
    </row>
    <row r="166" spans="5:8" s="490" customFormat="1" ht="15.75">
      <c r="E166" s="507"/>
      <c r="F166" s="507"/>
      <c r="G166" s="507"/>
      <c r="H166" s="508"/>
    </row>
    <row r="167" spans="5:8" s="490" customFormat="1" ht="15.75">
      <c r="E167" s="507"/>
      <c r="F167" s="507"/>
      <c r="G167" s="507"/>
      <c r="H167" s="508"/>
    </row>
    <row r="168" spans="5:8" s="490" customFormat="1" ht="15.75">
      <c r="E168" s="507"/>
      <c r="F168" s="507"/>
      <c r="G168" s="507"/>
      <c r="H168" s="508"/>
    </row>
    <row r="169" spans="5:8" s="490" customFormat="1" ht="15.75">
      <c r="E169" s="507"/>
      <c r="F169" s="507"/>
      <c r="G169" s="507"/>
      <c r="H169" s="508"/>
    </row>
    <row r="170" spans="5:8" s="490" customFormat="1" ht="15.75">
      <c r="E170" s="507"/>
      <c r="F170" s="507"/>
      <c r="G170" s="507"/>
      <c r="H170" s="508"/>
    </row>
    <row r="171" spans="5:8" s="490" customFormat="1" ht="15.75">
      <c r="E171" s="507"/>
      <c r="F171" s="507"/>
      <c r="G171" s="507"/>
      <c r="H171" s="508"/>
    </row>
  </sheetData>
  <sheetProtection/>
  <mergeCells count="87">
    <mergeCell ref="B90:D90"/>
    <mergeCell ref="A97:D97"/>
    <mergeCell ref="A48:D48"/>
    <mergeCell ref="A54:D54"/>
    <mergeCell ref="A57:D57"/>
    <mergeCell ref="A59:D59"/>
    <mergeCell ref="A61:D61"/>
    <mergeCell ref="A63:D63"/>
    <mergeCell ref="A89:D89"/>
    <mergeCell ref="A52:D52"/>
    <mergeCell ref="A129:D129"/>
    <mergeCell ref="A131:D131"/>
    <mergeCell ref="B133:D133"/>
    <mergeCell ref="A134:D134"/>
    <mergeCell ref="B128:D128"/>
    <mergeCell ref="B106:D106"/>
    <mergeCell ref="A119:D119"/>
    <mergeCell ref="A121:D121"/>
    <mergeCell ref="A123:D123"/>
    <mergeCell ref="A125:D125"/>
    <mergeCell ref="B127:D127"/>
    <mergeCell ref="A105:D105"/>
    <mergeCell ref="A107:D107"/>
    <mergeCell ref="A93:D93"/>
    <mergeCell ref="A91:D91"/>
    <mergeCell ref="A99:D99"/>
    <mergeCell ref="B100:D100"/>
    <mergeCell ref="B94:D94"/>
    <mergeCell ref="A103:D103"/>
    <mergeCell ref="A117:D117"/>
    <mergeCell ref="E1:H1"/>
    <mergeCell ref="B26:D26"/>
    <mergeCell ref="B41:D41"/>
    <mergeCell ref="A34:D34"/>
    <mergeCell ref="B35:D35"/>
    <mergeCell ref="A37:D37"/>
    <mergeCell ref="A39:D39"/>
    <mergeCell ref="A30:D30"/>
    <mergeCell ref="A28:D28"/>
    <mergeCell ref="B31:D31"/>
    <mergeCell ref="A137:D137"/>
    <mergeCell ref="A109:D109"/>
    <mergeCell ref="A111:D111"/>
    <mergeCell ref="A113:D113"/>
    <mergeCell ref="A115:D115"/>
    <mergeCell ref="A77:D77"/>
    <mergeCell ref="A82:D82"/>
    <mergeCell ref="A84:D84"/>
    <mergeCell ref="A87:D87"/>
    <mergeCell ref="B78:D78"/>
    <mergeCell ref="A67:D67"/>
    <mergeCell ref="A69:D69"/>
    <mergeCell ref="A71:D71"/>
    <mergeCell ref="A75:D75"/>
    <mergeCell ref="B72:D72"/>
    <mergeCell ref="A65:D65"/>
    <mergeCell ref="B81:D81"/>
    <mergeCell ref="B85:D85"/>
    <mergeCell ref="A24:D24"/>
    <mergeCell ref="B25:D25"/>
    <mergeCell ref="B27:D27"/>
    <mergeCell ref="A50:D50"/>
    <mergeCell ref="B51:D51"/>
    <mergeCell ref="B40:D40"/>
    <mergeCell ref="A44:D44"/>
    <mergeCell ref="B42:D42"/>
    <mergeCell ref="B36:D36"/>
    <mergeCell ref="A46:D46"/>
    <mergeCell ref="A18:D18"/>
    <mergeCell ref="A20:D20"/>
    <mergeCell ref="B47:D47"/>
    <mergeCell ref="B21:D21"/>
    <mergeCell ref="A10:H11"/>
    <mergeCell ref="A13:D13"/>
    <mergeCell ref="B14:D14"/>
    <mergeCell ref="B15:D15"/>
    <mergeCell ref="A32:D32"/>
    <mergeCell ref="A22:D22"/>
    <mergeCell ref="B16:D16"/>
    <mergeCell ref="A4:H4"/>
    <mergeCell ref="A6:H6"/>
    <mergeCell ref="A8:D8"/>
    <mergeCell ref="F8:F9"/>
    <mergeCell ref="G8:G9"/>
    <mergeCell ref="H8:H9"/>
    <mergeCell ref="A9:D9"/>
    <mergeCell ref="E8:E9"/>
  </mergeCells>
  <printOptions/>
  <pageMargins left="0.25" right="0.25" top="0.75" bottom="0.75" header="0.3" footer="0.3"/>
  <pageSetup fitToHeight="4" orientation="portrait" paperSize="9" scale="59" r:id="rId1"/>
  <rowBreaks count="1" manualBreakCount="1">
    <brk id="6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125" style="99" customWidth="1"/>
    <col min="2" max="2" width="27.125" style="99" customWidth="1"/>
    <col min="3" max="6" width="9.125" style="99" customWidth="1"/>
    <col min="7" max="7" width="13.25390625" style="99" customWidth="1"/>
    <col min="8" max="16384" width="9.125" style="99" customWidth="1"/>
  </cols>
  <sheetData>
    <row r="1" spans="1:7" ht="15.75">
      <c r="A1" s="632" t="s">
        <v>570</v>
      </c>
      <c r="B1" s="632"/>
      <c r="C1" s="632"/>
      <c r="D1" s="632"/>
      <c r="E1" s="632"/>
      <c r="F1" s="632"/>
      <c r="G1" s="632"/>
    </row>
    <row r="3" spans="1:9" ht="15.75" customHeight="1">
      <c r="A3" s="633" t="s">
        <v>44</v>
      </c>
      <c r="B3" s="633"/>
      <c r="C3" s="633"/>
      <c r="D3" s="633"/>
      <c r="E3" s="633"/>
      <c r="F3" s="633"/>
      <c r="G3" s="633"/>
      <c r="H3" s="100"/>
      <c r="I3" s="100"/>
    </row>
    <row r="4" spans="1:9" ht="15.75">
      <c r="A4" s="633"/>
      <c r="B4" s="633"/>
      <c r="C4" s="633"/>
      <c r="D4" s="633"/>
      <c r="E4" s="633"/>
      <c r="F4" s="633"/>
      <c r="G4" s="633"/>
      <c r="H4" s="100"/>
      <c r="I4" s="100"/>
    </row>
    <row r="5" spans="1:9" ht="15.75">
      <c r="A5" s="101"/>
      <c r="B5" s="101"/>
      <c r="C5" s="101"/>
      <c r="D5" s="101"/>
      <c r="E5" s="101"/>
      <c r="F5" s="101"/>
      <c r="G5" s="101"/>
      <c r="H5" s="100"/>
      <c r="I5" s="100"/>
    </row>
    <row r="6" ht="16.5" thickBot="1">
      <c r="G6" s="102" t="s">
        <v>38</v>
      </c>
    </row>
    <row r="7" spans="1:7" s="103" customFormat="1" ht="15.75">
      <c r="A7" s="634" t="s">
        <v>45</v>
      </c>
      <c r="B7" s="636" t="s">
        <v>0</v>
      </c>
      <c r="C7" s="636" t="s">
        <v>46</v>
      </c>
      <c r="D7" s="636"/>
      <c r="E7" s="636"/>
      <c r="F7" s="636"/>
      <c r="G7" s="638" t="s">
        <v>47</v>
      </c>
    </row>
    <row r="8" spans="1:7" s="103" customFormat="1" ht="15.75">
      <c r="A8" s="635"/>
      <c r="B8" s="637"/>
      <c r="C8" s="239" t="s">
        <v>560</v>
      </c>
      <c r="D8" s="239" t="s">
        <v>561</v>
      </c>
      <c r="E8" s="239" t="s">
        <v>562</v>
      </c>
      <c r="F8" s="239" t="s">
        <v>563</v>
      </c>
      <c r="G8" s="639"/>
    </row>
    <row r="9" spans="1:7" ht="15.75">
      <c r="A9" s="104"/>
      <c r="B9" s="105"/>
      <c r="C9" s="105"/>
      <c r="D9" s="105"/>
      <c r="E9" s="105"/>
      <c r="F9" s="105"/>
      <c r="G9" s="106"/>
    </row>
    <row r="10" spans="1:7" ht="15.75">
      <c r="A10" s="104"/>
      <c r="B10" s="105" t="s">
        <v>351</v>
      </c>
      <c r="C10" s="105"/>
      <c r="D10" s="105"/>
      <c r="E10" s="105"/>
      <c r="F10" s="105"/>
      <c r="G10" s="106"/>
    </row>
    <row r="11" spans="1:7" ht="15.75">
      <c r="A11" s="104"/>
      <c r="B11" s="105"/>
      <c r="C11" s="105"/>
      <c r="D11" s="105"/>
      <c r="E11" s="105"/>
      <c r="F11" s="105"/>
      <c r="G11" s="106"/>
    </row>
    <row r="12" spans="1:7" ht="15.75">
      <c r="A12" s="104"/>
      <c r="B12" s="105"/>
      <c r="C12" s="105"/>
      <c r="D12" s="105"/>
      <c r="E12" s="105"/>
      <c r="F12" s="105"/>
      <c r="G12" s="106"/>
    </row>
    <row r="13" spans="1:7" ht="15.75">
      <c r="A13" s="104"/>
      <c r="B13" s="105"/>
      <c r="C13" s="105"/>
      <c r="D13" s="105"/>
      <c r="E13" s="105"/>
      <c r="F13" s="105"/>
      <c r="G13" s="106"/>
    </row>
    <row r="14" spans="1:7" ht="15.75">
      <c r="A14" s="104"/>
      <c r="B14" s="105"/>
      <c r="C14" s="105"/>
      <c r="D14" s="105"/>
      <c r="E14" s="105"/>
      <c r="F14" s="105"/>
      <c r="G14" s="106"/>
    </row>
    <row r="15" spans="1:7" ht="15.75">
      <c r="A15" s="104"/>
      <c r="B15" s="105"/>
      <c r="C15" s="105"/>
      <c r="D15" s="105"/>
      <c r="E15" s="105"/>
      <c r="F15" s="105"/>
      <c r="G15" s="106"/>
    </row>
    <row r="16" spans="1:7" ht="16.5" thickBot="1">
      <c r="A16" s="107"/>
      <c r="B16" s="108" t="s">
        <v>35</v>
      </c>
      <c r="C16" s="108"/>
      <c r="D16" s="108"/>
      <c r="E16" s="108"/>
      <c r="F16" s="108"/>
      <c r="G16" s="109"/>
    </row>
    <row r="61" ht="31.5">
      <c r="F61" s="233" t="s">
        <v>350</v>
      </c>
    </row>
  </sheetData>
  <sheetProtection/>
  <mergeCells count="6">
    <mergeCell ref="A1:G1"/>
    <mergeCell ref="A3:G4"/>
    <mergeCell ref="A7:A8"/>
    <mergeCell ref="B7:B8"/>
    <mergeCell ref="C7:F7"/>
    <mergeCell ref="G7:G8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E1" sqref="E1:H1"/>
    </sheetView>
  </sheetViews>
  <sheetFormatPr defaultColWidth="9.25390625" defaultRowHeight="12.75"/>
  <cols>
    <col min="1" max="1" width="40.75390625" style="3" customWidth="1"/>
    <col min="2" max="2" width="11.00390625" style="3" customWidth="1"/>
    <col min="3" max="3" width="10.875" style="3" customWidth="1"/>
    <col min="4" max="4" width="11.00390625" style="3" customWidth="1"/>
    <col min="5" max="5" width="40.75390625" style="3" customWidth="1"/>
    <col min="6" max="6" width="11.00390625" style="3" customWidth="1"/>
    <col min="7" max="7" width="10.875" style="3" customWidth="1"/>
    <col min="8" max="8" width="10.125" style="1" customWidth="1"/>
    <col min="9" max="16384" width="9.25390625" style="2" customWidth="1"/>
  </cols>
  <sheetData>
    <row r="1" spans="5:9" ht="12.75" customHeight="1">
      <c r="E1" s="557" t="s">
        <v>566</v>
      </c>
      <c r="F1" s="557"/>
      <c r="G1" s="557"/>
      <c r="H1" s="557"/>
      <c r="I1" s="89"/>
    </row>
    <row r="2" spans="1:8" ht="15.75" customHeight="1">
      <c r="A2" s="567"/>
      <c r="B2" s="567"/>
      <c r="C2" s="567"/>
      <c r="D2" s="567"/>
      <c r="E2" s="567"/>
      <c r="F2" s="567"/>
      <c r="G2" s="567"/>
      <c r="H2" s="567"/>
    </row>
    <row r="3" spans="1:8" ht="18.75" customHeight="1">
      <c r="A3" s="640" t="s">
        <v>13</v>
      </c>
      <c r="B3" s="640"/>
      <c r="C3" s="640"/>
      <c r="D3" s="640"/>
      <c r="E3" s="640"/>
      <c r="F3" s="640"/>
      <c r="G3" s="640"/>
      <c r="H3" s="640"/>
    </row>
    <row r="4" spans="1:8" ht="12.75" customHeight="1" thickBot="1">
      <c r="A4" s="293"/>
      <c r="B4" s="293"/>
      <c r="C4" s="293"/>
      <c r="D4" s="293"/>
      <c r="E4" s="293"/>
      <c r="F4" s="293"/>
      <c r="G4" s="293"/>
      <c r="H4" s="315" t="s">
        <v>387</v>
      </c>
    </row>
    <row r="5" spans="1:8" ht="26.25" customHeight="1" thickBot="1">
      <c r="A5" s="641" t="s">
        <v>11</v>
      </c>
      <c r="B5" s="642"/>
      <c r="C5" s="642"/>
      <c r="D5" s="643"/>
      <c r="E5" s="642" t="s">
        <v>12</v>
      </c>
      <c r="F5" s="642"/>
      <c r="G5" s="642"/>
      <c r="H5" s="643"/>
    </row>
    <row r="6" spans="1:8" s="323" customFormat="1" ht="29.25" thickBot="1">
      <c r="A6" s="320" t="s">
        <v>0</v>
      </c>
      <c r="B6" s="324" t="s">
        <v>462</v>
      </c>
      <c r="C6" s="324" t="s">
        <v>386</v>
      </c>
      <c r="D6" s="321" t="s">
        <v>463</v>
      </c>
      <c r="E6" s="320" t="s">
        <v>0</v>
      </c>
      <c r="F6" s="324" t="s">
        <v>462</v>
      </c>
      <c r="G6" s="324" t="s">
        <v>386</v>
      </c>
      <c r="H6" s="322" t="s">
        <v>463</v>
      </c>
    </row>
    <row r="7" spans="1:8" ht="12.75">
      <c r="A7" s="319" t="s">
        <v>278</v>
      </c>
      <c r="B7" s="425">
        <v>56083176</v>
      </c>
      <c r="C7" s="425">
        <v>55000000</v>
      </c>
      <c r="D7" s="425">
        <v>55000000</v>
      </c>
      <c r="E7" s="319" t="s">
        <v>268</v>
      </c>
      <c r="F7" s="425">
        <v>14791224</v>
      </c>
      <c r="G7" s="425">
        <v>14000000</v>
      </c>
      <c r="H7" s="425">
        <v>14000000</v>
      </c>
    </row>
    <row r="8" spans="1:8" ht="13.5" customHeight="1">
      <c r="A8" s="316" t="s">
        <v>279</v>
      </c>
      <c r="B8" s="317">
        <f>'1.melléklet'!D17</f>
        <v>11688025</v>
      </c>
      <c r="C8" s="318">
        <v>10000000</v>
      </c>
      <c r="D8" s="318">
        <v>10000000</v>
      </c>
      <c r="E8" s="372" t="s">
        <v>269</v>
      </c>
      <c r="F8" s="374">
        <f>'1.melléklet'!I17</f>
        <v>2296738</v>
      </c>
      <c r="G8" s="375">
        <v>2000000</v>
      </c>
      <c r="H8" s="375">
        <v>2000000</v>
      </c>
    </row>
    <row r="9" spans="1:8" ht="12.75" customHeight="1">
      <c r="A9" s="65" t="s">
        <v>34</v>
      </c>
      <c r="B9" s="64">
        <f>'1.melléklet'!D24</f>
        <v>1630119</v>
      </c>
      <c r="C9" s="64">
        <v>800000</v>
      </c>
      <c r="D9" s="64">
        <v>800000</v>
      </c>
      <c r="E9" s="66" t="s">
        <v>36</v>
      </c>
      <c r="F9" s="376">
        <f>'1.melléklet'!I25</f>
        <v>37372683</v>
      </c>
      <c r="G9" s="67">
        <v>35000000</v>
      </c>
      <c r="H9" s="67">
        <v>35000000</v>
      </c>
    </row>
    <row r="10" spans="1:8" ht="13.5" customHeight="1">
      <c r="A10" s="371" t="s">
        <v>280</v>
      </c>
      <c r="B10" s="64">
        <f>'1.melléklet'!D26</f>
        <v>0</v>
      </c>
      <c r="C10" s="68"/>
      <c r="D10" s="68"/>
      <c r="E10" s="373" t="s">
        <v>270</v>
      </c>
      <c r="F10" s="376">
        <f>'1.melléklet'!I27</f>
        <v>3162005</v>
      </c>
      <c r="G10" s="67">
        <v>2500000</v>
      </c>
      <c r="H10" s="67">
        <v>2500000</v>
      </c>
    </row>
    <row r="11" spans="1:8" ht="12" customHeight="1">
      <c r="A11" s="65" t="s">
        <v>358</v>
      </c>
      <c r="B11" s="64">
        <f>'1.melléklet'!D29</f>
        <v>77948888</v>
      </c>
      <c r="C11" s="68">
        <v>25000000</v>
      </c>
      <c r="D11" s="68">
        <v>25000000</v>
      </c>
      <c r="E11" s="66" t="s">
        <v>271</v>
      </c>
      <c r="F11" s="64">
        <f>'1.melléklet'!I29</f>
        <v>7975298</v>
      </c>
      <c r="G11" s="67">
        <v>6500000</v>
      </c>
      <c r="H11" s="67">
        <v>6500000</v>
      </c>
    </row>
    <row r="12" spans="1:8" ht="11.25" customHeight="1">
      <c r="A12" s="65" t="s">
        <v>282</v>
      </c>
      <c r="B12" s="64">
        <f>'1.melléklet'!D42</f>
        <v>0</v>
      </c>
      <c r="C12" s="64"/>
      <c r="D12" s="64"/>
      <c r="E12" s="66" t="s">
        <v>359</v>
      </c>
      <c r="F12" s="64">
        <f>'1.melléklet'!I35</f>
        <v>1192837</v>
      </c>
      <c r="G12" s="67"/>
      <c r="H12" s="67"/>
    </row>
    <row r="13" spans="1:8" ht="12.75" customHeight="1">
      <c r="A13" s="555" t="s">
        <v>283</v>
      </c>
      <c r="B13" s="376">
        <f>'1.melléklet'!D43</f>
        <v>240000</v>
      </c>
      <c r="C13" s="98"/>
      <c r="D13" s="98"/>
      <c r="E13" s="66" t="s">
        <v>273</v>
      </c>
      <c r="F13" s="64">
        <f>'1.melléklet'!I42</f>
        <v>1528160</v>
      </c>
      <c r="G13" s="67">
        <v>5800000</v>
      </c>
      <c r="H13" s="67">
        <v>5800000</v>
      </c>
    </row>
    <row r="14" spans="1:8" ht="13.5" customHeight="1">
      <c r="A14" s="65" t="s">
        <v>564</v>
      </c>
      <c r="B14" s="64">
        <f>'1.melléklet'!D45</f>
        <v>0</v>
      </c>
      <c r="C14" s="68"/>
      <c r="D14" s="68"/>
      <c r="E14" s="66" t="s">
        <v>274</v>
      </c>
      <c r="F14" s="64">
        <f>'1.melléklet'!I44</f>
        <v>15914370</v>
      </c>
      <c r="G14" s="64">
        <v>25000000</v>
      </c>
      <c r="H14" s="64">
        <v>25000000</v>
      </c>
    </row>
    <row r="15" spans="1:8" ht="12" customHeight="1" thickBot="1">
      <c r="A15" s="378" t="s">
        <v>360</v>
      </c>
      <c r="B15" s="379">
        <f>'1.melléklet'!D47</f>
        <v>0</v>
      </c>
      <c r="C15" s="380"/>
      <c r="D15" s="380"/>
      <c r="E15" s="556" t="s">
        <v>275</v>
      </c>
      <c r="F15" s="519">
        <f>'1.melléklet'!I47</f>
        <v>0</v>
      </c>
      <c r="G15" s="519"/>
      <c r="H15" s="520"/>
    </row>
    <row r="16" spans="1:8" s="377" customFormat="1" ht="13.5" customHeight="1" thickBot="1">
      <c r="A16" s="381" t="s">
        <v>9</v>
      </c>
      <c r="B16" s="382">
        <f>SUM(B7:B15)</f>
        <v>147590208</v>
      </c>
      <c r="C16" s="382">
        <f>SUM(C7:C15)</f>
        <v>90800000</v>
      </c>
      <c r="D16" s="382">
        <f>SUM(D7:D15)</f>
        <v>90800000</v>
      </c>
      <c r="E16" s="383" t="s">
        <v>10</v>
      </c>
      <c r="F16" s="384">
        <f>SUM(F7:F15)</f>
        <v>84233315</v>
      </c>
      <c r="G16" s="384">
        <f>SUM(G7:G15)</f>
        <v>90800000</v>
      </c>
      <c r="H16" s="384">
        <f>SUM(H7:H15)</f>
        <v>90800000</v>
      </c>
    </row>
    <row r="17" spans="1:9" ht="13.5" customHeight="1">
      <c r="A17" s="294"/>
      <c r="B17" s="295"/>
      <c r="C17" s="296"/>
      <c r="D17" s="296"/>
      <c r="E17" s="297"/>
      <c r="F17" s="298"/>
      <c r="G17" s="298"/>
      <c r="H17" s="298"/>
      <c r="I17" s="299"/>
    </row>
    <row r="18" spans="1:9" ht="13.5" customHeight="1">
      <c r="A18" s="296"/>
      <c r="B18" s="295"/>
      <c r="C18" s="296"/>
      <c r="D18" s="296"/>
      <c r="E18" s="299"/>
      <c r="F18" s="298"/>
      <c r="G18" s="298"/>
      <c r="H18" s="298"/>
      <c r="I18" s="299"/>
    </row>
    <row r="19" spans="1:9" ht="13.5" customHeight="1">
      <c r="A19" s="300"/>
      <c r="B19" s="11"/>
      <c r="C19" s="11"/>
      <c r="D19" s="11"/>
      <c r="E19" s="301"/>
      <c r="F19" s="298"/>
      <c r="G19" s="298"/>
      <c r="H19" s="298"/>
      <c r="I19" s="299"/>
    </row>
    <row r="20" spans="1:9" ht="13.5" customHeight="1">
      <c r="A20" s="294"/>
      <c r="B20" s="302"/>
      <c r="C20" s="296"/>
      <c r="D20" s="296"/>
      <c r="E20" s="299"/>
      <c r="F20" s="298"/>
      <c r="G20" s="298"/>
      <c r="H20" s="298"/>
      <c r="I20" s="299"/>
    </row>
    <row r="21" spans="1:9" ht="13.5" customHeight="1">
      <c r="A21" s="294"/>
      <c r="B21" s="303"/>
      <c r="C21" s="296"/>
      <c r="D21" s="296"/>
      <c r="E21" s="304"/>
      <c r="F21" s="303"/>
      <c r="G21" s="295"/>
      <c r="H21" s="295"/>
      <c r="I21" s="299"/>
    </row>
    <row r="22" spans="1:9" ht="13.5" customHeight="1">
      <c r="A22" s="294"/>
      <c r="B22" s="302"/>
      <c r="C22" s="296"/>
      <c r="D22" s="296"/>
      <c r="E22" s="304"/>
      <c r="F22" s="302"/>
      <c r="G22" s="298"/>
      <c r="H22" s="298"/>
      <c r="I22" s="299"/>
    </row>
    <row r="23" spans="1:9" ht="12.75">
      <c r="A23" s="300"/>
      <c r="B23" s="305"/>
      <c r="C23" s="305"/>
      <c r="D23" s="305"/>
      <c r="E23" s="301"/>
      <c r="F23" s="11"/>
      <c r="G23" s="11"/>
      <c r="H23" s="11"/>
      <c r="I23" s="299"/>
    </row>
    <row r="24" spans="1:9" ht="13.5" customHeight="1">
      <c r="A24" s="297"/>
      <c r="B24" s="11"/>
      <c r="C24" s="306"/>
      <c r="D24" s="306"/>
      <c r="E24" s="304"/>
      <c r="F24" s="302"/>
      <c r="G24" s="298"/>
      <c r="H24" s="298"/>
      <c r="I24" s="299"/>
    </row>
    <row r="25" spans="1:9" ht="13.5" customHeight="1">
      <c r="A25" s="300"/>
      <c r="B25" s="298"/>
      <c r="C25" s="306"/>
      <c r="D25" s="306"/>
      <c r="E25" s="301"/>
      <c r="F25" s="302"/>
      <c r="G25" s="298"/>
      <c r="H25" s="298"/>
      <c r="I25" s="299"/>
    </row>
    <row r="26" spans="1:9" ht="13.5" customHeight="1">
      <c r="A26" s="294"/>
      <c r="B26" s="302"/>
      <c r="C26" s="306"/>
      <c r="D26" s="306"/>
      <c r="E26" s="301"/>
      <c r="F26" s="307"/>
      <c r="G26" s="295"/>
      <c r="H26" s="295"/>
      <c r="I26" s="299"/>
    </row>
    <row r="27" spans="1:9" ht="13.5" customHeight="1">
      <c r="A27" s="301"/>
      <c r="B27" s="298"/>
      <c r="C27" s="306"/>
      <c r="D27" s="306"/>
      <c r="E27" s="301"/>
      <c r="F27" s="11"/>
      <c r="G27" s="298"/>
      <c r="H27" s="298"/>
      <c r="I27" s="299"/>
    </row>
    <row r="28" spans="1:9" ht="13.5" customHeight="1">
      <c r="A28" s="301"/>
      <c r="B28" s="308"/>
      <c r="C28" s="306"/>
      <c r="D28" s="306"/>
      <c r="E28" s="304"/>
      <c r="F28" s="302"/>
      <c r="G28" s="298"/>
      <c r="H28" s="298"/>
      <c r="I28" s="299"/>
    </row>
    <row r="29" spans="1:9" ht="13.5" customHeight="1">
      <c r="A29" s="10"/>
      <c r="B29" s="11"/>
      <c r="C29" s="11"/>
      <c r="D29" s="11"/>
      <c r="E29" s="10"/>
      <c r="F29" s="11"/>
      <c r="G29" s="11"/>
      <c r="H29" s="11"/>
      <c r="I29" s="299"/>
    </row>
    <row r="30" spans="1:9" ht="11.25" customHeight="1">
      <c r="A30" s="10"/>
      <c r="B30" s="309"/>
      <c r="C30" s="10"/>
      <c r="D30" s="10"/>
      <c r="E30" s="10"/>
      <c r="F30" s="11"/>
      <c r="G30" s="11"/>
      <c r="H30" s="11"/>
      <c r="I30" s="299"/>
    </row>
    <row r="31" spans="1:9" ht="13.5" customHeight="1">
      <c r="A31" s="310"/>
      <c r="B31" s="311"/>
      <c r="C31" s="311"/>
      <c r="D31" s="311"/>
      <c r="E31" s="310"/>
      <c r="F31" s="311"/>
      <c r="G31" s="311"/>
      <c r="H31" s="311"/>
      <c r="I31" s="299"/>
    </row>
    <row r="32" spans="1:9" ht="13.5" customHeight="1">
      <c r="A32" s="309"/>
      <c r="B32" s="297"/>
      <c r="C32" s="309"/>
      <c r="D32" s="309"/>
      <c r="E32" s="309"/>
      <c r="F32" s="309"/>
      <c r="G32" s="309"/>
      <c r="H32" s="312"/>
      <c r="I32" s="299"/>
    </row>
    <row r="33" spans="1:9" ht="13.5" customHeight="1">
      <c r="A33" s="309"/>
      <c r="B33" s="297"/>
      <c r="C33" s="309"/>
      <c r="D33" s="309"/>
      <c r="E33" s="309"/>
      <c r="F33" s="309"/>
      <c r="G33" s="309"/>
      <c r="H33" s="312"/>
      <c r="I33" s="299"/>
    </row>
    <row r="34" spans="1:9" ht="13.5" customHeight="1">
      <c r="A34" s="309"/>
      <c r="B34" s="297"/>
      <c r="C34" s="309"/>
      <c r="D34" s="309"/>
      <c r="E34" s="309"/>
      <c r="F34" s="309"/>
      <c r="G34" s="309"/>
      <c r="H34" s="312"/>
      <c r="I34" s="299"/>
    </row>
    <row r="35" spans="1:9" ht="13.5" customHeight="1">
      <c r="A35" s="313"/>
      <c r="B35" s="297"/>
      <c r="C35" s="313"/>
      <c r="D35" s="313"/>
      <c r="E35" s="313"/>
      <c r="F35" s="313"/>
      <c r="G35" s="313"/>
      <c r="H35" s="314"/>
      <c r="I35" s="299"/>
    </row>
    <row r="36" spans="1:9" ht="13.5" customHeight="1">
      <c r="A36" s="297"/>
      <c r="B36" s="297"/>
      <c r="C36" s="297"/>
      <c r="D36" s="297"/>
      <c r="E36" s="297"/>
      <c r="F36" s="297"/>
      <c r="G36" s="297"/>
      <c r="H36" s="311"/>
      <c r="I36" s="299"/>
    </row>
    <row r="37" spans="1:9" ht="13.5" customHeight="1">
      <c r="A37" s="297"/>
      <c r="B37" s="297"/>
      <c r="C37" s="297"/>
      <c r="D37" s="297"/>
      <c r="E37" s="297"/>
      <c r="F37" s="297"/>
      <c r="G37" s="297"/>
      <c r="H37" s="311"/>
      <c r="I37" s="299"/>
    </row>
    <row r="38" spans="1:9" ht="13.5" customHeight="1">
      <c r="A38" s="297"/>
      <c r="B38" s="297"/>
      <c r="C38" s="297"/>
      <c r="D38" s="297"/>
      <c r="E38" s="297"/>
      <c r="F38" s="297"/>
      <c r="G38" s="297"/>
      <c r="H38" s="311"/>
      <c r="I38" s="299"/>
    </row>
    <row r="39" spans="1:9" ht="13.5" customHeight="1">
      <c r="A39" s="297"/>
      <c r="B39" s="297"/>
      <c r="C39" s="297"/>
      <c r="D39" s="297"/>
      <c r="E39" s="297"/>
      <c r="F39" s="297"/>
      <c r="G39" s="297"/>
      <c r="H39" s="311"/>
      <c r="I39" s="299"/>
    </row>
    <row r="40" spans="1:9" ht="13.5" customHeight="1">
      <c r="A40" s="297"/>
      <c r="B40" s="297"/>
      <c r="C40" s="297"/>
      <c r="D40" s="297"/>
      <c r="E40" s="297"/>
      <c r="F40" s="297"/>
      <c r="G40" s="297"/>
      <c r="H40" s="311"/>
      <c r="I40" s="299"/>
    </row>
    <row r="41" spans="1:9" ht="13.5" customHeight="1">
      <c r="A41" s="297"/>
      <c r="B41" s="297"/>
      <c r="C41" s="297"/>
      <c r="D41" s="297"/>
      <c r="E41" s="297"/>
      <c r="F41" s="297"/>
      <c r="G41" s="297"/>
      <c r="H41" s="311"/>
      <c r="I41" s="299"/>
    </row>
    <row r="42" spans="1:8" ht="13.5" customHeight="1">
      <c r="A42" s="5"/>
      <c r="B42" s="5"/>
      <c r="C42" s="5"/>
      <c r="D42" s="5"/>
      <c r="E42" s="5"/>
      <c r="F42" s="5"/>
      <c r="G42" s="5"/>
      <c r="H42" s="4"/>
    </row>
    <row r="43" spans="1:8" ht="18" customHeight="1">
      <c r="A43" s="5"/>
      <c r="B43" s="5"/>
      <c r="C43" s="5"/>
      <c r="D43" s="5"/>
      <c r="E43" s="5"/>
      <c r="F43" s="5"/>
      <c r="G43" s="5"/>
      <c r="H43" s="4"/>
    </row>
    <row r="44" spans="1:8" ht="12.75" customHeight="1">
      <c r="A44" s="5"/>
      <c r="B44" s="5"/>
      <c r="C44" s="5"/>
      <c r="D44" s="5"/>
      <c r="E44" s="5"/>
      <c r="F44" s="5"/>
      <c r="G44" s="5"/>
      <c r="H44" s="4"/>
    </row>
    <row r="45" spans="1:8" ht="12.75">
      <c r="A45" s="5"/>
      <c r="B45" s="5"/>
      <c r="C45" s="5"/>
      <c r="D45" s="5"/>
      <c r="E45" s="5"/>
      <c r="F45" s="5"/>
      <c r="G45" s="5"/>
      <c r="H45" s="4"/>
    </row>
    <row r="46" spans="1:8" ht="12.75">
      <c r="A46" s="5"/>
      <c r="B46" s="5"/>
      <c r="C46" s="5"/>
      <c r="D46" s="5"/>
      <c r="E46" s="5"/>
      <c r="F46" s="5"/>
      <c r="G46" s="5"/>
      <c r="H46" s="4"/>
    </row>
    <row r="47" spans="1:8" ht="12.75">
      <c r="A47" s="5"/>
      <c r="B47" s="5"/>
      <c r="C47" s="5"/>
      <c r="D47" s="5"/>
      <c r="E47" s="5"/>
      <c r="F47" s="5"/>
      <c r="G47" s="5"/>
      <c r="H47" s="4"/>
    </row>
    <row r="48" spans="1:8" ht="12.75">
      <c r="A48" s="5"/>
      <c r="B48" s="5"/>
      <c r="C48" s="5"/>
      <c r="D48" s="5"/>
      <c r="E48" s="5"/>
      <c r="F48" s="5"/>
      <c r="G48" s="5"/>
      <c r="H48" s="4"/>
    </row>
    <row r="49" spans="1:8" ht="12.75">
      <c r="A49" s="5"/>
      <c r="B49" s="5"/>
      <c r="C49" s="5"/>
      <c r="D49" s="5"/>
      <c r="E49" s="5"/>
      <c r="F49" s="5"/>
      <c r="G49" s="5"/>
      <c r="H49" s="4"/>
    </row>
    <row r="50" spans="1:8" ht="12.75">
      <c r="A50" s="5"/>
      <c r="B50" s="5"/>
      <c r="C50" s="5"/>
      <c r="D50" s="5"/>
      <c r="E50" s="5"/>
      <c r="F50" s="5"/>
      <c r="G50" s="5"/>
      <c r="H50" s="4"/>
    </row>
    <row r="51" spans="1:8" ht="12.75">
      <c r="A51" s="5"/>
      <c r="B51" s="5"/>
      <c r="C51" s="5"/>
      <c r="D51" s="5"/>
      <c r="E51" s="5"/>
      <c r="F51" s="5"/>
      <c r="G51" s="5"/>
      <c r="H51" s="4"/>
    </row>
    <row r="52" spans="1:8" ht="12.75">
      <c r="A52" s="5"/>
      <c r="B52" s="5"/>
      <c r="C52" s="5"/>
      <c r="D52" s="5"/>
      <c r="E52" s="5"/>
      <c r="F52" s="5"/>
      <c r="G52" s="5"/>
      <c r="H52" s="4"/>
    </row>
    <row r="53" spans="1:8" ht="12.75">
      <c r="A53" s="5"/>
      <c r="B53" s="5"/>
      <c r="C53" s="5"/>
      <c r="D53" s="5"/>
      <c r="E53" s="5"/>
      <c r="F53" s="5"/>
      <c r="G53" s="5"/>
      <c r="H53" s="4"/>
    </row>
    <row r="54" spans="1:8" ht="12.75">
      <c r="A54" s="5"/>
      <c r="B54" s="5"/>
      <c r="C54" s="5"/>
      <c r="D54" s="5"/>
      <c r="E54" s="5"/>
      <c r="F54" s="5"/>
      <c r="G54" s="5"/>
      <c r="H54" s="4"/>
    </row>
    <row r="55" spans="1:8" ht="12.75">
      <c r="A55" s="5"/>
      <c r="B55" s="5"/>
      <c r="C55" s="5"/>
      <c r="D55" s="5"/>
      <c r="E55" s="5"/>
      <c r="F55" s="5"/>
      <c r="G55" s="5"/>
      <c r="H55" s="4"/>
    </row>
    <row r="56" spans="1:8" ht="12.75">
      <c r="A56" s="5"/>
      <c r="B56" s="5"/>
      <c r="C56" s="5"/>
      <c r="D56" s="5"/>
      <c r="E56" s="5"/>
      <c r="F56" s="5"/>
      <c r="G56" s="5"/>
      <c r="H56" s="4"/>
    </row>
    <row r="57" spans="1:8" ht="12.75">
      <c r="A57" s="5"/>
      <c r="B57" s="5"/>
      <c r="C57" s="5"/>
      <c r="D57" s="5"/>
      <c r="E57" s="5"/>
      <c r="F57" s="5"/>
      <c r="G57" s="5"/>
      <c r="H57" s="4"/>
    </row>
    <row r="58" spans="1:8" ht="12.75">
      <c r="A58" s="5"/>
      <c r="B58" s="5"/>
      <c r="C58" s="5"/>
      <c r="D58" s="5"/>
      <c r="E58" s="5"/>
      <c r="F58" s="5"/>
      <c r="G58" s="5"/>
      <c r="H58" s="4"/>
    </row>
    <row r="59" spans="1:8" ht="12.75">
      <c r="A59" s="5"/>
      <c r="B59" s="5"/>
      <c r="C59" s="5"/>
      <c r="D59" s="5"/>
      <c r="E59" s="5"/>
      <c r="F59" s="5"/>
      <c r="G59" s="5"/>
      <c r="H59" s="4"/>
    </row>
    <row r="60" spans="1:8" ht="12.75">
      <c r="A60" s="5"/>
      <c r="B60" s="5"/>
      <c r="C60" s="5"/>
      <c r="D60" s="5"/>
      <c r="E60" s="5"/>
      <c r="F60" s="5"/>
      <c r="G60" s="5"/>
      <c r="H60" s="4"/>
    </row>
    <row r="61" spans="1:8" ht="12.75">
      <c r="A61" s="5"/>
      <c r="B61" s="5"/>
      <c r="C61" s="5"/>
      <c r="D61" s="5"/>
      <c r="E61" s="5"/>
      <c r="F61" s="5"/>
      <c r="G61" s="5"/>
      <c r="H61" s="4"/>
    </row>
    <row r="62" spans="1:8" ht="12.75">
      <c r="A62" s="5"/>
      <c r="B62" s="5"/>
      <c r="C62" s="5"/>
      <c r="D62" s="5"/>
      <c r="E62" s="5"/>
      <c r="F62" s="5"/>
      <c r="G62" s="5"/>
      <c r="H62" s="4"/>
    </row>
    <row r="63" spans="1:8" ht="12.75">
      <c r="A63" s="5"/>
      <c r="B63" s="5"/>
      <c r="C63" s="5"/>
      <c r="D63" s="5"/>
      <c r="E63" s="5"/>
      <c r="F63" s="5"/>
      <c r="G63" s="5"/>
      <c r="H63" s="4"/>
    </row>
    <row r="64" spans="1:8" ht="12.75">
      <c r="A64" s="5"/>
      <c r="B64" s="5"/>
      <c r="C64" s="5"/>
      <c r="D64" s="5"/>
      <c r="E64" s="5"/>
      <c r="F64" s="5"/>
      <c r="G64" s="5"/>
      <c r="H64" s="4"/>
    </row>
    <row r="65" spans="1:8" ht="12.75">
      <c r="A65" s="5"/>
      <c r="B65" s="5"/>
      <c r="C65" s="5"/>
      <c r="D65" s="5"/>
      <c r="E65" s="5"/>
      <c r="F65" s="5"/>
      <c r="G65" s="5"/>
      <c r="H65" s="4"/>
    </row>
    <row r="66" spans="1:8" ht="12.75">
      <c r="A66" s="5"/>
      <c r="B66" s="5"/>
      <c r="C66" s="5"/>
      <c r="D66" s="5"/>
      <c r="E66" s="5"/>
      <c r="F66" s="5"/>
      <c r="G66" s="5"/>
      <c r="H66" s="4"/>
    </row>
    <row r="67" spans="1:8" ht="12.75">
      <c r="A67" s="5"/>
      <c r="B67" s="5"/>
      <c r="C67" s="5"/>
      <c r="D67" s="5"/>
      <c r="E67" s="5"/>
      <c r="F67" s="5"/>
      <c r="G67" s="5"/>
      <c r="H67" s="4"/>
    </row>
    <row r="68" spans="1:8" ht="12.75">
      <c r="A68" s="5"/>
      <c r="B68" s="5"/>
      <c r="C68" s="5"/>
      <c r="D68" s="5"/>
      <c r="E68" s="5"/>
      <c r="F68" s="5"/>
      <c r="G68" s="5"/>
      <c r="H68" s="4"/>
    </row>
    <row r="69" spans="1:8" ht="12.75">
      <c r="A69" s="5"/>
      <c r="B69" s="5"/>
      <c r="C69" s="5"/>
      <c r="D69" s="5"/>
      <c r="E69" s="5"/>
      <c r="F69" s="5"/>
      <c r="G69" s="5"/>
      <c r="H69" s="4"/>
    </row>
    <row r="70" spans="1:8" ht="12.75">
      <c r="A70" s="5"/>
      <c r="B70" s="5"/>
      <c r="C70" s="5"/>
      <c r="D70" s="5"/>
      <c r="E70" s="5"/>
      <c r="F70" s="5"/>
      <c r="G70" s="5"/>
      <c r="H70" s="4"/>
    </row>
    <row r="71" spans="1:8" ht="12.75">
      <c r="A71" s="5"/>
      <c r="B71" s="5"/>
      <c r="C71" s="5"/>
      <c r="D71" s="5"/>
      <c r="E71" s="5"/>
      <c r="F71" s="5"/>
      <c r="G71" s="5"/>
      <c r="H71" s="4"/>
    </row>
    <row r="72" spans="1:8" ht="12.75">
      <c r="A72" s="5"/>
      <c r="B72" s="5"/>
      <c r="C72" s="5"/>
      <c r="D72" s="5"/>
      <c r="E72" s="5"/>
      <c r="F72" s="5"/>
      <c r="G72" s="5"/>
      <c r="H72" s="4"/>
    </row>
    <row r="73" spans="1:8" ht="12.75">
      <c r="A73" s="5"/>
      <c r="B73" s="5"/>
      <c r="C73" s="5"/>
      <c r="D73" s="5"/>
      <c r="E73" s="5"/>
      <c r="F73" s="5"/>
      <c r="G73" s="5"/>
      <c r="H73" s="4"/>
    </row>
    <row r="74" spans="1:8" ht="12.75">
      <c r="A74" s="5"/>
      <c r="B74" s="5"/>
      <c r="C74" s="5"/>
      <c r="D74" s="5"/>
      <c r="E74" s="5"/>
      <c r="F74" s="5"/>
      <c r="G74" s="5"/>
      <c r="H74" s="4"/>
    </row>
    <row r="75" spans="1:8" ht="12.75">
      <c r="A75" s="5"/>
      <c r="B75" s="5"/>
      <c r="C75" s="5"/>
      <c r="D75" s="5"/>
      <c r="E75" s="5"/>
      <c r="F75" s="5"/>
      <c r="G75" s="5"/>
      <c r="H75" s="4"/>
    </row>
    <row r="76" spans="1:8" ht="12.75">
      <c r="A76" s="5"/>
      <c r="B76" s="5"/>
      <c r="C76" s="5"/>
      <c r="D76" s="5"/>
      <c r="E76" s="5"/>
      <c r="F76" s="5"/>
      <c r="G76" s="5"/>
      <c r="H76" s="4"/>
    </row>
    <row r="77" spans="1:8" ht="12.75">
      <c r="A77" s="5"/>
      <c r="B77" s="5"/>
      <c r="C77" s="5"/>
      <c r="D77" s="5"/>
      <c r="E77" s="5"/>
      <c r="F77" s="5"/>
      <c r="G77" s="5"/>
      <c r="H77" s="4"/>
    </row>
    <row r="78" spans="1:8" ht="12.75">
      <c r="A78" s="5"/>
      <c r="B78" s="5"/>
      <c r="C78" s="5"/>
      <c r="D78" s="5"/>
      <c r="E78" s="5"/>
      <c r="F78" s="5"/>
      <c r="G78" s="5"/>
      <c r="H78" s="4"/>
    </row>
    <row r="79" spans="1:8" ht="12.75">
      <c r="A79" s="5"/>
      <c r="B79" s="5"/>
      <c r="C79" s="5"/>
      <c r="D79" s="5"/>
      <c r="E79" s="5"/>
      <c r="F79" s="5"/>
      <c r="G79" s="5"/>
      <c r="H79" s="4"/>
    </row>
    <row r="80" spans="1:8" ht="12.75">
      <c r="A80" s="5"/>
      <c r="B80" s="5"/>
      <c r="C80" s="5"/>
      <c r="D80" s="5"/>
      <c r="E80" s="5"/>
      <c r="F80" s="5"/>
      <c r="G80" s="5"/>
      <c r="H80" s="4"/>
    </row>
    <row r="81" spans="1:8" ht="12.75">
      <c r="A81" s="5"/>
      <c r="C81" s="5"/>
      <c r="D81" s="5"/>
      <c r="E81" s="5"/>
      <c r="F81" s="5"/>
      <c r="G81" s="5"/>
      <c r="H81" s="4"/>
    </row>
    <row r="82" spans="1:8" ht="12.75">
      <c r="A82" s="5"/>
      <c r="C82" s="5"/>
      <c r="D82" s="5"/>
      <c r="E82" s="5"/>
      <c r="F82" s="5"/>
      <c r="G82" s="5"/>
      <c r="H82" s="4"/>
    </row>
    <row r="83" spans="1:8" ht="12.75">
      <c r="A83" s="5"/>
      <c r="C83" s="5"/>
      <c r="D83" s="5"/>
      <c r="E83" s="5"/>
      <c r="F83" s="5"/>
      <c r="G83" s="5"/>
      <c r="H83" s="4"/>
    </row>
    <row r="84" spans="1:8" ht="12.75">
      <c r="A84" s="5"/>
      <c r="C84" s="5"/>
      <c r="D84" s="5"/>
      <c r="E84" s="5"/>
      <c r="F84" s="5"/>
      <c r="G84" s="5"/>
      <c r="H84" s="4"/>
    </row>
  </sheetData>
  <sheetProtection/>
  <mergeCells count="5">
    <mergeCell ref="A2:H2"/>
    <mergeCell ref="E1:H1"/>
    <mergeCell ref="A3:H3"/>
    <mergeCell ref="A5:D5"/>
    <mergeCell ref="E5:H5"/>
  </mergeCells>
  <printOptions/>
  <pageMargins left="0.18" right="0.18" top="0.7480314960629921" bottom="0.7480314960629921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3"/>
  <sheetViews>
    <sheetView zoomScalePageLayoutView="0" workbookViewId="0" topLeftCell="A1">
      <selection activeCell="E1" sqref="E1:H1"/>
    </sheetView>
  </sheetViews>
  <sheetFormatPr defaultColWidth="9.00390625" defaultRowHeight="12.75"/>
  <cols>
    <col min="1" max="1" width="32.75390625" style="14" customWidth="1"/>
    <col min="2" max="2" width="12.25390625" style="0" customWidth="1"/>
    <col min="3" max="3" width="12.375" style="0" bestFit="1" customWidth="1"/>
    <col min="4" max="4" width="12.75390625" style="0" customWidth="1"/>
    <col min="5" max="5" width="13.75390625" style="0" customWidth="1"/>
    <col min="6" max="6" width="12.625" style="0" customWidth="1"/>
    <col min="7" max="7" width="11.25390625" style="0" customWidth="1"/>
    <col min="8" max="8" width="12.375" style="0" bestFit="1" customWidth="1"/>
  </cols>
  <sheetData>
    <row r="1" spans="5:9" ht="12.75" customHeight="1">
      <c r="E1" s="557" t="s">
        <v>571</v>
      </c>
      <c r="F1" s="557"/>
      <c r="G1" s="557"/>
      <c r="H1" s="557"/>
      <c r="I1" s="89"/>
    </row>
    <row r="2" ht="16.5" thickBot="1">
      <c r="A2" s="385"/>
    </row>
    <row r="3" spans="1:9" ht="12.75" customHeight="1">
      <c r="A3" s="652" t="s">
        <v>464</v>
      </c>
      <c r="B3" s="653"/>
      <c r="C3" s="653"/>
      <c r="D3" s="653"/>
      <c r="E3" s="653"/>
      <c r="F3" s="653"/>
      <c r="G3" s="653"/>
      <c r="H3" s="654"/>
      <c r="I3" s="90"/>
    </row>
    <row r="4" spans="1:9" ht="13.5" thickBot="1">
      <c r="A4" s="655"/>
      <c r="B4" s="656"/>
      <c r="C4" s="656"/>
      <c r="D4" s="656"/>
      <c r="E4" s="656"/>
      <c r="F4" s="656"/>
      <c r="G4" s="656"/>
      <c r="H4" s="657"/>
      <c r="I4" s="90"/>
    </row>
    <row r="5" spans="8:19" ht="16.5" thickBot="1">
      <c r="H5" t="s">
        <v>387</v>
      </c>
      <c r="S5" s="12"/>
    </row>
    <row r="6" spans="1:8" ht="15.75">
      <c r="A6" s="647" t="s">
        <v>0</v>
      </c>
      <c r="B6" s="386" t="s">
        <v>14</v>
      </c>
      <c r="C6" s="387" t="s">
        <v>15</v>
      </c>
      <c r="D6" s="387" t="s">
        <v>16</v>
      </c>
      <c r="E6" s="387" t="s">
        <v>17</v>
      </c>
      <c r="F6" s="387" t="s">
        <v>18</v>
      </c>
      <c r="G6" s="388" t="s">
        <v>19</v>
      </c>
      <c r="H6" s="389" t="s">
        <v>20</v>
      </c>
    </row>
    <row r="7" spans="1:8" ht="16.5" thickBot="1">
      <c r="A7" s="648"/>
      <c r="B7" s="649" t="s">
        <v>22</v>
      </c>
      <c r="C7" s="650"/>
      <c r="D7" s="650"/>
      <c r="E7" s="650"/>
      <c r="F7" s="650"/>
      <c r="G7" s="651"/>
      <c r="H7" s="390" t="s">
        <v>21</v>
      </c>
    </row>
    <row r="8" spans="1:8" s="15" customFormat="1" ht="16.5" thickBot="1">
      <c r="A8" s="391" t="s">
        <v>23</v>
      </c>
      <c r="B8" s="392">
        <f aca="true" t="shared" si="0" ref="B8:G8">SUM(B9:B16)</f>
        <v>12279184</v>
      </c>
      <c r="C8" s="392">
        <f t="shared" si="0"/>
        <v>12279184</v>
      </c>
      <c r="D8" s="392">
        <f t="shared" si="0"/>
        <v>12279184</v>
      </c>
      <c r="E8" s="392">
        <f t="shared" si="0"/>
        <v>12279184</v>
      </c>
      <c r="F8" s="392">
        <f t="shared" si="0"/>
        <v>12279184</v>
      </c>
      <c r="G8" s="392">
        <f t="shared" si="0"/>
        <v>12279184</v>
      </c>
      <c r="H8" s="393">
        <f aca="true" t="shared" si="1" ref="H8:H13">SUM(B8:G8)</f>
        <v>73675104</v>
      </c>
    </row>
    <row r="9" spans="1:8" ht="31.5">
      <c r="A9" s="394" t="s">
        <v>368</v>
      </c>
      <c r="B9" s="395">
        <f>H33/12</f>
        <v>4673598</v>
      </c>
      <c r="C9" s="395">
        <f>$B$9</f>
        <v>4673598</v>
      </c>
      <c r="D9" s="395">
        <f>$B$9</f>
        <v>4673598</v>
      </c>
      <c r="E9" s="395">
        <f>$B$9</f>
        <v>4673598</v>
      </c>
      <c r="F9" s="395">
        <f>$B$9</f>
        <v>4673598</v>
      </c>
      <c r="G9" s="395">
        <f>$B$9</f>
        <v>4673598</v>
      </c>
      <c r="H9" s="398">
        <f t="shared" si="1"/>
        <v>28041588</v>
      </c>
    </row>
    <row r="10" spans="1:8" ht="15.75">
      <c r="A10" s="399" t="s">
        <v>369</v>
      </c>
      <c r="B10" s="400">
        <f>H34/12</f>
        <v>974002.0833333334</v>
      </c>
      <c r="C10" s="401">
        <f>$B$10</f>
        <v>974002.0833333334</v>
      </c>
      <c r="D10" s="401">
        <f>$B$10</f>
        <v>974002.0833333334</v>
      </c>
      <c r="E10" s="401">
        <f>$B$10</f>
        <v>974002.0833333334</v>
      </c>
      <c r="F10" s="401">
        <f>$B$10</f>
        <v>974002.0833333334</v>
      </c>
      <c r="G10" s="402">
        <f>$B$10</f>
        <v>974002.0833333334</v>
      </c>
      <c r="H10" s="403">
        <f t="shared" si="1"/>
        <v>5844012.5</v>
      </c>
    </row>
    <row r="11" spans="1:8" ht="15.75">
      <c r="A11" s="399" t="s">
        <v>370</v>
      </c>
      <c r="B11" s="400">
        <f>H35/12</f>
        <v>135843.25</v>
      </c>
      <c r="C11" s="401">
        <f>$B$11</f>
        <v>135843.25</v>
      </c>
      <c r="D11" s="401">
        <f>$B$11</f>
        <v>135843.25</v>
      </c>
      <c r="E11" s="401">
        <f>$B$11</f>
        <v>135843.25</v>
      </c>
      <c r="F11" s="401">
        <f>$B$11</f>
        <v>135843.25</v>
      </c>
      <c r="G11" s="402">
        <f>$B$11</f>
        <v>135843.25</v>
      </c>
      <c r="H11" s="403">
        <f t="shared" si="1"/>
        <v>815059.5</v>
      </c>
    </row>
    <row r="12" spans="1:8" ht="31.5">
      <c r="A12" s="399" t="s">
        <v>371</v>
      </c>
      <c r="B12" s="400"/>
      <c r="C12" s="401"/>
      <c r="D12" s="401"/>
      <c r="E12" s="401"/>
      <c r="F12" s="401"/>
      <c r="G12" s="402"/>
      <c r="H12" s="403">
        <f t="shared" si="1"/>
        <v>0</v>
      </c>
    </row>
    <row r="13" spans="1:8" ht="16.5" customHeight="1">
      <c r="A13" s="399" t="s">
        <v>372</v>
      </c>
      <c r="B13" s="400">
        <f>H37/12</f>
        <v>6495740.666666667</v>
      </c>
      <c r="C13" s="401">
        <f>$B$13</f>
        <v>6495740.666666667</v>
      </c>
      <c r="D13" s="401">
        <f>$B$13</f>
        <v>6495740.666666667</v>
      </c>
      <c r="E13" s="401">
        <f>$B$13</f>
        <v>6495740.666666667</v>
      </c>
      <c r="F13" s="401">
        <f>$B$13</f>
        <v>6495740.666666667</v>
      </c>
      <c r="G13" s="402">
        <f>$B$13</f>
        <v>6495740.666666667</v>
      </c>
      <c r="H13" s="403">
        <f t="shared" si="1"/>
        <v>38974444</v>
      </c>
    </row>
    <row r="14" spans="1:8" ht="31.5">
      <c r="A14" s="399" t="s">
        <v>373</v>
      </c>
      <c r="B14" s="400"/>
      <c r="C14" s="401"/>
      <c r="D14" s="401"/>
      <c r="E14" s="401"/>
      <c r="F14" s="401"/>
      <c r="G14" s="402"/>
      <c r="H14" s="403">
        <f>H15+H16</f>
        <v>0</v>
      </c>
    </row>
    <row r="15" spans="1:8" ht="15.75">
      <c r="A15" s="399" t="s">
        <v>374</v>
      </c>
      <c r="B15" s="400"/>
      <c r="C15" s="401"/>
      <c r="D15" s="401"/>
      <c r="E15" s="401"/>
      <c r="F15" s="401"/>
      <c r="G15" s="402"/>
      <c r="H15" s="403">
        <f aca="true" t="shared" si="2" ref="H15:H26">SUM(B15:G15)</f>
        <v>0</v>
      </c>
    </row>
    <row r="16" spans="1:8" ht="32.25" thickBot="1">
      <c r="A16" s="399" t="s">
        <v>375</v>
      </c>
      <c r="B16" s="400"/>
      <c r="C16" s="401"/>
      <c r="D16" s="401"/>
      <c r="E16" s="401"/>
      <c r="F16" s="401"/>
      <c r="G16" s="402"/>
      <c r="H16" s="403">
        <f t="shared" si="2"/>
        <v>0</v>
      </c>
    </row>
    <row r="17" spans="1:8" ht="16.5" thickBot="1">
      <c r="A17" s="391" t="s">
        <v>24</v>
      </c>
      <c r="B17" s="392">
        <f aca="true" t="shared" si="3" ref="B17:G17">SUM(B18:B26)</f>
        <v>7019442.916666667</v>
      </c>
      <c r="C17" s="392">
        <f t="shared" si="3"/>
        <v>7019442.916666667</v>
      </c>
      <c r="D17" s="392">
        <f t="shared" si="3"/>
        <v>7019442.916666667</v>
      </c>
      <c r="E17" s="392">
        <f t="shared" si="3"/>
        <v>7019442.916666667</v>
      </c>
      <c r="F17" s="392">
        <f t="shared" si="3"/>
        <v>7019442.916666667</v>
      </c>
      <c r="G17" s="392">
        <f t="shared" si="3"/>
        <v>7019442.916666667</v>
      </c>
      <c r="H17" s="393">
        <f t="shared" si="2"/>
        <v>42116657.5</v>
      </c>
    </row>
    <row r="18" spans="1:8" ht="15.75">
      <c r="A18" s="394" t="s">
        <v>376</v>
      </c>
      <c r="B18" s="395">
        <f aca="true" t="shared" si="4" ref="B18:B26">H42/12</f>
        <v>1232602</v>
      </c>
      <c r="C18" s="396">
        <f>$B$18</f>
        <v>1232602</v>
      </c>
      <c r="D18" s="396">
        <f>$B$18</f>
        <v>1232602</v>
      </c>
      <c r="E18" s="396">
        <f>$B$18</f>
        <v>1232602</v>
      </c>
      <c r="F18" s="396">
        <f>$B$18</f>
        <v>1232602</v>
      </c>
      <c r="G18" s="404">
        <f>$B$18</f>
        <v>1232602</v>
      </c>
      <c r="H18" s="398">
        <f t="shared" si="2"/>
        <v>7395612</v>
      </c>
    </row>
    <row r="19" spans="1:8" ht="15.75">
      <c r="A19" s="399" t="s">
        <v>377</v>
      </c>
      <c r="B19" s="400">
        <f t="shared" si="4"/>
        <v>191394.83333333334</v>
      </c>
      <c r="C19" s="401">
        <f>$B$19</f>
        <v>191394.83333333334</v>
      </c>
      <c r="D19" s="401">
        <f>$B$19</f>
        <v>191394.83333333334</v>
      </c>
      <c r="E19" s="401">
        <f>$B$19</f>
        <v>191394.83333333334</v>
      </c>
      <c r="F19" s="401">
        <f>$B$19</f>
        <v>191394.83333333334</v>
      </c>
      <c r="G19" s="405">
        <f>$B$19</f>
        <v>191394.83333333334</v>
      </c>
      <c r="H19" s="403">
        <f t="shared" si="2"/>
        <v>1148369</v>
      </c>
    </row>
    <row r="20" spans="1:8" ht="15.75">
      <c r="A20" s="399" t="s">
        <v>378</v>
      </c>
      <c r="B20" s="400">
        <f t="shared" si="4"/>
        <v>3114390.25</v>
      </c>
      <c r="C20" s="401">
        <f>$B$20</f>
        <v>3114390.25</v>
      </c>
      <c r="D20" s="401">
        <f>$B$20</f>
        <v>3114390.25</v>
      </c>
      <c r="E20" s="401">
        <f>$B$20</f>
        <v>3114390.25</v>
      </c>
      <c r="F20" s="401">
        <f>$B$20</f>
        <v>3114390.25</v>
      </c>
      <c r="G20" s="405">
        <f>$B$20</f>
        <v>3114390.25</v>
      </c>
      <c r="H20" s="403">
        <f t="shared" si="2"/>
        <v>18686341.5</v>
      </c>
    </row>
    <row r="21" spans="1:8" ht="15.75">
      <c r="A21" s="399" t="s">
        <v>379</v>
      </c>
      <c r="B21" s="400">
        <f t="shared" si="4"/>
        <v>263500.4166666667</v>
      </c>
      <c r="C21" s="401">
        <f>$B$21</f>
        <v>263500.4166666667</v>
      </c>
      <c r="D21" s="401">
        <f>$B$21</f>
        <v>263500.4166666667</v>
      </c>
      <c r="E21" s="401">
        <f>$B$21</f>
        <v>263500.4166666667</v>
      </c>
      <c r="F21" s="401">
        <f>$B$21</f>
        <v>263500.4166666667</v>
      </c>
      <c r="G21" s="405">
        <f>$B$21</f>
        <v>263500.4166666667</v>
      </c>
      <c r="H21" s="403">
        <f t="shared" si="2"/>
        <v>1581002.5000000002</v>
      </c>
    </row>
    <row r="22" spans="1:8" ht="15.75">
      <c r="A22" s="399" t="s">
        <v>380</v>
      </c>
      <c r="B22" s="400">
        <f t="shared" si="4"/>
        <v>664608.1666666666</v>
      </c>
      <c r="C22" s="401">
        <f>$B$22</f>
        <v>664608.1666666666</v>
      </c>
      <c r="D22" s="401">
        <f>$B$22</f>
        <v>664608.1666666666</v>
      </c>
      <c r="E22" s="401">
        <f>$B$22</f>
        <v>664608.1666666666</v>
      </c>
      <c r="F22" s="401">
        <f>$B$22</f>
        <v>664608.1666666666</v>
      </c>
      <c r="G22" s="405">
        <f>$B$22</f>
        <v>664608.1666666666</v>
      </c>
      <c r="H22" s="403">
        <f t="shared" si="2"/>
        <v>3987648.9999999995</v>
      </c>
    </row>
    <row r="23" spans="1:8" ht="15.75">
      <c r="A23" s="399" t="s">
        <v>381</v>
      </c>
      <c r="B23" s="400">
        <f t="shared" si="4"/>
        <v>99403.08333333333</v>
      </c>
      <c r="C23" s="401">
        <f>$B$23</f>
        <v>99403.08333333333</v>
      </c>
      <c r="D23" s="401">
        <f>$B$23</f>
        <v>99403.08333333333</v>
      </c>
      <c r="E23" s="401">
        <f>$B$23</f>
        <v>99403.08333333333</v>
      </c>
      <c r="F23" s="401">
        <f>$B$23</f>
        <v>99403.08333333333</v>
      </c>
      <c r="G23" s="405">
        <f>$B$23</f>
        <v>99403.08333333333</v>
      </c>
      <c r="H23" s="403">
        <f t="shared" si="2"/>
        <v>596418.5</v>
      </c>
    </row>
    <row r="24" spans="1:8" ht="15.75">
      <c r="A24" s="406" t="s">
        <v>382</v>
      </c>
      <c r="B24" s="400">
        <f t="shared" si="4"/>
        <v>127346.66666666667</v>
      </c>
      <c r="C24" s="401">
        <f>$B$24</f>
        <v>127346.66666666667</v>
      </c>
      <c r="D24" s="401">
        <f>$B$24</f>
        <v>127346.66666666667</v>
      </c>
      <c r="E24" s="401">
        <f>$B$24</f>
        <v>127346.66666666667</v>
      </c>
      <c r="F24" s="401">
        <f>$B$24</f>
        <v>127346.66666666667</v>
      </c>
      <c r="G24" s="405">
        <f>$B$24</f>
        <v>127346.66666666667</v>
      </c>
      <c r="H24" s="403">
        <f t="shared" si="2"/>
        <v>764080</v>
      </c>
    </row>
    <row r="25" spans="1:8" ht="15.75">
      <c r="A25" s="406" t="s">
        <v>383</v>
      </c>
      <c r="B25" s="400">
        <f t="shared" si="4"/>
        <v>1326197.5</v>
      </c>
      <c r="C25" s="401">
        <f>$B$25</f>
        <v>1326197.5</v>
      </c>
      <c r="D25" s="401">
        <f>$B$25</f>
        <v>1326197.5</v>
      </c>
      <c r="E25" s="401">
        <f>$B$25</f>
        <v>1326197.5</v>
      </c>
      <c r="F25" s="401">
        <f>$B$25</f>
        <v>1326197.5</v>
      </c>
      <c r="G25" s="405">
        <f>$B$25</f>
        <v>1326197.5</v>
      </c>
      <c r="H25" s="403">
        <f t="shared" si="2"/>
        <v>7957185</v>
      </c>
    </row>
    <row r="26" spans="1:8" ht="16.5" thickBot="1">
      <c r="A26" s="406" t="s">
        <v>384</v>
      </c>
      <c r="B26" s="400">
        <f t="shared" si="4"/>
        <v>0</v>
      </c>
      <c r="C26" s="401">
        <f>$B$26</f>
        <v>0</v>
      </c>
      <c r="D26" s="401">
        <f>$B$26</f>
        <v>0</v>
      </c>
      <c r="E26" s="401">
        <f>$B$26</f>
        <v>0</v>
      </c>
      <c r="F26" s="401">
        <f>$B$26</f>
        <v>0</v>
      </c>
      <c r="G26" s="402">
        <f>$B$26</f>
        <v>0</v>
      </c>
      <c r="H26" s="403">
        <f t="shared" si="2"/>
        <v>0</v>
      </c>
    </row>
    <row r="27" spans="1:8" ht="16.5" thickBot="1">
      <c r="A27" s="407" t="s">
        <v>25</v>
      </c>
      <c r="B27" s="408">
        <f aca="true" t="shared" si="5" ref="B27:H27">B8-B17</f>
        <v>5259741.083333333</v>
      </c>
      <c r="C27" s="408">
        <f t="shared" si="5"/>
        <v>5259741.083333333</v>
      </c>
      <c r="D27" s="408">
        <f t="shared" si="5"/>
        <v>5259741.083333333</v>
      </c>
      <c r="E27" s="408">
        <f t="shared" si="5"/>
        <v>5259741.083333333</v>
      </c>
      <c r="F27" s="408">
        <f t="shared" si="5"/>
        <v>5259741.083333333</v>
      </c>
      <c r="G27" s="408">
        <f t="shared" si="5"/>
        <v>5259741.083333333</v>
      </c>
      <c r="H27" s="409">
        <f t="shared" si="5"/>
        <v>31558446.5</v>
      </c>
    </row>
    <row r="28" spans="1:8" ht="15.75">
      <c r="A28" s="410"/>
      <c r="B28" s="113"/>
      <c r="C28" s="113"/>
      <c r="D28" s="113"/>
      <c r="E28" s="113"/>
      <c r="F28" s="113"/>
      <c r="G28" s="113"/>
      <c r="H28" s="113"/>
    </row>
    <row r="29" spans="1:8" ht="16.5" thickBot="1">
      <c r="A29" s="410"/>
      <c r="B29" s="113"/>
      <c r="C29" s="113"/>
      <c r="D29" s="113"/>
      <c r="E29" s="113"/>
      <c r="F29" s="113"/>
      <c r="G29" s="113"/>
      <c r="H29" s="113"/>
    </row>
    <row r="30" spans="1:8" ht="15.75">
      <c r="A30" s="644" t="s">
        <v>0</v>
      </c>
      <c r="B30" s="387" t="s">
        <v>26</v>
      </c>
      <c r="C30" s="387" t="s">
        <v>27</v>
      </c>
      <c r="D30" s="387" t="s">
        <v>28</v>
      </c>
      <c r="E30" s="387" t="s">
        <v>29</v>
      </c>
      <c r="F30" s="387" t="s">
        <v>30</v>
      </c>
      <c r="G30" s="387" t="s">
        <v>31</v>
      </c>
      <c r="H30" s="388" t="s">
        <v>385</v>
      </c>
    </row>
    <row r="31" spans="1:8" ht="16.5" thickBot="1">
      <c r="A31" s="645"/>
      <c r="B31" s="646" t="s">
        <v>22</v>
      </c>
      <c r="C31" s="646"/>
      <c r="D31" s="646"/>
      <c r="E31" s="646"/>
      <c r="F31" s="646"/>
      <c r="G31" s="646"/>
      <c r="H31" s="411" t="s">
        <v>21</v>
      </c>
    </row>
    <row r="32" spans="1:8" ht="16.5" thickBot="1">
      <c r="A32" s="391" t="s">
        <v>23</v>
      </c>
      <c r="B32" s="392">
        <f aca="true" t="shared" si="6" ref="B32:H32">SUM(B33:B40)</f>
        <v>12279184</v>
      </c>
      <c r="C32" s="412">
        <f t="shared" si="6"/>
        <v>12279184</v>
      </c>
      <c r="D32" s="412">
        <f t="shared" si="6"/>
        <v>12279184</v>
      </c>
      <c r="E32" s="412">
        <f t="shared" si="6"/>
        <v>12279184</v>
      </c>
      <c r="F32" s="412">
        <f t="shared" si="6"/>
        <v>12279184</v>
      </c>
      <c r="G32" s="413">
        <f t="shared" si="6"/>
        <v>12279184</v>
      </c>
      <c r="H32" s="414">
        <f t="shared" si="6"/>
        <v>147590208</v>
      </c>
    </row>
    <row r="33" spans="1:8" s="15" customFormat="1" ht="31.5">
      <c r="A33" s="394" t="s">
        <v>368</v>
      </c>
      <c r="B33" s="395">
        <f aca="true" t="shared" si="7" ref="B33:G33">$B$9</f>
        <v>4673598</v>
      </c>
      <c r="C33" s="396">
        <f t="shared" si="7"/>
        <v>4673598</v>
      </c>
      <c r="D33" s="396">
        <f t="shared" si="7"/>
        <v>4673598</v>
      </c>
      <c r="E33" s="396">
        <f t="shared" si="7"/>
        <v>4673598</v>
      </c>
      <c r="F33" s="396">
        <f t="shared" si="7"/>
        <v>4673598</v>
      </c>
      <c r="G33" s="397">
        <f t="shared" si="7"/>
        <v>4673598</v>
      </c>
      <c r="H33" s="398">
        <f>'1.melléklet'!D10</f>
        <v>56083176</v>
      </c>
    </row>
    <row r="34" spans="1:8" ht="15.75">
      <c r="A34" s="399" t="s">
        <v>369</v>
      </c>
      <c r="B34" s="400">
        <f aca="true" t="shared" si="8" ref="B34:G34">$B$10</f>
        <v>974002.0833333334</v>
      </c>
      <c r="C34" s="401">
        <f t="shared" si="8"/>
        <v>974002.0833333334</v>
      </c>
      <c r="D34" s="401">
        <f t="shared" si="8"/>
        <v>974002.0833333334</v>
      </c>
      <c r="E34" s="401">
        <f t="shared" si="8"/>
        <v>974002.0833333334</v>
      </c>
      <c r="F34" s="401">
        <f t="shared" si="8"/>
        <v>974002.0833333334</v>
      </c>
      <c r="G34" s="402">
        <f t="shared" si="8"/>
        <v>974002.0833333334</v>
      </c>
      <c r="H34" s="403">
        <f>'1.melléklet'!D17</f>
        <v>11688025</v>
      </c>
    </row>
    <row r="35" spans="1:8" ht="15.75">
      <c r="A35" s="399" t="s">
        <v>370</v>
      </c>
      <c r="B35" s="400">
        <f aca="true" t="shared" si="9" ref="B35:G35">$B$11</f>
        <v>135843.25</v>
      </c>
      <c r="C35" s="401">
        <f t="shared" si="9"/>
        <v>135843.25</v>
      </c>
      <c r="D35" s="401">
        <f t="shared" si="9"/>
        <v>135843.25</v>
      </c>
      <c r="E35" s="401">
        <f t="shared" si="9"/>
        <v>135843.25</v>
      </c>
      <c r="F35" s="401">
        <f t="shared" si="9"/>
        <v>135843.25</v>
      </c>
      <c r="G35" s="402">
        <f t="shared" si="9"/>
        <v>135843.25</v>
      </c>
      <c r="H35" s="403">
        <f>'1.melléklet'!D24</f>
        <v>1630119</v>
      </c>
    </row>
    <row r="36" spans="1:8" ht="31.5">
      <c r="A36" s="399" t="s">
        <v>371</v>
      </c>
      <c r="B36" s="400"/>
      <c r="C36" s="401"/>
      <c r="D36" s="401">
        <f>H36</f>
        <v>0</v>
      </c>
      <c r="E36" s="401"/>
      <c r="F36" s="401"/>
      <c r="G36" s="402"/>
      <c r="H36" s="403">
        <f>'1.melléklet'!D26</f>
        <v>0</v>
      </c>
    </row>
    <row r="37" spans="1:8" ht="15.75">
      <c r="A37" s="399" t="s">
        <v>372</v>
      </c>
      <c r="B37" s="400">
        <f aca="true" t="shared" si="10" ref="B37:G37">$B$13</f>
        <v>6495740.666666667</v>
      </c>
      <c r="C37" s="401">
        <f t="shared" si="10"/>
        <v>6495740.666666667</v>
      </c>
      <c r="D37" s="401">
        <f t="shared" si="10"/>
        <v>6495740.666666667</v>
      </c>
      <c r="E37" s="401">
        <f t="shared" si="10"/>
        <v>6495740.666666667</v>
      </c>
      <c r="F37" s="401">
        <f t="shared" si="10"/>
        <v>6495740.666666667</v>
      </c>
      <c r="G37" s="402">
        <f t="shared" si="10"/>
        <v>6495740.666666667</v>
      </c>
      <c r="H37" s="403">
        <f>'1.melléklet'!D29</f>
        <v>77948888</v>
      </c>
    </row>
    <row r="38" spans="1:8" ht="31.5">
      <c r="A38" s="399" t="s">
        <v>565</v>
      </c>
      <c r="B38" s="400"/>
      <c r="C38" s="401">
        <f>H38</f>
        <v>0</v>
      </c>
      <c r="D38" s="401"/>
      <c r="E38" s="401"/>
      <c r="F38" s="401"/>
      <c r="G38" s="402"/>
      <c r="H38" s="403">
        <f>'1.melléklet'!D42</f>
        <v>0</v>
      </c>
    </row>
    <row r="39" spans="1:8" ht="15.75">
      <c r="A39" s="399" t="s">
        <v>374</v>
      </c>
      <c r="B39" s="400"/>
      <c r="C39" s="401"/>
      <c r="D39" s="401"/>
      <c r="E39" s="401"/>
      <c r="F39" s="401"/>
      <c r="G39" s="402"/>
      <c r="H39" s="403">
        <f>'1.melléklet'!D43</f>
        <v>240000</v>
      </c>
    </row>
    <row r="40" spans="1:8" ht="32.25" thickBot="1">
      <c r="A40" s="399" t="s">
        <v>375</v>
      </c>
      <c r="B40" s="400"/>
      <c r="C40" s="401"/>
      <c r="D40" s="401"/>
      <c r="E40" s="401"/>
      <c r="F40" s="401"/>
      <c r="G40" s="402"/>
      <c r="H40" s="403">
        <f>'1.melléklet'!D45</f>
        <v>0</v>
      </c>
    </row>
    <row r="41" spans="1:8" ht="16.5" thickBot="1">
      <c r="A41" s="415" t="s">
        <v>32</v>
      </c>
      <c r="B41" s="412">
        <f aca="true" t="shared" si="11" ref="B41:H41">SUM(B42:B50)</f>
        <v>7019442.916666667</v>
      </c>
      <c r="C41" s="412">
        <f t="shared" si="11"/>
        <v>7019442.916666667</v>
      </c>
      <c r="D41" s="412">
        <f t="shared" si="11"/>
        <v>7019442.916666667</v>
      </c>
      <c r="E41" s="412">
        <f t="shared" si="11"/>
        <v>7019442.916666667</v>
      </c>
      <c r="F41" s="412">
        <f t="shared" si="11"/>
        <v>7019442.916666667</v>
      </c>
      <c r="G41" s="412">
        <f t="shared" si="11"/>
        <v>7019442.916666667</v>
      </c>
      <c r="H41" s="413">
        <f t="shared" si="11"/>
        <v>84233315</v>
      </c>
    </row>
    <row r="42" spans="1:8" ht="15.75">
      <c r="A42" s="394" t="s">
        <v>376</v>
      </c>
      <c r="B42" s="416">
        <f aca="true" t="shared" si="12" ref="B42:G42">$B$18</f>
        <v>1232602</v>
      </c>
      <c r="C42" s="417">
        <f t="shared" si="12"/>
        <v>1232602</v>
      </c>
      <c r="D42" s="417">
        <f t="shared" si="12"/>
        <v>1232602</v>
      </c>
      <c r="E42" s="417">
        <f t="shared" si="12"/>
        <v>1232602</v>
      </c>
      <c r="F42" s="417">
        <f t="shared" si="12"/>
        <v>1232602</v>
      </c>
      <c r="G42" s="418">
        <f t="shared" si="12"/>
        <v>1232602</v>
      </c>
      <c r="H42" s="419">
        <f>'1.melléklet'!I10</f>
        <v>14791224</v>
      </c>
    </row>
    <row r="43" spans="1:8" ht="15.75">
      <c r="A43" s="399" t="s">
        <v>377</v>
      </c>
      <c r="B43" s="400">
        <f aca="true" t="shared" si="13" ref="B43:G43">$B$19</f>
        <v>191394.83333333334</v>
      </c>
      <c r="C43" s="401">
        <f t="shared" si="13"/>
        <v>191394.83333333334</v>
      </c>
      <c r="D43" s="401">
        <f t="shared" si="13"/>
        <v>191394.83333333334</v>
      </c>
      <c r="E43" s="401">
        <f t="shared" si="13"/>
        <v>191394.83333333334</v>
      </c>
      <c r="F43" s="401">
        <f t="shared" si="13"/>
        <v>191394.83333333334</v>
      </c>
      <c r="G43" s="402">
        <f t="shared" si="13"/>
        <v>191394.83333333334</v>
      </c>
      <c r="H43" s="419">
        <f>'1.melléklet'!I17</f>
        <v>2296738</v>
      </c>
    </row>
    <row r="44" spans="1:8" ht="15.75">
      <c r="A44" s="399" t="s">
        <v>378</v>
      </c>
      <c r="B44" s="420">
        <f aca="true" t="shared" si="14" ref="B44:G44">$B$20</f>
        <v>3114390.25</v>
      </c>
      <c r="C44" s="421">
        <f t="shared" si="14"/>
        <v>3114390.25</v>
      </c>
      <c r="D44" s="421">
        <f t="shared" si="14"/>
        <v>3114390.25</v>
      </c>
      <c r="E44" s="421">
        <f t="shared" si="14"/>
        <v>3114390.25</v>
      </c>
      <c r="F44" s="421">
        <f t="shared" si="14"/>
        <v>3114390.25</v>
      </c>
      <c r="G44" s="402">
        <f t="shared" si="14"/>
        <v>3114390.25</v>
      </c>
      <c r="H44" s="419">
        <f>'1.melléklet'!I25</f>
        <v>37372683</v>
      </c>
    </row>
    <row r="45" spans="1:8" ht="15.75">
      <c r="A45" s="399" t="s">
        <v>379</v>
      </c>
      <c r="B45" s="420">
        <f aca="true" t="shared" si="15" ref="B45:G45">$B$21</f>
        <v>263500.4166666667</v>
      </c>
      <c r="C45" s="421">
        <f t="shared" si="15"/>
        <v>263500.4166666667</v>
      </c>
      <c r="D45" s="421">
        <f t="shared" si="15"/>
        <v>263500.4166666667</v>
      </c>
      <c r="E45" s="421">
        <f t="shared" si="15"/>
        <v>263500.4166666667</v>
      </c>
      <c r="F45" s="421">
        <f t="shared" si="15"/>
        <v>263500.4166666667</v>
      </c>
      <c r="G45" s="402">
        <f t="shared" si="15"/>
        <v>263500.4166666667</v>
      </c>
      <c r="H45" s="419">
        <f>'1.melléklet'!I27</f>
        <v>3162005</v>
      </c>
    </row>
    <row r="46" spans="1:8" ht="15.75">
      <c r="A46" s="399" t="s">
        <v>380</v>
      </c>
      <c r="B46" s="420">
        <f aca="true" t="shared" si="16" ref="B46:G46">$B$22</f>
        <v>664608.1666666666</v>
      </c>
      <c r="C46" s="421">
        <f t="shared" si="16"/>
        <v>664608.1666666666</v>
      </c>
      <c r="D46" s="421">
        <f t="shared" si="16"/>
        <v>664608.1666666666</v>
      </c>
      <c r="E46" s="421">
        <f t="shared" si="16"/>
        <v>664608.1666666666</v>
      </c>
      <c r="F46" s="421">
        <f t="shared" si="16"/>
        <v>664608.1666666666</v>
      </c>
      <c r="G46" s="402">
        <f t="shared" si="16"/>
        <v>664608.1666666666</v>
      </c>
      <c r="H46" s="419">
        <f>'1.melléklet'!I29</f>
        <v>7975298</v>
      </c>
    </row>
    <row r="47" spans="1:8" ht="15.75">
      <c r="A47" s="399" t="s">
        <v>381</v>
      </c>
      <c r="B47" s="420">
        <f aca="true" t="shared" si="17" ref="B47:G47">$B$23</f>
        <v>99403.08333333333</v>
      </c>
      <c r="C47" s="421">
        <f t="shared" si="17"/>
        <v>99403.08333333333</v>
      </c>
      <c r="D47" s="421">
        <f t="shared" si="17"/>
        <v>99403.08333333333</v>
      </c>
      <c r="E47" s="421">
        <f t="shared" si="17"/>
        <v>99403.08333333333</v>
      </c>
      <c r="F47" s="421">
        <f t="shared" si="17"/>
        <v>99403.08333333333</v>
      </c>
      <c r="G47" s="402">
        <f t="shared" si="17"/>
        <v>99403.08333333333</v>
      </c>
      <c r="H47" s="419">
        <f>'1.melléklet'!I35</f>
        <v>1192837</v>
      </c>
    </row>
    <row r="48" spans="1:8" ht="15.75">
      <c r="A48" s="406" t="s">
        <v>382</v>
      </c>
      <c r="B48" s="420">
        <f aca="true" t="shared" si="18" ref="B48:G48">$B$24</f>
        <v>127346.66666666667</v>
      </c>
      <c r="C48" s="421">
        <f t="shared" si="18"/>
        <v>127346.66666666667</v>
      </c>
      <c r="D48" s="421">
        <f t="shared" si="18"/>
        <v>127346.66666666667</v>
      </c>
      <c r="E48" s="421">
        <f t="shared" si="18"/>
        <v>127346.66666666667</v>
      </c>
      <c r="F48" s="421">
        <f t="shared" si="18"/>
        <v>127346.66666666667</v>
      </c>
      <c r="G48" s="402">
        <f t="shared" si="18"/>
        <v>127346.66666666667</v>
      </c>
      <c r="H48" s="419">
        <f>'1.melléklet'!I42</f>
        <v>1528160</v>
      </c>
    </row>
    <row r="49" spans="1:8" ht="15.75">
      <c r="A49" s="406" t="s">
        <v>383</v>
      </c>
      <c r="B49" s="400">
        <f aca="true" t="shared" si="19" ref="B49:G49">$B$25</f>
        <v>1326197.5</v>
      </c>
      <c r="C49" s="401">
        <f t="shared" si="19"/>
        <v>1326197.5</v>
      </c>
      <c r="D49" s="401">
        <f t="shared" si="19"/>
        <v>1326197.5</v>
      </c>
      <c r="E49" s="401">
        <f t="shared" si="19"/>
        <v>1326197.5</v>
      </c>
      <c r="F49" s="401">
        <f t="shared" si="19"/>
        <v>1326197.5</v>
      </c>
      <c r="G49" s="402">
        <f t="shared" si="19"/>
        <v>1326197.5</v>
      </c>
      <c r="H49" s="419">
        <f>'1.melléklet'!I44</f>
        <v>15914370</v>
      </c>
    </row>
    <row r="50" spans="1:8" ht="16.5" thickBot="1">
      <c r="A50" s="406" t="s">
        <v>384</v>
      </c>
      <c r="B50" s="400">
        <f aca="true" t="shared" si="20" ref="B50:G50">$B$26</f>
        <v>0</v>
      </c>
      <c r="C50" s="401">
        <f t="shared" si="20"/>
        <v>0</v>
      </c>
      <c r="D50" s="401">
        <f t="shared" si="20"/>
        <v>0</v>
      </c>
      <c r="E50" s="401">
        <f t="shared" si="20"/>
        <v>0</v>
      </c>
      <c r="F50" s="401">
        <f t="shared" si="20"/>
        <v>0</v>
      </c>
      <c r="G50" s="402">
        <f t="shared" si="20"/>
        <v>0</v>
      </c>
      <c r="H50" s="419">
        <f>'1.melléklet'!I47</f>
        <v>0</v>
      </c>
    </row>
    <row r="51" spans="1:8" ht="16.5" thickBot="1">
      <c r="A51" s="407" t="s">
        <v>33</v>
      </c>
      <c r="B51" s="422">
        <f aca="true" t="shared" si="21" ref="B51:H51">B32-B41</f>
        <v>5259741.083333333</v>
      </c>
      <c r="C51" s="423">
        <f t="shared" si="21"/>
        <v>5259741.083333333</v>
      </c>
      <c r="D51" s="423">
        <f t="shared" si="21"/>
        <v>5259741.083333333</v>
      </c>
      <c r="E51" s="423">
        <f t="shared" si="21"/>
        <v>5259741.083333333</v>
      </c>
      <c r="F51" s="423">
        <f t="shared" si="21"/>
        <v>5259741.083333333</v>
      </c>
      <c r="G51" s="408">
        <f t="shared" si="21"/>
        <v>5259741.083333333</v>
      </c>
      <c r="H51" s="424">
        <f t="shared" si="21"/>
        <v>63356893</v>
      </c>
    </row>
    <row r="52" ht="15.75">
      <c r="A52" s="13"/>
    </row>
    <row r="53" ht="15.75">
      <c r="A53" s="13"/>
    </row>
  </sheetData>
  <sheetProtection/>
  <mergeCells count="6">
    <mergeCell ref="A30:A31"/>
    <mergeCell ref="B31:G31"/>
    <mergeCell ref="E1:H1"/>
    <mergeCell ref="A6:A7"/>
    <mergeCell ref="B7:G7"/>
    <mergeCell ref="A3:H4"/>
  </mergeCells>
  <printOptions/>
  <pageMargins left="0.7086614173228347" right="0.7086614173228347" top="0.5" bottom="0.7480314960629921" header="0.31496062992125984" footer="0.31496062992125984"/>
  <pageSetup orientation="landscape" paperSize="9" scale="97" r:id="rId1"/>
  <rowBreaks count="1" manualBreakCount="1">
    <brk id="2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43.625" style="114" customWidth="1"/>
    <col min="2" max="2" width="17.75390625" style="114" customWidth="1"/>
    <col min="3" max="3" width="17.125" style="114" customWidth="1"/>
    <col min="4" max="16384" width="9.125" style="114" customWidth="1"/>
  </cols>
  <sheetData>
    <row r="1" spans="1:8" ht="15" customHeight="1">
      <c r="A1" s="658" t="s">
        <v>572</v>
      </c>
      <c r="B1" s="658"/>
      <c r="C1" s="658"/>
      <c r="D1" s="111"/>
      <c r="E1" s="110"/>
      <c r="F1" s="113"/>
      <c r="G1" s="113"/>
      <c r="H1" s="113"/>
    </row>
    <row r="2" spans="1:8" ht="15.75">
      <c r="A2" s="659"/>
      <c r="B2" s="659"/>
      <c r="C2" s="659"/>
      <c r="D2" s="659"/>
      <c r="E2" s="659"/>
      <c r="F2" s="659"/>
      <c r="G2" s="659"/>
      <c r="H2" s="659"/>
    </row>
    <row r="3" spans="1:8" ht="15.75">
      <c r="A3" s="660" t="s">
        <v>48</v>
      </c>
      <c r="B3" s="660"/>
      <c r="C3" s="660"/>
      <c r="D3" s="112"/>
      <c r="E3" s="112"/>
      <c r="F3" s="112"/>
      <c r="G3" s="112"/>
      <c r="H3" s="112"/>
    </row>
    <row r="4" spans="1:8" ht="15.75" thickBot="1">
      <c r="A4" s="113"/>
      <c r="B4" s="113"/>
      <c r="C4" s="113" t="s">
        <v>49</v>
      </c>
      <c r="D4" s="113"/>
      <c r="E4" s="113"/>
      <c r="F4" s="113"/>
      <c r="G4" s="113"/>
      <c r="H4" s="113"/>
    </row>
    <row r="5" spans="1:7" ht="30.75" thickBot="1">
      <c r="A5" s="115" t="s">
        <v>0</v>
      </c>
      <c r="B5" s="116" t="s">
        <v>465</v>
      </c>
      <c r="C5" s="113"/>
      <c r="D5" s="113"/>
      <c r="E5" s="113"/>
      <c r="F5" s="113"/>
      <c r="G5" s="113"/>
    </row>
    <row r="6" spans="1:7" ht="15">
      <c r="A6" s="124" t="s">
        <v>414</v>
      </c>
      <c r="B6" s="117">
        <v>1</v>
      </c>
      <c r="C6" s="113"/>
      <c r="D6" s="113"/>
      <c r="E6" s="113"/>
      <c r="F6" s="113"/>
      <c r="G6" s="113"/>
    </row>
    <row r="7" spans="1:7" ht="15">
      <c r="A7" s="118" t="s">
        <v>415</v>
      </c>
      <c r="B7" s="119">
        <v>5</v>
      </c>
      <c r="C7" s="113"/>
      <c r="D7" s="113"/>
      <c r="E7" s="113"/>
      <c r="F7" s="113"/>
      <c r="G7" s="113"/>
    </row>
    <row r="8" spans="1:7" ht="15">
      <c r="A8" s="118" t="s">
        <v>416</v>
      </c>
      <c r="B8" s="119">
        <v>5</v>
      </c>
      <c r="C8" s="113"/>
      <c r="D8" s="113"/>
      <c r="E8" s="113"/>
      <c r="F8" s="113"/>
      <c r="G8" s="113"/>
    </row>
    <row r="9" spans="1:7" ht="15">
      <c r="A9" s="118"/>
      <c r="B9" s="119"/>
      <c r="C9" s="113"/>
      <c r="D9" s="113"/>
      <c r="E9" s="113"/>
      <c r="F9" s="113"/>
      <c r="G9" s="113"/>
    </row>
    <row r="10" spans="1:7" ht="15.75" thickBot="1">
      <c r="A10" s="120"/>
      <c r="B10" s="121"/>
      <c r="C10" s="113"/>
      <c r="D10" s="113"/>
      <c r="E10" s="113"/>
      <c r="F10" s="113"/>
      <c r="G10" s="113"/>
    </row>
    <row r="11" spans="1:7" ht="15.75" thickBot="1">
      <c r="A11" s="122" t="s">
        <v>50</v>
      </c>
      <c r="B11" s="123">
        <f>SUM(B6:B10)</f>
        <v>11</v>
      </c>
      <c r="C11" s="113"/>
      <c r="D11" s="113"/>
      <c r="E11" s="113"/>
      <c r="F11" s="113"/>
      <c r="G11" s="113"/>
    </row>
    <row r="12" spans="1:8" ht="15">
      <c r="A12" s="113"/>
      <c r="B12" s="113"/>
      <c r="C12" s="113"/>
      <c r="D12" s="113"/>
      <c r="E12" s="113"/>
      <c r="F12" s="113"/>
      <c r="G12" s="113"/>
      <c r="H12" s="113"/>
    </row>
    <row r="13" spans="1:8" ht="15">
      <c r="A13" s="113"/>
      <c r="B13" s="113"/>
      <c r="C13" s="113"/>
      <c r="D13" s="113"/>
      <c r="E13" s="113"/>
      <c r="F13" s="113"/>
      <c r="G13" s="113"/>
      <c r="H13" s="113"/>
    </row>
    <row r="14" spans="1:8" ht="15">
      <c r="A14" s="125"/>
      <c r="B14" s="113"/>
      <c r="C14" s="113"/>
      <c r="D14" s="113"/>
      <c r="E14" s="113"/>
      <c r="F14" s="113"/>
      <c r="G14" s="113"/>
      <c r="H14" s="113"/>
    </row>
    <row r="15" spans="1:8" ht="15">
      <c r="A15" s="113"/>
      <c r="B15" s="113"/>
      <c r="C15" s="113"/>
      <c r="D15" s="113"/>
      <c r="E15" s="113"/>
      <c r="F15" s="113"/>
      <c r="G15" s="113"/>
      <c r="H15" s="113"/>
    </row>
  </sheetData>
  <sheetProtection/>
  <mergeCells count="3">
    <mergeCell ref="A1:C1"/>
    <mergeCell ref="A2:H2"/>
    <mergeCell ref="A3:C3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3"/>
  <sheetViews>
    <sheetView zoomScalePageLayoutView="0" workbookViewId="0" topLeftCell="J1">
      <selection activeCell="K1" sqref="K1:X1"/>
    </sheetView>
  </sheetViews>
  <sheetFormatPr defaultColWidth="9.00390625" defaultRowHeight="12.75"/>
  <cols>
    <col min="1" max="1" width="10.375" style="69" customWidth="1"/>
    <col min="2" max="2" width="11.25390625" style="0" customWidth="1"/>
    <col min="4" max="4" width="25.125" style="0" customWidth="1"/>
    <col min="5" max="5" width="12.75390625" style="0" customWidth="1"/>
    <col min="6" max="6" width="12.375" style="0" customWidth="1"/>
    <col min="7" max="8" width="11.25390625" style="0" bestFit="1" customWidth="1"/>
    <col min="9" max="9" width="11.25390625" style="0" customWidth="1"/>
    <col min="10" max="10" width="13.125" style="0" customWidth="1"/>
    <col min="11" max="11" width="12.625" style="0" customWidth="1"/>
    <col min="12" max="12" width="11.25390625" style="0" bestFit="1" customWidth="1"/>
    <col min="13" max="13" width="13.875" style="0" customWidth="1"/>
    <col min="14" max="14" width="12.375" style="0" bestFit="1" customWidth="1"/>
    <col min="15" max="15" width="11.25390625" style="0" bestFit="1" customWidth="1"/>
    <col min="16" max="16" width="11.25390625" style="0" customWidth="1"/>
    <col min="17" max="17" width="11.25390625" style="0" bestFit="1" customWidth="1"/>
    <col min="18" max="18" width="9.875" style="0" bestFit="1" customWidth="1"/>
    <col min="19" max="20" width="12.375" style="0" bestFit="1" customWidth="1"/>
    <col min="21" max="21" width="12.375" style="0" customWidth="1"/>
    <col min="22" max="24" width="12.375" style="0" bestFit="1" customWidth="1"/>
  </cols>
  <sheetData>
    <row r="1" spans="11:24" ht="12.75" customHeight="1">
      <c r="K1" s="557" t="s">
        <v>573</v>
      </c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</row>
    <row r="2" spans="1:16" ht="15.75">
      <c r="A2" s="567"/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19"/>
      <c r="P2" s="19"/>
    </row>
    <row r="3" ht="13.5" thickBot="1">
      <c r="X3" s="354" t="s">
        <v>387</v>
      </c>
    </row>
    <row r="4" spans="1:24" ht="16.5" thickBot="1">
      <c r="A4" s="690" t="s">
        <v>444</v>
      </c>
      <c r="B4" s="691"/>
      <c r="C4" s="691"/>
      <c r="D4" s="691"/>
      <c r="E4" s="691"/>
      <c r="F4" s="691"/>
      <c r="G4" s="691"/>
      <c r="H4" s="691"/>
      <c r="I4" s="691"/>
      <c r="J4" s="691"/>
      <c r="K4" s="691"/>
      <c r="L4" s="691"/>
      <c r="M4" s="691"/>
      <c r="N4" s="691"/>
      <c r="O4" s="691"/>
      <c r="P4" s="691"/>
      <c r="Q4" s="691"/>
      <c r="R4" s="691"/>
      <c r="S4" s="691"/>
      <c r="T4" s="691"/>
      <c r="U4" s="691"/>
      <c r="V4" s="691"/>
      <c r="W4" s="691"/>
      <c r="X4" s="692"/>
    </row>
    <row r="5" spans="1:24" ht="13.5" thickBot="1">
      <c r="A5" s="327"/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</row>
    <row r="6" spans="1:24" ht="15.75" thickBot="1">
      <c r="A6" s="693" t="s">
        <v>361</v>
      </c>
      <c r="B6" s="694"/>
      <c r="C6" s="694"/>
      <c r="D6" s="694"/>
      <c r="E6" s="695" t="s">
        <v>362</v>
      </c>
      <c r="F6" s="696"/>
      <c r="G6" s="696"/>
      <c r="H6" s="696"/>
      <c r="I6" s="696"/>
      <c r="J6" s="696"/>
      <c r="K6" s="696"/>
      <c r="L6" s="696"/>
      <c r="M6" s="696"/>
      <c r="N6" s="696"/>
      <c r="O6" s="665" t="s">
        <v>363</v>
      </c>
      <c r="P6" s="666"/>
      <c r="Q6" s="667"/>
      <c r="R6" s="668"/>
      <c r="S6" s="668"/>
      <c r="T6" s="668"/>
      <c r="U6" s="668"/>
      <c r="V6" s="668"/>
      <c r="W6" s="697"/>
      <c r="X6" s="699" t="s">
        <v>364</v>
      </c>
    </row>
    <row r="7" spans="1:24" ht="45">
      <c r="A7" s="329" t="s">
        <v>417</v>
      </c>
      <c r="B7" s="673" t="s">
        <v>0</v>
      </c>
      <c r="C7" s="673"/>
      <c r="D7" s="698"/>
      <c r="E7" s="526" t="s">
        <v>268</v>
      </c>
      <c r="F7" s="527" t="s">
        <v>269</v>
      </c>
      <c r="G7" s="527" t="s">
        <v>36</v>
      </c>
      <c r="H7" s="527" t="s">
        <v>524</v>
      </c>
      <c r="I7" s="528" t="s">
        <v>271</v>
      </c>
      <c r="J7" s="528" t="s">
        <v>273</v>
      </c>
      <c r="K7" s="528" t="s">
        <v>274</v>
      </c>
      <c r="L7" s="528" t="s">
        <v>275</v>
      </c>
      <c r="M7" s="528" t="s">
        <v>272</v>
      </c>
      <c r="N7" s="529" t="s">
        <v>35</v>
      </c>
      <c r="O7" s="330" t="s">
        <v>278</v>
      </c>
      <c r="P7" s="546" t="s">
        <v>282</v>
      </c>
      <c r="Q7" s="331" t="s">
        <v>279</v>
      </c>
      <c r="R7" s="332" t="s">
        <v>34</v>
      </c>
      <c r="S7" s="332" t="s">
        <v>283</v>
      </c>
      <c r="T7" s="332" t="s">
        <v>522</v>
      </c>
      <c r="U7" s="332" t="s">
        <v>523</v>
      </c>
      <c r="V7" s="332" t="s">
        <v>281</v>
      </c>
      <c r="W7" s="522" t="s">
        <v>35</v>
      </c>
      <c r="X7" s="700"/>
    </row>
    <row r="8" spans="1:24" ht="26.25" customHeight="1">
      <c r="A8" s="334" t="s">
        <v>418</v>
      </c>
      <c r="B8" s="701" t="s">
        <v>419</v>
      </c>
      <c r="C8" s="702"/>
      <c r="D8" s="702"/>
      <c r="E8" s="335">
        <v>6594095</v>
      </c>
      <c r="F8" s="336">
        <v>1317207</v>
      </c>
      <c r="G8" s="336">
        <v>2938713</v>
      </c>
      <c r="H8" s="336"/>
      <c r="I8" s="337"/>
      <c r="J8" s="337"/>
      <c r="K8" s="337"/>
      <c r="L8" s="337"/>
      <c r="M8" s="337"/>
      <c r="N8" s="337">
        <f aca="true" t="shared" si="0" ref="N8:N25">SUM(E8:M8)</f>
        <v>10850015</v>
      </c>
      <c r="O8" s="335"/>
      <c r="P8" s="345"/>
      <c r="Q8" s="336"/>
      <c r="R8" s="337">
        <v>56137</v>
      </c>
      <c r="S8" s="337"/>
      <c r="T8" s="337"/>
      <c r="U8" s="337"/>
      <c r="V8" s="337"/>
      <c r="W8" s="338">
        <f>SUM(O8:V8)</f>
        <v>56137</v>
      </c>
      <c r="X8" s="521">
        <f>W8-N8</f>
        <v>-10793878</v>
      </c>
    </row>
    <row r="9" spans="1:24" ht="12.75">
      <c r="A9" s="334" t="s">
        <v>420</v>
      </c>
      <c r="B9" s="703" t="s">
        <v>525</v>
      </c>
      <c r="C9" s="704"/>
      <c r="D9" s="704"/>
      <c r="E9" s="335"/>
      <c r="F9" s="336"/>
      <c r="G9" s="336">
        <v>393078</v>
      </c>
      <c r="H9" s="336"/>
      <c r="I9" s="337"/>
      <c r="J9" s="337"/>
      <c r="K9" s="337"/>
      <c r="L9" s="337"/>
      <c r="M9" s="337"/>
      <c r="N9" s="337">
        <f t="shared" si="0"/>
        <v>393078</v>
      </c>
      <c r="O9" s="335"/>
      <c r="P9" s="345"/>
      <c r="Q9" s="336"/>
      <c r="R9" s="337"/>
      <c r="S9" s="337"/>
      <c r="T9" s="337"/>
      <c r="U9" s="337"/>
      <c r="V9" s="337"/>
      <c r="W9" s="338">
        <f aca="true" t="shared" si="1" ref="W9:W27">SUM(O9:V9)</f>
        <v>0</v>
      </c>
      <c r="X9" s="521">
        <f aca="true" t="shared" si="2" ref="X9:X27">W9-N9</f>
        <v>-393078</v>
      </c>
    </row>
    <row r="10" spans="1:24" ht="24" customHeight="1">
      <c r="A10" s="334" t="s">
        <v>421</v>
      </c>
      <c r="B10" s="701" t="s">
        <v>422</v>
      </c>
      <c r="C10" s="702"/>
      <c r="D10" s="702"/>
      <c r="E10" s="335"/>
      <c r="F10" s="336"/>
      <c r="G10" s="336">
        <v>174093</v>
      </c>
      <c r="H10" s="336"/>
      <c r="I10" s="337"/>
      <c r="J10" s="337">
        <v>1054200</v>
      </c>
      <c r="K10" s="337">
        <v>4955022</v>
      </c>
      <c r="L10" s="337"/>
      <c r="M10" s="337"/>
      <c r="N10" s="337">
        <f t="shared" si="0"/>
        <v>6183315</v>
      </c>
      <c r="O10" s="335"/>
      <c r="P10" s="345"/>
      <c r="Q10" s="336"/>
      <c r="R10" s="337">
        <v>1448907</v>
      </c>
      <c r="S10" s="337">
        <v>240000</v>
      </c>
      <c r="T10" s="337"/>
      <c r="U10" s="337"/>
      <c r="V10" s="337"/>
      <c r="W10" s="338">
        <f t="shared" si="1"/>
        <v>1688907</v>
      </c>
      <c r="X10" s="521">
        <f t="shared" si="2"/>
        <v>-4494408</v>
      </c>
    </row>
    <row r="11" spans="1:24" ht="12.75">
      <c r="A11" s="334" t="s">
        <v>423</v>
      </c>
      <c r="B11" s="703" t="s">
        <v>526</v>
      </c>
      <c r="C11" s="704"/>
      <c r="D11" s="704"/>
      <c r="E11" s="335"/>
      <c r="F11" s="336"/>
      <c r="G11" s="336"/>
      <c r="H11" s="336"/>
      <c r="I11" s="337"/>
      <c r="J11" s="337"/>
      <c r="K11" s="337"/>
      <c r="L11" s="337"/>
      <c r="M11" s="337">
        <v>1192837</v>
      </c>
      <c r="N11" s="337">
        <f t="shared" si="0"/>
        <v>1192837</v>
      </c>
      <c r="O11" s="335">
        <v>30986426</v>
      </c>
      <c r="P11" s="345"/>
      <c r="Q11" s="336"/>
      <c r="R11" s="337"/>
      <c r="S11" s="337"/>
      <c r="T11" s="337"/>
      <c r="U11" s="337"/>
      <c r="V11" s="337">
        <v>1209430</v>
      </c>
      <c r="W11" s="338">
        <f t="shared" si="1"/>
        <v>32195856</v>
      </c>
      <c r="X11" s="521">
        <f t="shared" si="2"/>
        <v>31003019</v>
      </c>
    </row>
    <row r="12" spans="1:24" ht="12.75">
      <c r="A12" s="334" t="s">
        <v>424</v>
      </c>
      <c r="B12" s="661" t="s">
        <v>425</v>
      </c>
      <c r="C12" s="662"/>
      <c r="D12" s="662"/>
      <c r="E12" s="335"/>
      <c r="F12" s="336"/>
      <c r="G12" s="336"/>
      <c r="H12" s="336"/>
      <c r="I12" s="337">
        <v>1181225</v>
      </c>
      <c r="J12" s="337"/>
      <c r="K12" s="337"/>
      <c r="L12" s="337"/>
      <c r="M12" s="337"/>
      <c r="N12" s="337">
        <f t="shared" si="0"/>
        <v>1181225</v>
      </c>
      <c r="O12" s="335"/>
      <c r="P12" s="345"/>
      <c r="Q12" s="336"/>
      <c r="R12" s="337"/>
      <c r="S12" s="337"/>
      <c r="T12" s="337"/>
      <c r="U12" s="337"/>
      <c r="V12" s="337">
        <v>76739458</v>
      </c>
      <c r="W12" s="338">
        <f t="shared" si="1"/>
        <v>76739458</v>
      </c>
      <c r="X12" s="521">
        <f t="shared" si="2"/>
        <v>75558233</v>
      </c>
    </row>
    <row r="13" spans="1:24" ht="12.75">
      <c r="A13" s="334" t="s">
        <v>426</v>
      </c>
      <c r="B13" s="661" t="s">
        <v>427</v>
      </c>
      <c r="C13" s="662"/>
      <c r="D13" s="662"/>
      <c r="E13" s="335">
        <v>5628530</v>
      </c>
      <c r="F13" s="336">
        <v>517157</v>
      </c>
      <c r="G13" s="336">
        <v>308140</v>
      </c>
      <c r="H13" s="336"/>
      <c r="I13" s="337"/>
      <c r="J13" s="337">
        <v>365780</v>
      </c>
      <c r="K13" s="337"/>
      <c r="L13" s="337"/>
      <c r="M13" s="337"/>
      <c r="N13" s="337">
        <f t="shared" si="0"/>
        <v>6819607</v>
      </c>
      <c r="O13" s="335">
        <v>6322450</v>
      </c>
      <c r="P13" s="345"/>
      <c r="Q13" s="336"/>
      <c r="R13" s="337">
        <v>1</v>
      </c>
      <c r="S13" s="337"/>
      <c r="T13" s="337"/>
      <c r="U13" s="337"/>
      <c r="V13" s="337"/>
      <c r="W13" s="338">
        <f t="shared" si="1"/>
        <v>6322451</v>
      </c>
      <c r="X13" s="521">
        <f t="shared" si="2"/>
        <v>-497156</v>
      </c>
    </row>
    <row r="14" spans="1:24" ht="12.75">
      <c r="A14" s="334" t="s">
        <v>459</v>
      </c>
      <c r="B14" s="685" t="s">
        <v>527</v>
      </c>
      <c r="C14" s="686"/>
      <c r="D14" s="687"/>
      <c r="E14" s="335"/>
      <c r="F14" s="336"/>
      <c r="G14" s="336">
        <v>180000</v>
      </c>
      <c r="H14" s="336"/>
      <c r="I14" s="337"/>
      <c r="J14" s="337"/>
      <c r="K14" s="337"/>
      <c r="L14" s="337"/>
      <c r="M14" s="337"/>
      <c r="N14" s="337">
        <f t="shared" si="0"/>
        <v>180000</v>
      </c>
      <c r="O14" s="335"/>
      <c r="P14" s="345"/>
      <c r="Q14" s="336"/>
      <c r="R14" s="337"/>
      <c r="S14" s="337"/>
      <c r="T14" s="337"/>
      <c r="U14" s="337"/>
      <c r="V14" s="337"/>
      <c r="W14" s="338">
        <f t="shared" si="1"/>
        <v>0</v>
      </c>
      <c r="X14" s="543">
        <f t="shared" si="2"/>
        <v>-180000</v>
      </c>
    </row>
    <row r="15" spans="1:24" ht="12.75">
      <c r="A15" s="334" t="s">
        <v>436</v>
      </c>
      <c r="B15" s="541" t="s">
        <v>437</v>
      </c>
      <c r="C15" s="542"/>
      <c r="D15" s="542"/>
      <c r="E15" s="335"/>
      <c r="F15" s="336"/>
      <c r="G15" s="336">
        <v>6340050</v>
      </c>
      <c r="H15" s="336"/>
      <c r="I15" s="337"/>
      <c r="J15" s="337"/>
      <c r="K15" s="337"/>
      <c r="L15" s="337"/>
      <c r="M15" s="337"/>
      <c r="N15" s="337">
        <f t="shared" si="0"/>
        <v>6340050</v>
      </c>
      <c r="O15" s="335"/>
      <c r="P15" s="345"/>
      <c r="Q15" s="336"/>
      <c r="R15" s="337"/>
      <c r="S15" s="337"/>
      <c r="T15" s="337"/>
      <c r="U15" s="337"/>
      <c r="V15" s="337"/>
      <c r="W15" s="338">
        <f t="shared" si="1"/>
        <v>0</v>
      </c>
      <c r="X15" s="543">
        <f t="shared" si="2"/>
        <v>-6340050</v>
      </c>
    </row>
    <row r="16" spans="1:24" ht="12.75">
      <c r="A16" s="334" t="s">
        <v>528</v>
      </c>
      <c r="B16" s="541" t="s">
        <v>529</v>
      </c>
      <c r="C16" s="542"/>
      <c r="D16" s="542"/>
      <c r="E16" s="335"/>
      <c r="F16" s="336"/>
      <c r="G16" s="336">
        <v>279305</v>
      </c>
      <c r="H16" s="336"/>
      <c r="I16" s="337"/>
      <c r="J16" s="337"/>
      <c r="K16" s="337">
        <v>10959348</v>
      </c>
      <c r="L16" s="337"/>
      <c r="M16" s="337"/>
      <c r="N16" s="337">
        <f t="shared" si="0"/>
        <v>11238653</v>
      </c>
      <c r="O16" s="335"/>
      <c r="P16" s="345"/>
      <c r="Q16" s="336"/>
      <c r="R16" s="337"/>
      <c r="S16" s="337"/>
      <c r="T16" s="337"/>
      <c r="U16" s="337"/>
      <c r="V16" s="337"/>
      <c r="W16" s="338">
        <f t="shared" si="1"/>
        <v>0</v>
      </c>
      <c r="X16" s="543">
        <f t="shared" si="2"/>
        <v>-11238653</v>
      </c>
    </row>
    <row r="17" spans="1:24" ht="12.75">
      <c r="A17" s="334" t="s">
        <v>438</v>
      </c>
      <c r="B17" s="685" t="s">
        <v>439</v>
      </c>
      <c r="C17" s="686"/>
      <c r="D17" s="687"/>
      <c r="E17" s="335"/>
      <c r="F17" s="336"/>
      <c r="G17" s="336">
        <v>1839055</v>
      </c>
      <c r="H17" s="336"/>
      <c r="I17" s="337"/>
      <c r="J17" s="337"/>
      <c r="K17" s="337"/>
      <c r="L17" s="337"/>
      <c r="M17" s="337"/>
      <c r="N17" s="337">
        <f t="shared" si="0"/>
        <v>1839055</v>
      </c>
      <c r="O17" s="335"/>
      <c r="P17" s="345"/>
      <c r="Q17" s="336"/>
      <c r="R17" s="337"/>
      <c r="S17" s="337"/>
      <c r="T17" s="337"/>
      <c r="U17" s="337"/>
      <c r="V17" s="337"/>
      <c r="W17" s="338">
        <f t="shared" si="1"/>
        <v>0</v>
      </c>
      <c r="X17" s="543">
        <f t="shared" si="2"/>
        <v>-1839055</v>
      </c>
    </row>
    <row r="18" spans="1:24" ht="12.75">
      <c r="A18" s="334" t="s">
        <v>428</v>
      </c>
      <c r="B18" s="688" t="s">
        <v>530</v>
      </c>
      <c r="C18" s="689"/>
      <c r="D18" s="689"/>
      <c r="E18" s="335"/>
      <c r="F18" s="336"/>
      <c r="G18" s="336">
        <v>524872</v>
      </c>
      <c r="H18" s="336"/>
      <c r="I18" s="337"/>
      <c r="J18" s="337"/>
      <c r="K18" s="337"/>
      <c r="L18" s="337"/>
      <c r="M18" s="337"/>
      <c r="N18" s="337">
        <f t="shared" si="0"/>
        <v>524872</v>
      </c>
      <c r="O18" s="335"/>
      <c r="P18" s="345"/>
      <c r="Q18" s="336"/>
      <c r="R18" s="337"/>
      <c r="S18" s="337"/>
      <c r="T18" s="337"/>
      <c r="U18" s="337"/>
      <c r="V18" s="337"/>
      <c r="W18" s="338">
        <f t="shared" si="1"/>
        <v>0</v>
      </c>
      <c r="X18" s="543">
        <f t="shared" si="2"/>
        <v>-524872</v>
      </c>
    </row>
    <row r="19" spans="1:24" ht="12.75">
      <c r="A19" s="334" t="s">
        <v>429</v>
      </c>
      <c r="B19" s="661" t="s">
        <v>430</v>
      </c>
      <c r="C19" s="662"/>
      <c r="D19" s="662"/>
      <c r="E19" s="335"/>
      <c r="F19" s="336"/>
      <c r="G19" s="336">
        <v>3281399</v>
      </c>
      <c r="H19" s="336"/>
      <c r="I19" s="337">
        <v>6732200</v>
      </c>
      <c r="J19" s="337"/>
      <c r="K19" s="337"/>
      <c r="L19" s="337"/>
      <c r="M19" s="337"/>
      <c r="N19" s="337">
        <f t="shared" si="0"/>
        <v>10013599</v>
      </c>
      <c r="O19" s="335"/>
      <c r="P19" s="345"/>
      <c r="Q19" s="336"/>
      <c r="R19" s="337">
        <v>125064</v>
      </c>
      <c r="S19" s="337"/>
      <c r="T19" s="337"/>
      <c r="U19" s="337"/>
      <c r="V19" s="337"/>
      <c r="W19" s="338">
        <f t="shared" si="1"/>
        <v>125064</v>
      </c>
      <c r="X19" s="543">
        <f t="shared" si="2"/>
        <v>-9888535</v>
      </c>
    </row>
    <row r="20" spans="1:24" ht="12.75">
      <c r="A20" s="334" t="s">
        <v>531</v>
      </c>
      <c r="B20" s="685" t="s">
        <v>532</v>
      </c>
      <c r="C20" s="686"/>
      <c r="D20" s="687"/>
      <c r="E20" s="335"/>
      <c r="F20" s="336"/>
      <c r="G20" s="336">
        <v>10822186</v>
      </c>
      <c r="H20" s="336"/>
      <c r="I20" s="337"/>
      <c r="J20" s="337">
        <v>108180</v>
      </c>
      <c r="K20" s="337"/>
      <c r="L20" s="337"/>
      <c r="M20" s="337"/>
      <c r="N20" s="337">
        <f t="shared" si="0"/>
        <v>10930366</v>
      </c>
      <c r="O20" s="335">
        <v>14343900</v>
      </c>
      <c r="P20" s="345"/>
      <c r="Q20" s="336"/>
      <c r="R20" s="337">
        <v>2</v>
      </c>
      <c r="S20" s="337"/>
      <c r="T20" s="337"/>
      <c r="U20" s="337"/>
      <c r="V20" s="337"/>
      <c r="W20" s="338">
        <f t="shared" si="1"/>
        <v>14343902</v>
      </c>
      <c r="X20" s="543">
        <f t="shared" si="2"/>
        <v>3413536</v>
      </c>
    </row>
    <row r="21" spans="1:24" ht="12.75">
      <c r="A21" s="334" t="s">
        <v>451</v>
      </c>
      <c r="B21" s="685" t="s">
        <v>452</v>
      </c>
      <c r="C21" s="686"/>
      <c r="D21" s="687"/>
      <c r="E21" s="335"/>
      <c r="F21" s="336"/>
      <c r="G21" s="336">
        <v>3764600</v>
      </c>
      <c r="H21" s="336"/>
      <c r="I21" s="337"/>
      <c r="J21" s="337"/>
      <c r="K21" s="337"/>
      <c r="L21" s="337"/>
      <c r="M21" s="337"/>
      <c r="N21" s="337">
        <f t="shared" si="0"/>
        <v>3764600</v>
      </c>
      <c r="O21" s="335">
        <v>4389600</v>
      </c>
      <c r="P21" s="345"/>
      <c r="Q21" s="336"/>
      <c r="R21" s="337"/>
      <c r="S21" s="337"/>
      <c r="T21" s="337"/>
      <c r="U21" s="337"/>
      <c r="V21" s="337"/>
      <c r="W21" s="338">
        <f t="shared" si="1"/>
        <v>4389600</v>
      </c>
      <c r="X21" s="543">
        <f t="shared" si="2"/>
        <v>625000</v>
      </c>
    </row>
    <row r="22" spans="1:24" ht="12.75">
      <c r="A22" s="334" t="s">
        <v>453</v>
      </c>
      <c r="B22" s="685" t="s">
        <v>454</v>
      </c>
      <c r="C22" s="686"/>
      <c r="D22" s="687"/>
      <c r="E22" s="335"/>
      <c r="F22" s="336"/>
      <c r="G22" s="336"/>
      <c r="H22" s="336"/>
      <c r="I22" s="337"/>
      <c r="J22" s="337"/>
      <c r="K22" s="337"/>
      <c r="L22" s="337"/>
      <c r="M22" s="337"/>
      <c r="N22" s="337">
        <f t="shared" si="0"/>
        <v>0</v>
      </c>
      <c r="O22" s="335">
        <v>40800</v>
      </c>
      <c r="P22" s="345"/>
      <c r="Q22" s="336"/>
      <c r="R22" s="337"/>
      <c r="S22" s="337"/>
      <c r="T22" s="337"/>
      <c r="U22" s="337"/>
      <c r="V22" s="337"/>
      <c r="W22" s="338">
        <f t="shared" si="1"/>
        <v>40800</v>
      </c>
      <c r="X22" s="543">
        <f t="shared" si="2"/>
        <v>40800</v>
      </c>
    </row>
    <row r="23" spans="1:24" ht="12.75">
      <c r="A23" s="334" t="s">
        <v>431</v>
      </c>
      <c r="B23" s="663" t="s">
        <v>432</v>
      </c>
      <c r="C23" s="663"/>
      <c r="D23" s="661"/>
      <c r="E23" s="335"/>
      <c r="F23" s="336"/>
      <c r="G23" s="336">
        <v>6100</v>
      </c>
      <c r="H23" s="336"/>
      <c r="I23" s="337"/>
      <c r="J23" s="337"/>
      <c r="K23" s="337"/>
      <c r="L23" s="337"/>
      <c r="M23" s="337"/>
      <c r="N23" s="337">
        <f t="shared" si="0"/>
        <v>6100</v>
      </c>
      <c r="O23" s="335"/>
      <c r="P23" s="345"/>
      <c r="Q23" s="336"/>
      <c r="R23" s="337"/>
      <c r="S23" s="337"/>
      <c r="T23" s="337"/>
      <c r="U23" s="337"/>
      <c r="V23" s="337"/>
      <c r="W23" s="338">
        <f t="shared" si="1"/>
        <v>0</v>
      </c>
      <c r="X23" s="521">
        <f t="shared" si="2"/>
        <v>-6100</v>
      </c>
    </row>
    <row r="24" spans="1:24" ht="12.75">
      <c r="A24" s="339" t="s">
        <v>533</v>
      </c>
      <c r="B24" s="685" t="s">
        <v>534</v>
      </c>
      <c r="C24" s="686"/>
      <c r="D24" s="687"/>
      <c r="E24" s="340">
        <v>91143</v>
      </c>
      <c r="F24" s="341"/>
      <c r="G24" s="341">
        <v>2805543</v>
      </c>
      <c r="H24" s="341"/>
      <c r="I24" s="342"/>
      <c r="J24" s="342"/>
      <c r="K24" s="342"/>
      <c r="L24" s="342"/>
      <c r="M24" s="342"/>
      <c r="N24" s="337">
        <f t="shared" si="0"/>
        <v>2896686</v>
      </c>
      <c r="O24" s="340"/>
      <c r="P24" s="347"/>
      <c r="Q24" s="341"/>
      <c r="R24" s="342"/>
      <c r="S24" s="342"/>
      <c r="T24" s="342"/>
      <c r="U24" s="342"/>
      <c r="V24" s="342"/>
      <c r="W24" s="338"/>
      <c r="X24" s="543">
        <f t="shared" si="2"/>
        <v>-2896686</v>
      </c>
    </row>
    <row r="25" spans="1:24" s="16" customFormat="1" ht="15.75">
      <c r="A25" s="339" t="s">
        <v>455</v>
      </c>
      <c r="B25" s="661" t="s">
        <v>456</v>
      </c>
      <c r="C25" s="662"/>
      <c r="D25" s="662"/>
      <c r="E25" s="340"/>
      <c r="F25" s="341"/>
      <c r="G25" s="341">
        <v>138566</v>
      </c>
      <c r="H25" s="341"/>
      <c r="I25" s="342"/>
      <c r="J25" s="342"/>
      <c r="K25" s="342"/>
      <c r="L25" s="342"/>
      <c r="M25" s="342"/>
      <c r="N25" s="337">
        <f t="shared" si="0"/>
        <v>138566</v>
      </c>
      <c r="O25" s="340"/>
      <c r="P25" s="347"/>
      <c r="Q25" s="341"/>
      <c r="R25" s="342"/>
      <c r="S25" s="342"/>
      <c r="T25" s="342"/>
      <c r="U25" s="342"/>
      <c r="V25" s="342"/>
      <c r="W25" s="338">
        <f t="shared" si="1"/>
        <v>0</v>
      </c>
      <c r="X25" s="543">
        <f t="shared" si="2"/>
        <v>-138566</v>
      </c>
    </row>
    <row r="26" spans="1:24" ht="12.75">
      <c r="A26" s="339" t="s">
        <v>457</v>
      </c>
      <c r="B26" s="685" t="s">
        <v>458</v>
      </c>
      <c r="C26" s="686"/>
      <c r="D26" s="687"/>
      <c r="E26" s="335">
        <v>2477456</v>
      </c>
      <c r="F26" s="336">
        <v>462374</v>
      </c>
      <c r="G26" s="336">
        <v>1577613</v>
      </c>
      <c r="H26" s="336"/>
      <c r="I26" s="337"/>
      <c r="J26" s="337"/>
      <c r="K26" s="337"/>
      <c r="L26" s="337"/>
      <c r="M26" s="337"/>
      <c r="N26" s="337">
        <f>SUM(E26:M26)</f>
        <v>4517443</v>
      </c>
      <c r="O26" s="335"/>
      <c r="P26" s="345"/>
      <c r="Q26" s="336"/>
      <c r="R26" s="336">
        <v>8</v>
      </c>
      <c r="S26" s="337"/>
      <c r="T26" s="337"/>
      <c r="U26" s="337"/>
      <c r="V26" s="336"/>
      <c r="W26" s="338">
        <f t="shared" si="1"/>
        <v>8</v>
      </c>
      <c r="X26" s="543">
        <f t="shared" si="2"/>
        <v>-4517435</v>
      </c>
    </row>
    <row r="27" spans="1:24" ht="13.5" thickBot="1">
      <c r="A27" s="339" t="s">
        <v>440</v>
      </c>
      <c r="B27" s="685" t="s">
        <v>536</v>
      </c>
      <c r="C27" s="686"/>
      <c r="D27" s="687"/>
      <c r="E27" s="335"/>
      <c r="F27" s="336"/>
      <c r="G27" s="336">
        <v>1999370</v>
      </c>
      <c r="H27" s="336">
        <v>3162005</v>
      </c>
      <c r="I27" s="337"/>
      <c r="J27" s="337"/>
      <c r="K27" s="337"/>
      <c r="L27" s="337"/>
      <c r="M27" s="337"/>
      <c r="N27" s="337">
        <f>SUM(E27:M27)</f>
        <v>5161375</v>
      </c>
      <c r="O27" s="335"/>
      <c r="P27" s="345"/>
      <c r="Q27" s="336"/>
      <c r="R27" s="336"/>
      <c r="S27" s="337"/>
      <c r="T27" s="337"/>
      <c r="U27" s="337"/>
      <c r="V27" s="336"/>
      <c r="W27" s="338">
        <f t="shared" si="1"/>
        <v>0</v>
      </c>
      <c r="X27" s="543">
        <f t="shared" si="2"/>
        <v>-5161375</v>
      </c>
    </row>
    <row r="28" spans="1:24" ht="16.5" thickBot="1">
      <c r="A28" s="669" t="s">
        <v>35</v>
      </c>
      <c r="B28" s="670"/>
      <c r="C28" s="670"/>
      <c r="D28" s="670"/>
      <c r="E28" s="343">
        <f aca="true" t="shared" si="3" ref="E28:O28">SUM(E8:E27)</f>
        <v>14791224</v>
      </c>
      <c r="F28" s="343">
        <f t="shared" si="3"/>
        <v>2296738</v>
      </c>
      <c r="G28" s="343">
        <f t="shared" si="3"/>
        <v>37372683</v>
      </c>
      <c r="H28" s="343">
        <f t="shared" si="3"/>
        <v>3162005</v>
      </c>
      <c r="I28" s="343">
        <f t="shared" si="3"/>
        <v>7913425</v>
      </c>
      <c r="J28" s="343">
        <f t="shared" si="3"/>
        <v>1528160</v>
      </c>
      <c r="K28" s="343">
        <f t="shared" si="3"/>
        <v>15914370</v>
      </c>
      <c r="L28" s="343">
        <f t="shared" si="3"/>
        <v>0</v>
      </c>
      <c r="M28" s="343">
        <f t="shared" si="3"/>
        <v>1192837</v>
      </c>
      <c r="N28" s="350">
        <f t="shared" si="3"/>
        <v>84171442</v>
      </c>
      <c r="O28" s="343">
        <f t="shared" si="3"/>
        <v>56083176</v>
      </c>
      <c r="P28" s="343"/>
      <c r="Q28" s="343">
        <f>SUM(Q8:Q27)</f>
        <v>0</v>
      </c>
      <c r="R28" s="343">
        <f>SUM(R8:R27)</f>
        <v>1630119</v>
      </c>
      <c r="S28" s="343">
        <f>SUM(S8:S27)</f>
        <v>240000</v>
      </c>
      <c r="T28" s="343">
        <f>SUM(T8:T27)</f>
        <v>0</v>
      </c>
      <c r="U28" s="343"/>
      <c r="V28" s="343">
        <f>SUM(V8:V27)</f>
        <v>77948888</v>
      </c>
      <c r="W28" s="343">
        <f>SUM(W8:W27)</f>
        <v>135902183</v>
      </c>
      <c r="X28" s="344">
        <f>SUM(X8:X27)</f>
        <v>51730741</v>
      </c>
    </row>
    <row r="29" spans="1:24" ht="13.5" thickBot="1">
      <c r="A29" s="327"/>
      <c r="B29" s="664"/>
      <c r="C29" s="664"/>
      <c r="D29" s="664"/>
      <c r="E29" s="328"/>
      <c r="F29" s="328"/>
      <c r="G29" s="328"/>
      <c r="H29" s="328"/>
      <c r="I29" s="328"/>
      <c r="J29" s="328"/>
      <c r="K29" s="328"/>
      <c r="L29" s="328"/>
      <c r="M29" s="328"/>
      <c r="N29" s="328"/>
      <c r="O29" s="328"/>
      <c r="P29" s="328"/>
      <c r="Q29" s="328"/>
      <c r="R29" s="328"/>
      <c r="S29" s="328"/>
      <c r="T29" s="328"/>
      <c r="U29" s="328"/>
      <c r="V29" s="328"/>
      <c r="W29" s="328"/>
      <c r="X29" s="328"/>
    </row>
    <row r="30" spans="1:24" s="16" customFormat="1" ht="16.5" thickBot="1">
      <c r="A30" s="679" t="s">
        <v>366</v>
      </c>
      <c r="B30" s="680"/>
      <c r="C30" s="680"/>
      <c r="D30" s="681"/>
      <c r="E30" s="665" t="s">
        <v>362</v>
      </c>
      <c r="F30" s="667"/>
      <c r="G30" s="667"/>
      <c r="H30" s="667"/>
      <c r="I30" s="668"/>
      <c r="J30" s="668"/>
      <c r="K30" s="668"/>
      <c r="L30" s="668"/>
      <c r="M30" s="668"/>
      <c r="N30" s="668"/>
      <c r="O30" s="665" t="s">
        <v>363</v>
      </c>
      <c r="P30" s="666"/>
      <c r="Q30" s="667"/>
      <c r="R30" s="668"/>
      <c r="S30" s="668"/>
      <c r="T30" s="668"/>
      <c r="U30" s="668"/>
      <c r="V30" s="668"/>
      <c r="W30" s="668"/>
      <c r="X30" s="671" t="s">
        <v>364</v>
      </c>
    </row>
    <row r="31" spans="1:24" ht="45">
      <c r="A31" s="329" t="s">
        <v>417</v>
      </c>
      <c r="B31" s="673" t="s">
        <v>0</v>
      </c>
      <c r="C31" s="673"/>
      <c r="D31" s="674"/>
      <c r="E31" s="526" t="s">
        <v>268</v>
      </c>
      <c r="F31" s="527" t="s">
        <v>269</v>
      </c>
      <c r="G31" s="527" t="s">
        <v>36</v>
      </c>
      <c r="H31" s="527" t="s">
        <v>524</v>
      </c>
      <c r="I31" s="528" t="s">
        <v>271</v>
      </c>
      <c r="J31" s="528" t="s">
        <v>273</v>
      </c>
      <c r="K31" s="528" t="s">
        <v>274</v>
      </c>
      <c r="L31" s="528" t="s">
        <v>275</v>
      </c>
      <c r="M31" s="528" t="s">
        <v>272</v>
      </c>
      <c r="N31" s="333" t="s">
        <v>35</v>
      </c>
      <c r="O31" s="330" t="s">
        <v>278</v>
      </c>
      <c r="P31" s="546" t="s">
        <v>282</v>
      </c>
      <c r="Q31" s="331" t="s">
        <v>279</v>
      </c>
      <c r="R31" s="332" t="s">
        <v>34</v>
      </c>
      <c r="S31" s="332" t="s">
        <v>283</v>
      </c>
      <c r="T31" s="332" t="s">
        <v>522</v>
      </c>
      <c r="U31" s="332" t="s">
        <v>523</v>
      </c>
      <c r="V31" s="332" t="s">
        <v>281</v>
      </c>
      <c r="W31" s="333" t="s">
        <v>35</v>
      </c>
      <c r="X31" s="672"/>
    </row>
    <row r="32" spans="1:24" s="18" customFormat="1" ht="15.75" thickBot="1">
      <c r="A32" s="339" t="s">
        <v>433</v>
      </c>
      <c r="B32" s="682" t="s">
        <v>535</v>
      </c>
      <c r="C32" s="683"/>
      <c r="D32" s="684"/>
      <c r="E32" s="347"/>
      <c r="F32" s="341"/>
      <c r="G32" s="341"/>
      <c r="H32" s="341"/>
      <c r="I32" s="342">
        <v>61873</v>
      </c>
      <c r="J32" s="342"/>
      <c r="K32" s="342"/>
      <c r="L32" s="342"/>
      <c r="M32" s="342"/>
      <c r="N32" s="337">
        <f>SUM(E32:M32)</f>
        <v>61873</v>
      </c>
      <c r="O32" s="340"/>
      <c r="P32" s="347"/>
      <c r="Q32" s="341"/>
      <c r="R32" s="342"/>
      <c r="S32" s="342"/>
      <c r="T32" s="342"/>
      <c r="U32" s="342"/>
      <c r="V32" s="342"/>
      <c r="W32" s="337">
        <f>O32+Q32+V32+T32+S32+R32</f>
        <v>0</v>
      </c>
      <c r="X32" s="346">
        <f>W32-N32</f>
        <v>-61873</v>
      </c>
    </row>
    <row r="33" spans="1:24" ht="16.5" thickBot="1">
      <c r="A33" s="669" t="s">
        <v>35</v>
      </c>
      <c r="B33" s="670"/>
      <c r="C33" s="670"/>
      <c r="D33" s="678"/>
      <c r="E33" s="348">
        <f>SUM(E32:E32)</f>
        <v>0</v>
      </c>
      <c r="F33" s="348">
        <f>SUM(F32:F32)</f>
        <v>0</v>
      </c>
      <c r="G33" s="348">
        <f>SUM(G32:G32)</f>
        <v>0</v>
      </c>
      <c r="H33" s="348">
        <f>SUM(H32:H32)</f>
        <v>0</v>
      </c>
      <c r="I33" s="348">
        <f>SUM(I32:I32)</f>
        <v>61873</v>
      </c>
      <c r="J33" s="348">
        <f aca="true" t="shared" si="4" ref="J33:X33">SUM(J32:J32)</f>
        <v>0</v>
      </c>
      <c r="K33" s="348">
        <f t="shared" si="4"/>
        <v>0</v>
      </c>
      <c r="L33" s="348">
        <f t="shared" si="4"/>
        <v>0</v>
      </c>
      <c r="M33" s="348">
        <f t="shared" si="4"/>
        <v>0</v>
      </c>
      <c r="N33" s="350">
        <f t="shared" si="4"/>
        <v>61873</v>
      </c>
      <c r="O33" s="343">
        <f t="shared" si="4"/>
        <v>0</v>
      </c>
      <c r="P33" s="343"/>
      <c r="Q33" s="343">
        <f t="shared" si="4"/>
        <v>0</v>
      </c>
      <c r="R33" s="343">
        <f t="shared" si="4"/>
        <v>0</v>
      </c>
      <c r="S33" s="343">
        <f t="shared" si="4"/>
        <v>0</v>
      </c>
      <c r="T33" s="343">
        <f t="shared" si="4"/>
        <v>0</v>
      </c>
      <c r="U33" s="343"/>
      <c r="V33" s="343">
        <f t="shared" si="4"/>
        <v>0</v>
      </c>
      <c r="W33" s="350">
        <f t="shared" si="4"/>
        <v>0</v>
      </c>
      <c r="X33" s="351">
        <f t="shared" si="4"/>
        <v>-61873</v>
      </c>
    </row>
    <row r="34" spans="1:24" ht="16.5" thickBot="1">
      <c r="A34" s="352"/>
      <c r="B34" s="352"/>
      <c r="C34" s="352"/>
      <c r="D34" s="352"/>
      <c r="E34" s="352"/>
      <c r="F34" s="352"/>
      <c r="G34" s="352"/>
      <c r="H34" s="352"/>
      <c r="I34" s="352"/>
      <c r="J34" s="352"/>
      <c r="K34" s="352"/>
      <c r="L34" s="352"/>
      <c r="M34" s="352"/>
      <c r="N34" s="352"/>
      <c r="O34" s="352"/>
      <c r="P34" s="352"/>
      <c r="Q34" s="352"/>
      <c r="R34" s="352"/>
      <c r="S34" s="352"/>
      <c r="T34" s="352"/>
      <c r="U34" s="352"/>
      <c r="V34" s="352"/>
      <c r="W34" s="352"/>
      <c r="X34" s="353"/>
    </row>
    <row r="35" spans="1:24" ht="15.75" thickBot="1">
      <c r="A35" s="679" t="s">
        <v>367</v>
      </c>
      <c r="B35" s="680"/>
      <c r="C35" s="680"/>
      <c r="D35" s="681"/>
      <c r="E35" s="665" t="s">
        <v>362</v>
      </c>
      <c r="F35" s="667"/>
      <c r="G35" s="667"/>
      <c r="H35" s="667"/>
      <c r="I35" s="668"/>
      <c r="J35" s="668"/>
      <c r="K35" s="668"/>
      <c r="L35" s="668"/>
      <c r="M35" s="668"/>
      <c r="N35" s="668"/>
      <c r="O35" s="665" t="s">
        <v>363</v>
      </c>
      <c r="P35" s="666"/>
      <c r="Q35" s="667"/>
      <c r="R35" s="668"/>
      <c r="S35" s="668"/>
      <c r="T35" s="668"/>
      <c r="U35" s="668"/>
      <c r="V35" s="668"/>
      <c r="W35" s="668"/>
      <c r="X35" s="671" t="s">
        <v>364</v>
      </c>
    </row>
    <row r="36" spans="1:24" ht="45">
      <c r="A36" s="329" t="s">
        <v>417</v>
      </c>
      <c r="B36" s="673" t="s">
        <v>0</v>
      </c>
      <c r="C36" s="673"/>
      <c r="D36" s="674"/>
      <c r="E36" s="526" t="s">
        <v>268</v>
      </c>
      <c r="F36" s="527" t="s">
        <v>269</v>
      </c>
      <c r="G36" s="527" t="s">
        <v>36</v>
      </c>
      <c r="H36" s="527" t="s">
        <v>524</v>
      </c>
      <c r="I36" s="528" t="s">
        <v>271</v>
      </c>
      <c r="J36" s="528" t="s">
        <v>273</v>
      </c>
      <c r="K36" s="528" t="s">
        <v>274</v>
      </c>
      <c r="L36" s="528" t="s">
        <v>275</v>
      </c>
      <c r="M36" s="528" t="s">
        <v>272</v>
      </c>
      <c r="N36" s="333" t="s">
        <v>35</v>
      </c>
      <c r="O36" s="330" t="s">
        <v>278</v>
      </c>
      <c r="P36" s="546" t="s">
        <v>282</v>
      </c>
      <c r="Q36" s="331" t="s">
        <v>279</v>
      </c>
      <c r="R36" s="332" t="s">
        <v>34</v>
      </c>
      <c r="S36" s="332" t="s">
        <v>283</v>
      </c>
      <c r="T36" s="332" t="s">
        <v>522</v>
      </c>
      <c r="U36" s="332" t="s">
        <v>523</v>
      </c>
      <c r="V36" s="332" t="s">
        <v>281</v>
      </c>
      <c r="W36" s="333" t="s">
        <v>35</v>
      </c>
      <c r="X36" s="672"/>
    </row>
    <row r="37" spans="1:24" ht="25.5" customHeight="1" thickBot="1">
      <c r="A37" s="334" t="s">
        <v>434</v>
      </c>
      <c r="B37" s="675" t="s">
        <v>435</v>
      </c>
      <c r="C37" s="676"/>
      <c r="D37" s="677"/>
      <c r="E37" s="345"/>
      <c r="F37" s="336"/>
      <c r="G37" s="336"/>
      <c r="H37" s="336"/>
      <c r="I37" s="337"/>
      <c r="J37" s="337"/>
      <c r="K37" s="337"/>
      <c r="L37" s="337"/>
      <c r="M37" s="337"/>
      <c r="N37" s="337">
        <f>SUM(E37:G37)</f>
        <v>0</v>
      </c>
      <c r="O37" s="335"/>
      <c r="P37" s="345"/>
      <c r="Q37" s="336">
        <v>11688025</v>
      </c>
      <c r="R37" s="337"/>
      <c r="S37" s="337"/>
      <c r="T37" s="337"/>
      <c r="U37" s="337"/>
      <c r="V37" s="337"/>
      <c r="W37" s="337">
        <f>O37+Q37+R37+S37+T37+V37</f>
        <v>11688025</v>
      </c>
      <c r="X37" s="346">
        <f>W37-N37</f>
        <v>11688025</v>
      </c>
    </row>
    <row r="38" spans="1:24" s="16" customFormat="1" ht="16.5" thickBot="1">
      <c r="A38" s="669" t="s">
        <v>35</v>
      </c>
      <c r="B38" s="670"/>
      <c r="C38" s="670"/>
      <c r="D38" s="678"/>
      <c r="E38" s="348">
        <f aca="true" t="shared" si="5" ref="E38:O38">SUM(E37:E37)</f>
        <v>0</v>
      </c>
      <c r="F38" s="349">
        <f t="shared" si="5"/>
        <v>0</v>
      </c>
      <c r="G38" s="349">
        <f t="shared" si="5"/>
        <v>0</v>
      </c>
      <c r="H38" s="349">
        <f t="shared" si="5"/>
        <v>0</v>
      </c>
      <c r="I38" s="349">
        <f t="shared" si="5"/>
        <v>0</v>
      </c>
      <c r="J38" s="349">
        <f t="shared" si="5"/>
        <v>0</v>
      </c>
      <c r="K38" s="349">
        <f t="shared" si="5"/>
        <v>0</v>
      </c>
      <c r="L38" s="349">
        <f t="shared" si="5"/>
        <v>0</v>
      </c>
      <c r="M38" s="349">
        <f t="shared" si="5"/>
        <v>0</v>
      </c>
      <c r="N38" s="350">
        <f t="shared" si="5"/>
        <v>0</v>
      </c>
      <c r="O38" s="343">
        <f t="shared" si="5"/>
        <v>0</v>
      </c>
      <c r="P38" s="343"/>
      <c r="Q38" s="343">
        <f>SUM(Q37:Q37)</f>
        <v>11688025</v>
      </c>
      <c r="R38" s="343">
        <f>SUM(R37:R37)</f>
        <v>0</v>
      </c>
      <c r="S38" s="343">
        <f>SUM(S37:S37)</f>
        <v>0</v>
      </c>
      <c r="T38" s="343">
        <f>SUM(T37:T37)</f>
        <v>0</v>
      </c>
      <c r="U38" s="343"/>
      <c r="V38" s="343">
        <f>SUM(V37:V37)</f>
        <v>0</v>
      </c>
      <c r="W38" s="350">
        <f>SUM(W37:W37)</f>
        <v>11688025</v>
      </c>
      <c r="X38" s="351">
        <f>SUM(X37:X37)</f>
        <v>11688025</v>
      </c>
    </row>
    <row r="39" spans="1:24" ht="15.75">
      <c r="A39" s="352"/>
      <c r="B39" s="352"/>
      <c r="C39" s="352"/>
      <c r="D39" s="352"/>
      <c r="E39" s="352"/>
      <c r="F39" s="352"/>
      <c r="G39" s="352"/>
      <c r="H39" s="352"/>
      <c r="I39" s="352"/>
      <c r="J39" s="352"/>
      <c r="K39" s="352"/>
      <c r="L39" s="352"/>
      <c r="M39" s="352"/>
      <c r="N39" s="352"/>
      <c r="O39" s="352"/>
      <c r="P39" s="352"/>
      <c r="Q39" s="352"/>
      <c r="R39" s="352"/>
      <c r="S39" s="352"/>
      <c r="T39" s="352"/>
      <c r="U39" s="352"/>
      <c r="V39" s="352"/>
      <c r="W39" s="352"/>
      <c r="X39" s="353"/>
    </row>
    <row r="40" spans="1:24" ht="15.75">
      <c r="A40" s="352"/>
      <c r="B40" s="352"/>
      <c r="C40" s="352"/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2"/>
      <c r="O40" s="352"/>
      <c r="P40" s="352"/>
      <c r="Q40" s="352"/>
      <c r="R40" s="352"/>
      <c r="S40" s="352"/>
      <c r="T40" s="352"/>
      <c r="U40" s="352"/>
      <c r="V40" s="352"/>
      <c r="W40" s="352"/>
      <c r="X40" s="353"/>
    </row>
    <row r="41" spans="1:24" s="17" customFormat="1" ht="15.75">
      <c r="A41" s="352"/>
      <c r="B41" s="352"/>
      <c r="C41" s="352"/>
      <c r="D41" s="352"/>
      <c r="E41" s="352"/>
      <c r="F41" s="352"/>
      <c r="G41" s="352"/>
      <c r="H41" s="352"/>
      <c r="I41" s="352"/>
      <c r="J41" s="352"/>
      <c r="K41" s="352"/>
      <c r="L41" s="352"/>
      <c r="M41" s="352"/>
      <c r="N41" s="352"/>
      <c r="O41" s="352"/>
      <c r="P41" s="352"/>
      <c r="Q41" s="352"/>
      <c r="R41" s="352"/>
      <c r="S41" s="352"/>
      <c r="T41" s="352"/>
      <c r="U41" s="352"/>
      <c r="V41" s="352"/>
      <c r="W41" s="352"/>
      <c r="X41" s="353"/>
    </row>
    <row r="42" spans="1:24" ht="12.75">
      <c r="A42" s="327"/>
      <c r="B42" s="664"/>
      <c r="C42" s="664"/>
      <c r="D42" s="664"/>
      <c r="E42" s="328"/>
      <c r="F42" s="328"/>
      <c r="G42" s="328"/>
      <c r="H42" s="328"/>
      <c r="I42" s="328"/>
      <c r="J42" s="328"/>
      <c r="K42" s="328"/>
      <c r="L42" s="328"/>
      <c r="M42" s="328"/>
      <c r="N42" s="328"/>
      <c r="O42" s="328"/>
      <c r="P42" s="328"/>
      <c r="Q42" s="328"/>
      <c r="R42" s="328"/>
      <c r="S42" s="328"/>
      <c r="T42" s="328"/>
      <c r="U42" s="328"/>
      <c r="V42" s="328"/>
      <c r="W42" s="328"/>
      <c r="X42" s="328"/>
    </row>
    <row r="43" spans="1:14" ht="12.75">
      <c r="A43" s="325"/>
      <c r="B43" s="326"/>
      <c r="C43" s="326"/>
      <c r="D43" s="326"/>
      <c r="E43" s="326"/>
      <c r="F43" s="326"/>
      <c r="G43" s="326"/>
      <c r="H43" s="326"/>
      <c r="I43" s="326"/>
      <c r="J43" s="326"/>
      <c r="K43" s="326"/>
      <c r="L43" s="326"/>
      <c r="M43" s="326"/>
      <c r="N43" s="326"/>
    </row>
  </sheetData>
  <sheetProtection/>
  <mergeCells count="43">
    <mergeCell ref="B17:D17"/>
    <mergeCell ref="B27:D27"/>
    <mergeCell ref="A30:D30"/>
    <mergeCell ref="B14:D14"/>
    <mergeCell ref="B26:D26"/>
    <mergeCell ref="B8:D8"/>
    <mergeCell ref="B9:D9"/>
    <mergeCell ref="B10:D10"/>
    <mergeCell ref="B11:D11"/>
    <mergeCell ref="B12:D12"/>
    <mergeCell ref="A2:N2"/>
    <mergeCell ref="A4:X4"/>
    <mergeCell ref="A6:D6"/>
    <mergeCell ref="E6:N6"/>
    <mergeCell ref="O6:W6"/>
    <mergeCell ref="B7:D7"/>
    <mergeCell ref="X6:X7"/>
    <mergeCell ref="B13:D13"/>
    <mergeCell ref="K1:X1"/>
    <mergeCell ref="B32:D32"/>
    <mergeCell ref="X30:X31"/>
    <mergeCell ref="B31:D31"/>
    <mergeCell ref="B20:D20"/>
    <mergeCell ref="B21:D21"/>
    <mergeCell ref="B22:D22"/>
    <mergeCell ref="B24:D24"/>
    <mergeCell ref="B18:D18"/>
    <mergeCell ref="X35:X36"/>
    <mergeCell ref="B36:D36"/>
    <mergeCell ref="B37:D37"/>
    <mergeCell ref="E30:N30"/>
    <mergeCell ref="O30:W30"/>
    <mergeCell ref="A38:D38"/>
    <mergeCell ref="A33:D33"/>
    <mergeCell ref="A35:D35"/>
    <mergeCell ref="E35:N35"/>
    <mergeCell ref="B19:D19"/>
    <mergeCell ref="B23:D23"/>
    <mergeCell ref="B42:D42"/>
    <mergeCell ref="O35:W35"/>
    <mergeCell ref="A28:D28"/>
    <mergeCell ref="B29:D29"/>
    <mergeCell ref="B25:D25"/>
  </mergeCells>
  <printOptions/>
  <pageMargins left="0.7086614173228347" right="0.7086614173228347" top="0.7480314960629921" bottom="0.7480314960629921" header="0.31496062992125984" footer="0.31496062992125984"/>
  <pageSetup orientation="landscape" paperSize="9" scale="49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Kormos János</dc:creator>
  <cp:keywords/>
  <dc:description/>
  <cp:lastModifiedBy>Gazdalkodas</cp:lastModifiedBy>
  <cp:lastPrinted>2019-05-13T12:00:28Z</cp:lastPrinted>
  <dcterms:created xsi:type="dcterms:W3CDTF">1999-01-21T08:33:38Z</dcterms:created>
  <dcterms:modified xsi:type="dcterms:W3CDTF">2020-07-27T13:53:07Z</dcterms:modified>
  <cp:category/>
  <cp:version/>
  <cp:contentType/>
  <cp:contentStatus/>
</cp:coreProperties>
</file>