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727" firstSheet="26" activeTab="33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1. sz. mell" sheetId="10" r:id="rId10"/>
    <sheet name="6.1.1. sz. mell" sheetId="11" r:id="rId11"/>
    <sheet name="6.1.2. sz. mell" sheetId="12" r:id="rId12"/>
    <sheet name="6.1.3. sz. mell" sheetId="13" r:id="rId13"/>
    <sheet name="6.2. sz. mell" sheetId="14" r:id="rId14"/>
    <sheet name="6.2.1. sz. mell" sheetId="15" r:id="rId15"/>
    <sheet name="6.2.2. sz. mell" sheetId="16" r:id="rId16"/>
    <sheet name="6.3. sz. mell" sheetId="17" r:id="rId17"/>
    <sheet name="6.3.1. sz. mell." sheetId="18" r:id="rId18"/>
    <sheet name="6.3.2. sz. mell." sheetId="19" r:id="rId19"/>
    <sheet name="6.4. sz. mell." sheetId="20" r:id="rId20"/>
    <sheet name="6.5. sz. mell." sheetId="21" r:id="rId21"/>
    <sheet name="7. sz. mell" sheetId="22" r:id="rId22"/>
    <sheet name="1.tájékoztató" sheetId="23" r:id="rId23"/>
    <sheet name="2. tájékoztató tábla" sheetId="24" r:id="rId24"/>
    <sheet name="3. tájékoztató tábla" sheetId="25" r:id="rId25"/>
    <sheet name="4. tájékoztató tábla" sheetId="26" r:id="rId26"/>
    <sheet name="5. tájékoztató tábla" sheetId="27" r:id="rId27"/>
    <sheet name="6. tájékoztató tábla" sheetId="28" r:id="rId28"/>
    <sheet name="7.1. tájékoztató tábla" sheetId="29" r:id="rId29"/>
    <sheet name="7.2. tájékoztató tábla" sheetId="30" r:id="rId30"/>
    <sheet name="7.3. tájékoztató tábla" sheetId="31" r:id="rId31"/>
    <sheet name="7.4. tájékoztató tábla" sheetId="32" r:id="rId32"/>
    <sheet name="8. tájékoztató tábla" sheetId="33" r:id="rId33"/>
    <sheet name="9. tájékoztató tábla" sheetId="34" r:id="rId34"/>
    <sheet name="Munka1" sheetId="35" r:id="rId35"/>
  </sheets>
  <definedNames>
    <definedName name="_ftn1" localSheetId="30">'7.3. tájékoztató tábla'!$A$27</definedName>
    <definedName name="_ftnref1" localSheetId="30">'7.3. tájékoztató tábla'!$A$18</definedName>
    <definedName name="_xlnm.Print_Titles" localSheetId="9">'6.1. sz. mell'!$1:$6</definedName>
    <definedName name="_xlnm.Print_Titles" localSheetId="10">'6.1.1. sz. mell'!$1:$6</definedName>
    <definedName name="_xlnm.Print_Titles" localSheetId="11">'6.1.2. sz. mell'!$1:$6</definedName>
    <definedName name="_xlnm.Print_Titles" localSheetId="12">'6.1.3. sz. mell'!$1:$6</definedName>
    <definedName name="_xlnm.Print_Titles" localSheetId="13">'6.2. sz. mell'!$1:$6</definedName>
    <definedName name="_xlnm.Print_Titles" localSheetId="14">'6.2.1. sz. mell'!$1:$6</definedName>
    <definedName name="_xlnm.Print_Titles" localSheetId="15">'6.2.2. sz. mell'!$1:$6</definedName>
    <definedName name="_xlnm.Print_Titles" localSheetId="16">'6.3. sz. mell'!$1:$6</definedName>
    <definedName name="_xlnm.Print_Titles" localSheetId="17">'6.3.1. sz. mell.'!$1:$6</definedName>
    <definedName name="_xlnm.Print_Titles" localSheetId="18">'6.3.2. sz. mell.'!$1:$6</definedName>
    <definedName name="_xlnm.Print_Titles" localSheetId="19">'6.4. sz. mell.'!$1:$6</definedName>
    <definedName name="_xlnm.Print_Titles" localSheetId="20">'6.5. sz. mell.'!$1:$6</definedName>
    <definedName name="_xlnm.Print_Titles" localSheetId="28">'7.1. tájékoztató tábla'!$2:$6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'1.4.sz.mell.'!$A$1:$E$146</definedName>
    <definedName name="_xlnm.Print_Area" localSheetId="22">'1.tájékoztató'!$A$1:$E$145</definedName>
    <definedName name="_xlnm.Print_Area" localSheetId="4">'2.1.sz.mell  '!$A$1:$J$32</definedName>
  </definedNames>
  <calcPr fullCalcOnLoad="1"/>
</workbook>
</file>

<file path=xl/sharedStrings.xml><?xml version="1.0" encoding="utf-8"?>
<sst xmlns="http://schemas.openxmlformats.org/spreadsheetml/2006/main" count="4371" uniqueCount="904">
  <si>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</si>
  <si>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</si>
  <si>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</si>
  <si>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</si>
  <si>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</si>
  <si>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</si>
  <si>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</si>
  <si>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</si>
  <si>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</si>
  <si>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</si>
  <si>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</si>
  <si>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</si>
  <si>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</si>
  <si>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</si>
  <si>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</si>
  <si>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</si>
  <si>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</si>
  <si>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</si>
  <si>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</si>
  <si>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</si>
  <si>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</si>
  <si>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</si>
  <si>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</si>
  <si>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</si>
  <si>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</si>
  <si>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</si>
  <si>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</si>
  <si>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</si>
  <si>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</si>
  <si>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</si>
  <si>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</si>
  <si>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</si>
  <si>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</si>
  <si>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</si>
  <si>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</si>
  <si>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</si>
  <si>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</si>
  <si>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</si>
  <si>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</si>
  <si>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</si>
  <si>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</si>
  <si>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</si>
  <si>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</si>
  <si>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</si>
  <si>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</si>
  <si>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</si>
  <si>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</si>
  <si>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</si>
  <si>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</si>
  <si>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</si>
  <si>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</si>
  <si>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</si>
  <si>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</si>
  <si>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</si>
  <si>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</si>
  <si>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</si>
  <si>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</si>
  <si>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</si>
  <si>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</si>
  <si>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</si>
  <si>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</si>
  <si>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</si>
  <si>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</si>
  <si>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</si>
  <si>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</si>
  <si>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</si>
  <si>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</si>
  <si>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</si>
  <si>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</si>
  <si>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</si>
  <si>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</si>
  <si>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</si>
  <si>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</si>
  <si>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</si>
  <si>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</si>
  <si>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</si>
  <si>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</si>
  <si>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</si>
  <si>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</si>
  <si>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</si>
  <si>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</si>
  <si>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</si>
  <si>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</si>
  <si>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</si>
  <si>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</si>
  <si>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</si>
  <si>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</si>
  <si>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</si>
  <si>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</si>
  <si>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</si>
  <si>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</si>
  <si>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</si>
  <si>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</si>
  <si>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</si>
  <si>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</si>
  <si>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</si>
  <si>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</si>
  <si>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</si>
  <si>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</si>
  <si>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</si>
  <si>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</si>
  <si>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</si>
  <si>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</si>
  <si>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</si>
  <si>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</si>
  <si>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</si>
  <si>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</si>
  <si>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</si>
  <si>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</si>
  <si>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</si>
  <si>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</si>
  <si>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</si>
  <si>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</si>
  <si>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</si>
  <si>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</si>
  <si>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</si>
  <si>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</si>
  <si>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</si>
  <si>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</si>
  <si>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</si>
  <si>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</si>
  <si>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</si>
  <si>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</si>
  <si>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</si>
  <si>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</si>
  <si>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</si>
  <si>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</si>
  <si>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</si>
  <si>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</si>
  <si>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</si>
  <si>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</si>
  <si>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</si>
  <si>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</si>
  <si>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</si>
  <si>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</si>
  <si>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</si>
  <si>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</si>
  <si>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</si>
  <si>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</si>
  <si>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</si>
  <si>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</si>
  <si>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</si>
  <si>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</si>
  <si>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</si>
  <si>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</si>
  <si>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</si>
  <si>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</si>
  <si>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</si>
  <si>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</si>
  <si>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</si>
  <si>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</si>
  <si>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</si>
  <si>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</si>
  <si>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</si>
  <si>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</si>
  <si>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</si>
  <si>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</si>
  <si>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</si>
  <si>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</si>
  <si>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</si>
  <si>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</si>
  <si>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</si>
  <si>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</si>
  <si>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</si>
  <si>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</si>
  <si>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</si>
  <si>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</si>
  <si>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</si>
  <si>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</si>
  <si>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</si>
  <si>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</si>
  <si>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</si>
  <si>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</si>
  <si>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</si>
  <si>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</si>
  <si>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</si>
  <si>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</si>
  <si>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</si>
  <si>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</si>
  <si>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</si>
  <si>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</si>
  <si>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</si>
  <si>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</si>
  <si>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</si>
  <si>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</si>
  <si>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</si>
  <si>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</si>
  <si>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</si>
  <si>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</si>
  <si>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</si>
  <si>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</si>
  <si>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</si>
  <si>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</si>
  <si>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</si>
  <si>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</si>
  <si>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</si>
  <si>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</si>
  <si>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</si>
  <si>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</si>
  <si>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</si>
  <si>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</si>
  <si>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</si>
  <si>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</si>
  <si>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</si>
  <si>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</si>
  <si>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</si>
  <si>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</si>
  <si>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</si>
  <si>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</si>
  <si>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</si>
  <si>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</si>
  <si>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</si>
  <si>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</si>
  <si>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</si>
  <si>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</si>
  <si>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</si>
  <si>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</si>
  <si>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</si>
  <si>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</si>
  <si>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</si>
  <si>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</si>
  <si>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</si>
  <si>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</si>
  <si>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</si>
  <si>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</si>
  <si>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</si>
  <si>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</si>
  <si>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</si>
  <si>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</si>
  <si>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</si>
  <si>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</si>
  <si>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</si>
  <si>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</si>
  <si>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</si>
  <si>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</si>
  <si>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</si>
  <si>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</si>
  <si>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</si>
  <si>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</si>
  <si>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</si>
  <si>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</si>
  <si>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</si>
  <si>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</si>
  <si>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</si>
  <si>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</si>
  <si>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</si>
  <si>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</si>
  <si>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</si>
  <si>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</si>
  <si>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</si>
  <si>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</si>
  <si>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</si>
  <si>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</si>
  <si>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</si>
  <si>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</si>
  <si>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</si>
  <si>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</si>
  <si>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</si>
  <si>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</si>
  <si>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</si>
  <si>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</si>
  <si>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</si>
  <si>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</si>
  <si>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</si>
  <si>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</si>
  <si>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</si>
  <si>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</si>
  <si>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</si>
  <si>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</si>
  <si>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</si>
  <si>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</si>
  <si>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</si>
  <si>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</si>
  <si>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</si>
  <si>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</si>
  <si>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</si>
  <si>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</si>
  <si>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</si>
  <si>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</si>
  <si>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</si>
  <si>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</si>
  <si>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</si>
  <si>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</si>
  <si>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</si>
  <si>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</si>
  <si>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</si>
  <si>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</si>
  <si>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</si>
  <si>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</si>
  <si>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</si>
  <si>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</si>
  <si>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</si>
  <si>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</si>
  <si>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</si>
  <si>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</si>
  <si>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</si>
  <si>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</si>
  <si>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</si>
  <si>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</si>
  <si>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</si>
  <si>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</si>
  <si>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</si>
  <si>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</si>
  <si>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</si>
  <si>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</si>
  <si>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</si>
  <si>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</si>
  <si>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</si>
  <si>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</si>
  <si>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</si>
  <si>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</si>
  <si>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</si>
  <si>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</si>
  <si>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</si>
  <si>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</si>
  <si>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</si>
  <si>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</si>
  <si>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</si>
  <si>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</si>
  <si>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</si>
  <si>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</si>
  <si>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</si>
  <si>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</si>
  <si>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</si>
  <si>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</si>
  <si>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</si>
  <si>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</si>
  <si>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</si>
  <si>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</si>
  <si>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</si>
  <si>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</si>
  <si>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</si>
  <si>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</si>
  <si>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</si>
  <si>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</si>
  <si>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</si>
  <si>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</si>
  <si>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</si>
  <si>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</si>
  <si>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</si>
  <si>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</si>
  <si>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</si>
  <si>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</si>
  <si>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</si>
  <si>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</si>
  <si>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</si>
  <si>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</si>
  <si>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</si>
  <si>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</si>
  <si>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</si>
  <si>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</si>
  <si>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</si>
  <si>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</si>
  <si>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</si>
  <si>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</si>
  <si>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</si>
  <si>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</si>
  <si>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</si>
  <si>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</si>
  <si>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</si>
  <si>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</si>
  <si>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</si>
  <si>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</si>
  <si>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</si>
  <si>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</si>
  <si>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</si>
  <si>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</si>
  <si>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</si>
  <si>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</si>
  <si>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</si>
  <si>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</si>
  <si>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</si>
  <si>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</si>
  <si>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</si>
  <si>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</si>
  <si>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</si>
  <si>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</si>
  <si>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</si>
  <si>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</si>
  <si>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</si>
  <si>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</si>
  <si>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</si>
  <si>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</si>
  <si>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</si>
  <si>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</si>
  <si>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</si>
  <si>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</si>
  <si>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</si>
  <si>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</si>
  <si>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</si>
  <si>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</si>
  <si>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</si>
  <si>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</si>
  <si>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</si>
  <si>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</si>
  <si>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</si>
  <si>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</si>
  <si>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</si>
  <si>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</si>
  <si>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</si>
  <si>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</si>
  <si>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</si>
  <si>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</si>
  <si>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</si>
  <si>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</si>
  <si>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</si>
  <si>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</si>
  <si>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</si>
  <si>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</si>
  <si>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</si>
  <si>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</si>
  <si>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</si>
  <si>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</si>
  <si>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</si>
  <si>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</si>
  <si>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</si>
  <si>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</si>
  <si>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</si>
  <si>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</si>
  <si>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</si>
  <si>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</si>
  <si>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</si>
  <si>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</si>
  <si>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</si>
  <si>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</si>
  <si>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</si>
  <si>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</si>
  <si>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</si>
  <si>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</si>
  <si>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</si>
  <si>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</si>
  <si>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</si>
  <si>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</si>
  <si>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</si>
  <si>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</si>
  <si>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</si>
  <si>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</si>
  <si>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</si>
  <si>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</si>
  <si>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</si>
  <si>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</si>
  <si>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</si>
  <si>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</si>
  <si>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</si>
  <si>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</si>
  <si>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</si>
  <si>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</si>
  <si>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</si>
  <si>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</si>
  <si>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</si>
  <si>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</si>
  <si>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</si>
  <si>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</si>
  <si>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</si>
  <si>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</si>
  <si>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</si>
  <si>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</si>
  <si>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</si>
  <si>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</si>
  <si>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</si>
  <si>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</si>
  <si>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</si>
  <si>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</si>
  <si>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</si>
  <si>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</si>
  <si>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</si>
  <si>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</si>
  <si>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</si>
  <si>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</si>
  <si>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</si>
  <si>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</si>
  <si>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</si>
  <si>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</si>
  <si>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</si>
  <si>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</si>
  <si>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</si>
  <si>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</si>
  <si>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</si>
  <si>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</si>
  <si>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</si>
  <si>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</si>
  <si>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</si>
  <si>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</si>
  <si>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</si>
  <si>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</si>
  <si>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</si>
  <si>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</si>
  <si>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</si>
  <si>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</si>
  <si>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</si>
  <si>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</si>
  <si>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</si>
  <si>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</si>
  <si>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</si>
  <si>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</si>
  <si>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</si>
  <si>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</si>
  <si>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</si>
  <si>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</si>
  <si>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</si>
  <si>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</si>
  <si>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</si>
  <si>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</si>
  <si>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</si>
  <si>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</si>
  <si>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</si>
  <si>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</si>
  <si>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</si>
  <si>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</si>
  <si>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</si>
  <si>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</si>
  <si>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</si>
  <si>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J</t>
  </si>
  <si>
    <t>K</t>
  </si>
  <si>
    <t>L=(J+K)</t>
  </si>
  <si>
    <t>M=(L/C)</t>
  </si>
  <si>
    <t>Összes bevétel, kiadás</t>
  </si>
  <si>
    <t>Feladat
megnevezése</t>
  </si>
  <si>
    <t>Külföldi finanszírozás kiadásai (8.1. + … + 8.4.)</t>
  </si>
  <si>
    <t>Feladat 
megnevezése</t>
  </si>
  <si>
    <t>Kiszámlázott általános forgalmi adó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</si>
  <si>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</si>
  <si>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</si>
  <si>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</si>
  <si>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</si>
  <si>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célú átvett pénzeszközök</t>
  </si>
  <si>
    <t>Irányító szervi (önkormányzati) támogatás (intézményfinanszírozás)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</si>
  <si>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</si>
  <si>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</si>
  <si>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</si>
  <si>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</si>
  <si>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</si>
  <si>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</si>
  <si>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</si>
  <si>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</si>
  <si>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</si>
  <si>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</si>
  <si>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</si>
  <si>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</si>
  <si>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</si>
  <si>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</si>
  <si>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</si>
  <si>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</si>
  <si>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</si>
  <si>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</si>
  <si>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</si>
  <si>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</si>
  <si>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</si>
  <si>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</si>
  <si>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</si>
  <si>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</si>
  <si>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</si>
  <si>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</si>
  <si>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</si>
  <si>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</si>
  <si>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</si>
  <si>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</si>
  <si>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</si>
  <si>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</si>
  <si>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</si>
  <si>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</si>
  <si>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</si>
  <si>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</si>
  <si>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</si>
  <si>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</si>
  <si>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</si>
  <si>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</si>
  <si>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</si>
  <si>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</si>
  <si>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</si>
  <si>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</si>
  <si>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</si>
  <si>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</si>
  <si>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</si>
  <si>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</si>
  <si>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</si>
  <si>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</si>
  <si>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</si>
  <si>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</si>
  <si>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</si>
  <si>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</si>
  <si>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</si>
  <si>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</si>
  <si>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</si>
  <si>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</si>
  <si>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</si>
  <si>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</si>
  <si>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</si>
  <si>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</si>
  <si>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</si>
  <si>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</si>
  <si>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</si>
  <si>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</si>
  <si>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</si>
  <si>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</si>
  <si>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</si>
  <si>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</si>
  <si>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</si>
  <si>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</si>
  <si>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</si>
  <si>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</si>
  <si>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</si>
  <si>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</si>
  <si>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</si>
  <si>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</si>
  <si>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</si>
  <si>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</si>
  <si>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</si>
  <si>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</si>
  <si>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</si>
  <si>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</si>
  <si>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</si>
  <si>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</si>
  <si>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</si>
  <si>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</si>
  <si>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</si>
  <si>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</si>
  <si>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</si>
  <si>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</si>
  <si>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</si>
  <si>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</si>
  <si>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</si>
  <si>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</si>
  <si>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</si>
  <si>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</si>
  <si>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</si>
  <si>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 xml:space="preserve"> - 2.3-ból EU-s forrásból tám. megvalósuló programok, projektek kiadásai</t>
  </si>
  <si>
    <t>Önként vállalt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</si>
  <si>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</si>
  <si>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</si>
  <si>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</si>
  <si>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</si>
  <si>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</si>
  <si>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</si>
  <si>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</si>
  <si>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</si>
  <si>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</si>
  <si>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</si>
  <si>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</si>
  <si>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</si>
  <si>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</si>
  <si>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</si>
  <si>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</si>
  <si>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</si>
  <si>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</si>
  <si>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</si>
  <si>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</si>
  <si>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</si>
  <si>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</si>
  <si>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</si>
  <si>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</si>
  <si>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</si>
  <si>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</si>
  <si>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</si>
  <si>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</si>
  <si>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</si>
  <si>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</si>
  <si>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</si>
  <si>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</si>
  <si>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</si>
  <si>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</si>
  <si>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</si>
  <si>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</si>
  <si>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</si>
  <si>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</si>
  <si>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</si>
  <si>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</si>
  <si>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</si>
  <si>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</si>
  <si>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</si>
  <si>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</si>
  <si>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</si>
  <si>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B11</t>
  </si>
  <si>
    <t>Önkormányzat működési támogatásai (B111+…+B116)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</si>
  <si>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</si>
  <si>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</si>
  <si>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</si>
  <si>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</si>
  <si>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</si>
  <si>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</si>
  <si>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</si>
  <si>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 (B12+…+B16)</t>
  </si>
  <si>
    <t>B12</t>
  </si>
  <si>
    <t>B13</t>
  </si>
  <si>
    <t>B14</t>
  </si>
  <si>
    <t>B15</t>
  </si>
  <si>
    <t>B16</t>
  </si>
  <si>
    <t>B16-ből EU-s támogatás</t>
  </si>
  <si>
    <t>B2</t>
  </si>
  <si>
    <t>Felhalmozási célú támogatások államháztartáson belülről (B21+….B25)</t>
  </si>
  <si>
    <t>B21</t>
  </si>
  <si>
    <t>B22</t>
  </si>
  <si>
    <t>B23</t>
  </si>
  <si>
    <t>B24</t>
  </si>
  <si>
    <t>B25</t>
  </si>
  <si>
    <t>B25-ből EU-s támogatás</t>
  </si>
  <si>
    <t>B3</t>
  </si>
  <si>
    <t>Közhatalmi bevételek (B34+…….B36)</t>
  </si>
  <si>
    <t>B34</t>
  </si>
  <si>
    <t>B341</t>
  </si>
  <si>
    <t>B342</t>
  </si>
  <si>
    <t>B354</t>
  </si>
  <si>
    <t>B355</t>
  </si>
  <si>
    <t>B36</t>
  </si>
  <si>
    <t>B4</t>
  </si>
  <si>
    <t>Működési bevételek (B401+…….B410)</t>
  </si>
  <si>
    <t>B401</t>
  </si>
  <si>
    <t>B402</t>
  </si>
  <si>
    <t>B403</t>
  </si>
  <si>
    <t>B405</t>
  </si>
  <si>
    <t>B406</t>
  </si>
  <si>
    <t>B407</t>
  </si>
  <si>
    <t>B408</t>
  </si>
  <si>
    <t>B409</t>
  </si>
  <si>
    <t>B410</t>
  </si>
  <si>
    <t>B5</t>
  </si>
  <si>
    <t>Felhalmozási bevételek (B51+…..B55)</t>
  </si>
  <si>
    <t>B51</t>
  </si>
  <si>
    <t>B52</t>
  </si>
  <si>
    <t>B53</t>
  </si>
  <si>
    <t>B54</t>
  </si>
  <si>
    <t>B55</t>
  </si>
  <si>
    <t>B6</t>
  </si>
  <si>
    <t>Működési célú átvett pénzeszközök (B61+…….B63)</t>
  </si>
  <si>
    <t>B61</t>
  </si>
  <si>
    <t>B62</t>
  </si>
  <si>
    <t>B63</t>
  </si>
  <si>
    <t>B7</t>
  </si>
  <si>
    <t>B71</t>
  </si>
  <si>
    <t>B72</t>
  </si>
  <si>
    <t>B73</t>
  </si>
  <si>
    <t>B73.-ból EU-s támogatás (közvetlen)</t>
  </si>
  <si>
    <t>B1-B7</t>
  </si>
  <si>
    <t xml:space="preserve">KÖLTSÉGVETÉSI BEVÉTELEK ÖSSZESEN: </t>
  </si>
  <si>
    <t>B811</t>
  </si>
  <si>
    <t>Hitel-, kölcsönfelvétel államháztartáson kívülről  (B8111+….B8113)</t>
  </si>
  <si>
    <t>B8111</t>
  </si>
  <si>
    <t>B8112</t>
  </si>
  <si>
    <t>B8113</t>
  </si>
  <si>
    <t>B812</t>
  </si>
  <si>
    <t>Belföldi értékpapírok bevételei (B8121+….B8124)</t>
  </si>
  <si>
    <t>B8121</t>
  </si>
  <si>
    <t>B8122</t>
  </si>
  <si>
    <t>B8123</t>
  </si>
  <si>
    <t>B8124</t>
  </si>
  <si>
    <t>B813</t>
  </si>
  <si>
    <t>Maradvány igénybevétele (B8131+…..B8132)</t>
  </si>
  <si>
    <t>B8131</t>
  </si>
  <si>
    <t>B8132</t>
  </si>
  <si>
    <t>B81</t>
  </si>
  <si>
    <t>Belföldi finanszírozás bevételei (B814+……B817)</t>
  </si>
  <si>
    <t>B814</t>
  </si>
  <si>
    <t>B815</t>
  </si>
  <si>
    <t>B817</t>
  </si>
  <si>
    <t>B82</t>
  </si>
  <si>
    <t>Külföldi finanszírozás bevételei (B821+……+B824)</t>
  </si>
  <si>
    <t>B821</t>
  </si>
  <si>
    <t>B822</t>
  </si>
  <si>
    <t>B823</t>
  </si>
  <si>
    <t>B824</t>
  </si>
  <si>
    <t>B83</t>
  </si>
  <si>
    <t>B8</t>
  </si>
  <si>
    <t>FINANSZÍROZÁSI BEVÉTELEK ÖSSZESEN: (B811+…B83)</t>
  </si>
  <si>
    <t>B1-B8</t>
  </si>
  <si>
    <t xml:space="preserve">KÖLTSÉGVETÉSI ÉS FINANSZÍROZÁSI BEVÉTELEK ÖSSZESEN: </t>
  </si>
  <si>
    <t xml:space="preserve">   Működési költségvetés kiadásai (K1+….K511)</t>
  </si>
  <si>
    <t>K1</t>
  </si>
  <si>
    <t>K2</t>
  </si>
  <si>
    <t>K3</t>
  </si>
  <si>
    <t>K4</t>
  </si>
  <si>
    <t>K5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</si>
  <si>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</si>
  <si>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</si>
  <si>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</si>
  <si>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</si>
  <si>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</si>
  <si>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</si>
  <si>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</si>
  <si>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</si>
  <si>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</si>
  <si>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</si>
  <si>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 xml:space="preserve">   Felhalmozási költségvetés kiadásai (K6+….K88)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</si>
  <si>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</si>
  <si>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</si>
  <si>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</si>
  <si>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</si>
  <si>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</si>
  <si>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</si>
  <si>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</si>
  <si>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</si>
  <si>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</si>
  <si>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</si>
  <si>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</si>
  <si>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Tartalékok (K512+…..K513)</t>
  </si>
  <si>
    <t>K512</t>
  </si>
  <si>
    <t>K513</t>
  </si>
  <si>
    <t>K1-K8</t>
  </si>
  <si>
    <t>KÖLTSÉGVETÉSI KIADÁSOK ÖSSZESEN (K1+…..K8)</t>
  </si>
  <si>
    <t>K911</t>
  </si>
  <si>
    <t>Hitel-, kölcsöntörlesztés államháztartáson kívülre (K9111+……9113)</t>
  </si>
  <si>
    <t>K9111</t>
  </si>
  <si>
    <t>K9112</t>
  </si>
  <si>
    <t>K9113</t>
  </si>
  <si>
    <t>K912</t>
  </si>
  <si>
    <t>Belföldi értékpapírok kiadásai (K9121+…..K9124  )</t>
  </si>
  <si>
    <t>K9121</t>
  </si>
  <si>
    <t>K9122</t>
  </si>
  <si>
    <t>K9123</t>
  </si>
  <si>
    <t>K9124</t>
  </si>
  <si>
    <t>K91</t>
  </si>
  <si>
    <t>Belföldi finanszírozás kiadásai ( K913+……K917)</t>
  </si>
  <si>
    <t>K913</t>
  </si>
  <si>
    <t>K914</t>
  </si>
  <si>
    <t>K916</t>
  </si>
  <si>
    <t>K917</t>
  </si>
  <si>
    <t>K92</t>
  </si>
  <si>
    <t>Külföldi finanszírozás kiadásai ( K921+…..K925)</t>
  </si>
  <si>
    <t>K921</t>
  </si>
  <si>
    <t>K922</t>
  </si>
  <si>
    <t>K924</t>
  </si>
  <si>
    <t>K925</t>
  </si>
  <si>
    <t>K9</t>
  </si>
  <si>
    <t>K1-K9</t>
  </si>
  <si>
    <t>Talajterhelési díj</t>
  </si>
  <si>
    <t xml:space="preserve">   - 2002.évi  támogatások törlesztése ÁH-n belülre</t>
  </si>
  <si>
    <t xml:space="preserve">   - Egyéb felhalmozási célú pénzeszk.átadás ÁH-n belülre</t>
  </si>
  <si>
    <t xml:space="preserve">   - 2002.évi támogatások törlesztése ÁH-n belülre</t>
  </si>
  <si>
    <t xml:space="preserve">   - Egyéb felhalmozási célú pénzeszk. átadás ÁH-n belülre</t>
  </si>
  <si>
    <t>Felhalmozási célú támogatások államháztartáson belülről(Első-Szatmári)</t>
  </si>
  <si>
    <t xml:space="preserve">   - Egyéb felhalmozási célú pénzeszköz átadás ÁH-n belülre</t>
  </si>
  <si>
    <t>B404</t>
  </si>
  <si>
    <t>Működési bevételek (B401+……B410)</t>
  </si>
  <si>
    <t>Működési célú támogatások államháztartáson belülről (B12+….B16)</t>
  </si>
  <si>
    <t>Felhalmozási célú támogatások államháztartáson belülről (B23+B25)</t>
  </si>
  <si>
    <t>Felhalmozási bevételek (B51+…..B53)</t>
  </si>
  <si>
    <t>KÖLTSÉGVETÉSI BEVÉTELEK ÖSSZESEN:</t>
  </si>
  <si>
    <t>B816</t>
  </si>
  <si>
    <t xml:space="preserve">BEVÉTELEK ÖSSZESEN: </t>
  </si>
  <si>
    <t xml:space="preserve">Finanszírozási bevételek </t>
  </si>
  <si>
    <t>K1-K5</t>
  </si>
  <si>
    <t xml:space="preserve">Működési költségvetés kiadásai </t>
  </si>
  <si>
    <t>K6-K8</t>
  </si>
  <si>
    <t xml:space="preserve">Felhalmozási költségvetés kiadásai </t>
  </si>
  <si>
    <t xml:space="preserve">KIADÁSOK ÖSSZESEN: </t>
  </si>
  <si>
    <t>Polgármesteri hivatal</t>
  </si>
  <si>
    <t>Polgármesteri  hivatal</t>
  </si>
  <si>
    <t>Egyesített Szociális Intézmények</t>
  </si>
  <si>
    <t>Tavirózsa Óvoda</t>
  </si>
  <si>
    <t>Tulipán Bölcsőde</t>
  </si>
  <si>
    <t>segély</t>
  </si>
  <si>
    <t>FÜGGŐ KÖTELEZETTSÉGEK - KÖVETELÉSEK 2014</t>
  </si>
  <si>
    <t xml:space="preserve">   - 2012.évi támogatások törlesztése ÁH-n belülre</t>
  </si>
  <si>
    <t>Még fennálló hitel állomány</t>
  </si>
  <si>
    <t>2014.évi adósságállomány 2014. december 31-én</t>
  </si>
  <si>
    <t>Tulajdoni részesedés 2014.év</t>
  </si>
  <si>
    <t>Vajai Városüzemeltetési Kft</t>
  </si>
  <si>
    <t>ezer Ft</t>
  </si>
  <si>
    <t>Nyitó pénzkészlet</t>
  </si>
  <si>
    <t>Záró pénzkészlet</t>
  </si>
  <si>
    <t>Egyesített Szociális Intézmény</t>
  </si>
  <si>
    <t>Polgármesteri Hivatal</t>
  </si>
  <si>
    <t>Vajai Városüzemeltető Kft</t>
  </si>
  <si>
    <t>működési</t>
  </si>
  <si>
    <t>Polgárőr Egyesület</t>
  </si>
  <si>
    <t>Sportegyesület</t>
  </si>
  <si>
    <t>Tárogató Egyesület</t>
  </si>
  <si>
    <t>Múzeum Baráti Kör</t>
  </si>
  <si>
    <t>Idősek otthona faház</t>
  </si>
  <si>
    <t>MTZ traktor</t>
  </si>
  <si>
    <t>Láncfűrész, mtoros fűkasza</t>
  </si>
  <si>
    <t>Szárzúzó, fűkasza</t>
  </si>
  <si>
    <t>Homlokrakodó</t>
  </si>
  <si>
    <t>Gördülő fejlesztési terv</t>
  </si>
  <si>
    <t>Vajai 384, 385 hrsz-ú ingatlanok</t>
  </si>
  <si>
    <t>Park építés</t>
  </si>
  <si>
    <t>Kerékpárút Vaja-Őr</t>
  </si>
  <si>
    <t>2014-2015</t>
  </si>
  <si>
    <t xml:space="preserve"> Költség 2014.évben</t>
  </si>
  <si>
    <t>Térfigyelő kamera</t>
  </si>
  <si>
    <t>Idősek otthona építés-felújítás</t>
  </si>
  <si>
    <t xml:space="preserve">                           2014-2015</t>
  </si>
  <si>
    <t>ezer Ft-ban</t>
  </si>
  <si>
    <t>Vaja-Őr települések közötti külterületi kerékpárút építése  KÖZOP-3.5.0-09-11</t>
  </si>
  <si>
    <t>VAGYONKIMUTATÁS könyvviteli mérlegben szereplő eszközökről</t>
  </si>
  <si>
    <t>Nettó érték</t>
  </si>
  <si>
    <t>Idősek Otthona</t>
  </si>
  <si>
    <t>Vaja-Őr települések közötti kerékpárút</t>
  </si>
  <si>
    <t>Vaja-41.főút közötti kerékpárút</t>
  </si>
  <si>
    <t>0 számlaosztályban nyilvántartott eszközök</t>
  </si>
  <si>
    <t>%</t>
  </si>
  <si>
    <t>8. tájékoztató tábla</t>
  </si>
  <si>
    <t>9. tájékoztató tábla</t>
  </si>
  <si>
    <t>6.1. melléklet a 8/2015. (V.19.) önkormányzati rendelethez")</t>
  </si>
  <si>
    <t>6.1.1.mellékle a 8/2015.(V.19.) önkormányzati rendelethez</t>
  </si>
  <si>
    <t>6.1.2.melléklet a 8/2015. (V.19.) önkormányzati rendelethez</t>
  </si>
  <si>
    <t>6.1.3. melléklet a 8/2015.(V.19.) önkormányzati rendelethez</t>
  </si>
  <si>
    <t>6.2.melléklet a 8/2015.(V.19.) önkormányzati rendelethez</t>
  </si>
  <si>
    <t>6.2.1. melléklet a 8/2015. (V.19.) önkormányzati rendelethez</t>
  </si>
  <si>
    <t>6.2.2. melléklet a 8/2015. (V.19.) önkormányzati rendelethez</t>
  </si>
  <si>
    <t>6.3.melléklet a 8/2015. (V.19.) önkormányzati rendelethez</t>
  </si>
  <si>
    <t>6.3.1. melléklet a 8/2015. (V.19.) önkormányzati rendelethez</t>
  </si>
  <si>
    <t>6.3.2. melléklet a 8/2015. (V.19.) önkormányzati rendelethez</t>
  </si>
  <si>
    <t>6.4. melléklet a 8/2015. (V.19.) önkormányzati rendelethez</t>
  </si>
  <si>
    <t>6.5. melléklet a 8/2015. (V.19.)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</si>
</sst>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.00\ &quot;Ft&quot;"/>
    <numFmt numFmtId="179" formatCode="[$¥€-2]\ #\ ##,000_);[Red]\([$€-2]\ #\ ##,000\)"/>
  </numFmts>
  <fonts count="6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4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4" borderId="7" applyNumberFormat="0" applyFont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8" applyNumberFormat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17" borderId="0" applyNumberFormat="0" applyBorder="0" applyAlignment="0" applyProtection="0"/>
    <xf numFmtId="0" fontId="59" fillId="7" borderId="0" applyNumberFormat="0" applyBorder="0" applyAlignment="0" applyProtection="0"/>
    <xf numFmtId="0" fontId="60" fillId="16" borderId="1" applyNumberFormat="0" applyAlignment="0" applyProtection="0"/>
    <xf numFmtId="9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9" fillId="0" borderId="20" xfId="60" applyNumberFormat="1" applyFont="1" applyFill="1" applyBorder="1" applyAlignment="1" applyProtection="1">
      <alignment vertical="center"/>
      <protection/>
    </xf>
    <xf numFmtId="164" fontId="19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164" fontId="12" fillId="0" borderId="29" xfId="0" applyNumberFormat="1" applyFont="1" applyFill="1" applyBorder="1" applyAlignment="1">
      <alignment horizontal="right" vertical="center" wrapText="1"/>
    </xf>
    <xf numFmtId="49" fontId="18" fillId="0" borderId="30" xfId="0" applyNumberFormat="1" applyFont="1" applyFill="1" applyBorder="1" applyAlignment="1" quotePrefix="1">
      <alignment horizontal="left" vertical="center" indent="1"/>
    </xf>
    <xf numFmtId="3" fontId="18" fillId="0" borderId="31" xfId="0" applyNumberFormat="1" applyFont="1" applyFill="1" applyBorder="1" applyAlignment="1" applyProtection="1">
      <alignment horizontal="right" vertical="center"/>
      <protection locked="0"/>
    </xf>
    <xf numFmtId="3" fontId="18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0" applyNumberFormat="1" applyFont="1" applyFill="1" applyBorder="1" applyAlignment="1">
      <alignment horizontal="right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4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 applyProtection="1">
      <alignment vertical="center" wrapText="1"/>
      <protection locked="0"/>
    </xf>
    <xf numFmtId="49" fontId="12" fillId="0" borderId="35" xfId="0" applyNumberFormat="1" applyFont="1" applyFill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6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4" xfId="0" applyNumberFormat="1" applyFont="1" applyFill="1" applyBorder="1" applyAlignment="1">
      <alignment horizontal="left" vertical="center" wrapText="1" indent="1"/>
    </xf>
    <xf numFmtId="171" fontId="23" fillId="0" borderId="0" xfId="0" applyNumberFormat="1" applyFont="1" applyFill="1" applyBorder="1" applyAlignment="1">
      <alignment horizontal="left" vertical="center" wrapText="1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7" xfId="0" applyNumberFormat="1" applyFont="1" applyFill="1" applyBorder="1" applyAlignment="1">
      <alignment horizontal="right" vertical="center" wrapText="1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5" xfId="0" applyNumberFormat="1" applyFont="1" applyFill="1" applyBorder="1" applyAlignment="1" applyProtection="1">
      <alignment horizontal="centerContinuous" vertical="center"/>
      <protection/>
    </xf>
    <xf numFmtId="164" fontId="6" fillId="0" borderId="46" xfId="0" applyNumberFormat="1" applyFont="1" applyFill="1" applyBorder="1" applyAlignment="1" applyProtection="1">
      <alignment horizontal="centerContinuous" vertical="center"/>
      <protection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25" fillId="0" borderId="0" xfId="0" applyNumberFormat="1" applyFont="1" applyFill="1" applyAlignment="1">
      <alignment vertical="center"/>
    </xf>
    <xf numFmtId="164" fontId="6" fillId="0" borderId="48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5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2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4" xfId="0" applyNumberFormat="1" applyFont="1" applyFill="1" applyBorder="1" applyAlignment="1">
      <alignment horizontal="left" vertical="center" wrapText="1" indent="1"/>
    </xf>
    <xf numFmtId="164" fontId="0" fillId="18" borderId="24" xfId="0" applyNumberFormat="1" applyFont="1" applyFill="1" applyBorder="1" applyAlignment="1">
      <alignment horizontal="left" vertical="center" wrapText="1" indent="2"/>
    </xf>
    <xf numFmtId="164" fontId="0" fillId="18" borderId="42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18" borderId="24" xfId="0" applyNumberFormat="1" applyFont="1" applyFill="1" applyBorder="1" applyAlignment="1">
      <alignment horizontal="right" vertical="center" wrapText="1" indent="2"/>
    </xf>
    <xf numFmtId="164" fontId="0" fillId="18" borderId="42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53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52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6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6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6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right" vertical="center" indent="1"/>
    </xf>
    <xf numFmtId="0" fontId="13" fillId="0" borderId="39" xfId="0" applyFont="1" applyFill="1" applyBorder="1" applyAlignment="1" applyProtection="1">
      <alignment horizontal="left" vertical="center" indent="1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4" fillId="0" borderId="0" xfId="62" applyFill="1">
      <alignment/>
      <protection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2" applyFont="1" applyFill="1">
      <alignment/>
      <protection/>
    </xf>
    <xf numFmtId="0" fontId="24" fillId="0" borderId="0" xfId="62" applyFont="1" applyFill="1">
      <alignment/>
      <protection/>
    </xf>
    <xf numFmtId="3" fontId="24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0" xfId="61" applyNumberFormat="1" applyFont="1" applyFill="1" applyBorder="1" applyAlignment="1" applyProtection="1">
      <alignment horizontal="center" vertical="center"/>
      <protection/>
    </xf>
    <xf numFmtId="174" fontId="13" fillId="0" borderId="56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4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5" fillId="0" borderId="17" xfId="62" applyFont="1" applyFill="1" applyBorder="1" applyAlignment="1">
      <alignment horizontal="center" vertical="center"/>
      <protection/>
    </xf>
    <xf numFmtId="0" fontId="15" fillId="0" borderId="15" xfId="62" applyFont="1" applyFill="1" applyBorder="1" applyAlignment="1">
      <alignment horizontal="center" vertical="center" wrapText="1"/>
      <protection/>
    </xf>
    <xf numFmtId="0" fontId="15" fillId="0" borderId="16" xfId="62" applyFont="1" applyFill="1" applyBorder="1" applyAlignment="1">
      <alignment horizontal="center" vertical="center" wrapText="1"/>
      <protection/>
    </xf>
    <xf numFmtId="0" fontId="16" fillId="0" borderId="36" xfId="62" applyFont="1" applyFill="1" applyBorder="1" applyAlignment="1" applyProtection="1">
      <alignment horizontal="left" indent="1"/>
      <protection locked="0"/>
    </xf>
    <xf numFmtId="0" fontId="16" fillId="0" borderId="40" xfId="62" applyFont="1" applyFill="1" applyBorder="1" applyAlignment="1">
      <alignment horizontal="right" indent="1"/>
      <protection/>
    </xf>
    <xf numFmtId="3" fontId="16" fillId="0" borderId="40" xfId="62" applyNumberFormat="1" applyFont="1" applyFill="1" applyBorder="1" applyProtection="1">
      <alignment/>
      <protection locked="0"/>
    </xf>
    <xf numFmtId="3" fontId="16" fillId="0" borderId="56" xfId="62" applyNumberFormat="1" applyFont="1" applyFill="1" applyBorder="1" applyProtection="1">
      <alignment/>
      <protection locked="0"/>
    </xf>
    <xf numFmtId="0" fontId="16" fillId="0" borderId="12" xfId="62" applyFont="1" applyFill="1" applyBorder="1" applyAlignment="1" applyProtection="1">
      <alignment horizontal="left" indent="1"/>
      <protection locked="0"/>
    </xf>
    <xf numFmtId="0" fontId="16" fillId="0" borderId="10" xfId="62" applyFont="1" applyFill="1" applyBorder="1" applyAlignment="1">
      <alignment horizontal="right" indent="1"/>
      <protection/>
    </xf>
    <xf numFmtId="3" fontId="16" fillId="0" borderId="10" xfId="62" applyNumberFormat="1" applyFont="1" applyFill="1" applyBorder="1" applyProtection="1">
      <alignment/>
      <protection locked="0"/>
    </xf>
    <xf numFmtId="3" fontId="16" fillId="0" borderId="18" xfId="62" applyNumberFormat="1" applyFont="1" applyFill="1" applyBorder="1" applyProtection="1">
      <alignment/>
      <protection locked="0"/>
    </xf>
    <xf numFmtId="0" fontId="16" fillId="0" borderId="12" xfId="62" applyFont="1" applyFill="1" applyBorder="1" applyProtection="1">
      <alignment/>
      <protection locked="0"/>
    </xf>
    <xf numFmtId="0" fontId="16" fillId="0" borderId="14" xfId="62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62" xfId="62" applyNumberFormat="1" applyFont="1" applyFill="1" applyBorder="1" applyProtection="1">
      <alignment/>
      <protection locked="0"/>
    </xf>
    <xf numFmtId="3" fontId="16" fillId="0" borderId="63" xfId="62" applyNumberFormat="1" applyFont="1" applyFill="1" applyBorder="1">
      <alignment/>
      <protection/>
    </xf>
    <xf numFmtId="0" fontId="30" fillId="0" borderId="0" xfId="62" applyFont="1" applyFill="1">
      <alignment/>
      <protection/>
    </xf>
    <xf numFmtId="0" fontId="31" fillId="0" borderId="17" xfId="62" applyFont="1" applyFill="1" applyBorder="1" applyAlignment="1">
      <alignment horizontal="center" vertical="center"/>
      <protection/>
    </xf>
    <xf numFmtId="0" fontId="31" fillId="0" borderId="15" xfId="62" applyFont="1" applyFill="1" applyBorder="1" applyAlignment="1">
      <alignment horizontal="center" vertical="center" wrapText="1"/>
      <protection/>
    </xf>
    <xf numFmtId="0" fontId="31" fillId="0" borderId="16" xfId="62" applyFont="1" applyFill="1" applyBorder="1" applyAlignment="1">
      <alignment horizontal="center" vertical="center" wrapText="1"/>
      <protection/>
    </xf>
    <xf numFmtId="0" fontId="16" fillId="0" borderId="54" xfId="62" applyFont="1" applyFill="1" applyBorder="1" applyAlignment="1" applyProtection="1">
      <alignment horizontal="left" indent="1"/>
      <protection locked="0"/>
    </xf>
    <xf numFmtId="0" fontId="16" fillId="0" borderId="21" xfId="62" applyFont="1" applyFill="1" applyBorder="1" applyAlignment="1">
      <alignment horizontal="right" indent="1"/>
      <protection/>
    </xf>
    <xf numFmtId="3" fontId="16" fillId="0" borderId="21" xfId="62" applyNumberFormat="1" applyFont="1" applyFill="1" applyBorder="1" applyProtection="1">
      <alignment/>
      <protection locked="0"/>
    </xf>
    <xf numFmtId="3" fontId="16" fillId="0" borderId="22" xfId="62" applyNumberFormat="1" applyFont="1" applyFill="1" applyBorder="1" applyProtection="1">
      <alignment/>
      <protection locked="0"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left" vertical="center" wrapText="1" indent="1"/>
      <protection locked="0"/>
    </xf>
    <xf numFmtId="175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6" xfId="0" applyFont="1" applyBorder="1" applyAlignment="1" applyProtection="1">
      <alignment horizontal="center" vertical="center" wrapText="1"/>
      <protection/>
    </xf>
    <xf numFmtId="0" fontId="36" fillId="0" borderId="36" xfId="0" applyFont="1" applyBorder="1" applyAlignment="1" applyProtection="1">
      <alignment horizontal="center" vertical="top" wrapText="1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36" fillId="0" borderId="14" xfId="0" applyFont="1" applyBorder="1" applyAlignment="1" applyProtection="1">
      <alignment horizontal="center" vertical="top" wrapText="1"/>
      <protection/>
    </xf>
    <xf numFmtId="0" fontId="36" fillId="19" borderId="15" xfId="0" applyFont="1" applyFill="1" applyBorder="1" applyAlignment="1" applyProtection="1">
      <alignment horizontal="center" vertical="top" wrapText="1"/>
      <protection/>
    </xf>
    <xf numFmtId="0" fontId="38" fillId="0" borderId="40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9" fontId="38" fillId="0" borderId="40" xfId="69" applyFont="1" applyBorder="1" applyAlignment="1" applyProtection="1">
      <alignment horizontal="center" vertical="center" wrapText="1"/>
      <protection locked="0"/>
    </xf>
    <xf numFmtId="9" fontId="38" fillId="0" borderId="10" xfId="69" applyFont="1" applyBorder="1" applyAlignment="1" applyProtection="1">
      <alignment horizontal="center" vertical="center" wrapText="1"/>
      <protection locked="0"/>
    </xf>
    <xf numFmtId="9" fontId="38" fillId="0" borderId="11" xfId="69" applyFont="1" applyBorder="1" applyAlignment="1" applyProtection="1">
      <alignment horizontal="center" vertical="center" wrapText="1"/>
      <protection locked="0"/>
    </xf>
    <xf numFmtId="166" fontId="38" fillId="0" borderId="40" xfId="40" applyNumberFormat="1" applyFont="1" applyBorder="1" applyAlignment="1" applyProtection="1">
      <alignment horizontal="center" vertical="center" wrapText="1"/>
      <protection locked="0"/>
    </xf>
    <xf numFmtId="166" fontId="38" fillId="0" borderId="10" xfId="40" applyNumberFormat="1" applyFont="1" applyBorder="1" applyAlignment="1" applyProtection="1">
      <alignment horizontal="center" vertical="center" wrapText="1"/>
      <protection locked="0"/>
    </xf>
    <xf numFmtId="166" fontId="38" fillId="0" borderId="11" xfId="40" applyNumberFormat="1" applyFont="1" applyBorder="1" applyAlignment="1" applyProtection="1">
      <alignment horizontal="center" vertical="center" wrapText="1"/>
      <protection locked="0"/>
    </xf>
    <xf numFmtId="166" fontId="38" fillId="0" borderId="15" xfId="40" applyNumberFormat="1" applyFont="1" applyBorder="1" applyAlignment="1" applyProtection="1">
      <alignment horizontal="center" vertical="center" wrapText="1"/>
      <protection/>
    </xf>
    <xf numFmtId="166" fontId="38" fillId="0" borderId="56" xfId="40" applyNumberFormat="1" applyFont="1" applyBorder="1" applyAlignment="1" applyProtection="1">
      <alignment horizontal="center" vertical="top" wrapText="1"/>
      <protection locked="0"/>
    </xf>
    <xf numFmtId="166" fontId="38" fillId="0" borderId="18" xfId="40" applyNumberFormat="1" applyFont="1" applyBorder="1" applyAlignment="1" applyProtection="1">
      <alignment horizontal="center" vertical="top" wrapText="1"/>
      <protection locked="0"/>
    </xf>
    <xf numFmtId="166" fontId="38" fillId="0" borderId="62" xfId="40" applyNumberFormat="1" applyFont="1" applyBorder="1" applyAlignment="1" applyProtection="1">
      <alignment horizontal="center" vertical="top" wrapText="1"/>
      <protection locked="0"/>
    </xf>
    <xf numFmtId="166" fontId="38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3" fillId="0" borderId="40" xfId="0" applyFont="1" applyFill="1" applyBorder="1" applyAlignment="1" applyProtection="1">
      <alignment horizontal="left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9" fillId="0" borderId="59" xfId="61" applyFont="1" applyFill="1" applyBorder="1" applyAlignment="1" applyProtection="1">
      <alignment horizontal="center" vertical="center" textRotation="90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65" xfId="0" applyFont="1" applyBorder="1" applyAlignment="1" applyProtection="1">
      <alignment vertical="center" wrapTex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41" xfId="0" applyNumberFormat="1" applyFont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39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19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5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40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36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1" xfId="60" applyFont="1" applyFill="1" applyBorder="1" applyAlignment="1" applyProtection="1">
      <alignment horizontal="center" vertical="center" wrapTex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 vertical="center" wrapText="1"/>
      <protection/>
    </xf>
    <xf numFmtId="0" fontId="17" fillId="0" borderId="69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70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73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65" xfId="0" applyFont="1" applyBorder="1" applyAlignment="1" applyProtection="1">
      <alignment wrapText="1"/>
      <protection/>
    </xf>
    <xf numFmtId="164" fontId="15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6" fillId="0" borderId="36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7" fillId="0" borderId="69" xfId="0" applyFont="1" applyBorder="1" applyAlignment="1" applyProtection="1">
      <alignment horizontal="center" wrapText="1"/>
      <protection/>
    </xf>
    <xf numFmtId="49" fontId="13" fillId="0" borderId="50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0" fontId="17" fillId="0" borderId="69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164" fontId="13" fillId="2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3" fillId="0" borderId="39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5" fillId="0" borderId="65" xfId="0" applyFont="1" applyBorder="1" applyAlignment="1" applyProtection="1">
      <alignment horizontal="left" vertical="center" wrapText="1"/>
      <protection/>
    </xf>
    <xf numFmtId="0" fontId="24" fillId="0" borderId="0" xfId="62" applyFill="1" applyProtection="1">
      <alignment/>
      <protection/>
    </xf>
    <xf numFmtId="0" fontId="40" fillId="0" borderId="0" xfId="62" applyFont="1" applyFill="1" applyProtection="1">
      <alignment/>
      <protection/>
    </xf>
    <xf numFmtId="0" fontId="23" fillId="0" borderId="54" xfId="62" applyFont="1" applyFill="1" applyBorder="1" applyAlignment="1" applyProtection="1">
      <alignment horizontal="center" vertical="center" wrapText="1"/>
      <protection/>
    </xf>
    <xf numFmtId="0" fontId="23" fillId="0" borderId="21" xfId="62" applyFont="1" applyFill="1" applyBorder="1" applyAlignment="1" applyProtection="1">
      <alignment horizontal="center" vertical="center" wrapText="1"/>
      <protection/>
    </xf>
    <xf numFmtId="0" fontId="23" fillId="0" borderId="22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50" xfId="62" applyFont="1" applyFill="1" applyBorder="1" applyAlignment="1" applyProtection="1">
      <alignment vertical="center" wrapText="1"/>
      <protection/>
    </xf>
    <xf numFmtId="173" fontId="13" fillId="0" borderId="39" xfId="61" applyNumberFormat="1" applyFont="1" applyFill="1" applyBorder="1" applyAlignment="1" applyProtection="1">
      <alignment horizontal="center" vertical="center"/>
      <protection/>
    </xf>
    <xf numFmtId="172" fontId="17" fillId="0" borderId="39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18" xfId="62" applyNumberFormat="1" applyFont="1" applyFill="1" applyBorder="1" applyAlignment="1" applyProtection="1">
      <alignment horizontal="right" vertical="center" wrapText="1"/>
      <protection/>
    </xf>
    <xf numFmtId="0" fontId="17" fillId="0" borderId="54" xfId="62" applyFont="1" applyFill="1" applyBorder="1" applyAlignment="1" applyProtection="1">
      <alignment vertical="center" wrapText="1"/>
      <protection/>
    </xf>
    <xf numFmtId="172" fontId="17" fillId="0" borderId="21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1" fillId="0" borderId="0" xfId="0" applyFont="1" applyAlignment="1" applyProtection="1">
      <alignment horizontal="right" vertical="top"/>
      <protection/>
    </xf>
    <xf numFmtId="0" fontId="15" fillId="0" borderId="58" xfId="62" applyFont="1" applyFill="1" applyBorder="1" applyAlignment="1">
      <alignment horizontal="center" vertical="center"/>
      <protection/>
    </xf>
    <xf numFmtId="0" fontId="15" fillId="0" borderId="59" xfId="62" applyFont="1" applyFill="1" applyBorder="1" applyAlignment="1">
      <alignment horizontal="center" vertical="center" wrapText="1"/>
      <protection/>
    </xf>
    <xf numFmtId="0" fontId="15" fillId="0" borderId="60" xfId="62" applyFont="1" applyFill="1" applyBorder="1" applyAlignment="1">
      <alignment horizontal="center" vertical="center" wrapText="1"/>
      <protection/>
    </xf>
    <xf numFmtId="0" fontId="16" fillId="0" borderId="36" xfId="62" applyFont="1" applyFill="1" applyBorder="1" applyProtection="1">
      <alignment/>
      <protection locked="0"/>
    </xf>
    <xf numFmtId="0" fontId="17" fillId="0" borderId="17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1" fillId="0" borderId="0" xfId="62" applyFont="1" applyFill="1">
      <alignment/>
      <protection/>
    </xf>
    <xf numFmtId="0" fontId="31" fillId="0" borderId="58" xfId="62" applyFont="1" applyFill="1" applyBorder="1" applyAlignment="1">
      <alignment horizontal="center" vertical="center"/>
      <protection/>
    </xf>
    <xf numFmtId="0" fontId="31" fillId="0" borderId="59" xfId="62" applyFont="1" applyFill="1" applyBorder="1" applyAlignment="1">
      <alignment horizontal="center" vertical="center" wrapText="1"/>
      <protection/>
    </xf>
    <xf numFmtId="0" fontId="31" fillId="0" borderId="60" xfId="62" applyFont="1" applyFill="1" applyBorder="1" applyAlignment="1">
      <alignment horizontal="center" vertical="center" wrapText="1"/>
      <protection/>
    </xf>
    <xf numFmtId="0" fontId="16" fillId="0" borderId="14" xfId="62" applyFont="1" applyFill="1" applyBorder="1" applyAlignment="1" applyProtection="1">
      <alignment horizontal="left" indent="1"/>
      <protection locked="0"/>
    </xf>
    <xf numFmtId="0" fontId="17" fillId="0" borderId="52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2" fontId="0" fillId="0" borderId="0" xfId="61" applyNumberFormat="1" applyFill="1" applyAlignment="1" applyProtection="1">
      <alignment horizontal="center" vertical="center"/>
      <protection/>
    </xf>
    <xf numFmtId="164" fontId="61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right" vertical="center" wrapText="1"/>
      <protection/>
    </xf>
    <xf numFmtId="164" fontId="6" fillId="0" borderId="79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9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3" fillId="0" borderId="35" xfId="0" applyNumberFormat="1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textRotation="180"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right" vertical="top"/>
      <protection/>
    </xf>
    <xf numFmtId="0" fontId="6" fillId="0" borderId="81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1" fillId="0" borderId="20" xfId="0" applyFont="1" applyBorder="1" applyAlignment="1" applyProtection="1">
      <alignment horizontal="right" vertical="top"/>
      <protection locked="0"/>
    </xf>
    <xf numFmtId="0" fontId="41" fillId="0" borderId="20" xfId="0" applyFont="1" applyBorder="1" applyAlignment="1" applyProtection="1">
      <alignment horizontal="center" vertical="top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7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6" fillId="0" borderId="79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left" vertical="center" indent="2"/>
    </xf>
    <xf numFmtId="0" fontId="6" fillId="0" borderId="42" xfId="0" applyFont="1" applyFill="1" applyBorder="1" applyAlignment="1">
      <alignment horizontal="left" vertical="center" indent="2"/>
    </xf>
    <xf numFmtId="0" fontId="24" fillId="0" borderId="0" xfId="62" applyFont="1" applyFill="1" applyAlignment="1" applyProtection="1">
      <alignment horizontal="left"/>
      <protection/>
    </xf>
    <xf numFmtId="0" fontId="17" fillId="0" borderId="0" xfId="62" applyFont="1" applyFill="1" applyAlignment="1" applyProtection="1">
      <alignment horizontal="center" vertical="center" wrapText="1"/>
      <protection/>
    </xf>
    <xf numFmtId="0" fontId="27" fillId="0" borderId="0" xfId="62" applyFont="1" applyFill="1" applyAlignment="1" applyProtection="1">
      <alignment horizontal="center" vertical="center"/>
      <protection/>
    </xf>
    <xf numFmtId="0" fontId="28" fillId="0" borderId="0" xfId="62" applyFont="1" applyFill="1" applyBorder="1" applyAlignment="1" applyProtection="1">
      <alignment horizontal="right"/>
      <protection/>
    </xf>
    <xf numFmtId="0" fontId="29" fillId="0" borderId="58" xfId="62" applyFont="1" applyFill="1" applyBorder="1" applyAlignment="1" applyProtection="1">
      <alignment horizontal="center" vertical="center" wrapText="1"/>
      <protection/>
    </xf>
    <xf numFmtId="0" fontId="29" fillId="0" borderId="13" xfId="62" applyFont="1" applyFill="1" applyBorder="1" applyAlignment="1" applyProtection="1">
      <alignment horizontal="center" vertical="center" wrapText="1"/>
      <protection/>
    </xf>
    <xf numFmtId="0" fontId="29" fillId="0" borderId="36" xfId="62" applyFont="1" applyFill="1" applyBorder="1" applyAlignment="1" applyProtection="1">
      <alignment horizontal="center" vertical="center" wrapText="1"/>
      <protection/>
    </xf>
    <xf numFmtId="0" fontId="19" fillId="0" borderId="59" xfId="61" applyFont="1" applyFill="1" applyBorder="1" applyAlignment="1" applyProtection="1">
      <alignment horizontal="center" vertical="center" textRotation="90"/>
      <protection/>
    </xf>
    <xf numFmtId="0" fontId="19" fillId="0" borderId="19" xfId="61" applyFont="1" applyFill="1" applyBorder="1" applyAlignment="1" applyProtection="1">
      <alignment horizontal="center" vertical="center" textRotation="90"/>
      <protection/>
    </xf>
    <xf numFmtId="0" fontId="19" fillId="0" borderId="40" xfId="61" applyFont="1" applyFill="1" applyBorder="1" applyAlignment="1" applyProtection="1">
      <alignment horizontal="center" vertical="center" textRotation="90"/>
      <protection/>
    </xf>
    <xf numFmtId="0" fontId="28" fillId="0" borderId="39" xfId="62" applyFont="1" applyFill="1" applyBorder="1" applyAlignment="1" applyProtection="1">
      <alignment horizontal="center" vertical="center" wrapText="1"/>
      <protection/>
    </xf>
    <xf numFmtId="0" fontId="28" fillId="0" borderId="10" xfId="62" applyFont="1" applyFill="1" applyBorder="1" applyAlignment="1" applyProtection="1">
      <alignment horizontal="center" vertical="center" wrapText="1"/>
      <protection/>
    </xf>
    <xf numFmtId="0" fontId="28" fillId="0" borderId="60" xfId="62" applyFont="1" applyFill="1" applyBorder="1" applyAlignment="1" applyProtection="1">
      <alignment horizontal="center" vertical="center" wrapText="1"/>
      <protection/>
    </xf>
    <xf numFmtId="0" fontId="28" fillId="0" borderId="56" xfId="62" applyFont="1" applyFill="1" applyBorder="1" applyAlignment="1" applyProtection="1">
      <alignment horizontal="center" vertical="center" wrapText="1"/>
      <protection/>
    </xf>
    <xf numFmtId="0" fontId="28" fillId="0" borderId="10" xfId="62" applyFont="1" applyFill="1" applyBorder="1" applyAlignment="1" applyProtection="1">
      <alignment horizontal="center" wrapText="1"/>
      <protection/>
    </xf>
    <xf numFmtId="0" fontId="28" fillId="0" borderId="18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50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39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27" fillId="0" borderId="0" xfId="62" applyFont="1" applyFill="1" applyAlignment="1">
      <alignment horizontal="center" vertical="center" wrapText="1"/>
      <protection/>
    </xf>
    <xf numFmtId="0" fontId="27" fillId="0" borderId="0" xfId="62" applyFont="1" applyFill="1" applyAlignment="1">
      <alignment horizontal="center" vertical="center"/>
      <protection/>
    </xf>
    <xf numFmtId="0" fontId="15" fillId="0" borderId="34" xfId="62" applyFont="1" applyFill="1" applyBorder="1" applyAlignment="1">
      <alignment horizontal="left"/>
      <protection/>
    </xf>
    <xf numFmtId="0" fontId="15" fillId="0" borderId="42" xfId="62" applyFont="1" applyFill="1" applyBorder="1" applyAlignment="1">
      <alignment horizontal="left"/>
      <protection/>
    </xf>
    <xf numFmtId="3" fontId="24" fillId="0" borderId="0" xfId="62" applyNumberFormat="1" applyFont="1" applyFill="1" applyAlignment="1">
      <alignment horizontal="center"/>
      <protection/>
    </xf>
    <xf numFmtId="0" fontId="27" fillId="0" borderId="0" xfId="62" applyFont="1" applyFill="1" applyAlignment="1">
      <alignment horizontal="center" wrapText="1"/>
      <protection/>
    </xf>
    <xf numFmtId="0" fontId="27" fillId="0" borderId="0" xfId="62" applyFont="1" applyFill="1" applyAlignment="1">
      <alignment horizontal="center"/>
      <protection/>
    </xf>
    <xf numFmtId="0" fontId="15" fillId="0" borderId="34" xfId="62" applyFont="1" applyFill="1" applyBorder="1" applyAlignment="1">
      <alignment horizontal="left" indent="1"/>
      <protection/>
    </xf>
    <xf numFmtId="0" fontId="15" fillId="0" borderId="42" xfId="62" applyFont="1" applyFill="1" applyBorder="1" applyAlignment="1">
      <alignment horizontal="left" indent="1"/>
      <protection/>
    </xf>
    <xf numFmtId="0" fontId="39" fillId="0" borderId="0" xfId="0" applyFont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wrapText="1"/>
      <protection/>
    </xf>
    <xf numFmtId="0" fontId="36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5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3">
      <selection activeCell="C3" sqref="C3:E3"/>
    </sheetView>
  </sheetViews>
  <sheetFormatPr defaultColWidth="9.00390625" defaultRowHeight="12.75"/>
  <cols>
    <col min="1" max="1" width="9.50390625" style="401" customWidth="1"/>
    <col min="2" max="2" width="60.875" style="401" customWidth="1"/>
    <col min="3" max="5" width="15.875" style="402" customWidth="1"/>
    <col min="6" max="16384" width="9.375" style="412" customWidth="1"/>
  </cols>
  <sheetData>
    <row r="1" spans="1:5" ht="15.75" customHeight="1">
      <c r="A1" s="672" t="s">
        <v>4</v>
      </c>
      <c r="B1" s="672"/>
      <c r="C1" s="672"/>
      <c r="D1" s="672"/>
      <c r="E1" s="672"/>
    </row>
    <row r="2" spans="1:5" ht="15.75" customHeight="1" thickBot="1">
      <c r="A2" s="46" t="s">
        <v>110</v>
      </c>
      <c r="B2" s="46"/>
      <c r="C2" s="399"/>
      <c r="D2" s="399"/>
      <c r="E2" s="399" t="s">
        <v>156</v>
      </c>
    </row>
    <row r="3" spans="1:5" ht="15.75" customHeight="1">
      <c r="A3" s="673" t="s">
        <v>60</v>
      </c>
      <c r="B3" s="675" t="s">
        <v>6</v>
      </c>
      <c r="C3" s="677">
        <v>2014</v>
      </c>
      <c r="D3" s="677"/>
      <c r="E3" s="678"/>
    </row>
    <row r="4" spans="1:5" ht="37.5" customHeight="1" thickBot="1">
      <c r="A4" s="674"/>
      <c r="B4" s="676"/>
      <c r="C4" s="48" t="s">
        <v>178</v>
      </c>
      <c r="D4" s="48" t="s">
        <v>183</v>
      </c>
      <c r="E4" s="49" t="s">
        <v>184</v>
      </c>
    </row>
    <row r="5" spans="1:5" s="413" customFormat="1" ht="12" customHeight="1" thickBot="1">
      <c r="A5" s="377" t="s">
        <v>425</v>
      </c>
      <c r="B5" s="378" t="s">
        <v>426</v>
      </c>
      <c r="C5" s="378" t="s">
        <v>427</v>
      </c>
      <c r="D5" s="378" t="s">
        <v>428</v>
      </c>
      <c r="E5" s="426" t="s">
        <v>429</v>
      </c>
    </row>
    <row r="6" spans="1:5" s="414" customFormat="1" ht="12" customHeight="1" thickBot="1">
      <c r="A6" s="372" t="s">
        <v>672</v>
      </c>
      <c r="B6" s="373" t="s">
        <v>673</v>
      </c>
      <c r="C6" s="404">
        <f>SUM(C7:C12)</f>
        <v>354656</v>
      </c>
      <c r="D6" s="404">
        <f>SUM(D7:D12)</f>
        <v>438363</v>
      </c>
      <c r="E6" s="387">
        <f>SUM(E7:E12)</f>
        <v>438903</v>
      </c>
    </row>
    <row r="7" spans="1:5" s="414" customFormat="1" ht="12" customHeight="1">
      <c r="A7" s="367" t="s">
        <v>674</v>
      </c>
      <c r="B7" s="415" t="s">
        <v>312</v>
      </c>
      <c r="C7" s="406">
        <v>103371</v>
      </c>
      <c r="D7" s="406">
        <v>144918</v>
      </c>
      <c r="E7" s="389">
        <v>144918</v>
      </c>
    </row>
    <row r="8" spans="1:5" s="414" customFormat="1" ht="12" customHeight="1">
      <c r="A8" s="366" t="s">
        <v>675</v>
      </c>
      <c r="B8" s="416" t="s">
        <v>313</v>
      </c>
      <c r="C8" s="405">
        <v>70418</v>
      </c>
      <c r="D8" s="405">
        <v>69583</v>
      </c>
      <c r="E8" s="388">
        <v>69583</v>
      </c>
    </row>
    <row r="9" spans="1:5" s="414" customFormat="1" ht="12" customHeight="1">
      <c r="A9" s="366" t="s">
        <v>676</v>
      </c>
      <c r="B9" s="416" t="s">
        <v>314</v>
      </c>
      <c r="C9" s="405">
        <v>131294</v>
      </c>
      <c r="D9" s="405">
        <v>200617</v>
      </c>
      <c r="E9" s="388">
        <v>195981</v>
      </c>
    </row>
    <row r="10" spans="1:5" s="414" customFormat="1" ht="12" customHeight="1">
      <c r="A10" s="366" t="s">
        <v>677</v>
      </c>
      <c r="B10" s="416" t="s">
        <v>315</v>
      </c>
      <c r="C10" s="405">
        <v>4213</v>
      </c>
      <c r="D10" s="405">
        <v>4213</v>
      </c>
      <c r="E10" s="388">
        <v>4213</v>
      </c>
    </row>
    <row r="11" spans="1:5" s="414" customFormat="1" ht="12" customHeight="1">
      <c r="A11" s="366" t="s">
        <v>678</v>
      </c>
      <c r="B11" s="416" t="s">
        <v>316</v>
      </c>
      <c r="C11" s="405">
        <v>1608</v>
      </c>
      <c r="D11" s="405">
        <v>1671</v>
      </c>
      <c r="E11" s="388">
        <v>2211</v>
      </c>
    </row>
    <row r="12" spans="1:5" s="414" customFormat="1" ht="12" customHeight="1" thickBot="1">
      <c r="A12" s="368" t="s">
        <v>679</v>
      </c>
      <c r="B12" s="417" t="s">
        <v>317</v>
      </c>
      <c r="C12" s="407">
        <v>43752</v>
      </c>
      <c r="D12" s="407">
        <v>17361</v>
      </c>
      <c r="E12" s="390">
        <v>21997</v>
      </c>
    </row>
    <row r="13" spans="1:5" s="414" customFormat="1" ht="12" customHeight="1" thickBot="1">
      <c r="A13" s="372" t="s">
        <v>680</v>
      </c>
      <c r="B13" s="394" t="s">
        <v>681</v>
      </c>
      <c r="C13" s="404">
        <f>SUM(C14:C18)</f>
        <v>134300</v>
      </c>
      <c r="D13" s="404">
        <f>SUM(D14:D18)</f>
        <v>147824</v>
      </c>
      <c r="E13" s="387">
        <f>SUM(E14:E18)</f>
        <v>70357</v>
      </c>
    </row>
    <row r="14" spans="1:5" s="414" customFormat="1" ht="12" customHeight="1">
      <c r="A14" s="367" t="s">
        <v>682</v>
      </c>
      <c r="B14" s="415" t="s">
        <v>319</v>
      </c>
      <c r="C14" s="406"/>
      <c r="D14" s="406"/>
      <c r="E14" s="389"/>
    </row>
    <row r="15" spans="1:5" s="414" customFormat="1" ht="12" customHeight="1">
      <c r="A15" s="366" t="s">
        <v>683</v>
      </c>
      <c r="B15" s="416" t="s">
        <v>320</v>
      </c>
      <c r="C15" s="405"/>
      <c r="D15" s="405"/>
      <c r="E15" s="388"/>
    </row>
    <row r="16" spans="1:5" s="414" customFormat="1" ht="12" customHeight="1">
      <c r="A16" s="366" t="s">
        <v>684</v>
      </c>
      <c r="B16" s="416" t="s">
        <v>321</v>
      </c>
      <c r="C16" s="405"/>
      <c r="D16" s="405"/>
      <c r="E16" s="388"/>
    </row>
    <row r="17" spans="1:5" s="414" customFormat="1" ht="12" customHeight="1">
      <c r="A17" s="366" t="s">
        <v>685</v>
      </c>
      <c r="B17" s="416" t="s">
        <v>322</v>
      </c>
      <c r="C17" s="405"/>
      <c r="D17" s="405"/>
      <c r="E17" s="388"/>
    </row>
    <row r="18" spans="1:7" s="414" customFormat="1" ht="12" customHeight="1">
      <c r="A18" s="366" t="s">
        <v>686</v>
      </c>
      <c r="B18" s="416" t="s">
        <v>323</v>
      </c>
      <c r="C18" s="405">
        <v>134300</v>
      </c>
      <c r="D18" s="405">
        <v>147824</v>
      </c>
      <c r="E18" s="388">
        <v>70357</v>
      </c>
      <c r="G18" s="414" t="s">
        <v>849</v>
      </c>
    </row>
    <row r="19" spans="1:5" s="414" customFormat="1" ht="12" customHeight="1" thickBot="1">
      <c r="A19" s="368"/>
      <c r="B19" s="417" t="s">
        <v>687</v>
      </c>
      <c r="C19" s="407"/>
      <c r="D19" s="407"/>
      <c r="E19" s="390"/>
    </row>
    <row r="20" spans="1:5" s="414" customFormat="1" ht="12" customHeight="1" thickBot="1">
      <c r="A20" s="372" t="s">
        <v>688</v>
      </c>
      <c r="B20" s="373" t="s">
        <v>689</v>
      </c>
      <c r="C20" s="404">
        <f>SUM(C21:C25)</f>
        <v>0</v>
      </c>
      <c r="D20" s="404">
        <f>SUM(D21:D25)</f>
        <v>102000</v>
      </c>
      <c r="E20" s="387">
        <f>SUM(E21:E25)</f>
        <v>110657</v>
      </c>
    </row>
    <row r="21" spans="1:5" s="414" customFormat="1" ht="12" customHeight="1">
      <c r="A21" s="367" t="s">
        <v>690</v>
      </c>
      <c r="B21" s="415" t="s">
        <v>326</v>
      </c>
      <c r="C21" s="406"/>
      <c r="D21" s="406">
        <v>102000</v>
      </c>
      <c r="E21" s="389">
        <v>110657</v>
      </c>
    </row>
    <row r="22" spans="1:5" s="414" customFormat="1" ht="12" customHeight="1">
      <c r="A22" s="366" t="s">
        <v>691</v>
      </c>
      <c r="B22" s="416" t="s">
        <v>327</v>
      </c>
      <c r="C22" s="405"/>
      <c r="D22" s="405"/>
      <c r="E22" s="388"/>
    </row>
    <row r="23" spans="1:5" s="414" customFormat="1" ht="12" customHeight="1">
      <c r="A23" s="366" t="s">
        <v>692</v>
      </c>
      <c r="B23" s="416" t="s">
        <v>328</v>
      </c>
      <c r="C23" s="405"/>
      <c r="D23" s="405"/>
      <c r="E23" s="388"/>
    </row>
    <row r="24" spans="1:5" s="414" customFormat="1" ht="12" customHeight="1">
      <c r="A24" s="366" t="s">
        <v>693</v>
      </c>
      <c r="B24" s="416" t="s">
        <v>329</v>
      </c>
      <c r="C24" s="405"/>
      <c r="D24" s="405"/>
      <c r="E24" s="388"/>
    </row>
    <row r="25" spans="1:5" s="414" customFormat="1" ht="12" customHeight="1">
      <c r="A25" s="366" t="s">
        <v>694</v>
      </c>
      <c r="B25" s="416" t="s">
        <v>330</v>
      </c>
      <c r="C25" s="405"/>
      <c r="D25" s="405"/>
      <c r="E25" s="388"/>
    </row>
    <row r="26" spans="1:5" s="414" customFormat="1" ht="12" customHeight="1" thickBot="1">
      <c r="A26" s="368"/>
      <c r="B26" s="396" t="s">
        <v>695</v>
      </c>
      <c r="C26" s="407"/>
      <c r="D26" s="407"/>
      <c r="E26" s="390"/>
    </row>
    <row r="27" spans="1:5" s="414" customFormat="1" ht="12" customHeight="1" thickBot="1">
      <c r="A27" s="372" t="s">
        <v>696</v>
      </c>
      <c r="B27" s="373" t="s">
        <v>697</v>
      </c>
      <c r="C27" s="410">
        <f>+C28+C31+C32+C33</f>
        <v>96100</v>
      </c>
      <c r="D27" s="410">
        <f>+D28+D31+D32+D33</f>
        <v>150550</v>
      </c>
      <c r="E27" s="423">
        <f>+E28+E31+E32+E33</f>
        <v>145520</v>
      </c>
    </row>
    <row r="28" spans="1:5" s="414" customFormat="1" ht="12" customHeight="1">
      <c r="A28" s="367" t="s">
        <v>698</v>
      </c>
      <c r="B28" s="415" t="s">
        <v>334</v>
      </c>
      <c r="C28" s="425">
        <f>+C29+C30</f>
        <v>90100</v>
      </c>
      <c r="D28" s="425">
        <f>+D29+D30</f>
        <v>140900</v>
      </c>
      <c r="E28" s="424">
        <f>+E29+E30</f>
        <v>137482</v>
      </c>
    </row>
    <row r="29" spans="1:5" s="414" customFormat="1" ht="12" customHeight="1">
      <c r="A29" s="366" t="s">
        <v>699</v>
      </c>
      <c r="B29" s="416" t="s">
        <v>336</v>
      </c>
      <c r="C29" s="405">
        <v>17100</v>
      </c>
      <c r="D29" s="405">
        <v>19900</v>
      </c>
      <c r="E29" s="388">
        <v>17832</v>
      </c>
    </row>
    <row r="30" spans="1:5" s="414" customFormat="1" ht="12" customHeight="1">
      <c r="A30" s="366" t="s">
        <v>700</v>
      </c>
      <c r="B30" s="416" t="s">
        <v>338</v>
      </c>
      <c r="C30" s="405">
        <v>73000</v>
      </c>
      <c r="D30" s="405">
        <v>121000</v>
      </c>
      <c r="E30" s="388">
        <v>119650</v>
      </c>
    </row>
    <row r="31" spans="1:5" s="414" customFormat="1" ht="12" customHeight="1">
      <c r="A31" s="366" t="s">
        <v>701</v>
      </c>
      <c r="B31" s="416" t="s">
        <v>340</v>
      </c>
      <c r="C31" s="405">
        <v>5700</v>
      </c>
      <c r="D31" s="405">
        <v>7200</v>
      </c>
      <c r="E31" s="388">
        <v>6022</v>
      </c>
    </row>
    <row r="32" spans="1:5" s="414" customFormat="1" ht="12" customHeight="1">
      <c r="A32" s="366" t="s">
        <v>702</v>
      </c>
      <c r="B32" s="416" t="s">
        <v>342</v>
      </c>
      <c r="C32" s="405"/>
      <c r="D32" s="405"/>
      <c r="E32" s="388"/>
    </row>
    <row r="33" spans="1:5" s="414" customFormat="1" ht="12" customHeight="1" thickBot="1">
      <c r="A33" s="368" t="s">
        <v>703</v>
      </c>
      <c r="B33" s="396" t="s">
        <v>344</v>
      </c>
      <c r="C33" s="407">
        <v>300</v>
      </c>
      <c r="D33" s="407">
        <v>2450</v>
      </c>
      <c r="E33" s="390">
        <v>2016</v>
      </c>
    </row>
    <row r="34" spans="1:5" s="414" customFormat="1" ht="12" customHeight="1" thickBot="1">
      <c r="A34" s="372" t="s">
        <v>704</v>
      </c>
      <c r="B34" s="373" t="s">
        <v>705</v>
      </c>
      <c r="C34" s="404">
        <f>SUM(C35:C44)</f>
        <v>68890</v>
      </c>
      <c r="D34" s="404">
        <f>SUM(D35:D44)</f>
        <v>74035</v>
      </c>
      <c r="E34" s="387">
        <f>SUM(E35:E44)</f>
        <v>81793</v>
      </c>
    </row>
    <row r="35" spans="1:5" s="414" customFormat="1" ht="12" customHeight="1">
      <c r="A35" s="367" t="s">
        <v>706</v>
      </c>
      <c r="B35" s="415" t="s">
        <v>346</v>
      </c>
      <c r="C35" s="406">
        <v>1000</v>
      </c>
      <c r="D35" s="406">
        <v>1668</v>
      </c>
      <c r="E35" s="389">
        <v>1668</v>
      </c>
    </row>
    <row r="36" spans="1:5" s="414" customFormat="1" ht="12" customHeight="1">
      <c r="A36" s="366" t="s">
        <v>707</v>
      </c>
      <c r="B36" s="416" t="s">
        <v>347</v>
      </c>
      <c r="C36" s="405">
        <v>16200</v>
      </c>
      <c r="D36" s="405">
        <v>16394</v>
      </c>
      <c r="E36" s="388">
        <v>17405</v>
      </c>
    </row>
    <row r="37" spans="1:5" s="414" customFormat="1" ht="12" customHeight="1">
      <c r="A37" s="366" t="s">
        <v>708</v>
      </c>
      <c r="B37" s="416" t="s">
        <v>348</v>
      </c>
      <c r="C37" s="405"/>
      <c r="D37" s="405"/>
      <c r="E37" s="388">
        <v>236</v>
      </c>
    </row>
    <row r="38" spans="1:5" s="414" customFormat="1" ht="12" customHeight="1">
      <c r="A38" s="366" t="s">
        <v>709</v>
      </c>
      <c r="B38" s="416" t="s">
        <v>349</v>
      </c>
      <c r="C38" s="405">
        <v>7000</v>
      </c>
      <c r="D38" s="405">
        <v>7730</v>
      </c>
      <c r="E38" s="388">
        <v>6822</v>
      </c>
    </row>
    <row r="39" spans="1:5" s="414" customFormat="1" ht="12" customHeight="1">
      <c r="A39" s="366" t="s">
        <v>710</v>
      </c>
      <c r="B39" s="416" t="s">
        <v>350</v>
      </c>
      <c r="C39" s="405">
        <v>30450</v>
      </c>
      <c r="D39" s="405">
        <v>38150</v>
      </c>
      <c r="E39" s="388">
        <v>37811</v>
      </c>
    </row>
    <row r="40" spans="1:5" s="414" customFormat="1" ht="12" customHeight="1">
      <c r="A40" s="366" t="s">
        <v>711</v>
      </c>
      <c r="B40" s="416" t="s">
        <v>351</v>
      </c>
      <c r="C40" s="405">
        <v>14240</v>
      </c>
      <c r="D40" s="405">
        <v>9587</v>
      </c>
      <c r="E40" s="388">
        <v>9148</v>
      </c>
    </row>
    <row r="41" spans="1:5" s="414" customFormat="1" ht="12" customHeight="1">
      <c r="A41" s="366" t="s">
        <v>711</v>
      </c>
      <c r="B41" s="416" t="s">
        <v>352</v>
      </c>
      <c r="C41" s="405"/>
      <c r="D41" s="405"/>
      <c r="E41" s="388"/>
    </row>
    <row r="42" spans="1:5" s="414" customFormat="1" ht="12" customHeight="1">
      <c r="A42" s="366" t="s">
        <v>712</v>
      </c>
      <c r="B42" s="416" t="s">
        <v>353</v>
      </c>
      <c r="C42" s="405"/>
      <c r="D42" s="405">
        <v>506</v>
      </c>
      <c r="E42" s="388">
        <v>424</v>
      </c>
    </row>
    <row r="43" spans="1:5" s="414" customFormat="1" ht="12" customHeight="1">
      <c r="A43" s="366" t="s">
        <v>713</v>
      </c>
      <c r="B43" s="416" t="s">
        <v>355</v>
      </c>
      <c r="C43" s="408"/>
      <c r="D43" s="408"/>
      <c r="E43" s="391"/>
    </row>
    <row r="44" spans="1:5" s="414" customFormat="1" ht="12" customHeight="1" thickBot="1">
      <c r="A44" s="368" t="s">
        <v>714</v>
      </c>
      <c r="B44" s="417" t="s">
        <v>357</v>
      </c>
      <c r="C44" s="409"/>
      <c r="D44" s="409"/>
      <c r="E44" s="392">
        <v>8279</v>
      </c>
    </row>
    <row r="45" spans="1:5" s="414" customFormat="1" ht="12" customHeight="1" thickBot="1">
      <c r="A45" s="372" t="s">
        <v>715</v>
      </c>
      <c r="B45" s="373" t="s">
        <v>716</v>
      </c>
      <c r="C45" s="404">
        <f>SUM(C46:C50)</f>
        <v>2500</v>
      </c>
      <c r="D45" s="404">
        <f>SUM(D46:D50)</f>
        <v>6600</v>
      </c>
      <c r="E45" s="387">
        <f>SUM(E46:E50)</f>
        <v>1397</v>
      </c>
    </row>
    <row r="46" spans="1:5" s="414" customFormat="1" ht="12" customHeight="1">
      <c r="A46" s="367" t="s">
        <v>717</v>
      </c>
      <c r="B46" s="415" t="s">
        <v>359</v>
      </c>
      <c r="C46" s="427"/>
      <c r="D46" s="427"/>
      <c r="E46" s="393"/>
    </row>
    <row r="47" spans="1:5" s="414" customFormat="1" ht="12" customHeight="1">
      <c r="A47" s="366" t="s">
        <v>718</v>
      </c>
      <c r="B47" s="416" t="s">
        <v>360</v>
      </c>
      <c r="C47" s="408"/>
      <c r="D47" s="408">
        <v>1200</v>
      </c>
      <c r="E47" s="391">
        <v>1200</v>
      </c>
    </row>
    <row r="48" spans="1:5" s="414" customFormat="1" ht="12" customHeight="1">
      <c r="A48" s="366" t="s">
        <v>719</v>
      </c>
      <c r="B48" s="416" t="s">
        <v>362</v>
      </c>
      <c r="C48" s="408"/>
      <c r="D48" s="408">
        <v>200</v>
      </c>
      <c r="E48" s="391">
        <v>197</v>
      </c>
    </row>
    <row r="49" spans="1:5" s="414" customFormat="1" ht="12" customHeight="1">
      <c r="A49" s="366" t="s">
        <v>720</v>
      </c>
      <c r="B49" s="416" t="s">
        <v>823</v>
      </c>
      <c r="C49" s="408">
        <v>2500</v>
      </c>
      <c r="D49" s="408">
        <v>5200</v>
      </c>
      <c r="E49" s="391"/>
    </row>
    <row r="50" spans="1:5" s="414" customFormat="1" ht="12" customHeight="1" thickBot="1">
      <c r="A50" s="368" t="s">
        <v>721</v>
      </c>
      <c r="B50" s="417" t="s">
        <v>366</v>
      </c>
      <c r="C50" s="409"/>
      <c r="D50" s="409"/>
      <c r="E50" s="392"/>
    </row>
    <row r="51" spans="1:5" s="414" customFormat="1" ht="17.25" customHeight="1" thickBot="1">
      <c r="A51" s="372" t="s">
        <v>722</v>
      </c>
      <c r="B51" s="373" t="s">
        <v>723</v>
      </c>
      <c r="C51" s="404">
        <f>SUM(C52:C54)</f>
        <v>101022</v>
      </c>
      <c r="D51" s="404">
        <f>SUM(D52:D54)</f>
        <v>101192</v>
      </c>
      <c r="E51" s="387">
        <f>SUM(E52:E54)</f>
        <v>132994</v>
      </c>
    </row>
    <row r="52" spans="1:5" s="414" customFormat="1" ht="12" customHeight="1">
      <c r="A52" s="367" t="s">
        <v>724</v>
      </c>
      <c r="B52" s="415" t="s">
        <v>368</v>
      </c>
      <c r="C52" s="406"/>
      <c r="D52" s="406"/>
      <c r="E52" s="389"/>
    </row>
    <row r="53" spans="1:5" s="414" customFormat="1" ht="12" customHeight="1">
      <c r="A53" s="366" t="s">
        <v>725</v>
      </c>
      <c r="B53" s="416" t="s">
        <v>369</v>
      </c>
      <c r="C53" s="405"/>
      <c r="D53" s="405"/>
      <c r="E53" s="388">
        <v>170</v>
      </c>
    </row>
    <row r="54" spans="1:5" s="414" customFormat="1" ht="12" customHeight="1">
      <c r="A54" s="366" t="s">
        <v>726</v>
      </c>
      <c r="B54" s="416" t="s">
        <v>371</v>
      </c>
      <c r="C54" s="405">
        <v>101022</v>
      </c>
      <c r="D54" s="405">
        <v>101192</v>
      </c>
      <c r="E54" s="388">
        <v>132824</v>
      </c>
    </row>
    <row r="55" spans="1:5" s="414" customFormat="1" ht="12" customHeight="1" thickBot="1">
      <c r="A55" s="368"/>
      <c r="B55" s="417" t="s">
        <v>373</v>
      </c>
      <c r="C55" s="407"/>
      <c r="D55" s="407"/>
      <c r="E55" s="390"/>
    </row>
    <row r="56" spans="1:5" s="414" customFormat="1" ht="12" customHeight="1" thickBot="1">
      <c r="A56" s="372" t="s">
        <v>727</v>
      </c>
      <c r="B56" s="394" t="s">
        <v>374</v>
      </c>
      <c r="C56" s="404">
        <f>SUM(C57:C59)</f>
        <v>46360</v>
      </c>
      <c r="D56" s="404">
        <f>SUM(D57:D59)</f>
        <v>22640</v>
      </c>
      <c r="E56" s="387">
        <f>SUM(E57:E59)</f>
        <v>11351</v>
      </c>
    </row>
    <row r="57" spans="1:5" s="414" customFormat="1" ht="12" customHeight="1">
      <c r="A57" s="367" t="s">
        <v>728</v>
      </c>
      <c r="B57" s="415" t="s">
        <v>375</v>
      </c>
      <c r="C57" s="408"/>
      <c r="D57" s="408"/>
      <c r="E57" s="391"/>
    </row>
    <row r="58" spans="1:5" s="414" customFormat="1" ht="12" customHeight="1">
      <c r="A58" s="366" t="s">
        <v>729</v>
      </c>
      <c r="B58" s="416" t="s">
        <v>376</v>
      </c>
      <c r="C58" s="408"/>
      <c r="D58" s="408"/>
      <c r="E58" s="391"/>
    </row>
    <row r="59" spans="1:5" s="414" customFormat="1" ht="12" customHeight="1">
      <c r="A59" s="366" t="s">
        <v>730</v>
      </c>
      <c r="B59" s="416" t="s">
        <v>377</v>
      </c>
      <c r="C59" s="408">
        <v>46360</v>
      </c>
      <c r="D59" s="408">
        <v>22640</v>
      </c>
      <c r="E59" s="391">
        <v>11351</v>
      </c>
    </row>
    <row r="60" spans="1:5" s="414" customFormat="1" ht="12" customHeight="1" thickBot="1">
      <c r="A60" s="368"/>
      <c r="B60" s="417" t="s">
        <v>731</v>
      </c>
      <c r="C60" s="408"/>
      <c r="D60" s="408"/>
      <c r="E60" s="391"/>
    </row>
    <row r="61" spans="1:5" s="414" customFormat="1" ht="12" customHeight="1" thickBot="1">
      <c r="A61" s="372" t="s">
        <v>732</v>
      </c>
      <c r="B61" s="373" t="s">
        <v>733</v>
      </c>
      <c r="C61" s="410">
        <f>+C6+C13+C20+C27+C34+C45+C51+C56</f>
        <v>803828</v>
      </c>
      <c r="D61" s="410">
        <f>+D6+D13+D20+D27+D34+D45+D51+D56</f>
        <v>1043204</v>
      </c>
      <c r="E61" s="423">
        <f>+E6+E13+E20+E27+E34+E45+E51+E56</f>
        <v>992972</v>
      </c>
    </row>
    <row r="62" spans="1:5" s="414" customFormat="1" ht="12" customHeight="1" thickBot="1">
      <c r="A62" s="428" t="s">
        <v>734</v>
      </c>
      <c r="B62" s="394" t="s">
        <v>735</v>
      </c>
      <c r="C62" s="404">
        <f>+C63+C64+C65</f>
        <v>0</v>
      </c>
      <c r="D62" s="404">
        <f>+D63+D64+D65</f>
        <v>0</v>
      </c>
      <c r="E62" s="387">
        <f>+E63+E64+E65</f>
        <v>0</v>
      </c>
    </row>
    <row r="63" spans="1:5" s="414" customFormat="1" ht="12" customHeight="1">
      <c r="A63" s="367" t="s">
        <v>736</v>
      </c>
      <c r="B63" s="415" t="s">
        <v>383</v>
      </c>
      <c r="C63" s="408"/>
      <c r="D63" s="408"/>
      <c r="E63" s="391"/>
    </row>
    <row r="64" spans="1:5" s="414" customFormat="1" ht="12" customHeight="1">
      <c r="A64" s="366" t="s">
        <v>737</v>
      </c>
      <c r="B64" s="416" t="s">
        <v>385</v>
      </c>
      <c r="C64" s="408"/>
      <c r="D64" s="408"/>
      <c r="E64" s="391"/>
    </row>
    <row r="65" spans="1:5" s="414" customFormat="1" ht="12" customHeight="1" thickBot="1">
      <c r="A65" s="368" t="s">
        <v>738</v>
      </c>
      <c r="B65" s="352" t="s">
        <v>430</v>
      </c>
      <c r="C65" s="408"/>
      <c r="D65" s="408"/>
      <c r="E65" s="391"/>
    </row>
    <row r="66" spans="1:5" s="414" customFormat="1" ht="12" customHeight="1" thickBot="1">
      <c r="A66" s="428" t="s">
        <v>739</v>
      </c>
      <c r="B66" s="394" t="s">
        <v>740</v>
      </c>
      <c r="C66" s="404">
        <f>+C67+C68+C69+C70</f>
        <v>0</v>
      </c>
      <c r="D66" s="404">
        <f>+D67+D68+D69+D70</f>
        <v>0</v>
      </c>
      <c r="E66" s="387">
        <f>+E67+E68+E69+E70</f>
        <v>0</v>
      </c>
    </row>
    <row r="67" spans="1:5" s="414" customFormat="1" ht="13.5" customHeight="1">
      <c r="A67" s="367" t="s">
        <v>741</v>
      </c>
      <c r="B67" s="415" t="s">
        <v>389</v>
      </c>
      <c r="C67" s="408"/>
      <c r="D67" s="408"/>
      <c r="E67" s="391"/>
    </row>
    <row r="68" spans="1:5" s="414" customFormat="1" ht="12" customHeight="1">
      <c r="A68" s="366" t="s">
        <v>742</v>
      </c>
      <c r="B68" s="416" t="s">
        <v>390</v>
      </c>
      <c r="C68" s="408"/>
      <c r="D68" s="408"/>
      <c r="E68" s="391"/>
    </row>
    <row r="69" spans="1:5" s="414" customFormat="1" ht="12" customHeight="1">
      <c r="A69" s="366" t="s">
        <v>743</v>
      </c>
      <c r="B69" s="416" t="s">
        <v>392</v>
      </c>
      <c r="C69" s="408"/>
      <c r="D69" s="408"/>
      <c r="E69" s="391"/>
    </row>
    <row r="70" spans="1:5" s="414" customFormat="1" ht="12" customHeight="1" thickBot="1">
      <c r="A70" s="368" t="s">
        <v>744</v>
      </c>
      <c r="B70" s="417" t="s">
        <v>394</v>
      </c>
      <c r="C70" s="408"/>
      <c r="D70" s="408"/>
      <c r="E70" s="391"/>
    </row>
    <row r="71" spans="1:5" s="414" customFormat="1" ht="12" customHeight="1" thickBot="1">
      <c r="A71" s="428" t="s">
        <v>745</v>
      </c>
      <c r="B71" s="394" t="s">
        <v>746</v>
      </c>
      <c r="C71" s="404">
        <f>+C72+C73</f>
        <v>0</v>
      </c>
      <c r="D71" s="404">
        <f>+D72+D73</f>
        <v>0</v>
      </c>
      <c r="E71" s="387">
        <f>+E72+E73</f>
        <v>0</v>
      </c>
    </row>
    <row r="72" spans="1:5" s="414" customFormat="1" ht="12" customHeight="1">
      <c r="A72" s="367" t="s">
        <v>747</v>
      </c>
      <c r="B72" s="415" t="s">
        <v>398</v>
      </c>
      <c r="C72" s="408"/>
      <c r="D72" s="408"/>
      <c r="E72" s="391"/>
    </row>
    <row r="73" spans="1:5" s="414" customFormat="1" ht="12" customHeight="1" thickBot="1">
      <c r="A73" s="368" t="s">
        <v>748</v>
      </c>
      <c r="B73" s="417" t="s">
        <v>400</v>
      </c>
      <c r="C73" s="408"/>
      <c r="D73" s="408"/>
      <c r="E73" s="391"/>
    </row>
    <row r="74" spans="1:5" s="414" customFormat="1" ht="12" customHeight="1" thickBot="1">
      <c r="A74" s="428" t="s">
        <v>749</v>
      </c>
      <c r="B74" s="394" t="s">
        <v>750</v>
      </c>
      <c r="C74" s="404">
        <f>+C75+C76+C77</f>
        <v>0</v>
      </c>
      <c r="D74" s="404">
        <f>+D75+D76+D77</f>
        <v>0</v>
      </c>
      <c r="E74" s="387">
        <f>+E75+E76+E77</f>
        <v>0</v>
      </c>
    </row>
    <row r="75" spans="1:5" s="414" customFormat="1" ht="12" customHeight="1">
      <c r="A75" s="367" t="s">
        <v>751</v>
      </c>
      <c r="B75" s="415" t="s">
        <v>404</v>
      </c>
      <c r="C75" s="408"/>
      <c r="D75" s="408"/>
      <c r="E75" s="391"/>
    </row>
    <row r="76" spans="1:5" s="414" customFormat="1" ht="12" customHeight="1">
      <c r="A76" s="366" t="s">
        <v>752</v>
      </c>
      <c r="B76" s="416" t="s">
        <v>406</v>
      </c>
      <c r="C76" s="408"/>
      <c r="D76" s="408"/>
      <c r="E76" s="391"/>
    </row>
    <row r="77" spans="1:5" s="414" customFormat="1" ht="12" customHeight="1" thickBot="1">
      <c r="A77" s="368" t="s">
        <v>753</v>
      </c>
      <c r="B77" s="396" t="s">
        <v>408</v>
      </c>
      <c r="C77" s="408"/>
      <c r="D77" s="408"/>
      <c r="E77" s="391"/>
    </row>
    <row r="78" spans="1:5" s="414" customFormat="1" ht="12" customHeight="1" thickBot="1">
      <c r="A78" s="428" t="s">
        <v>754</v>
      </c>
      <c r="B78" s="394" t="s">
        <v>755</v>
      </c>
      <c r="C78" s="404">
        <f>+C79+C80+C81+C82</f>
        <v>0</v>
      </c>
      <c r="D78" s="404">
        <f>+D79+D80+D81+D82</f>
        <v>0</v>
      </c>
      <c r="E78" s="387">
        <f>+E79+E80+E81+E82</f>
        <v>0</v>
      </c>
    </row>
    <row r="79" spans="1:5" s="414" customFormat="1" ht="12" customHeight="1">
      <c r="A79" s="418" t="s">
        <v>756</v>
      </c>
      <c r="B79" s="415" t="s">
        <v>412</v>
      </c>
      <c r="C79" s="408"/>
      <c r="D79" s="408"/>
      <c r="E79" s="391"/>
    </row>
    <row r="80" spans="1:5" s="414" customFormat="1" ht="12" customHeight="1">
      <c r="A80" s="419" t="s">
        <v>757</v>
      </c>
      <c r="B80" s="416" t="s">
        <v>414</v>
      </c>
      <c r="C80" s="408"/>
      <c r="D80" s="408"/>
      <c r="E80" s="391"/>
    </row>
    <row r="81" spans="1:5" s="414" customFormat="1" ht="12" customHeight="1">
      <c r="A81" s="419" t="s">
        <v>758</v>
      </c>
      <c r="B81" s="416" t="s">
        <v>416</v>
      </c>
      <c r="C81" s="408"/>
      <c r="D81" s="408"/>
      <c r="E81" s="391"/>
    </row>
    <row r="82" spans="1:5" s="414" customFormat="1" ht="12" customHeight="1" thickBot="1">
      <c r="A82" s="429" t="s">
        <v>759</v>
      </c>
      <c r="B82" s="396" t="s">
        <v>418</v>
      </c>
      <c r="C82" s="408"/>
      <c r="D82" s="408"/>
      <c r="E82" s="391"/>
    </row>
    <row r="83" spans="1:5" s="414" customFormat="1" ht="12" customHeight="1" thickBot="1">
      <c r="A83" s="428" t="s">
        <v>760</v>
      </c>
      <c r="B83" s="394" t="s">
        <v>420</v>
      </c>
      <c r="C83" s="431"/>
      <c r="D83" s="431"/>
      <c r="E83" s="432"/>
    </row>
    <row r="84" spans="1:5" s="414" customFormat="1" ht="12" customHeight="1" thickBot="1">
      <c r="A84" s="428" t="s">
        <v>761</v>
      </c>
      <c r="B84" s="350" t="s">
        <v>762</v>
      </c>
      <c r="C84" s="410">
        <f>+C62+C66+C71+C74+C78+C83</f>
        <v>0</v>
      </c>
      <c r="D84" s="410">
        <f>+D62+D66+D71+D74+D78+D83</f>
        <v>0</v>
      </c>
      <c r="E84" s="423">
        <f>+E62+E66+E71+E74+E78+E83</f>
        <v>0</v>
      </c>
    </row>
    <row r="85" spans="1:5" s="414" customFormat="1" ht="12" customHeight="1" thickBot="1">
      <c r="A85" s="430" t="s">
        <v>763</v>
      </c>
      <c r="B85" s="353" t="s">
        <v>764</v>
      </c>
      <c r="C85" s="410">
        <f>+C61+C84</f>
        <v>803828</v>
      </c>
      <c r="D85" s="410">
        <f>+D61+D84</f>
        <v>1043204</v>
      </c>
      <c r="E85" s="423">
        <f>+E61+E84</f>
        <v>992972</v>
      </c>
    </row>
    <row r="86" spans="1:5" s="414" customFormat="1" ht="12" customHeight="1">
      <c r="A86" s="348"/>
      <c r="B86" s="348"/>
      <c r="C86" s="349"/>
      <c r="D86" s="349"/>
      <c r="E86" s="349"/>
    </row>
    <row r="87" spans="1:5" ht="16.5" customHeight="1">
      <c r="A87" s="672" t="s">
        <v>36</v>
      </c>
      <c r="B87" s="672"/>
      <c r="C87" s="672"/>
      <c r="D87" s="672"/>
      <c r="E87" s="672"/>
    </row>
    <row r="88" spans="1:5" s="420" customFormat="1" ht="16.5" customHeight="1" thickBot="1">
      <c r="A88" s="47" t="s">
        <v>111</v>
      </c>
      <c r="B88" s="47"/>
      <c r="C88" s="381"/>
      <c r="D88" s="381"/>
      <c r="E88" s="381" t="s">
        <v>156</v>
      </c>
    </row>
    <row r="89" spans="1:5" s="420" customFormat="1" ht="16.5" customHeight="1">
      <c r="A89" s="673" t="s">
        <v>60</v>
      </c>
      <c r="B89" s="675" t="s">
        <v>177</v>
      </c>
      <c r="C89" s="677">
        <f>+C3</f>
        <v>2014</v>
      </c>
      <c r="D89" s="677"/>
      <c r="E89" s="678"/>
    </row>
    <row r="90" spans="1:5" ht="37.5" customHeight="1" thickBot="1">
      <c r="A90" s="674"/>
      <c r="B90" s="676"/>
      <c r="C90" s="48" t="s">
        <v>178</v>
      </c>
      <c r="D90" s="48" t="s">
        <v>183</v>
      </c>
      <c r="E90" s="49" t="s">
        <v>184</v>
      </c>
    </row>
    <row r="91" spans="1:5" s="413" customFormat="1" ht="12" customHeight="1" thickBot="1">
      <c r="A91" s="377" t="s">
        <v>425</v>
      </c>
      <c r="B91" s="378" t="s">
        <v>426</v>
      </c>
      <c r="C91" s="378" t="s">
        <v>427</v>
      </c>
      <c r="D91" s="378" t="s">
        <v>428</v>
      </c>
      <c r="E91" s="379" t="s">
        <v>429</v>
      </c>
    </row>
    <row r="92" spans="1:5" ht="12" customHeight="1" thickBot="1">
      <c r="A92" s="374" t="s">
        <v>7</v>
      </c>
      <c r="B92" s="376" t="s">
        <v>765</v>
      </c>
      <c r="C92" s="403">
        <f>SUM(C93:C97)</f>
        <v>716960</v>
      </c>
      <c r="D92" s="403">
        <f>SUM(D93:D97)</f>
        <v>846855</v>
      </c>
      <c r="E92" s="358">
        <f>SUM(E93:E97)</f>
        <v>826701</v>
      </c>
    </row>
    <row r="93" spans="1:5" ht="12" customHeight="1">
      <c r="A93" s="369" t="s">
        <v>766</v>
      </c>
      <c r="B93" s="362" t="s">
        <v>37</v>
      </c>
      <c r="C93" s="92">
        <v>273955</v>
      </c>
      <c r="D93" s="92">
        <v>357966</v>
      </c>
      <c r="E93" s="357">
        <v>356839</v>
      </c>
    </row>
    <row r="94" spans="1:5" ht="12" customHeight="1">
      <c r="A94" s="366" t="s">
        <v>767</v>
      </c>
      <c r="B94" s="360" t="s">
        <v>131</v>
      </c>
      <c r="C94" s="405">
        <v>65816</v>
      </c>
      <c r="D94" s="405">
        <v>79921</v>
      </c>
      <c r="E94" s="388">
        <v>77842</v>
      </c>
    </row>
    <row r="95" spans="1:5" ht="12" customHeight="1">
      <c r="A95" s="366" t="s">
        <v>768</v>
      </c>
      <c r="B95" s="360" t="s">
        <v>100</v>
      </c>
      <c r="C95" s="407">
        <v>204889</v>
      </c>
      <c r="D95" s="407">
        <v>226745</v>
      </c>
      <c r="E95" s="390">
        <v>234256</v>
      </c>
    </row>
    <row r="96" spans="1:5" ht="12" customHeight="1">
      <c r="A96" s="366" t="s">
        <v>769</v>
      </c>
      <c r="B96" s="363" t="s">
        <v>132</v>
      </c>
      <c r="C96" s="407">
        <v>164300</v>
      </c>
      <c r="D96" s="407">
        <v>166950</v>
      </c>
      <c r="E96" s="390">
        <v>143046</v>
      </c>
    </row>
    <row r="97" spans="1:5" ht="12" customHeight="1">
      <c r="A97" s="366" t="s">
        <v>770</v>
      </c>
      <c r="B97" s="371" t="s">
        <v>133</v>
      </c>
      <c r="C97" s="407">
        <v>8000</v>
      </c>
      <c r="D97" s="407">
        <v>15273</v>
      </c>
      <c r="E97" s="390">
        <v>14718</v>
      </c>
    </row>
    <row r="98" spans="1:5" ht="12" customHeight="1">
      <c r="A98" s="366" t="s">
        <v>771</v>
      </c>
      <c r="B98" s="360" t="s">
        <v>431</v>
      </c>
      <c r="C98" s="407"/>
      <c r="D98" s="407"/>
      <c r="E98" s="390"/>
    </row>
    <row r="99" spans="1:5" ht="12" customHeight="1">
      <c r="A99" s="366" t="s">
        <v>772</v>
      </c>
      <c r="B99" s="383" t="s">
        <v>432</v>
      </c>
      <c r="C99" s="407"/>
      <c r="D99" s="407"/>
      <c r="E99" s="390"/>
    </row>
    <row r="100" spans="1:5" ht="12" customHeight="1">
      <c r="A100" s="366" t="s">
        <v>773</v>
      </c>
      <c r="B100" s="384" t="s">
        <v>433</v>
      </c>
      <c r="C100" s="407"/>
      <c r="D100" s="407"/>
      <c r="E100" s="390"/>
    </row>
    <row r="101" spans="1:5" ht="18" customHeight="1">
      <c r="A101" s="366" t="s">
        <v>774</v>
      </c>
      <c r="B101" s="384" t="s">
        <v>824</v>
      </c>
      <c r="C101" s="407"/>
      <c r="D101" s="407">
        <v>1938</v>
      </c>
      <c r="E101" s="390">
        <v>1938</v>
      </c>
    </row>
    <row r="102" spans="1:5" ht="12" customHeight="1">
      <c r="A102" s="366" t="s">
        <v>775</v>
      </c>
      <c r="B102" s="383" t="s">
        <v>435</v>
      </c>
      <c r="C102" s="407"/>
      <c r="D102" s="407"/>
      <c r="E102" s="390"/>
    </row>
    <row r="103" spans="1:5" ht="12" customHeight="1">
      <c r="A103" s="366" t="s">
        <v>776</v>
      </c>
      <c r="B103" s="383" t="s">
        <v>436</v>
      </c>
      <c r="C103" s="407"/>
      <c r="D103" s="407"/>
      <c r="E103" s="390"/>
    </row>
    <row r="104" spans="1:5" ht="12" customHeight="1">
      <c r="A104" s="366" t="s">
        <v>777</v>
      </c>
      <c r="B104" s="384" t="s">
        <v>437</v>
      </c>
      <c r="C104" s="407"/>
      <c r="D104" s="407"/>
      <c r="E104" s="390"/>
    </row>
    <row r="105" spans="1:5" ht="12" customHeight="1">
      <c r="A105" s="365" t="s">
        <v>778</v>
      </c>
      <c r="B105" s="385" t="s">
        <v>438</v>
      </c>
      <c r="C105" s="407"/>
      <c r="D105" s="407"/>
      <c r="E105" s="390"/>
    </row>
    <row r="106" spans="1:5" ht="12" customHeight="1">
      <c r="A106" s="366" t="s">
        <v>779</v>
      </c>
      <c r="B106" s="385" t="s">
        <v>440</v>
      </c>
      <c r="C106" s="407"/>
      <c r="D106" s="407"/>
      <c r="E106" s="390"/>
    </row>
    <row r="107" spans="1:5" ht="12" customHeight="1" thickBot="1">
      <c r="A107" s="370" t="s">
        <v>780</v>
      </c>
      <c r="B107" s="386" t="s">
        <v>442</v>
      </c>
      <c r="C107" s="93">
        <v>8000</v>
      </c>
      <c r="D107" s="93">
        <v>13385</v>
      </c>
      <c r="E107" s="351">
        <v>12880</v>
      </c>
    </row>
    <row r="108" spans="1:5" ht="12" customHeight="1" thickBot="1">
      <c r="A108" s="372" t="s">
        <v>8</v>
      </c>
      <c r="B108" s="375" t="s">
        <v>781</v>
      </c>
      <c r="C108" s="404">
        <f>+C109+C111+C113</f>
        <v>84368</v>
      </c>
      <c r="D108" s="404">
        <f>+D109+D111+D113</f>
        <v>196349</v>
      </c>
      <c r="E108" s="387">
        <f>+E109+E111+E113</f>
        <v>165569</v>
      </c>
    </row>
    <row r="109" spans="1:5" ht="12" customHeight="1">
      <c r="A109" s="367" t="s">
        <v>782</v>
      </c>
      <c r="B109" s="360" t="s">
        <v>155</v>
      </c>
      <c r="C109" s="406">
        <v>52364</v>
      </c>
      <c r="D109" s="406">
        <v>58130</v>
      </c>
      <c r="E109" s="389">
        <v>46828</v>
      </c>
    </row>
    <row r="110" spans="1:5" ht="12" customHeight="1">
      <c r="A110" s="367"/>
      <c r="B110" s="364" t="s">
        <v>443</v>
      </c>
      <c r="C110" s="406">
        <v>27630</v>
      </c>
      <c r="D110" s="406"/>
      <c r="E110" s="389"/>
    </row>
    <row r="111" spans="1:5" ht="15.75">
      <c r="A111" s="367" t="s">
        <v>783</v>
      </c>
      <c r="B111" s="364" t="s">
        <v>135</v>
      </c>
      <c r="C111" s="405">
        <v>31994</v>
      </c>
      <c r="D111" s="405">
        <v>30380</v>
      </c>
      <c r="E111" s="388">
        <v>10912</v>
      </c>
    </row>
    <row r="112" spans="1:5" ht="12" customHeight="1">
      <c r="A112" s="367"/>
      <c r="B112" s="364" t="s">
        <v>444</v>
      </c>
      <c r="C112" s="405"/>
      <c r="D112" s="405"/>
      <c r="E112" s="388"/>
    </row>
    <row r="113" spans="1:5" ht="12" customHeight="1">
      <c r="A113" s="367" t="s">
        <v>784</v>
      </c>
      <c r="B113" s="396" t="s">
        <v>158</v>
      </c>
      <c r="C113" s="405">
        <v>10</v>
      </c>
      <c r="D113" s="405">
        <v>107839</v>
      </c>
      <c r="E113" s="388">
        <v>107829</v>
      </c>
    </row>
    <row r="114" spans="1:5" ht="15.75" customHeight="1">
      <c r="A114" s="367" t="s">
        <v>785</v>
      </c>
      <c r="B114" s="395" t="s">
        <v>445</v>
      </c>
      <c r="C114" s="405"/>
      <c r="D114" s="405"/>
      <c r="E114" s="388"/>
    </row>
    <row r="115" spans="1:5" ht="16.5" customHeight="1">
      <c r="A115" s="367" t="s">
        <v>786</v>
      </c>
      <c r="B115" s="411" t="s">
        <v>446</v>
      </c>
      <c r="C115" s="405"/>
      <c r="D115" s="405"/>
      <c r="E115" s="388"/>
    </row>
    <row r="116" spans="1:5" ht="21" customHeight="1">
      <c r="A116" s="367" t="s">
        <v>787</v>
      </c>
      <c r="B116" s="384" t="s">
        <v>434</v>
      </c>
      <c r="C116" s="405"/>
      <c r="D116" s="405"/>
      <c r="E116" s="388"/>
    </row>
    <row r="117" spans="1:5" ht="12" customHeight="1">
      <c r="A117" s="367" t="s">
        <v>788</v>
      </c>
      <c r="B117" s="384" t="s">
        <v>825</v>
      </c>
      <c r="C117" s="405"/>
      <c r="D117" s="405">
        <v>107839</v>
      </c>
      <c r="E117" s="388">
        <v>107829</v>
      </c>
    </row>
    <row r="118" spans="1:5" ht="12" customHeight="1">
      <c r="A118" s="367" t="s">
        <v>789</v>
      </c>
      <c r="B118" s="384" t="s">
        <v>448</v>
      </c>
      <c r="C118" s="405"/>
      <c r="D118" s="405"/>
      <c r="E118" s="388"/>
    </row>
    <row r="119" spans="1:5" s="433" customFormat="1" ht="18" customHeight="1">
      <c r="A119" s="367" t="s">
        <v>790</v>
      </c>
      <c r="B119" s="384" t="s">
        <v>437</v>
      </c>
      <c r="C119" s="405"/>
      <c r="D119" s="405"/>
      <c r="E119" s="388"/>
    </row>
    <row r="120" spans="1:5" ht="12" customHeight="1">
      <c r="A120" s="367" t="s">
        <v>791</v>
      </c>
      <c r="B120" s="384" t="s">
        <v>451</v>
      </c>
      <c r="C120" s="405"/>
      <c r="D120" s="405"/>
      <c r="E120" s="388"/>
    </row>
    <row r="121" spans="1:5" ht="12" customHeight="1" thickBot="1">
      <c r="A121" s="365" t="s">
        <v>792</v>
      </c>
      <c r="B121" s="384" t="s">
        <v>453</v>
      </c>
      <c r="C121" s="407">
        <v>10</v>
      </c>
      <c r="D121" s="407"/>
      <c r="E121" s="390"/>
    </row>
    <row r="122" spans="1:5" ht="12" customHeight="1" thickBot="1">
      <c r="A122" s="372" t="s">
        <v>9</v>
      </c>
      <c r="B122" s="380" t="s">
        <v>793</v>
      </c>
      <c r="C122" s="404">
        <f>+C123+C124</f>
        <v>2500</v>
      </c>
      <c r="D122" s="404">
        <f>+D123+D124</f>
        <v>0</v>
      </c>
      <c r="E122" s="387">
        <f>+E123+E124</f>
        <v>0</v>
      </c>
    </row>
    <row r="123" spans="1:5" ht="12" customHeight="1">
      <c r="A123" s="367" t="s">
        <v>794</v>
      </c>
      <c r="B123" s="361" t="s">
        <v>47</v>
      </c>
      <c r="C123" s="406">
        <v>1000</v>
      </c>
      <c r="D123" s="406"/>
      <c r="E123" s="389"/>
    </row>
    <row r="124" spans="1:5" ht="12" customHeight="1" thickBot="1">
      <c r="A124" s="368" t="s">
        <v>795</v>
      </c>
      <c r="B124" s="364" t="s">
        <v>48</v>
      </c>
      <c r="C124" s="407">
        <v>1500</v>
      </c>
      <c r="D124" s="407"/>
      <c r="E124" s="390"/>
    </row>
    <row r="125" spans="1:5" ht="12" customHeight="1" thickBot="1">
      <c r="A125" s="372" t="s">
        <v>796</v>
      </c>
      <c r="B125" s="380" t="s">
        <v>797</v>
      </c>
      <c r="C125" s="404">
        <f>+C92+C108+C122</f>
        <v>803828</v>
      </c>
      <c r="D125" s="404">
        <f>+D92+D108+D122</f>
        <v>1043204</v>
      </c>
      <c r="E125" s="387">
        <f>+E92+E108+E122</f>
        <v>992270</v>
      </c>
    </row>
    <row r="126" spans="1:5" ht="12" customHeight="1" thickBot="1">
      <c r="A126" s="372" t="s">
        <v>798</v>
      </c>
      <c r="B126" s="380" t="s">
        <v>799</v>
      </c>
      <c r="C126" s="404">
        <f>+C127+C128+C129</f>
        <v>0</v>
      </c>
      <c r="D126" s="404">
        <f>+D127+D128+D129</f>
        <v>0</v>
      </c>
      <c r="E126" s="387">
        <f>+E127+E128+E129</f>
        <v>0</v>
      </c>
    </row>
    <row r="127" spans="1:5" ht="12" customHeight="1">
      <c r="A127" s="367" t="s">
        <v>800</v>
      </c>
      <c r="B127" s="361" t="s">
        <v>457</v>
      </c>
      <c r="C127" s="405"/>
      <c r="D127" s="405"/>
      <c r="E127" s="388"/>
    </row>
    <row r="128" spans="1:5" ht="12" customHeight="1">
      <c r="A128" s="367" t="s">
        <v>801</v>
      </c>
      <c r="B128" s="361" t="s">
        <v>458</v>
      </c>
      <c r="C128" s="405"/>
      <c r="D128" s="405"/>
      <c r="E128" s="388"/>
    </row>
    <row r="129" spans="1:5" ht="12" customHeight="1" thickBot="1">
      <c r="A129" s="365" t="s">
        <v>802</v>
      </c>
      <c r="B129" s="359" t="s">
        <v>459</v>
      </c>
      <c r="C129" s="405"/>
      <c r="D129" s="405"/>
      <c r="E129" s="388"/>
    </row>
    <row r="130" spans="1:5" ht="12" customHeight="1" thickBot="1">
      <c r="A130" s="372" t="s">
        <v>803</v>
      </c>
      <c r="B130" s="380" t="s">
        <v>804</v>
      </c>
      <c r="C130" s="404">
        <f>+C131+C132+C134+C133</f>
        <v>0</v>
      </c>
      <c r="D130" s="404">
        <f>+D131+D132+D134+D133</f>
        <v>0</v>
      </c>
      <c r="E130" s="387">
        <f>+E131+E132+E134+E133</f>
        <v>0</v>
      </c>
    </row>
    <row r="131" spans="1:5" ht="12" customHeight="1">
      <c r="A131" s="367" t="s">
        <v>805</v>
      </c>
      <c r="B131" s="361" t="s">
        <v>461</v>
      </c>
      <c r="C131" s="405"/>
      <c r="D131" s="405"/>
      <c r="E131" s="388"/>
    </row>
    <row r="132" spans="1:5" ht="12" customHeight="1">
      <c r="A132" s="367" t="s">
        <v>806</v>
      </c>
      <c r="B132" s="361" t="s">
        <v>462</v>
      </c>
      <c r="C132" s="405"/>
      <c r="D132" s="405"/>
      <c r="E132" s="388"/>
    </row>
    <row r="133" spans="1:5" ht="12" customHeight="1">
      <c r="A133" s="367" t="s">
        <v>807</v>
      </c>
      <c r="B133" s="361" t="s">
        <v>463</v>
      </c>
      <c r="C133" s="405"/>
      <c r="D133" s="405"/>
      <c r="E133" s="388"/>
    </row>
    <row r="134" spans="1:5" ht="12" customHeight="1" thickBot="1">
      <c r="A134" s="365" t="s">
        <v>808</v>
      </c>
      <c r="B134" s="359" t="s">
        <v>464</v>
      </c>
      <c r="C134" s="405"/>
      <c r="D134" s="405"/>
      <c r="E134" s="388"/>
    </row>
    <row r="135" spans="1:5" ht="12" customHeight="1" thickBot="1">
      <c r="A135" s="372" t="s">
        <v>809</v>
      </c>
      <c r="B135" s="380" t="s">
        <v>810</v>
      </c>
      <c r="C135" s="410">
        <f>+C136+C137+C138+C139</f>
        <v>0</v>
      </c>
      <c r="D135" s="410">
        <f>+D136+D137+D138+D139</f>
        <v>0</v>
      </c>
      <c r="E135" s="423">
        <f>+E136+E137+E138+E139</f>
        <v>0</v>
      </c>
    </row>
    <row r="136" spans="1:5" ht="12" customHeight="1">
      <c r="A136" s="367" t="s">
        <v>811</v>
      </c>
      <c r="B136" s="361" t="s">
        <v>466</v>
      </c>
      <c r="C136" s="405"/>
      <c r="D136" s="405"/>
      <c r="E136" s="388"/>
    </row>
    <row r="137" spans="1:5" ht="12" customHeight="1">
      <c r="A137" s="367" t="s">
        <v>812</v>
      </c>
      <c r="B137" s="361" t="s">
        <v>467</v>
      </c>
      <c r="C137" s="405"/>
      <c r="D137" s="405"/>
      <c r="E137" s="388"/>
    </row>
    <row r="138" spans="1:5" ht="12" customHeight="1">
      <c r="A138" s="367" t="s">
        <v>813</v>
      </c>
      <c r="B138" s="361" t="s">
        <v>468</v>
      </c>
      <c r="C138" s="405"/>
      <c r="D138" s="405"/>
      <c r="E138" s="388"/>
    </row>
    <row r="139" spans="1:5" ht="12" customHeight="1" thickBot="1">
      <c r="A139" s="365" t="s">
        <v>814</v>
      </c>
      <c r="B139" s="359" t="s">
        <v>469</v>
      </c>
      <c r="C139" s="405"/>
      <c r="D139" s="405"/>
      <c r="E139" s="388"/>
    </row>
    <row r="140" spans="1:9" ht="15" customHeight="1" thickBot="1">
      <c r="A140" s="372" t="s">
        <v>815</v>
      </c>
      <c r="B140" s="380" t="s">
        <v>816</v>
      </c>
      <c r="C140" s="94">
        <f>+C141+C142+C143+C144</f>
        <v>0</v>
      </c>
      <c r="D140" s="94">
        <f>+D141+D142+D143+D144</f>
        <v>0</v>
      </c>
      <c r="E140" s="356">
        <f>+E141+E142+E143+E144</f>
        <v>0</v>
      </c>
      <c r="F140" s="421"/>
      <c r="G140" s="422"/>
      <c r="H140" s="422"/>
      <c r="I140" s="422"/>
    </row>
    <row r="141" spans="1:5" s="414" customFormat="1" ht="12.75" customHeight="1">
      <c r="A141" s="367" t="s">
        <v>817</v>
      </c>
      <c r="B141" s="361" t="s">
        <v>470</v>
      </c>
      <c r="C141" s="405"/>
      <c r="D141" s="405"/>
      <c r="E141" s="388"/>
    </row>
    <row r="142" spans="1:5" ht="12.75" customHeight="1">
      <c r="A142" s="367" t="s">
        <v>818</v>
      </c>
      <c r="B142" s="361" t="s">
        <v>471</v>
      </c>
      <c r="C142" s="405"/>
      <c r="D142" s="405"/>
      <c r="E142" s="388"/>
    </row>
    <row r="143" spans="1:5" ht="12.75" customHeight="1">
      <c r="A143" s="367" t="s">
        <v>819</v>
      </c>
      <c r="B143" s="361" t="s">
        <v>472</v>
      </c>
      <c r="C143" s="405"/>
      <c r="D143" s="405"/>
      <c r="E143" s="388"/>
    </row>
    <row r="144" spans="1:5" ht="12.75" customHeight="1" thickBot="1">
      <c r="A144" s="367" t="s">
        <v>820</v>
      </c>
      <c r="B144" s="361" t="s">
        <v>473</v>
      </c>
      <c r="C144" s="405"/>
      <c r="D144" s="405"/>
      <c r="E144" s="388"/>
    </row>
    <row r="145" spans="1:5" ht="16.5" thickBot="1">
      <c r="A145" s="372" t="s">
        <v>821</v>
      </c>
      <c r="B145" s="380" t="s">
        <v>474</v>
      </c>
      <c r="C145" s="354">
        <f>+C126+C130+C135+C140</f>
        <v>0</v>
      </c>
      <c r="D145" s="354">
        <f>+D126+D130+D135+D140</f>
        <v>0</v>
      </c>
      <c r="E145" s="355">
        <f>+E126+E130+E135+E140</f>
        <v>0</v>
      </c>
    </row>
    <row r="146" spans="1:5" ht="16.5" thickBot="1">
      <c r="A146" s="397" t="s">
        <v>822</v>
      </c>
      <c r="B146" s="400" t="s">
        <v>475</v>
      </c>
      <c r="C146" s="354">
        <f>+C125+C145</f>
        <v>803828</v>
      </c>
      <c r="D146" s="354">
        <f>+D125+D145</f>
        <v>1043204</v>
      </c>
      <c r="E146" s="355">
        <f>+E125+E145</f>
        <v>992270</v>
      </c>
    </row>
    <row r="148" spans="1:5" ht="18.75" customHeight="1">
      <c r="A148" s="671" t="s">
        <v>476</v>
      </c>
      <c r="B148" s="671"/>
      <c r="C148" s="671"/>
      <c r="D148" s="671"/>
      <c r="E148" s="671"/>
    </row>
    <row r="149" spans="1:5" ht="13.5" customHeight="1" thickBot="1">
      <c r="A149" s="382" t="s">
        <v>112</v>
      </c>
      <c r="B149" s="382"/>
      <c r="C149" s="412"/>
      <c r="E149" s="399" t="s">
        <v>156</v>
      </c>
    </row>
    <row r="150" spans="1:5" ht="21.75" thickBot="1">
      <c r="A150" s="372">
        <v>1</v>
      </c>
      <c r="B150" s="375" t="s">
        <v>477</v>
      </c>
      <c r="C150" s="398">
        <f>+C61-C125</f>
        <v>0</v>
      </c>
      <c r="D150" s="398">
        <f>+D61-D125</f>
        <v>0</v>
      </c>
      <c r="E150" s="398">
        <f>+E61-E125</f>
        <v>702</v>
      </c>
    </row>
    <row r="151" spans="1:5" ht="21.75" thickBot="1">
      <c r="A151" s="372" t="s">
        <v>8</v>
      </c>
      <c r="B151" s="375" t="s">
        <v>478</v>
      </c>
      <c r="C151" s="398">
        <f>+C84-C145</f>
        <v>0</v>
      </c>
      <c r="D151" s="398">
        <f>+D84-D145</f>
        <v>0</v>
      </c>
      <c r="E151" s="39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heet="1"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2014. ÉVI ZÁRSZÁMADÁSÁNAK PÉNZÜGYI MÉRLEGE&amp;10
&amp;R&amp;"Times New Roman CE,Félkövér dőlt"&amp;11 1.1. melléklet a 8/2015. (V.19.)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14.875" style="521" customWidth="1"/>
    <col min="2" max="2" width="65.375" style="522" customWidth="1"/>
    <col min="3" max="5" width="17.00390625" style="523" customWidth="1"/>
    <col min="6" max="16384" width="9.375" style="33" customWidth="1"/>
  </cols>
  <sheetData>
    <row r="1" spans="1:5" s="499" customFormat="1" ht="16.5" customHeight="1" thickBot="1">
      <c r="A1" s="704" t="s">
        <v>892</v>
      </c>
      <c r="B1" s="704"/>
      <c r="C1" s="704"/>
      <c r="D1" s="704"/>
      <c r="E1" s="704"/>
    </row>
    <row r="2" spans="1:5" s="544" customFormat="1" ht="15.75" customHeight="1">
      <c r="A2" s="524" t="s">
        <v>53</v>
      </c>
      <c r="B2" s="698" t="s">
        <v>152</v>
      </c>
      <c r="C2" s="699"/>
      <c r="D2" s="700"/>
      <c r="E2" s="517" t="s">
        <v>41</v>
      </c>
    </row>
    <row r="3" spans="1:5" s="544" customFormat="1" ht="24.75" thickBot="1">
      <c r="A3" s="542" t="s">
        <v>517</v>
      </c>
      <c r="B3" s="701" t="s">
        <v>516</v>
      </c>
      <c r="C3" s="702"/>
      <c r="D3" s="703"/>
      <c r="E3" s="494" t="s">
        <v>41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46" customFormat="1" ht="12" customHeight="1" thickBot="1">
      <c r="A8" s="377" t="s">
        <v>672</v>
      </c>
      <c r="B8" s="373" t="s">
        <v>673</v>
      </c>
      <c r="C8" s="404">
        <f>SUM(C9:C14)</f>
        <v>354656</v>
      </c>
      <c r="D8" s="404">
        <f>SUM(D9:D14)</f>
        <v>438363</v>
      </c>
      <c r="E8" s="387">
        <f>SUM(E9:E14)</f>
        <v>438903</v>
      </c>
    </row>
    <row r="9" spans="1:5" s="520" customFormat="1" ht="12" customHeight="1">
      <c r="A9" s="530" t="s">
        <v>674</v>
      </c>
      <c r="B9" s="415" t="s">
        <v>312</v>
      </c>
      <c r="C9" s="406">
        <v>103371</v>
      </c>
      <c r="D9" s="406">
        <v>144918</v>
      </c>
      <c r="E9" s="389">
        <v>144918</v>
      </c>
    </row>
    <row r="10" spans="1:5" s="547" customFormat="1" ht="12" customHeight="1">
      <c r="A10" s="531" t="s">
        <v>675</v>
      </c>
      <c r="B10" s="416" t="s">
        <v>313</v>
      </c>
      <c r="C10" s="405">
        <v>70418</v>
      </c>
      <c r="D10" s="405">
        <v>69583</v>
      </c>
      <c r="E10" s="388">
        <v>69583</v>
      </c>
    </row>
    <row r="11" spans="1:5" s="547" customFormat="1" ht="12" customHeight="1">
      <c r="A11" s="531" t="s">
        <v>676</v>
      </c>
      <c r="B11" s="416" t="s">
        <v>314</v>
      </c>
      <c r="C11" s="405">
        <v>131294</v>
      </c>
      <c r="D11" s="405">
        <v>200617</v>
      </c>
      <c r="E11" s="388">
        <v>195981</v>
      </c>
    </row>
    <row r="12" spans="1:5" s="547" customFormat="1" ht="12" customHeight="1">
      <c r="A12" s="531" t="s">
        <v>677</v>
      </c>
      <c r="B12" s="416" t="s">
        <v>315</v>
      </c>
      <c r="C12" s="405">
        <v>4213</v>
      </c>
      <c r="D12" s="405">
        <v>4213</v>
      </c>
      <c r="E12" s="388">
        <v>4213</v>
      </c>
    </row>
    <row r="13" spans="1:5" s="547" customFormat="1" ht="12" customHeight="1">
      <c r="A13" s="531" t="s">
        <v>678</v>
      </c>
      <c r="B13" s="416" t="s">
        <v>316</v>
      </c>
      <c r="C13" s="405">
        <v>1608</v>
      </c>
      <c r="D13" s="405">
        <v>1671</v>
      </c>
      <c r="E13" s="388">
        <v>2211</v>
      </c>
    </row>
    <row r="14" spans="1:5" s="520" customFormat="1" ht="12" customHeight="1" thickBot="1">
      <c r="A14" s="532" t="s">
        <v>679</v>
      </c>
      <c r="B14" s="396" t="s">
        <v>317</v>
      </c>
      <c r="C14" s="407">
        <v>43752</v>
      </c>
      <c r="D14" s="407">
        <v>17361</v>
      </c>
      <c r="E14" s="390">
        <v>21997</v>
      </c>
    </row>
    <row r="15" spans="1:5" s="520" customFormat="1" ht="12" customHeight="1" thickBot="1">
      <c r="A15" s="377" t="s">
        <v>680</v>
      </c>
      <c r="B15" s="394" t="s">
        <v>681</v>
      </c>
      <c r="C15" s="404">
        <f>SUM(C16:C20)</f>
        <v>134300</v>
      </c>
      <c r="D15" s="404">
        <f>SUM(D16:D20)</f>
        <v>139524</v>
      </c>
      <c r="E15" s="387">
        <f>SUM(E16:E20)</f>
        <v>70357</v>
      </c>
    </row>
    <row r="16" spans="1:5" s="520" customFormat="1" ht="12" customHeight="1">
      <c r="A16" s="530" t="s">
        <v>682</v>
      </c>
      <c r="B16" s="415" t="s">
        <v>319</v>
      </c>
      <c r="C16" s="406"/>
      <c r="D16" s="406"/>
      <c r="E16" s="389"/>
    </row>
    <row r="17" spans="1:5" s="520" customFormat="1" ht="12" customHeight="1">
      <c r="A17" s="531" t="s">
        <v>683</v>
      </c>
      <c r="B17" s="416" t="s">
        <v>320</v>
      </c>
      <c r="C17" s="405"/>
      <c r="D17" s="405"/>
      <c r="E17" s="388"/>
    </row>
    <row r="18" spans="1:5" s="520" customFormat="1" ht="12" customHeight="1">
      <c r="A18" s="531" t="s">
        <v>684</v>
      </c>
      <c r="B18" s="416" t="s">
        <v>321</v>
      </c>
      <c r="C18" s="405"/>
      <c r="D18" s="405"/>
      <c r="E18" s="388"/>
    </row>
    <row r="19" spans="1:5" s="520" customFormat="1" ht="12" customHeight="1">
      <c r="A19" s="531" t="s">
        <v>685</v>
      </c>
      <c r="B19" s="416" t="s">
        <v>322</v>
      </c>
      <c r="C19" s="405"/>
      <c r="D19" s="405"/>
      <c r="E19" s="388"/>
    </row>
    <row r="20" spans="1:5" s="520" customFormat="1" ht="12" customHeight="1">
      <c r="A20" s="531" t="s">
        <v>686</v>
      </c>
      <c r="B20" s="416" t="s">
        <v>323</v>
      </c>
      <c r="C20" s="405">
        <v>134300</v>
      </c>
      <c r="D20" s="405">
        <v>139524</v>
      </c>
      <c r="E20" s="659">
        <v>70357</v>
      </c>
    </row>
    <row r="21" spans="1:5" s="547" customFormat="1" ht="12" customHeight="1" thickBot="1">
      <c r="A21" s="532"/>
      <c r="B21" s="396" t="s">
        <v>687</v>
      </c>
      <c r="C21" s="407"/>
      <c r="D21" s="407"/>
      <c r="E21" s="390"/>
    </row>
    <row r="22" spans="1:5" s="547" customFormat="1" ht="12" customHeight="1" thickBot="1">
      <c r="A22" s="377" t="s">
        <v>688</v>
      </c>
      <c r="B22" s="373" t="s">
        <v>689</v>
      </c>
      <c r="C22" s="404">
        <f>SUM(C23:C27)</f>
        <v>0</v>
      </c>
      <c r="D22" s="404">
        <f>SUM(D23:D27)</f>
        <v>102000</v>
      </c>
      <c r="E22" s="387">
        <f>SUM(E23:E27)</f>
        <v>110657</v>
      </c>
    </row>
    <row r="23" spans="1:5" s="547" customFormat="1" ht="12" customHeight="1">
      <c r="A23" s="530" t="s">
        <v>690</v>
      </c>
      <c r="B23" s="415" t="s">
        <v>326</v>
      </c>
      <c r="C23" s="406"/>
      <c r="D23" s="406">
        <v>102000</v>
      </c>
      <c r="E23" s="389">
        <v>110657</v>
      </c>
    </row>
    <row r="24" spans="1:5" s="520" customFormat="1" ht="12" customHeight="1">
      <c r="A24" s="531" t="s">
        <v>691</v>
      </c>
      <c r="B24" s="416" t="s">
        <v>327</v>
      </c>
      <c r="C24" s="405"/>
      <c r="D24" s="405"/>
      <c r="E24" s="388"/>
    </row>
    <row r="25" spans="1:5" s="547" customFormat="1" ht="12" customHeight="1">
      <c r="A25" s="531" t="s">
        <v>692</v>
      </c>
      <c r="B25" s="416" t="s">
        <v>328</v>
      </c>
      <c r="C25" s="405"/>
      <c r="D25" s="405"/>
      <c r="E25" s="388"/>
    </row>
    <row r="26" spans="1:5" s="547" customFormat="1" ht="12" customHeight="1">
      <c r="A26" s="531" t="s">
        <v>693</v>
      </c>
      <c r="B26" s="416" t="s">
        <v>329</v>
      </c>
      <c r="C26" s="405"/>
      <c r="D26" s="405"/>
      <c r="E26" s="388"/>
    </row>
    <row r="27" spans="1:5" s="547" customFormat="1" ht="12" customHeight="1">
      <c r="A27" s="531" t="s">
        <v>694</v>
      </c>
      <c r="B27" s="416" t="s">
        <v>330</v>
      </c>
      <c r="C27" s="405"/>
      <c r="D27" s="405"/>
      <c r="E27" s="388"/>
    </row>
    <row r="28" spans="1:5" s="547" customFormat="1" ht="12" customHeight="1" thickBot="1">
      <c r="A28" s="532"/>
      <c r="B28" s="417" t="s">
        <v>695</v>
      </c>
      <c r="C28" s="407"/>
      <c r="D28" s="407"/>
      <c r="E28" s="390"/>
    </row>
    <row r="29" spans="1:5" s="547" customFormat="1" ht="12" customHeight="1" thickBot="1">
      <c r="A29" s="377" t="s">
        <v>696</v>
      </c>
      <c r="B29" s="373" t="s">
        <v>697</v>
      </c>
      <c r="C29" s="410">
        <f>+C30+C33+C34+C35</f>
        <v>96100</v>
      </c>
      <c r="D29" s="410">
        <f>+D30+D33+D34+D35</f>
        <v>150550</v>
      </c>
      <c r="E29" s="423">
        <f>+E30+E33+E34+E35</f>
        <v>145520</v>
      </c>
    </row>
    <row r="30" spans="1:5" s="547" customFormat="1" ht="12" customHeight="1">
      <c r="A30" s="530" t="s">
        <v>698</v>
      </c>
      <c r="B30" s="415" t="s">
        <v>334</v>
      </c>
      <c r="C30" s="425">
        <f>+C31+C32</f>
        <v>90100</v>
      </c>
      <c r="D30" s="425">
        <f>+D31+D32</f>
        <v>140900</v>
      </c>
      <c r="E30" s="424">
        <f>+E31+E32</f>
        <v>137482</v>
      </c>
    </row>
    <row r="31" spans="1:5" s="547" customFormat="1" ht="12" customHeight="1">
      <c r="A31" s="531" t="s">
        <v>699</v>
      </c>
      <c r="B31" s="416" t="s">
        <v>336</v>
      </c>
      <c r="C31" s="405">
        <v>17100</v>
      </c>
      <c r="D31" s="405">
        <v>19900</v>
      </c>
      <c r="E31" s="388">
        <v>17832</v>
      </c>
    </row>
    <row r="32" spans="1:5" s="547" customFormat="1" ht="12" customHeight="1">
      <c r="A32" s="531" t="s">
        <v>700</v>
      </c>
      <c r="B32" s="416" t="s">
        <v>338</v>
      </c>
      <c r="C32" s="405">
        <v>73000</v>
      </c>
      <c r="D32" s="405">
        <v>121000</v>
      </c>
      <c r="E32" s="388">
        <v>119650</v>
      </c>
    </row>
    <row r="33" spans="1:5" s="547" customFormat="1" ht="12" customHeight="1">
      <c r="A33" s="531" t="s">
        <v>701</v>
      </c>
      <c r="B33" s="416" t="s">
        <v>340</v>
      </c>
      <c r="C33" s="405">
        <v>5700</v>
      </c>
      <c r="D33" s="405">
        <v>7200</v>
      </c>
      <c r="E33" s="388">
        <v>6022</v>
      </c>
    </row>
    <row r="34" spans="1:5" s="547" customFormat="1" ht="12" customHeight="1">
      <c r="A34" s="531" t="s">
        <v>702</v>
      </c>
      <c r="B34" s="416" t="s">
        <v>342</v>
      </c>
      <c r="C34" s="405"/>
      <c r="D34" s="405"/>
      <c r="E34" s="388"/>
    </row>
    <row r="35" spans="1:5" s="547" customFormat="1" ht="12" customHeight="1" thickBot="1">
      <c r="A35" s="532" t="s">
        <v>703</v>
      </c>
      <c r="B35" s="417" t="s">
        <v>344</v>
      </c>
      <c r="C35" s="407">
        <v>300</v>
      </c>
      <c r="D35" s="407">
        <v>2450</v>
      </c>
      <c r="E35" s="390">
        <v>2016</v>
      </c>
    </row>
    <row r="36" spans="1:5" s="547" customFormat="1" ht="12" customHeight="1" thickBot="1">
      <c r="A36" s="377" t="s">
        <v>704</v>
      </c>
      <c r="B36" s="373" t="s">
        <v>705</v>
      </c>
      <c r="C36" s="404">
        <f>SUM(C37:C46)</f>
        <v>13200</v>
      </c>
      <c r="D36" s="404">
        <f>SUM(D37:D46)</f>
        <v>15329</v>
      </c>
      <c r="E36" s="387">
        <f>SUM(E37:E46)</f>
        <v>15213</v>
      </c>
    </row>
    <row r="37" spans="1:5" s="547" customFormat="1" ht="12" customHeight="1">
      <c r="A37" s="530" t="s">
        <v>706</v>
      </c>
      <c r="B37" s="415" t="s">
        <v>346</v>
      </c>
      <c r="C37" s="406">
        <v>1000</v>
      </c>
      <c r="D37" s="406">
        <v>1668</v>
      </c>
      <c r="E37" s="389">
        <v>1668</v>
      </c>
    </row>
    <row r="38" spans="1:5" s="547" customFormat="1" ht="12" customHeight="1">
      <c r="A38" s="531" t="s">
        <v>707</v>
      </c>
      <c r="B38" s="416" t="s">
        <v>347</v>
      </c>
      <c r="C38" s="405">
        <v>600</v>
      </c>
      <c r="D38" s="405">
        <v>274</v>
      </c>
      <c r="E38" s="388">
        <v>1315</v>
      </c>
    </row>
    <row r="39" spans="1:5" s="547" customFormat="1" ht="12" customHeight="1">
      <c r="A39" s="531" t="s">
        <v>708</v>
      </c>
      <c r="B39" s="416" t="s">
        <v>348</v>
      </c>
      <c r="C39" s="405"/>
      <c r="D39" s="405"/>
      <c r="E39" s="388">
        <v>236</v>
      </c>
    </row>
    <row r="40" spans="1:5" s="547" customFormat="1" ht="12" customHeight="1">
      <c r="A40" s="531" t="s">
        <v>709</v>
      </c>
      <c r="B40" s="416" t="s">
        <v>349</v>
      </c>
      <c r="C40" s="405">
        <v>7000</v>
      </c>
      <c r="D40" s="405">
        <v>7730</v>
      </c>
      <c r="E40" s="388">
        <v>6822</v>
      </c>
    </row>
    <row r="41" spans="1:5" s="547" customFormat="1" ht="12" customHeight="1">
      <c r="A41" s="531" t="s">
        <v>710</v>
      </c>
      <c r="B41" s="416" t="s">
        <v>350</v>
      </c>
      <c r="C41" s="405">
        <v>1900</v>
      </c>
      <c r="D41" s="405">
        <v>2250</v>
      </c>
      <c r="E41" s="388">
        <v>2231</v>
      </c>
    </row>
    <row r="42" spans="1:5" s="547" customFormat="1" ht="12" customHeight="1">
      <c r="A42" s="531" t="s">
        <v>711</v>
      </c>
      <c r="B42" s="416" t="s">
        <v>351</v>
      </c>
      <c r="C42" s="405">
        <v>2700</v>
      </c>
      <c r="D42" s="405">
        <v>2907</v>
      </c>
      <c r="E42" s="388">
        <v>2525</v>
      </c>
    </row>
    <row r="43" spans="1:5" s="547" customFormat="1" ht="12" customHeight="1">
      <c r="A43" s="531" t="s">
        <v>711</v>
      </c>
      <c r="B43" s="416" t="s">
        <v>352</v>
      </c>
      <c r="C43" s="405"/>
      <c r="D43" s="405"/>
      <c r="E43" s="388"/>
    </row>
    <row r="44" spans="1:5" s="547" customFormat="1" ht="12" customHeight="1">
      <c r="A44" s="531" t="s">
        <v>712</v>
      </c>
      <c r="B44" s="416" t="s">
        <v>353</v>
      </c>
      <c r="C44" s="405"/>
      <c r="D44" s="405">
        <v>500</v>
      </c>
      <c r="E44" s="388">
        <v>416</v>
      </c>
    </row>
    <row r="45" spans="1:5" s="547" customFormat="1" ht="12" customHeight="1">
      <c r="A45" s="531" t="s">
        <v>713</v>
      </c>
      <c r="B45" s="416" t="s">
        <v>355</v>
      </c>
      <c r="C45" s="408"/>
      <c r="D45" s="408"/>
      <c r="E45" s="391"/>
    </row>
    <row r="46" spans="1:5" s="520" customFormat="1" ht="12" customHeight="1" thickBot="1">
      <c r="A46" s="532" t="s">
        <v>714</v>
      </c>
      <c r="B46" s="417" t="s">
        <v>357</v>
      </c>
      <c r="C46" s="409"/>
      <c r="D46" s="409"/>
      <c r="E46" s="392"/>
    </row>
    <row r="47" spans="1:5" s="547" customFormat="1" ht="12" customHeight="1" thickBot="1">
      <c r="A47" s="377" t="s">
        <v>715</v>
      </c>
      <c r="B47" s="373" t="s">
        <v>716</v>
      </c>
      <c r="C47" s="404">
        <f>SUM(C48:C52)</f>
        <v>2500</v>
      </c>
      <c r="D47" s="404">
        <f>SUM(D48:D52)</f>
        <v>6600</v>
      </c>
      <c r="E47" s="387">
        <f>SUM(E48:E52)</f>
        <v>1397</v>
      </c>
    </row>
    <row r="48" spans="1:5" s="547" customFormat="1" ht="12" customHeight="1">
      <c r="A48" s="530" t="s">
        <v>717</v>
      </c>
      <c r="B48" s="415" t="s">
        <v>359</v>
      </c>
      <c r="C48" s="427"/>
      <c r="D48" s="427"/>
      <c r="E48" s="393"/>
    </row>
    <row r="49" spans="1:5" s="547" customFormat="1" ht="12" customHeight="1">
      <c r="A49" s="531" t="s">
        <v>718</v>
      </c>
      <c r="B49" s="416" t="s">
        <v>360</v>
      </c>
      <c r="C49" s="408"/>
      <c r="D49" s="408">
        <v>1200</v>
      </c>
      <c r="E49" s="391">
        <v>1200</v>
      </c>
    </row>
    <row r="50" spans="1:5" s="547" customFormat="1" ht="12" customHeight="1">
      <c r="A50" s="531" t="s">
        <v>719</v>
      </c>
      <c r="B50" s="416" t="s">
        <v>362</v>
      </c>
      <c r="C50" s="408"/>
      <c r="D50" s="408">
        <v>200</v>
      </c>
      <c r="E50" s="391">
        <v>197</v>
      </c>
    </row>
    <row r="51" spans="1:5" s="547" customFormat="1" ht="12" customHeight="1">
      <c r="A51" s="531" t="s">
        <v>720</v>
      </c>
      <c r="B51" s="416" t="s">
        <v>823</v>
      </c>
      <c r="C51" s="408">
        <v>2500</v>
      </c>
      <c r="D51" s="408">
        <v>5200</v>
      </c>
      <c r="E51" s="391"/>
    </row>
    <row r="52" spans="1:5" s="547" customFormat="1" ht="12" customHeight="1" thickBot="1">
      <c r="A52" s="532" t="s">
        <v>721</v>
      </c>
      <c r="B52" s="417" t="s">
        <v>366</v>
      </c>
      <c r="C52" s="409"/>
      <c r="D52" s="409"/>
      <c r="E52" s="392"/>
    </row>
    <row r="53" spans="1:5" s="547" customFormat="1" ht="12" customHeight="1" thickBot="1">
      <c r="A53" s="377" t="s">
        <v>722</v>
      </c>
      <c r="B53" s="373" t="s">
        <v>723</v>
      </c>
      <c r="C53" s="404">
        <f>SUM(C54:C56)</f>
        <v>101022</v>
      </c>
      <c r="D53" s="404">
        <f>SUM(D54:D56)</f>
        <v>101192</v>
      </c>
      <c r="E53" s="387">
        <f>SUM(E54:E56)</f>
        <v>132994</v>
      </c>
    </row>
    <row r="54" spans="1:5" s="520" customFormat="1" ht="12" customHeight="1">
      <c r="A54" s="530" t="s">
        <v>724</v>
      </c>
      <c r="B54" s="415" t="s">
        <v>368</v>
      </c>
      <c r="C54" s="406"/>
      <c r="D54" s="406"/>
      <c r="E54" s="389"/>
    </row>
    <row r="55" spans="1:5" s="520" customFormat="1" ht="12" customHeight="1">
      <c r="A55" s="531" t="s">
        <v>725</v>
      </c>
      <c r="B55" s="416" t="s">
        <v>369</v>
      </c>
      <c r="C55" s="405"/>
      <c r="D55" s="405"/>
      <c r="E55" s="388">
        <v>170</v>
      </c>
    </row>
    <row r="56" spans="1:5" s="520" customFormat="1" ht="12" customHeight="1">
      <c r="A56" s="531" t="s">
        <v>726</v>
      </c>
      <c r="B56" s="416" t="s">
        <v>371</v>
      </c>
      <c r="C56" s="405">
        <v>101022</v>
      </c>
      <c r="D56" s="405">
        <v>101192</v>
      </c>
      <c r="E56" s="388">
        <v>132824</v>
      </c>
    </row>
    <row r="57" spans="1:5" s="520" customFormat="1" ht="12" customHeight="1" thickBot="1">
      <c r="A57" s="532"/>
      <c r="B57" s="417" t="s">
        <v>373</v>
      </c>
      <c r="C57" s="407"/>
      <c r="D57" s="407"/>
      <c r="E57" s="390"/>
    </row>
    <row r="58" spans="1:5" s="547" customFormat="1" ht="12" customHeight="1" thickBot="1">
      <c r="A58" s="377" t="s">
        <v>727</v>
      </c>
      <c r="B58" s="394" t="s">
        <v>374</v>
      </c>
      <c r="C58" s="404">
        <f>SUM(C59:C61)</f>
        <v>46360</v>
      </c>
      <c r="D58" s="404">
        <f>SUM(D59:D61)</f>
        <v>22640</v>
      </c>
      <c r="E58" s="387">
        <f>SUM(E59:E61)</f>
        <v>11351</v>
      </c>
    </row>
    <row r="59" spans="1:5" s="547" customFormat="1" ht="12" customHeight="1">
      <c r="A59" s="530" t="s">
        <v>728</v>
      </c>
      <c r="B59" s="415" t="s">
        <v>375</v>
      </c>
      <c r="C59" s="408"/>
      <c r="D59" s="408"/>
      <c r="E59" s="391"/>
    </row>
    <row r="60" spans="1:5" s="547" customFormat="1" ht="12" customHeight="1">
      <c r="A60" s="531" t="s">
        <v>729</v>
      </c>
      <c r="B60" s="416" t="s">
        <v>376</v>
      </c>
      <c r="C60" s="408"/>
      <c r="D60" s="408"/>
      <c r="E60" s="391"/>
    </row>
    <row r="61" spans="1:5" s="547" customFormat="1" ht="12" customHeight="1">
      <c r="A61" s="531" t="s">
        <v>730</v>
      </c>
      <c r="B61" s="416" t="s">
        <v>377</v>
      </c>
      <c r="C61" s="408">
        <v>46360</v>
      </c>
      <c r="D61" s="408">
        <v>22640</v>
      </c>
      <c r="E61" s="391">
        <v>11351</v>
      </c>
    </row>
    <row r="62" spans="1:5" s="547" customFormat="1" ht="12" customHeight="1" thickBot="1">
      <c r="A62" s="532"/>
      <c r="B62" s="417" t="s">
        <v>731</v>
      </c>
      <c r="C62" s="408"/>
      <c r="D62" s="408"/>
      <c r="E62" s="391"/>
    </row>
    <row r="63" spans="1:5" s="547" customFormat="1" ht="12" customHeight="1" thickBot="1">
      <c r="A63" s="377" t="s">
        <v>732</v>
      </c>
      <c r="B63" s="373" t="s">
        <v>733</v>
      </c>
      <c r="C63" s="410">
        <f>+C8+C15+C22+C29+C36+C47+C53+C58</f>
        <v>748138</v>
      </c>
      <c r="D63" s="410">
        <f>+D8+D15+D22+D29+D36+D47+D53+D58</f>
        <v>976198</v>
      </c>
      <c r="E63" s="423">
        <f>+E8+E15+E22+E29+E36+E47+E53+E58</f>
        <v>926392</v>
      </c>
    </row>
    <row r="64" spans="1:5" s="547" customFormat="1" ht="12" customHeight="1" thickBot="1">
      <c r="A64" s="533" t="s">
        <v>734</v>
      </c>
      <c r="B64" s="394" t="s">
        <v>735</v>
      </c>
      <c r="C64" s="404">
        <f>SUM(C65:C67)</f>
        <v>0</v>
      </c>
      <c r="D64" s="404">
        <f>SUM(D65:D67)</f>
        <v>0</v>
      </c>
      <c r="E64" s="387">
        <f>SUM(E65:E67)</f>
        <v>0</v>
      </c>
    </row>
    <row r="65" spans="1:5" s="547" customFormat="1" ht="12" customHeight="1">
      <c r="A65" s="530" t="s">
        <v>736</v>
      </c>
      <c r="B65" s="415" t="s">
        <v>383</v>
      </c>
      <c r="C65" s="408"/>
      <c r="D65" s="408"/>
      <c r="E65" s="391"/>
    </row>
    <row r="66" spans="1:5" s="547" customFormat="1" ht="12" customHeight="1">
      <c r="A66" s="531" t="s">
        <v>737</v>
      </c>
      <c r="B66" s="416" t="s">
        <v>385</v>
      </c>
      <c r="C66" s="408"/>
      <c r="D66" s="408"/>
      <c r="E66" s="391"/>
    </row>
    <row r="67" spans="1:5" s="547" customFormat="1" ht="12" customHeight="1" thickBot="1">
      <c r="A67" s="532" t="s">
        <v>738</v>
      </c>
      <c r="B67" s="526" t="s">
        <v>430</v>
      </c>
      <c r="C67" s="408"/>
      <c r="D67" s="408"/>
      <c r="E67" s="391"/>
    </row>
    <row r="68" spans="1:5" s="547" customFormat="1" ht="12" customHeight="1" thickBot="1">
      <c r="A68" s="533" t="s">
        <v>739</v>
      </c>
      <c r="B68" s="394" t="s">
        <v>740</v>
      </c>
      <c r="C68" s="404">
        <f>SUM(C69:C72)</f>
        <v>0</v>
      </c>
      <c r="D68" s="404">
        <f>SUM(D69:D72)</f>
        <v>0</v>
      </c>
      <c r="E68" s="387">
        <f>SUM(E69:E72)</f>
        <v>0</v>
      </c>
    </row>
    <row r="69" spans="1:5" s="547" customFormat="1" ht="12" customHeight="1">
      <c r="A69" s="530" t="s">
        <v>741</v>
      </c>
      <c r="B69" s="415" t="s">
        <v>389</v>
      </c>
      <c r="C69" s="408"/>
      <c r="D69" s="408"/>
      <c r="E69" s="391"/>
    </row>
    <row r="70" spans="1:5" s="547" customFormat="1" ht="12" customHeight="1">
      <c r="A70" s="531" t="s">
        <v>742</v>
      </c>
      <c r="B70" s="416" t="s">
        <v>390</v>
      </c>
      <c r="C70" s="408"/>
      <c r="D70" s="408"/>
      <c r="E70" s="391"/>
    </row>
    <row r="71" spans="1:5" s="547" customFormat="1" ht="12" customHeight="1">
      <c r="A71" s="531" t="s">
        <v>743</v>
      </c>
      <c r="B71" s="416" t="s">
        <v>392</v>
      </c>
      <c r="C71" s="408"/>
      <c r="D71" s="408"/>
      <c r="E71" s="391"/>
    </row>
    <row r="72" spans="1:5" s="547" customFormat="1" ht="12" customHeight="1" thickBot="1">
      <c r="A72" s="532" t="s">
        <v>744</v>
      </c>
      <c r="B72" s="417" t="s">
        <v>394</v>
      </c>
      <c r="C72" s="408"/>
      <c r="D72" s="408"/>
      <c r="E72" s="391"/>
    </row>
    <row r="73" spans="1:5" s="547" customFormat="1" ht="12" customHeight="1" thickBot="1">
      <c r="A73" s="533" t="s">
        <v>745</v>
      </c>
      <c r="B73" s="394" t="s">
        <v>746</v>
      </c>
      <c r="C73" s="404">
        <f>SUM(C74:C75)</f>
        <v>0</v>
      </c>
      <c r="D73" s="404">
        <f>SUM(D74:D75)</f>
        <v>0</v>
      </c>
      <c r="E73" s="387">
        <f>SUM(E74:E75)</f>
        <v>0</v>
      </c>
    </row>
    <row r="74" spans="1:5" s="547" customFormat="1" ht="12" customHeight="1">
      <c r="A74" s="530" t="s">
        <v>747</v>
      </c>
      <c r="B74" s="415" t="s">
        <v>398</v>
      </c>
      <c r="C74" s="408"/>
      <c r="D74" s="408"/>
      <c r="E74" s="391"/>
    </row>
    <row r="75" spans="1:5" s="547" customFormat="1" ht="12" customHeight="1" thickBot="1">
      <c r="A75" s="532" t="s">
        <v>748</v>
      </c>
      <c r="B75" s="417" t="s">
        <v>400</v>
      </c>
      <c r="C75" s="408"/>
      <c r="D75" s="408"/>
      <c r="E75" s="391"/>
    </row>
    <row r="76" spans="1:5" s="547" customFormat="1" ht="12" customHeight="1" thickBot="1">
      <c r="A76" s="533" t="s">
        <v>749</v>
      </c>
      <c r="B76" s="394" t="s">
        <v>750</v>
      </c>
      <c r="C76" s="404">
        <f>SUM(C77:C79)</f>
        <v>0</v>
      </c>
      <c r="D76" s="404">
        <f>SUM(D77:D79)</f>
        <v>0</v>
      </c>
      <c r="E76" s="387">
        <f>SUM(E77:E79)</f>
        <v>10306</v>
      </c>
    </row>
    <row r="77" spans="1:5" s="547" customFormat="1" ht="12" customHeight="1">
      <c r="A77" s="530" t="s">
        <v>751</v>
      </c>
      <c r="B77" s="415" t="s">
        <v>404</v>
      </c>
      <c r="C77" s="408"/>
      <c r="D77" s="408"/>
      <c r="E77" s="391">
        <v>10306</v>
      </c>
    </row>
    <row r="78" spans="1:5" s="547" customFormat="1" ht="12" customHeight="1">
      <c r="A78" s="531" t="s">
        <v>752</v>
      </c>
      <c r="B78" s="416" t="s">
        <v>406</v>
      </c>
      <c r="C78" s="408"/>
      <c r="D78" s="408"/>
      <c r="E78" s="391"/>
    </row>
    <row r="79" spans="1:5" s="547" customFormat="1" ht="12" customHeight="1" thickBot="1">
      <c r="A79" s="532" t="s">
        <v>753</v>
      </c>
      <c r="B79" s="417" t="s">
        <v>408</v>
      </c>
      <c r="C79" s="408"/>
      <c r="D79" s="408"/>
      <c r="E79" s="391"/>
    </row>
    <row r="80" spans="1:5" s="547" customFormat="1" ht="12" customHeight="1" thickBot="1">
      <c r="A80" s="533" t="s">
        <v>754</v>
      </c>
      <c r="B80" s="394" t="s">
        <v>755</v>
      </c>
      <c r="C80" s="404">
        <f>SUM(C81:C84)</f>
        <v>0</v>
      </c>
      <c r="D80" s="404">
        <f>SUM(D81:D84)</f>
        <v>0</v>
      </c>
      <c r="E80" s="387">
        <f>SUM(E81:E84)</f>
        <v>0</v>
      </c>
    </row>
    <row r="81" spans="1:5" s="547" customFormat="1" ht="12" customHeight="1">
      <c r="A81" s="534" t="s">
        <v>756</v>
      </c>
      <c r="B81" s="415" t="s">
        <v>412</v>
      </c>
      <c r="C81" s="408"/>
      <c r="D81" s="408"/>
      <c r="E81" s="391"/>
    </row>
    <row r="82" spans="1:5" s="547" customFormat="1" ht="12" customHeight="1">
      <c r="A82" s="535" t="s">
        <v>757</v>
      </c>
      <c r="B82" s="416" t="s">
        <v>414</v>
      </c>
      <c r="C82" s="408"/>
      <c r="D82" s="408"/>
      <c r="E82" s="391"/>
    </row>
    <row r="83" spans="1:5" s="547" customFormat="1" ht="12" customHeight="1">
      <c r="A83" s="535" t="s">
        <v>758</v>
      </c>
      <c r="B83" s="416" t="s">
        <v>416</v>
      </c>
      <c r="C83" s="408"/>
      <c r="D83" s="408"/>
      <c r="E83" s="391"/>
    </row>
    <row r="84" spans="1:5" s="547" customFormat="1" ht="12" customHeight="1" thickBot="1">
      <c r="A84" s="536" t="s">
        <v>759</v>
      </c>
      <c r="B84" s="417" t="s">
        <v>418</v>
      </c>
      <c r="C84" s="408"/>
      <c r="D84" s="408"/>
      <c r="E84" s="391"/>
    </row>
    <row r="85" spans="1:5" s="547" customFormat="1" ht="12" customHeight="1" thickBot="1">
      <c r="A85" s="533" t="s">
        <v>760</v>
      </c>
      <c r="B85" s="394" t="s">
        <v>420</v>
      </c>
      <c r="C85" s="431"/>
      <c r="D85" s="431"/>
      <c r="E85" s="432"/>
    </row>
    <row r="86" spans="1:5" s="547" customFormat="1" ht="12" customHeight="1" thickBot="1">
      <c r="A86" s="533" t="s">
        <v>761</v>
      </c>
      <c r="B86" s="527" t="s">
        <v>762</v>
      </c>
      <c r="C86" s="410">
        <f>+C64+C68+C73+C76+C80+C85</f>
        <v>0</v>
      </c>
      <c r="D86" s="410">
        <f>+D64+D68+D73+D76+D80+D85</f>
        <v>0</v>
      </c>
      <c r="E86" s="423">
        <f>+E64+E68+E73+E76+E80+E85</f>
        <v>10306</v>
      </c>
    </row>
    <row r="87" spans="1:5" s="547" customFormat="1" ht="12" customHeight="1" thickBot="1">
      <c r="A87" s="537" t="s">
        <v>763</v>
      </c>
      <c r="B87" s="528" t="s">
        <v>764</v>
      </c>
      <c r="C87" s="410">
        <f>+C63+C86</f>
        <v>748138</v>
      </c>
      <c r="D87" s="410">
        <f>+D63+D86</f>
        <v>976198</v>
      </c>
      <c r="E87" s="423">
        <f>+E63+E86</f>
        <v>936698</v>
      </c>
    </row>
    <row r="88" spans="1:5" s="547" customFormat="1" ht="15" customHeight="1">
      <c r="A88" s="503"/>
      <c r="B88" s="504"/>
      <c r="C88" s="518"/>
      <c r="D88" s="518"/>
      <c r="E88" s="518"/>
    </row>
    <row r="89" spans="1:5" ht="13.5" thickBot="1">
      <c r="A89" s="505"/>
      <c r="B89" s="506"/>
      <c r="C89" s="519"/>
      <c r="D89" s="519"/>
      <c r="E89" s="519"/>
    </row>
    <row r="90" spans="1:5" s="546" customFormat="1" ht="16.5" customHeight="1" thickBot="1">
      <c r="A90" s="664" t="s">
        <v>45</v>
      </c>
      <c r="B90" s="696"/>
      <c r="C90" s="696"/>
      <c r="D90" s="696"/>
      <c r="E90" s="697"/>
    </row>
    <row r="91" spans="1:5" s="335" customFormat="1" ht="12" customHeight="1" thickBot="1">
      <c r="A91" s="525" t="s">
        <v>7</v>
      </c>
      <c r="B91" s="376" t="s">
        <v>765</v>
      </c>
      <c r="C91" s="509">
        <f>SUM(C92:C96)</f>
        <v>661270</v>
      </c>
      <c r="D91" s="509">
        <f>SUM(D92:D96)</f>
        <v>779849</v>
      </c>
      <c r="E91" s="509">
        <f>SUM(E92:E96)</f>
        <v>759402</v>
      </c>
    </row>
    <row r="92" spans="1:5" ht="12" customHeight="1">
      <c r="A92" s="538" t="s">
        <v>766</v>
      </c>
      <c r="B92" s="362" t="s">
        <v>37</v>
      </c>
      <c r="C92" s="510">
        <v>108260</v>
      </c>
      <c r="D92" s="510">
        <v>179540</v>
      </c>
      <c r="E92" s="510">
        <v>178961</v>
      </c>
    </row>
    <row r="93" spans="1:5" ht="12" customHeight="1">
      <c r="A93" s="531" t="s">
        <v>767</v>
      </c>
      <c r="B93" s="360" t="s">
        <v>131</v>
      </c>
      <c r="C93" s="511">
        <v>20898</v>
      </c>
      <c r="D93" s="511">
        <v>31483</v>
      </c>
      <c r="E93" s="511">
        <v>30059</v>
      </c>
    </row>
    <row r="94" spans="1:5" ht="12" customHeight="1">
      <c r="A94" s="531" t="s">
        <v>768</v>
      </c>
      <c r="B94" s="360" t="s">
        <v>100</v>
      </c>
      <c r="C94" s="513">
        <v>118888</v>
      </c>
      <c r="D94" s="513">
        <v>138549</v>
      </c>
      <c r="E94" s="513">
        <v>133529</v>
      </c>
    </row>
    <row r="95" spans="1:5" ht="12" customHeight="1">
      <c r="A95" s="531" t="s">
        <v>769</v>
      </c>
      <c r="B95" s="363" t="s">
        <v>132</v>
      </c>
      <c r="C95" s="513">
        <v>6300</v>
      </c>
      <c r="D95" s="513">
        <v>8950</v>
      </c>
      <c r="E95" s="513">
        <v>8687</v>
      </c>
    </row>
    <row r="96" spans="1:5" ht="12" customHeight="1">
      <c r="A96" s="531" t="s">
        <v>770</v>
      </c>
      <c r="B96" s="371" t="s">
        <v>133</v>
      </c>
      <c r="C96" s="513">
        <v>406924</v>
      </c>
      <c r="D96" s="513">
        <v>421327</v>
      </c>
      <c r="E96" s="513">
        <v>408166</v>
      </c>
    </row>
    <row r="97" spans="1:5" ht="12" customHeight="1">
      <c r="A97" s="531" t="s">
        <v>771</v>
      </c>
      <c r="B97" s="360" t="s">
        <v>431</v>
      </c>
      <c r="C97" s="513"/>
      <c r="D97" s="513"/>
      <c r="E97" s="513"/>
    </row>
    <row r="98" spans="1:5" ht="12" customHeight="1">
      <c r="A98" s="531" t="s">
        <v>772</v>
      </c>
      <c r="B98" s="383" t="s">
        <v>432</v>
      </c>
      <c r="C98" s="513"/>
      <c r="D98" s="513"/>
      <c r="E98" s="513"/>
    </row>
    <row r="99" spans="1:5" ht="12" customHeight="1">
      <c r="A99" s="531" t="s">
        <v>773</v>
      </c>
      <c r="B99" s="384" t="s">
        <v>433</v>
      </c>
      <c r="C99" s="513"/>
      <c r="D99" s="513"/>
      <c r="E99" s="513"/>
    </row>
    <row r="100" spans="1:5" ht="12" customHeight="1">
      <c r="A100" s="531" t="s">
        <v>774</v>
      </c>
      <c r="B100" s="384" t="s">
        <v>826</v>
      </c>
      <c r="C100" s="513"/>
      <c r="D100" s="513">
        <v>1938</v>
      </c>
      <c r="E100" s="513"/>
    </row>
    <row r="101" spans="1:5" ht="12" customHeight="1">
      <c r="A101" s="531" t="s">
        <v>775</v>
      </c>
      <c r="B101" s="383" t="s">
        <v>435</v>
      </c>
      <c r="C101" s="513">
        <v>398924</v>
      </c>
      <c r="D101" s="513">
        <v>406004</v>
      </c>
      <c r="E101" s="513">
        <v>393448</v>
      </c>
    </row>
    <row r="102" spans="1:5" ht="12" customHeight="1">
      <c r="A102" s="531" t="s">
        <v>776</v>
      </c>
      <c r="B102" s="383" t="s">
        <v>436</v>
      </c>
      <c r="C102" s="513"/>
      <c r="D102" s="513"/>
      <c r="E102" s="513"/>
    </row>
    <row r="103" spans="1:5" ht="12" customHeight="1">
      <c r="A103" s="531" t="s">
        <v>777</v>
      </c>
      <c r="B103" s="384" t="s">
        <v>437</v>
      </c>
      <c r="C103" s="513"/>
      <c r="D103" s="513"/>
      <c r="E103" s="513"/>
    </row>
    <row r="104" spans="1:5" ht="12" customHeight="1">
      <c r="A104" s="539" t="s">
        <v>778</v>
      </c>
      <c r="B104" s="385" t="s">
        <v>438</v>
      </c>
      <c r="C104" s="513"/>
      <c r="D104" s="513"/>
      <c r="E104" s="513"/>
    </row>
    <row r="105" spans="1:5" ht="12" customHeight="1">
      <c r="A105" s="531" t="s">
        <v>779</v>
      </c>
      <c r="B105" s="385" t="s">
        <v>440</v>
      </c>
      <c r="C105" s="513"/>
      <c r="D105" s="513"/>
      <c r="E105" s="513"/>
    </row>
    <row r="106" spans="1:5" s="335" customFormat="1" ht="12" customHeight="1" thickBot="1">
      <c r="A106" s="540" t="s">
        <v>780</v>
      </c>
      <c r="B106" s="386" t="s">
        <v>442</v>
      </c>
      <c r="C106" s="515">
        <v>8000</v>
      </c>
      <c r="D106" s="515">
        <v>13385</v>
      </c>
      <c r="E106" s="515">
        <v>14718</v>
      </c>
    </row>
    <row r="107" spans="1:5" ht="12" customHeight="1" thickBot="1">
      <c r="A107" s="377" t="s">
        <v>8</v>
      </c>
      <c r="B107" s="375" t="s">
        <v>781</v>
      </c>
      <c r="C107" s="398">
        <f>+C108+C110+C112</f>
        <v>84368</v>
      </c>
      <c r="D107" s="398">
        <f>+D108+D110+D112</f>
        <v>196349</v>
      </c>
      <c r="E107" s="398">
        <f>+E108+E110+E112</f>
        <v>165569</v>
      </c>
    </row>
    <row r="108" spans="1:5" ht="12" customHeight="1">
      <c r="A108" s="530" t="s">
        <v>782</v>
      </c>
      <c r="B108" s="360" t="s">
        <v>155</v>
      </c>
      <c r="C108" s="512">
        <v>52364</v>
      </c>
      <c r="D108" s="512">
        <v>58130</v>
      </c>
      <c r="E108" s="512">
        <v>57740</v>
      </c>
    </row>
    <row r="109" spans="1:5" ht="12" customHeight="1">
      <c r="A109" s="530"/>
      <c r="B109" s="364" t="s">
        <v>443</v>
      </c>
      <c r="C109" s="512">
        <v>27630</v>
      </c>
      <c r="D109" s="512"/>
      <c r="E109" s="512"/>
    </row>
    <row r="110" spans="1:5" ht="12" customHeight="1">
      <c r="A110" s="530" t="s">
        <v>783</v>
      </c>
      <c r="B110" s="364" t="s">
        <v>135</v>
      </c>
      <c r="C110" s="511">
        <v>31994</v>
      </c>
      <c r="D110" s="511">
        <v>30380</v>
      </c>
      <c r="E110" s="511"/>
    </row>
    <row r="111" spans="1:5" ht="12" customHeight="1">
      <c r="A111" s="530"/>
      <c r="B111" s="364" t="s">
        <v>444</v>
      </c>
      <c r="C111" s="388">
        <v>21994</v>
      </c>
      <c r="D111" s="388"/>
      <c r="E111" s="388"/>
    </row>
    <row r="112" spans="1:5" ht="12" customHeight="1">
      <c r="A112" s="530" t="s">
        <v>784</v>
      </c>
      <c r="B112" s="396" t="s">
        <v>158</v>
      </c>
      <c r="C112" s="388">
        <v>10</v>
      </c>
      <c r="D112" s="388">
        <v>107839</v>
      </c>
      <c r="E112" s="388">
        <v>107829</v>
      </c>
    </row>
    <row r="113" spans="1:5" ht="12" customHeight="1">
      <c r="A113" s="530" t="s">
        <v>785</v>
      </c>
      <c r="B113" s="395" t="s">
        <v>445</v>
      </c>
      <c r="C113" s="388"/>
      <c r="D113" s="388"/>
      <c r="E113" s="388"/>
    </row>
    <row r="114" spans="1:5" ht="12" customHeight="1">
      <c r="A114" s="530" t="s">
        <v>786</v>
      </c>
      <c r="B114" s="411" t="s">
        <v>446</v>
      </c>
      <c r="C114" s="388"/>
      <c r="D114" s="388"/>
      <c r="E114" s="388"/>
    </row>
    <row r="115" spans="1:5" ht="12" customHeight="1">
      <c r="A115" s="530" t="s">
        <v>787</v>
      </c>
      <c r="B115" s="384" t="s">
        <v>434</v>
      </c>
      <c r="C115" s="388"/>
      <c r="D115" s="388"/>
      <c r="E115" s="388"/>
    </row>
    <row r="116" spans="1:5" ht="12" customHeight="1">
      <c r="A116" s="530" t="s">
        <v>788</v>
      </c>
      <c r="B116" s="384" t="s">
        <v>829</v>
      </c>
      <c r="C116" s="388"/>
      <c r="D116" s="388">
        <v>107839</v>
      </c>
      <c r="E116" s="388">
        <v>107829</v>
      </c>
    </row>
    <row r="117" spans="1:5" ht="12" customHeight="1">
      <c r="A117" s="530" t="s">
        <v>789</v>
      </c>
      <c r="B117" s="384" t="s">
        <v>448</v>
      </c>
      <c r="C117" s="388"/>
      <c r="D117" s="388"/>
      <c r="E117" s="388"/>
    </row>
    <row r="118" spans="1:5" ht="12" customHeight="1">
      <c r="A118" s="530" t="s">
        <v>790</v>
      </c>
      <c r="B118" s="384" t="s">
        <v>437</v>
      </c>
      <c r="C118" s="388"/>
      <c r="D118" s="388"/>
      <c r="E118" s="388"/>
    </row>
    <row r="119" spans="1:5" ht="12" customHeight="1">
      <c r="A119" s="530" t="s">
        <v>791</v>
      </c>
      <c r="B119" s="384" t="s">
        <v>451</v>
      </c>
      <c r="C119" s="388"/>
      <c r="D119" s="388"/>
      <c r="E119" s="388"/>
    </row>
    <row r="120" spans="1:5" ht="12" customHeight="1" thickBot="1">
      <c r="A120" s="539" t="s">
        <v>792</v>
      </c>
      <c r="B120" s="384" t="s">
        <v>453</v>
      </c>
      <c r="C120" s="390">
        <v>10</v>
      </c>
      <c r="D120" s="390"/>
      <c r="E120" s="390"/>
    </row>
    <row r="121" spans="1:5" ht="12" customHeight="1" thickBot="1">
      <c r="A121" s="377" t="s">
        <v>9</v>
      </c>
      <c r="B121" s="380" t="s">
        <v>793</v>
      </c>
      <c r="C121" s="398">
        <f>+C122+C123</f>
        <v>2500</v>
      </c>
      <c r="D121" s="398">
        <f>+D122+D123</f>
        <v>0</v>
      </c>
      <c r="E121" s="398">
        <f>+E122+E123</f>
        <v>0</v>
      </c>
    </row>
    <row r="122" spans="1:5" ht="12" customHeight="1">
      <c r="A122" s="530" t="s">
        <v>794</v>
      </c>
      <c r="B122" s="361" t="s">
        <v>47</v>
      </c>
      <c r="C122" s="512">
        <v>1000</v>
      </c>
      <c r="D122" s="512"/>
      <c r="E122" s="512"/>
    </row>
    <row r="123" spans="1:5" ht="12" customHeight="1" thickBot="1">
      <c r="A123" s="532" t="s">
        <v>795</v>
      </c>
      <c r="B123" s="364" t="s">
        <v>48</v>
      </c>
      <c r="C123" s="513">
        <v>1500</v>
      </c>
      <c r="D123" s="513"/>
      <c r="E123" s="513"/>
    </row>
    <row r="124" spans="1:5" ht="12" customHeight="1" thickBot="1">
      <c r="A124" s="377" t="s">
        <v>796</v>
      </c>
      <c r="B124" s="380" t="s">
        <v>797</v>
      </c>
      <c r="C124" s="398">
        <f>+C91+C107+C121</f>
        <v>748138</v>
      </c>
      <c r="D124" s="398">
        <f>+D91+D107+D121</f>
        <v>976198</v>
      </c>
      <c r="E124" s="398">
        <f>+E91+E107+E121</f>
        <v>924971</v>
      </c>
    </row>
    <row r="125" spans="1:5" ht="12" customHeight="1" thickBot="1">
      <c r="A125" s="377" t="s">
        <v>798</v>
      </c>
      <c r="B125" s="380" t="s">
        <v>799</v>
      </c>
      <c r="C125" s="398">
        <f>+C126+C127+C128</f>
        <v>0</v>
      </c>
      <c r="D125" s="398">
        <f>+D126+D127+D128</f>
        <v>0</v>
      </c>
      <c r="E125" s="398">
        <f>+E126+E127+E128</f>
        <v>0</v>
      </c>
    </row>
    <row r="126" spans="1:5" ht="12" customHeight="1">
      <c r="A126" s="530" t="s">
        <v>800</v>
      </c>
      <c r="B126" s="361" t="s">
        <v>457</v>
      </c>
      <c r="C126" s="388"/>
      <c r="D126" s="388"/>
      <c r="E126" s="388"/>
    </row>
    <row r="127" spans="1:5" ht="12" customHeight="1">
      <c r="A127" s="530" t="s">
        <v>801</v>
      </c>
      <c r="B127" s="361" t="s">
        <v>458</v>
      </c>
      <c r="C127" s="388"/>
      <c r="D127" s="388"/>
      <c r="E127" s="388"/>
    </row>
    <row r="128" spans="1:5" ht="12" customHeight="1" thickBot="1">
      <c r="A128" s="539" t="s">
        <v>802</v>
      </c>
      <c r="B128" s="359" t="s">
        <v>459</v>
      </c>
      <c r="C128" s="388"/>
      <c r="D128" s="388"/>
      <c r="E128" s="388"/>
    </row>
    <row r="129" spans="1:5" ht="12" customHeight="1" thickBot="1">
      <c r="A129" s="377" t="s">
        <v>803</v>
      </c>
      <c r="B129" s="380" t="s">
        <v>804</v>
      </c>
      <c r="C129" s="398">
        <f>+C130+C131+C132+C133</f>
        <v>0</v>
      </c>
      <c r="D129" s="398">
        <f>+D130+D131+D132+D133</f>
        <v>0</v>
      </c>
      <c r="E129" s="398">
        <f>+E130+E131+E132+E133</f>
        <v>0</v>
      </c>
    </row>
    <row r="130" spans="1:5" ht="12" customHeight="1">
      <c r="A130" s="530" t="s">
        <v>805</v>
      </c>
      <c r="B130" s="361" t="s">
        <v>461</v>
      </c>
      <c r="C130" s="388"/>
      <c r="D130" s="388"/>
      <c r="E130" s="388"/>
    </row>
    <row r="131" spans="1:5" ht="12" customHeight="1">
      <c r="A131" s="530" t="s">
        <v>806</v>
      </c>
      <c r="B131" s="361" t="s">
        <v>462</v>
      </c>
      <c r="C131" s="388"/>
      <c r="D131" s="388"/>
      <c r="E131" s="388"/>
    </row>
    <row r="132" spans="1:5" ht="12" customHeight="1">
      <c r="A132" s="530" t="s">
        <v>807</v>
      </c>
      <c r="B132" s="361" t="s">
        <v>463</v>
      </c>
      <c r="C132" s="388"/>
      <c r="D132" s="388"/>
      <c r="E132" s="388"/>
    </row>
    <row r="133" spans="1:5" s="335" customFormat="1" ht="12" customHeight="1" thickBot="1">
      <c r="A133" s="539" t="s">
        <v>808</v>
      </c>
      <c r="B133" s="359" t="s">
        <v>464</v>
      </c>
      <c r="C133" s="388"/>
      <c r="D133" s="388"/>
      <c r="E133" s="388"/>
    </row>
    <row r="134" spans="1:11" ht="13.5" thickBot="1">
      <c r="A134" s="377" t="s">
        <v>809</v>
      </c>
      <c r="B134" s="380" t="s">
        <v>810</v>
      </c>
      <c r="C134" s="514">
        <f>+C135+C136+C137+C139+C138</f>
        <v>0</v>
      </c>
      <c r="D134" s="514">
        <f>+D135+D136+D137+D139+D138</f>
        <v>0</v>
      </c>
      <c r="E134" s="514">
        <f>+E135+E136+E137+E139+E138</f>
        <v>0</v>
      </c>
      <c r="K134" s="495"/>
    </row>
    <row r="135" spans="1:5" ht="12.75">
      <c r="A135" s="530" t="s">
        <v>811</v>
      </c>
      <c r="B135" s="361" t="s">
        <v>466</v>
      </c>
      <c r="C135" s="388"/>
      <c r="D135" s="388"/>
      <c r="E135" s="388"/>
    </row>
    <row r="136" spans="1:5" ht="12" customHeight="1">
      <c r="A136" s="530" t="s">
        <v>812</v>
      </c>
      <c r="B136" s="361" t="s">
        <v>467</v>
      </c>
      <c r="C136" s="388"/>
      <c r="D136" s="388"/>
      <c r="E136" s="388"/>
    </row>
    <row r="137" spans="1:5" s="335" customFormat="1" ht="12" customHeight="1">
      <c r="A137" s="530" t="s">
        <v>813</v>
      </c>
      <c r="B137" s="361" t="s">
        <v>468</v>
      </c>
      <c r="C137" s="388"/>
      <c r="D137" s="388"/>
      <c r="E137" s="388"/>
    </row>
    <row r="138" spans="1:5" s="335" customFormat="1" ht="12" customHeight="1">
      <c r="A138" s="530" t="s">
        <v>814</v>
      </c>
      <c r="B138" s="361" t="s">
        <v>469</v>
      </c>
      <c r="C138" s="388"/>
      <c r="D138" s="388"/>
      <c r="E138" s="388"/>
    </row>
    <row r="139" spans="1:5" s="335" customFormat="1" ht="12" customHeight="1" thickBot="1">
      <c r="A139" s="539" t="s">
        <v>815</v>
      </c>
      <c r="B139" s="359" t="s">
        <v>816</v>
      </c>
      <c r="C139" s="388"/>
      <c r="D139" s="388"/>
      <c r="E139" s="388"/>
    </row>
    <row r="140" spans="1:5" s="335" customFormat="1" ht="12" customHeight="1" thickBot="1">
      <c r="A140" s="377" t="s">
        <v>817</v>
      </c>
      <c r="B140" s="380" t="s">
        <v>470</v>
      </c>
      <c r="C140" s="516">
        <f>+C141+C142+C143+C144</f>
        <v>0</v>
      </c>
      <c r="D140" s="516">
        <f>+D141+D142+D143+D144</f>
        <v>0</v>
      </c>
      <c r="E140" s="516">
        <f>+E141+E142+E143+E144</f>
        <v>0</v>
      </c>
    </row>
    <row r="141" spans="1:5" s="335" customFormat="1" ht="12" customHeight="1">
      <c r="A141" s="530" t="s">
        <v>818</v>
      </c>
      <c r="B141" s="361" t="s">
        <v>471</v>
      </c>
      <c r="C141" s="388"/>
      <c r="D141" s="388"/>
      <c r="E141" s="388"/>
    </row>
    <row r="142" spans="1:5" s="335" customFormat="1" ht="12" customHeight="1">
      <c r="A142" s="530" t="s">
        <v>819</v>
      </c>
      <c r="B142" s="361" t="s">
        <v>472</v>
      </c>
      <c r="C142" s="388"/>
      <c r="D142" s="388"/>
      <c r="E142" s="388"/>
    </row>
    <row r="143" spans="1:5" s="335" customFormat="1" ht="12" customHeight="1">
      <c r="A143" s="530" t="s">
        <v>820</v>
      </c>
      <c r="B143" s="361" t="s">
        <v>473</v>
      </c>
      <c r="C143" s="388"/>
      <c r="D143" s="388"/>
      <c r="E143" s="388"/>
    </row>
    <row r="144" spans="1:5" ht="12.75" customHeight="1" thickBot="1">
      <c r="A144" s="530" t="s">
        <v>821</v>
      </c>
      <c r="B144" s="361" t="s">
        <v>474</v>
      </c>
      <c r="C144" s="388"/>
      <c r="D144" s="388"/>
      <c r="E144" s="388"/>
    </row>
    <row r="145" spans="1:5" ht="12" customHeight="1" thickBot="1">
      <c r="A145" s="377" t="s">
        <v>822</v>
      </c>
      <c r="B145" s="380" t="s">
        <v>475</v>
      </c>
      <c r="C145" s="529">
        <f>+C125+C129+C134+C140</f>
        <v>0</v>
      </c>
      <c r="D145" s="529">
        <f>+D125+D129+D134+D140</f>
        <v>0</v>
      </c>
      <c r="E145" s="529">
        <f>+E125+E129+E134+E140</f>
        <v>0</v>
      </c>
    </row>
    <row r="146" spans="1:5" ht="15" customHeight="1" thickBot="1">
      <c r="A146" s="541" t="s">
        <v>16</v>
      </c>
      <c r="B146" s="400" t="s">
        <v>475</v>
      </c>
      <c r="C146" s="529">
        <f>+C124+C145</f>
        <v>748138</v>
      </c>
      <c r="D146" s="529">
        <f>+D124+D145</f>
        <v>976198</v>
      </c>
      <c r="E146" s="529">
        <f>+E124+E145</f>
        <v>924971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07" t="s">
        <v>619</v>
      </c>
      <c r="B148" s="508"/>
      <c r="C148" s="105">
        <v>27</v>
      </c>
      <c r="D148" s="106">
        <v>27</v>
      </c>
      <c r="E148" s="103">
        <v>27</v>
      </c>
    </row>
    <row r="149" spans="1:5" ht="14.25" customHeight="1" thickBot="1">
      <c r="A149" s="507" t="s">
        <v>147</v>
      </c>
      <c r="B149" s="508"/>
      <c r="C149" s="105">
        <v>144</v>
      </c>
      <c r="D149" s="106">
        <v>144</v>
      </c>
      <c r="E149" s="103">
        <v>144</v>
      </c>
    </row>
  </sheetData>
  <sheetProtection formatCells="0"/>
  <mergeCells count="5">
    <mergeCell ref="A1:E1"/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A1" sqref="A1:D1"/>
    </sheetView>
  </sheetViews>
  <sheetFormatPr defaultColWidth="9.00390625" defaultRowHeight="12.75"/>
  <cols>
    <col min="1" max="1" width="11.875" style="521" customWidth="1"/>
    <col min="2" max="2" width="57.00390625" style="522" customWidth="1"/>
    <col min="3" max="3" width="14.875" style="523" customWidth="1"/>
    <col min="4" max="4" width="16.00390625" style="523" customWidth="1"/>
    <col min="5" max="5" width="14.875" style="523" customWidth="1"/>
    <col min="6" max="16384" width="9.375" style="33" customWidth="1"/>
  </cols>
  <sheetData>
    <row r="1" spans="1:5" s="499" customFormat="1" ht="16.5" customHeight="1" thickBot="1">
      <c r="A1" s="704" t="s">
        <v>893</v>
      </c>
      <c r="B1" s="704"/>
      <c r="C1" s="704"/>
      <c r="D1" s="704"/>
      <c r="E1" s="641"/>
    </row>
    <row r="2" spans="1:5" s="544" customFormat="1" ht="15.75" customHeight="1">
      <c r="A2" s="524" t="s">
        <v>53</v>
      </c>
      <c r="B2" s="698" t="s">
        <v>152</v>
      </c>
      <c r="C2" s="699"/>
      <c r="D2" s="700"/>
      <c r="E2" s="517" t="s">
        <v>41</v>
      </c>
    </row>
    <row r="3" spans="1:5" s="544" customFormat="1" ht="36.75" thickBot="1">
      <c r="A3" s="542" t="s">
        <v>517</v>
      </c>
      <c r="B3" s="701" t="s">
        <v>620</v>
      </c>
      <c r="C3" s="702"/>
      <c r="D3" s="703"/>
      <c r="E3" s="494" t="s">
        <v>49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46" customFormat="1" ht="12" customHeight="1" thickBot="1">
      <c r="A8" s="377" t="s">
        <v>672</v>
      </c>
      <c r="B8" s="373" t="s">
        <v>673</v>
      </c>
      <c r="C8" s="404">
        <f>SUM(C9:C14)</f>
        <v>354656</v>
      </c>
      <c r="D8" s="404">
        <f>SUM(D9:D14)</f>
        <v>438363</v>
      </c>
      <c r="E8" s="387">
        <f>SUM(E9:E14)</f>
        <v>438903</v>
      </c>
    </row>
    <row r="9" spans="1:5" s="520" customFormat="1" ht="12" customHeight="1">
      <c r="A9" s="530" t="s">
        <v>674</v>
      </c>
      <c r="B9" s="415" t="s">
        <v>312</v>
      </c>
      <c r="C9" s="406">
        <v>103371</v>
      </c>
      <c r="D9" s="406">
        <v>144918</v>
      </c>
      <c r="E9" s="389">
        <v>144918</v>
      </c>
    </row>
    <row r="10" spans="1:5" s="547" customFormat="1" ht="12" customHeight="1">
      <c r="A10" s="531" t="s">
        <v>675</v>
      </c>
      <c r="B10" s="416" t="s">
        <v>313</v>
      </c>
      <c r="C10" s="405">
        <v>70418</v>
      </c>
      <c r="D10" s="405">
        <v>69583</v>
      </c>
      <c r="E10" s="388">
        <v>69583</v>
      </c>
    </row>
    <row r="11" spans="1:5" s="547" customFormat="1" ht="12" customHeight="1">
      <c r="A11" s="531" t="s">
        <v>676</v>
      </c>
      <c r="B11" s="416" t="s">
        <v>314</v>
      </c>
      <c r="C11" s="405">
        <v>131294</v>
      </c>
      <c r="D11" s="405">
        <v>200617</v>
      </c>
      <c r="E11" s="388">
        <v>195981</v>
      </c>
    </row>
    <row r="12" spans="1:5" s="547" customFormat="1" ht="12" customHeight="1">
      <c r="A12" s="531" t="s">
        <v>677</v>
      </c>
      <c r="B12" s="416" t="s">
        <v>315</v>
      </c>
      <c r="C12" s="405">
        <v>4213</v>
      </c>
      <c r="D12" s="405">
        <v>4213</v>
      </c>
      <c r="E12" s="388">
        <v>4213</v>
      </c>
    </row>
    <row r="13" spans="1:5" s="547" customFormat="1" ht="12" customHeight="1">
      <c r="A13" s="531" t="s">
        <v>678</v>
      </c>
      <c r="B13" s="416" t="s">
        <v>316</v>
      </c>
      <c r="C13" s="405">
        <v>1608</v>
      </c>
      <c r="D13" s="405">
        <v>1671</v>
      </c>
      <c r="E13" s="388">
        <v>2211</v>
      </c>
    </row>
    <row r="14" spans="1:5" s="520" customFormat="1" ht="12" customHeight="1" thickBot="1">
      <c r="A14" s="532" t="s">
        <v>679</v>
      </c>
      <c r="B14" s="417" t="s">
        <v>317</v>
      </c>
      <c r="C14" s="407">
        <v>43752</v>
      </c>
      <c r="D14" s="407">
        <v>17361</v>
      </c>
      <c r="E14" s="390">
        <v>21997</v>
      </c>
    </row>
    <row r="15" spans="1:5" s="520" customFormat="1" ht="25.5" customHeight="1" thickBot="1">
      <c r="A15" s="377" t="s">
        <v>680</v>
      </c>
      <c r="B15" s="394" t="s">
        <v>681</v>
      </c>
      <c r="C15" s="404">
        <f>SUM(C16:C20)</f>
        <v>0</v>
      </c>
      <c r="D15" s="404">
        <f>SUM(D16:D20)</f>
        <v>0</v>
      </c>
      <c r="E15" s="387">
        <f>SUM(E16:E20)</f>
        <v>0</v>
      </c>
    </row>
    <row r="16" spans="1:5" s="520" customFormat="1" ht="12" customHeight="1">
      <c r="A16" s="530" t="s">
        <v>682</v>
      </c>
      <c r="B16" s="415" t="s">
        <v>319</v>
      </c>
      <c r="C16" s="406"/>
      <c r="D16" s="406"/>
      <c r="E16" s="389"/>
    </row>
    <row r="17" spans="1:5" s="520" customFormat="1" ht="12" customHeight="1">
      <c r="A17" s="531" t="s">
        <v>683</v>
      </c>
      <c r="B17" s="416" t="s">
        <v>320</v>
      </c>
      <c r="C17" s="405"/>
      <c r="D17" s="405"/>
      <c r="E17" s="388"/>
    </row>
    <row r="18" spans="1:5" s="520" customFormat="1" ht="12" customHeight="1">
      <c r="A18" s="531" t="s">
        <v>684</v>
      </c>
      <c r="B18" s="416" t="s">
        <v>321</v>
      </c>
      <c r="C18" s="405"/>
      <c r="D18" s="405"/>
      <c r="E18" s="388"/>
    </row>
    <row r="19" spans="1:5" s="520" customFormat="1" ht="12" customHeight="1">
      <c r="A19" s="531" t="s">
        <v>685</v>
      </c>
      <c r="B19" s="416" t="s">
        <v>322</v>
      </c>
      <c r="C19" s="405"/>
      <c r="D19" s="405"/>
      <c r="E19" s="388"/>
    </row>
    <row r="20" spans="1:5" s="520" customFormat="1" ht="12" customHeight="1">
      <c r="A20" s="531" t="s">
        <v>686</v>
      </c>
      <c r="B20" s="416" t="s">
        <v>323</v>
      </c>
      <c r="C20" s="405"/>
      <c r="D20" s="405"/>
      <c r="E20" s="388"/>
    </row>
    <row r="21" spans="1:5" s="547" customFormat="1" ht="12" customHeight="1" thickBot="1">
      <c r="A21" s="532"/>
      <c r="B21" s="417" t="s">
        <v>687</v>
      </c>
      <c r="C21" s="407"/>
      <c r="D21" s="407"/>
      <c r="E21" s="390"/>
    </row>
    <row r="22" spans="1:5" s="547" customFormat="1" ht="19.5" customHeight="1" thickBot="1">
      <c r="A22" s="377" t="s">
        <v>688</v>
      </c>
      <c r="B22" s="373" t="s">
        <v>689</v>
      </c>
      <c r="C22" s="404">
        <f>SUM(C23:C27)</f>
        <v>0</v>
      </c>
      <c r="D22" s="404">
        <f>SUM(D23:D27)</f>
        <v>102000</v>
      </c>
      <c r="E22" s="387">
        <f>SUM(E23:E27)</f>
        <v>110657</v>
      </c>
    </row>
    <row r="23" spans="1:5" s="547" customFormat="1" ht="12" customHeight="1">
      <c r="A23" s="530" t="s">
        <v>690</v>
      </c>
      <c r="B23" s="415" t="s">
        <v>326</v>
      </c>
      <c r="C23" s="406"/>
      <c r="D23" s="406">
        <v>102000</v>
      </c>
      <c r="E23" s="389">
        <v>110657</v>
      </c>
    </row>
    <row r="24" spans="1:5" s="520" customFormat="1" ht="12" customHeight="1">
      <c r="A24" s="531" t="s">
        <v>691</v>
      </c>
      <c r="B24" s="416" t="s">
        <v>327</v>
      </c>
      <c r="C24" s="405"/>
      <c r="D24" s="405"/>
      <c r="E24" s="388"/>
    </row>
    <row r="25" spans="1:5" s="547" customFormat="1" ht="12" customHeight="1">
      <c r="A25" s="531" t="s">
        <v>692</v>
      </c>
      <c r="B25" s="416" t="s">
        <v>328</v>
      </c>
      <c r="C25" s="405"/>
      <c r="D25" s="405"/>
      <c r="E25" s="388"/>
    </row>
    <row r="26" spans="1:5" s="547" customFormat="1" ht="12" customHeight="1">
      <c r="A26" s="531" t="s">
        <v>693</v>
      </c>
      <c r="B26" s="416" t="s">
        <v>329</v>
      </c>
      <c r="C26" s="405"/>
      <c r="D26" s="405"/>
      <c r="E26" s="388"/>
    </row>
    <row r="27" spans="1:5" s="547" customFormat="1" ht="12" customHeight="1">
      <c r="A27" s="531" t="s">
        <v>694</v>
      </c>
      <c r="B27" s="416" t="s">
        <v>330</v>
      </c>
      <c r="C27" s="405"/>
      <c r="D27" s="405"/>
      <c r="E27" s="388"/>
    </row>
    <row r="28" spans="1:5" s="547" customFormat="1" ht="12" customHeight="1" thickBot="1">
      <c r="A28" s="532"/>
      <c r="B28" s="417" t="s">
        <v>695</v>
      </c>
      <c r="C28" s="407"/>
      <c r="D28" s="407"/>
      <c r="E28" s="390"/>
    </row>
    <row r="29" spans="1:5" s="547" customFormat="1" ht="12" customHeight="1" thickBot="1">
      <c r="A29" s="377" t="s">
        <v>696</v>
      </c>
      <c r="B29" s="373" t="s">
        <v>697</v>
      </c>
      <c r="C29" s="410">
        <f>+C30+C33+C34+C35</f>
        <v>96100</v>
      </c>
      <c r="D29" s="410">
        <f>+D30+D33+D34+D35</f>
        <v>150550</v>
      </c>
      <c r="E29" s="423">
        <f>+E30+E33+E34+E35</f>
        <v>145520</v>
      </c>
    </row>
    <row r="30" spans="1:5" s="547" customFormat="1" ht="12" customHeight="1">
      <c r="A30" s="530" t="s">
        <v>698</v>
      </c>
      <c r="B30" s="415" t="s">
        <v>334</v>
      </c>
      <c r="C30" s="425">
        <f>+C31+C32</f>
        <v>90100</v>
      </c>
      <c r="D30" s="425">
        <f>+D31+D32</f>
        <v>140900</v>
      </c>
      <c r="E30" s="424">
        <v>137482</v>
      </c>
    </row>
    <row r="31" spans="1:5" s="547" customFormat="1" ht="12" customHeight="1">
      <c r="A31" s="531" t="s">
        <v>699</v>
      </c>
      <c r="B31" s="416" t="s">
        <v>336</v>
      </c>
      <c r="C31" s="405">
        <v>17100</v>
      </c>
      <c r="D31" s="405">
        <v>19900</v>
      </c>
      <c r="E31" s="388">
        <v>17832</v>
      </c>
    </row>
    <row r="32" spans="1:5" s="547" customFormat="1" ht="12" customHeight="1">
      <c r="A32" s="531" t="s">
        <v>700</v>
      </c>
      <c r="B32" s="416" t="s">
        <v>338</v>
      </c>
      <c r="C32" s="405">
        <v>73000</v>
      </c>
      <c r="D32" s="405">
        <v>121000</v>
      </c>
      <c r="E32" s="388">
        <v>119650</v>
      </c>
    </row>
    <row r="33" spans="1:5" s="547" customFormat="1" ht="12" customHeight="1">
      <c r="A33" s="531" t="s">
        <v>701</v>
      </c>
      <c r="B33" s="416" t="s">
        <v>340</v>
      </c>
      <c r="C33" s="405">
        <v>5700</v>
      </c>
      <c r="D33" s="405">
        <v>7200</v>
      </c>
      <c r="E33" s="388">
        <v>6022</v>
      </c>
    </row>
    <row r="34" spans="1:5" s="547" customFormat="1" ht="12" customHeight="1">
      <c r="A34" s="531" t="s">
        <v>702</v>
      </c>
      <c r="B34" s="416" t="s">
        <v>342</v>
      </c>
      <c r="C34" s="405"/>
      <c r="D34" s="405"/>
      <c r="E34" s="388"/>
    </row>
    <row r="35" spans="1:5" s="547" customFormat="1" ht="12" customHeight="1" thickBot="1">
      <c r="A35" s="532" t="s">
        <v>703</v>
      </c>
      <c r="B35" s="417" t="s">
        <v>344</v>
      </c>
      <c r="C35" s="407">
        <v>300</v>
      </c>
      <c r="D35" s="407">
        <v>2450</v>
      </c>
      <c r="E35" s="390">
        <v>2016</v>
      </c>
    </row>
    <row r="36" spans="1:5" s="547" customFormat="1" ht="12" customHeight="1" thickBot="1">
      <c r="A36" s="377" t="s">
        <v>704</v>
      </c>
      <c r="B36" s="373" t="s">
        <v>705</v>
      </c>
      <c r="C36" s="404">
        <f>SUM(C37:C46)</f>
        <v>13200</v>
      </c>
      <c r="D36" s="404">
        <f>SUM(D37:D46)</f>
        <v>15329</v>
      </c>
      <c r="E36" s="387">
        <f>SUM(E37:E46)</f>
        <v>15213</v>
      </c>
    </row>
    <row r="37" spans="1:5" s="547" customFormat="1" ht="12" customHeight="1">
      <c r="A37" s="530" t="s">
        <v>706</v>
      </c>
      <c r="B37" s="415" t="s">
        <v>346</v>
      </c>
      <c r="C37" s="406">
        <v>1000</v>
      </c>
      <c r="D37" s="406">
        <v>1668</v>
      </c>
      <c r="E37" s="389">
        <v>1668</v>
      </c>
    </row>
    <row r="38" spans="1:5" s="547" customFormat="1" ht="12" customHeight="1">
      <c r="A38" s="531" t="s">
        <v>707</v>
      </c>
      <c r="B38" s="416" t="s">
        <v>347</v>
      </c>
      <c r="C38" s="405">
        <v>600</v>
      </c>
      <c r="D38" s="405">
        <v>274</v>
      </c>
      <c r="E38" s="388">
        <v>1315</v>
      </c>
    </row>
    <row r="39" spans="1:5" s="547" customFormat="1" ht="12" customHeight="1">
      <c r="A39" s="531" t="s">
        <v>708</v>
      </c>
      <c r="B39" s="416" t="s">
        <v>348</v>
      </c>
      <c r="C39" s="405"/>
      <c r="D39" s="405"/>
      <c r="E39" s="388">
        <v>236</v>
      </c>
    </row>
    <row r="40" spans="1:5" s="547" customFormat="1" ht="12" customHeight="1">
      <c r="A40" s="531" t="s">
        <v>709</v>
      </c>
      <c r="B40" s="416" t="s">
        <v>349</v>
      </c>
      <c r="C40" s="405">
        <v>7000</v>
      </c>
      <c r="D40" s="405">
        <v>7730</v>
      </c>
      <c r="E40" s="388">
        <v>6822</v>
      </c>
    </row>
    <row r="41" spans="1:5" s="547" customFormat="1" ht="12" customHeight="1">
      <c r="A41" s="531" t="s">
        <v>710</v>
      </c>
      <c r="B41" s="416" t="s">
        <v>350</v>
      </c>
      <c r="C41" s="405">
        <v>1900</v>
      </c>
      <c r="D41" s="405">
        <v>2250</v>
      </c>
      <c r="E41" s="388">
        <v>2231</v>
      </c>
    </row>
    <row r="42" spans="1:5" s="547" customFormat="1" ht="12" customHeight="1">
      <c r="A42" s="531" t="s">
        <v>711</v>
      </c>
      <c r="B42" s="416" t="s">
        <v>351</v>
      </c>
      <c r="C42" s="405">
        <v>2700</v>
      </c>
      <c r="D42" s="405">
        <v>2907</v>
      </c>
      <c r="E42" s="388">
        <v>2525</v>
      </c>
    </row>
    <row r="43" spans="1:5" s="547" customFormat="1" ht="12" customHeight="1">
      <c r="A43" s="531" t="s">
        <v>711</v>
      </c>
      <c r="B43" s="416" t="s">
        <v>352</v>
      </c>
      <c r="C43" s="405"/>
      <c r="D43" s="405"/>
      <c r="E43" s="388"/>
    </row>
    <row r="44" spans="1:5" s="547" customFormat="1" ht="12" customHeight="1">
      <c r="A44" s="531" t="s">
        <v>712</v>
      </c>
      <c r="B44" s="416" t="s">
        <v>353</v>
      </c>
      <c r="C44" s="405"/>
      <c r="D44" s="405">
        <v>500</v>
      </c>
      <c r="E44" s="388">
        <v>416</v>
      </c>
    </row>
    <row r="45" spans="1:5" s="547" customFormat="1" ht="12" customHeight="1">
      <c r="A45" s="531" t="s">
        <v>713</v>
      </c>
      <c r="B45" s="416" t="s">
        <v>355</v>
      </c>
      <c r="C45" s="408"/>
      <c r="D45" s="408"/>
      <c r="E45" s="391"/>
    </row>
    <row r="46" spans="1:5" s="520" customFormat="1" ht="12" customHeight="1" thickBot="1">
      <c r="A46" s="532" t="s">
        <v>714</v>
      </c>
      <c r="B46" s="417" t="s">
        <v>357</v>
      </c>
      <c r="C46" s="409"/>
      <c r="D46" s="409"/>
      <c r="E46" s="392"/>
    </row>
    <row r="47" spans="1:5" s="547" customFormat="1" ht="12" customHeight="1" thickBot="1">
      <c r="A47" s="377" t="s">
        <v>715</v>
      </c>
      <c r="B47" s="373" t="s">
        <v>716</v>
      </c>
      <c r="C47" s="404">
        <f>SUM(C48:C52)</f>
        <v>2500</v>
      </c>
      <c r="D47" s="404">
        <f>SUM(D48:D52)</f>
        <v>6600</v>
      </c>
      <c r="E47" s="387">
        <f>SUM(E48:E52)</f>
        <v>1397</v>
      </c>
    </row>
    <row r="48" spans="1:5" s="547" customFormat="1" ht="12" customHeight="1">
      <c r="A48" s="530" t="s">
        <v>717</v>
      </c>
      <c r="B48" s="415" t="s">
        <v>359</v>
      </c>
      <c r="C48" s="427"/>
      <c r="D48" s="427"/>
      <c r="E48" s="393"/>
    </row>
    <row r="49" spans="1:5" s="547" customFormat="1" ht="12" customHeight="1">
      <c r="A49" s="531" t="s">
        <v>718</v>
      </c>
      <c r="B49" s="416" t="s">
        <v>360</v>
      </c>
      <c r="C49" s="408"/>
      <c r="D49" s="408">
        <v>1200</v>
      </c>
      <c r="E49" s="391">
        <v>1200</v>
      </c>
    </row>
    <row r="50" spans="1:5" s="547" customFormat="1" ht="12" customHeight="1">
      <c r="A50" s="531" t="s">
        <v>719</v>
      </c>
      <c r="B50" s="416" t="s">
        <v>362</v>
      </c>
      <c r="C50" s="408"/>
      <c r="D50" s="408">
        <v>200</v>
      </c>
      <c r="E50" s="391">
        <v>197</v>
      </c>
    </row>
    <row r="51" spans="1:5" s="547" customFormat="1" ht="12" customHeight="1">
      <c r="A51" s="531" t="s">
        <v>720</v>
      </c>
      <c r="B51" s="416" t="s">
        <v>823</v>
      </c>
      <c r="C51" s="408">
        <v>2500</v>
      </c>
      <c r="D51" s="408">
        <v>5200</v>
      </c>
      <c r="E51" s="391"/>
    </row>
    <row r="52" spans="1:5" s="547" customFormat="1" ht="12" customHeight="1" thickBot="1">
      <c r="A52" s="532" t="s">
        <v>721</v>
      </c>
      <c r="B52" s="417" t="s">
        <v>366</v>
      </c>
      <c r="C52" s="409"/>
      <c r="D52" s="409"/>
      <c r="E52" s="392"/>
    </row>
    <row r="53" spans="1:5" s="547" customFormat="1" ht="12" customHeight="1" thickBot="1">
      <c r="A53" s="377" t="s">
        <v>722</v>
      </c>
      <c r="B53" s="373" t="s">
        <v>723</v>
      </c>
      <c r="C53" s="404">
        <f>SUM(C54:C56)</f>
        <v>101022</v>
      </c>
      <c r="D53" s="404">
        <f>SUM(D54:D56)</f>
        <v>101192</v>
      </c>
      <c r="E53" s="387">
        <f>SUM(E54:E56)</f>
        <v>132993</v>
      </c>
    </row>
    <row r="54" spans="1:5" s="520" customFormat="1" ht="12" customHeight="1">
      <c r="A54" s="530" t="s">
        <v>724</v>
      </c>
      <c r="B54" s="415" t="s">
        <v>368</v>
      </c>
      <c r="C54" s="406"/>
      <c r="D54" s="406"/>
      <c r="E54" s="389"/>
    </row>
    <row r="55" spans="1:5" s="520" customFormat="1" ht="12" customHeight="1">
      <c r="A55" s="531" t="s">
        <v>725</v>
      </c>
      <c r="B55" s="416" t="s">
        <v>369</v>
      </c>
      <c r="C55" s="405"/>
      <c r="D55" s="405"/>
      <c r="E55" s="388">
        <v>170</v>
      </c>
    </row>
    <row r="56" spans="1:5" s="520" customFormat="1" ht="12" customHeight="1">
      <c r="A56" s="531" t="s">
        <v>726</v>
      </c>
      <c r="B56" s="416" t="s">
        <v>371</v>
      </c>
      <c r="C56" s="405">
        <v>101022</v>
      </c>
      <c r="D56" s="405">
        <v>101192</v>
      </c>
      <c r="E56" s="388">
        <v>132823</v>
      </c>
    </row>
    <row r="57" spans="1:5" s="520" customFormat="1" ht="12" customHeight="1" thickBot="1">
      <c r="A57" s="532"/>
      <c r="B57" s="417" t="s">
        <v>373</v>
      </c>
      <c r="C57" s="407"/>
      <c r="D57" s="407"/>
      <c r="E57" s="390"/>
    </row>
    <row r="58" spans="1:5" s="547" customFormat="1" ht="12" customHeight="1" thickBot="1">
      <c r="A58" s="377" t="s">
        <v>727</v>
      </c>
      <c r="B58" s="394" t="s">
        <v>374</v>
      </c>
      <c r="C58" s="404">
        <f>SUM(C59:C61)</f>
        <v>46360</v>
      </c>
      <c r="D58" s="404">
        <f>SUM(D59:D61)</f>
        <v>22640</v>
      </c>
      <c r="E58" s="387">
        <f>SUM(E59:E61)</f>
        <v>11351</v>
      </c>
    </row>
    <row r="59" spans="1:5" s="547" customFormat="1" ht="12" customHeight="1">
      <c r="A59" s="530" t="s">
        <v>728</v>
      </c>
      <c r="B59" s="415" t="s">
        <v>375</v>
      </c>
      <c r="C59" s="408"/>
      <c r="D59" s="408"/>
      <c r="E59" s="391"/>
    </row>
    <row r="60" spans="1:5" s="547" customFormat="1" ht="12" customHeight="1">
      <c r="A60" s="531" t="s">
        <v>729</v>
      </c>
      <c r="B60" s="416" t="s">
        <v>376</v>
      </c>
      <c r="C60" s="408"/>
      <c r="D60" s="408"/>
      <c r="E60" s="391"/>
    </row>
    <row r="61" spans="1:5" s="547" customFormat="1" ht="12" customHeight="1">
      <c r="A61" s="531" t="s">
        <v>730</v>
      </c>
      <c r="B61" s="416" t="s">
        <v>377</v>
      </c>
      <c r="C61" s="408">
        <v>46360</v>
      </c>
      <c r="D61" s="408">
        <v>22640</v>
      </c>
      <c r="E61" s="391">
        <v>11351</v>
      </c>
    </row>
    <row r="62" spans="1:5" s="547" customFormat="1" ht="12" customHeight="1" thickBot="1">
      <c r="A62" s="532"/>
      <c r="B62" s="417" t="s">
        <v>731</v>
      </c>
      <c r="C62" s="408"/>
      <c r="D62" s="408"/>
      <c r="E62" s="391"/>
    </row>
    <row r="63" spans="1:5" s="547" customFormat="1" ht="12" customHeight="1" thickBot="1">
      <c r="A63" s="377" t="s">
        <v>732</v>
      </c>
      <c r="B63" s="373" t="s">
        <v>733</v>
      </c>
      <c r="C63" s="410">
        <f>+C8+C15+C22+C29+C36+C47+C53+C58</f>
        <v>613838</v>
      </c>
      <c r="D63" s="410">
        <f>+D8+D15+D22+D29+D36+D47+D53+D58</f>
        <v>836674</v>
      </c>
      <c r="E63" s="423">
        <f>+E8+E15+E22+E29+E36+E47+E53+E58</f>
        <v>856034</v>
      </c>
    </row>
    <row r="64" spans="1:5" s="547" customFormat="1" ht="12" customHeight="1" thickBot="1">
      <c r="A64" s="533" t="s">
        <v>734</v>
      </c>
      <c r="B64" s="394" t="s">
        <v>735</v>
      </c>
      <c r="C64" s="404">
        <f>SUM(C65:C67)</f>
        <v>0</v>
      </c>
      <c r="D64" s="404">
        <f>SUM(D65:D67)</f>
        <v>0</v>
      </c>
      <c r="E64" s="387">
        <f>SUM(E65:E67)</f>
        <v>0</v>
      </c>
    </row>
    <row r="65" spans="1:5" s="547" customFormat="1" ht="12" customHeight="1">
      <c r="A65" s="530" t="s">
        <v>736</v>
      </c>
      <c r="B65" s="415" t="s">
        <v>383</v>
      </c>
      <c r="C65" s="408"/>
      <c r="D65" s="408"/>
      <c r="E65" s="391"/>
    </row>
    <row r="66" spans="1:5" s="547" customFormat="1" ht="12" customHeight="1">
      <c r="A66" s="531" t="s">
        <v>737</v>
      </c>
      <c r="B66" s="416" t="s">
        <v>385</v>
      </c>
      <c r="C66" s="408"/>
      <c r="D66" s="408"/>
      <c r="E66" s="391"/>
    </row>
    <row r="67" spans="1:5" s="547" customFormat="1" ht="12" customHeight="1" thickBot="1">
      <c r="A67" s="532" t="s">
        <v>738</v>
      </c>
      <c r="B67" s="526" t="s">
        <v>430</v>
      </c>
      <c r="C67" s="408"/>
      <c r="D67" s="408"/>
      <c r="E67" s="391"/>
    </row>
    <row r="68" spans="1:5" s="547" customFormat="1" ht="12" customHeight="1" thickBot="1">
      <c r="A68" s="533" t="s">
        <v>739</v>
      </c>
      <c r="B68" s="394" t="s">
        <v>740</v>
      </c>
      <c r="C68" s="404">
        <f>SUM(C69:C72)</f>
        <v>0</v>
      </c>
      <c r="D68" s="404">
        <f>SUM(D69:D72)</f>
        <v>0</v>
      </c>
      <c r="E68" s="387">
        <f>SUM(E69:E72)</f>
        <v>0</v>
      </c>
    </row>
    <row r="69" spans="1:5" s="547" customFormat="1" ht="12" customHeight="1">
      <c r="A69" s="530" t="s">
        <v>741</v>
      </c>
      <c r="B69" s="415" t="s">
        <v>389</v>
      </c>
      <c r="C69" s="408"/>
      <c r="D69" s="408"/>
      <c r="E69" s="391"/>
    </row>
    <row r="70" spans="1:5" s="547" customFormat="1" ht="12" customHeight="1">
      <c r="A70" s="531" t="s">
        <v>742</v>
      </c>
      <c r="B70" s="416" t="s">
        <v>390</v>
      </c>
      <c r="C70" s="408"/>
      <c r="D70" s="408"/>
      <c r="E70" s="391"/>
    </row>
    <row r="71" spans="1:5" s="547" customFormat="1" ht="12" customHeight="1">
      <c r="A71" s="531" t="s">
        <v>743</v>
      </c>
      <c r="B71" s="416" t="s">
        <v>392</v>
      </c>
      <c r="C71" s="408"/>
      <c r="D71" s="408"/>
      <c r="E71" s="391"/>
    </row>
    <row r="72" spans="1:5" s="547" customFormat="1" ht="12" customHeight="1" thickBot="1">
      <c r="A72" s="532" t="s">
        <v>744</v>
      </c>
      <c r="B72" s="417" t="s">
        <v>394</v>
      </c>
      <c r="C72" s="408"/>
      <c r="D72" s="408"/>
      <c r="E72" s="391"/>
    </row>
    <row r="73" spans="1:5" s="547" customFormat="1" ht="12" customHeight="1" thickBot="1">
      <c r="A73" s="533" t="s">
        <v>745</v>
      </c>
      <c r="B73" s="394" t="s">
        <v>746</v>
      </c>
      <c r="C73" s="404">
        <f>SUM(C74:C75)</f>
        <v>0</v>
      </c>
      <c r="D73" s="404">
        <f>SUM(D74:D75)</f>
        <v>0</v>
      </c>
      <c r="E73" s="387">
        <f>SUM(E74:E75)</f>
        <v>0</v>
      </c>
    </row>
    <row r="74" spans="1:5" s="547" customFormat="1" ht="12" customHeight="1">
      <c r="A74" s="530" t="s">
        <v>747</v>
      </c>
      <c r="B74" s="415" t="s">
        <v>398</v>
      </c>
      <c r="C74" s="408"/>
      <c r="D74" s="408"/>
      <c r="E74" s="391"/>
    </row>
    <row r="75" spans="1:5" s="547" customFormat="1" ht="12" customHeight="1" thickBot="1">
      <c r="A75" s="532" t="s">
        <v>748</v>
      </c>
      <c r="B75" s="417" t="s">
        <v>400</v>
      </c>
      <c r="C75" s="408"/>
      <c r="D75" s="408"/>
      <c r="E75" s="391"/>
    </row>
    <row r="76" spans="1:5" s="547" customFormat="1" ht="12" customHeight="1" thickBot="1">
      <c r="A76" s="533" t="s">
        <v>749</v>
      </c>
      <c r="B76" s="394" t="s">
        <v>750</v>
      </c>
      <c r="C76" s="404">
        <f>SUM(C77:C79)</f>
        <v>0</v>
      </c>
      <c r="D76" s="404">
        <f>SUM(D77:D79)</f>
        <v>0</v>
      </c>
      <c r="E76" s="387">
        <f>SUM(E77:E79)</f>
        <v>10306</v>
      </c>
    </row>
    <row r="77" spans="1:5" s="547" customFormat="1" ht="12" customHeight="1">
      <c r="A77" s="530" t="s">
        <v>751</v>
      </c>
      <c r="B77" s="415" t="s">
        <v>404</v>
      </c>
      <c r="C77" s="408"/>
      <c r="D77" s="408"/>
      <c r="E77" s="391">
        <v>10306</v>
      </c>
    </row>
    <row r="78" spans="1:5" s="547" customFormat="1" ht="12" customHeight="1">
      <c r="A78" s="531" t="s">
        <v>752</v>
      </c>
      <c r="B78" s="416" t="s">
        <v>406</v>
      </c>
      <c r="C78" s="408"/>
      <c r="D78" s="408"/>
      <c r="E78" s="391"/>
    </row>
    <row r="79" spans="1:5" s="547" customFormat="1" ht="12" customHeight="1" thickBot="1">
      <c r="A79" s="532" t="s">
        <v>753</v>
      </c>
      <c r="B79" s="417" t="s">
        <v>408</v>
      </c>
      <c r="C79" s="408"/>
      <c r="D79" s="408"/>
      <c r="E79" s="391"/>
    </row>
    <row r="80" spans="1:5" s="547" customFormat="1" ht="12" customHeight="1" thickBot="1">
      <c r="A80" s="533" t="s">
        <v>754</v>
      </c>
      <c r="B80" s="394" t="s">
        <v>755</v>
      </c>
      <c r="C80" s="404">
        <f>SUM(C81:C84)</f>
        <v>0</v>
      </c>
      <c r="D80" s="404">
        <f>SUM(D81:D84)</f>
        <v>0</v>
      </c>
      <c r="E80" s="387">
        <f>SUM(E81:E84)</f>
        <v>0</v>
      </c>
    </row>
    <row r="81" spans="1:5" s="547" customFormat="1" ht="12" customHeight="1">
      <c r="A81" s="534" t="s">
        <v>756</v>
      </c>
      <c r="B81" s="415" t="s">
        <v>412</v>
      </c>
      <c r="C81" s="408"/>
      <c r="D81" s="408"/>
      <c r="E81" s="391"/>
    </row>
    <row r="82" spans="1:5" s="547" customFormat="1" ht="12" customHeight="1">
      <c r="A82" s="535" t="s">
        <v>757</v>
      </c>
      <c r="B82" s="416" t="s">
        <v>414</v>
      </c>
      <c r="C82" s="408"/>
      <c r="D82" s="408"/>
      <c r="E82" s="391"/>
    </row>
    <row r="83" spans="1:5" s="547" customFormat="1" ht="12" customHeight="1">
      <c r="A83" s="535" t="s">
        <v>758</v>
      </c>
      <c r="B83" s="416" t="s">
        <v>416</v>
      </c>
      <c r="C83" s="408"/>
      <c r="D83" s="408"/>
      <c r="E83" s="391"/>
    </row>
    <row r="84" spans="1:5" s="547" customFormat="1" ht="12" customHeight="1" thickBot="1">
      <c r="A84" s="536" t="s">
        <v>759</v>
      </c>
      <c r="B84" s="417" t="s">
        <v>418</v>
      </c>
      <c r="C84" s="408"/>
      <c r="D84" s="408"/>
      <c r="E84" s="391"/>
    </row>
    <row r="85" spans="1:5" s="547" customFormat="1" ht="12" customHeight="1" thickBot="1">
      <c r="A85" s="533" t="s">
        <v>760</v>
      </c>
      <c r="B85" s="394" t="s">
        <v>420</v>
      </c>
      <c r="C85" s="431"/>
      <c r="D85" s="431"/>
      <c r="E85" s="432"/>
    </row>
    <row r="86" spans="1:5" s="547" customFormat="1" ht="12" customHeight="1" thickBot="1">
      <c r="A86" s="533" t="s">
        <v>761</v>
      </c>
      <c r="B86" s="527" t="s">
        <v>762</v>
      </c>
      <c r="C86" s="410">
        <f>+C64+C68+C73+C76+C80+C85</f>
        <v>0</v>
      </c>
      <c r="D86" s="410">
        <f>+D64+D68+D73+D76+D80+D85</f>
        <v>0</v>
      </c>
      <c r="E86" s="423">
        <f>+E64+E68+E73+E76+E80+E85</f>
        <v>10306</v>
      </c>
    </row>
    <row r="87" spans="1:5" s="547" customFormat="1" ht="12" customHeight="1" thickBot="1">
      <c r="A87" s="537" t="s">
        <v>763</v>
      </c>
      <c r="B87" s="528" t="s">
        <v>764</v>
      </c>
      <c r="C87" s="410">
        <f>+C63+C86</f>
        <v>613838</v>
      </c>
      <c r="D87" s="410">
        <f>+D63+D86</f>
        <v>836674</v>
      </c>
      <c r="E87" s="423">
        <f>+E63+E86</f>
        <v>866340</v>
      </c>
    </row>
    <row r="88" spans="1:5" s="547" customFormat="1" ht="15" customHeight="1">
      <c r="A88" s="503"/>
      <c r="B88" s="504"/>
      <c r="C88" s="518"/>
      <c r="D88" s="518"/>
      <c r="E88" s="518"/>
    </row>
    <row r="89" spans="1:5" ht="13.5" thickBot="1">
      <c r="A89" s="505"/>
      <c r="B89" s="506"/>
      <c r="C89" s="519"/>
      <c r="D89" s="519"/>
      <c r="E89" s="519"/>
    </row>
    <row r="90" spans="1:5" s="546" customFormat="1" ht="16.5" customHeight="1" thickBot="1">
      <c r="A90" s="664" t="s">
        <v>45</v>
      </c>
      <c r="B90" s="696"/>
      <c r="C90" s="696"/>
      <c r="D90" s="696"/>
      <c r="E90" s="697"/>
    </row>
    <row r="91" spans="1:5" s="335" customFormat="1" ht="12" customHeight="1" thickBot="1">
      <c r="A91" s="525" t="s">
        <v>7</v>
      </c>
      <c r="B91" s="376" t="s">
        <v>765</v>
      </c>
      <c r="C91" s="509">
        <f>SUM(C92:C96)</f>
        <v>651970</v>
      </c>
      <c r="D91" s="509">
        <f>SUM(D92:D96)</f>
        <v>767286</v>
      </c>
      <c r="E91" s="509">
        <f>SUM(E92:E96)</f>
        <v>735997</v>
      </c>
    </row>
    <row r="92" spans="1:5" ht="12" customHeight="1">
      <c r="A92" s="538" t="s">
        <v>766</v>
      </c>
      <c r="B92" s="362" t="s">
        <v>37</v>
      </c>
      <c r="C92" s="510">
        <v>108260</v>
      </c>
      <c r="D92" s="510">
        <v>179540</v>
      </c>
      <c r="E92" s="510">
        <v>178961</v>
      </c>
    </row>
    <row r="93" spans="1:5" ht="12" customHeight="1">
      <c r="A93" s="531" t="s">
        <v>767</v>
      </c>
      <c r="B93" s="360" t="s">
        <v>131</v>
      </c>
      <c r="C93" s="511">
        <v>20898</v>
      </c>
      <c r="D93" s="511">
        <v>31483</v>
      </c>
      <c r="E93" s="511">
        <v>30059</v>
      </c>
    </row>
    <row r="94" spans="1:5" ht="12" customHeight="1">
      <c r="A94" s="531" t="s">
        <v>768</v>
      </c>
      <c r="B94" s="360" t="s">
        <v>100</v>
      </c>
      <c r="C94" s="513">
        <v>118888</v>
      </c>
      <c r="D94" s="513">
        <v>138549</v>
      </c>
      <c r="E94" s="513">
        <v>133529</v>
      </c>
    </row>
    <row r="95" spans="1:5" ht="12" customHeight="1">
      <c r="A95" s="531" t="s">
        <v>769</v>
      </c>
      <c r="B95" s="363" t="s">
        <v>132</v>
      </c>
      <c r="C95" s="513"/>
      <c r="D95" s="513"/>
      <c r="E95" s="513"/>
    </row>
    <row r="96" spans="1:5" ht="12" customHeight="1">
      <c r="A96" s="531" t="s">
        <v>770</v>
      </c>
      <c r="B96" s="371" t="s">
        <v>133</v>
      </c>
      <c r="C96" s="513">
        <v>403924</v>
      </c>
      <c r="D96" s="513">
        <v>417714</v>
      </c>
      <c r="E96" s="513">
        <v>393448</v>
      </c>
    </row>
    <row r="97" spans="1:5" ht="12" customHeight="1">
      <c r="A97" s="531" t="s">
        <v>771</v>
      </c>
      <c r="B97" s="360" t="s">
        <v>431</v>
      </c>
      <c r="C97" s="513"/>
      <c r="D97" s="513"/>
      <c r="E97" s="513"/>
    </row>
    <row r="98" spans="1:5" ht="12" customHeight="1">
      <c r="A98" s="531" t="s">
        <v>772</v>
      </c>
      <c r="B98" s="383" t="s">
        <v>432</v>
      </c>
      <c r="C98" s="513"/>
      <c r="D98" s="513"/>
      <c r="E98" s="513"/>
    </row>
    <row r="99" spans="1:5" ht="12" customHeight="1">
      <c r="A99" s="531" t="s">
        <v>773</v>
      </c>
      <c r="B99" s="384" t="s">
        <v>433</v>
      </c>
      <c r="C99" s="513"/>
      <c r="D99" s="513"/>
      <c r="E99" s="513"/>
    </row>
    <row r="100" spans="1:5" ht="12" customHeight="1">
      <c r="A100" s="531" t="s">
        <v>774</v>
      </c>
      <c r="B100" s="384" t="s">
        <v>826</v>
      </c>
      <c r="C100" s="513"/>
      <c r="D100" s="513">
        <v>1938</v>
      </c>
      <c r="E100" s="513"/>
    </row>
    <row r="101" spans="1:5" ht="12" customHeight="1">
      <c r="A101" s="531" t="s">
        <v>775</v>
      </c>
      <c r="B101" s="383" t="s">
        <v>435</v>
      </c>
      <c r="C101" s="513">
        <v>398924</v>
      </c>
      <c r="D101" s="513">
        <v>406004</v>
      </c>
      <c r="E101" s="513">
        <v>393448</v>
      </c>
    </row>
    <row r="102" spans="1:5" ht="12" customHeight="1">
      <c r="A102" s="531" t="s">
        <v>776</v>
      </c>
      <c r="B102" s="383" t="s">
        <v>436</v>
      </c>
      <c r="C102" s="513"/>
      <c r="D102" s="513"/>
      <c r="E102" s="513"/>
    </row>
    <row r="103" spans="1:5" ht="12" customHeight="1">
      <c r="A103" s="531" t="s">
        <v>777</v>
      </c>
      <c r="B103" s="384" t="s">
        <v>437</v>
      </c>
      <c r="C103" s="513"/>
      <c r="D103" s="513"/>
      <c r="E103" s="513">
        <v>0</v>
      </c>
    </row>
    <row r="104" spans="1:5" ht="12" customHeight="1">
      <c r="A104" s="539" t="s">
        <v>778</v>
      </c>
      <c r="B104" s="385" t="s">
        <v>438</v>
      </c>
      <c r="C104" s="513"/>
      <c r="D104" s="513"/>
      <c r="E104" s="513"/>
    </row>
    <row r="105" spans="1:5" ht="12" customHeight="1">
      <c r="A105" s="531" t="s">
        <v>779</v>
      </c>
      <c r="B105" s="385" t="s">
        <v>440</v>
      </c>
      <c r="C105" s="513"/>
      <c r="D105" s="513"/>
      <c r="E105" s="513"/>
    </row>
    <row r="106" spans="1:5" s="335" customFormat="1" ht="12" customHeight="1" thickBot="1">
      <c r="A106" s="540" t="s">
        <v>780</v>
      </c>
      <c r="B106" s="386" t="s">
        <v>442</v>
      </c>
      <c r="C106" s="515">
        <v>5000</v>
      </c>
      <c r="D106" s="515">
        <v>9772</v>
      </c>
      <c r="E106" s="515"/>
    </row>
    <row r="107" spans="1:5" ht="12" customHeight="1" thickBot="1">
      <c r="A107" s="377" t="s">
        <v>8</v>
      </c>
      <c r="B107" s="375" t="s">
        <v>781</v>
      </c>
      <c r="C107" s="398">
        <f>+C108+C110+C112</f>
        <v>84368</v>
      </c>
      <c r="D107" s="398">
        <f>+D108+D110+D112</f>
        <v>196349</v>
      </c>
      <c r="E107" s="398">
        <f>+E108+E110+E112</f>
        <v>165569</v>
      </c>
    </row>
    <row r="108" spans="1:5" ht="12" customHeight="1">
      <c r="A108" s="530" t="s">
        <v>782</v>
      </c>
      <c r="B108" s="360" t="s">
        <v>155</v>
      </c>
      <c r="C108" s="512">
        <v>52364</v>
      </c>
      <c r="D108" s="512">
        <v>58130</v>
      </c>
      <c r="E108" s="512">
        <v>57740</v>
      </c>
    </row>
    <row r="109" spans="1:5" ht="12" customHeight="1">
      <c r="A109" s="530"/>
      <c r="B109" s="364" t="s">
        <v>443</v>
      </c>
      <c r="C109" s="512">
        <v>27630</v>
      </c>
      <c r="D109" s="512"/>
      <c r="E109" s="512"/>
    </row>
    <row r="110" spans="1:5" ht="12" customHeight="1">
      <c r="A110" s="530" t="s">
        <v>783</v>
      </c>
      <c r="B110" s="364" t="s">
        <v>135</v>
      </c>
      <c r="C110" s="511">
        <v>31994</v>
      </c>
      <c r="D110" s="511">
        <v>30380</v>
      </c>
      <c r="E110" s="511"/>
    </row>
    <row r="111" spans="1:5" ht="12" customHeight="1">
      <c r="A111" s="530"/>
      <c r="B111" s="364" t="s">
        <v>444</v>
      </c>
      <c r="C111" s="388">
        <v>21994</v>
      </c>
      <c r="D111" s="388"/>
      <c r="E111" s="388"/>
    </row>
    <row r="112" spans="1:5" ht="12" customHeight="1">
      <c r="A112" s="530" t="s">
        <v>784</v>
      </c>
      <c r="B112" s="396" t="s">
        <v>158</v>
      </c>
      <c r="C112" s="388">
        <v>10</v>
      </c>
      <c r="D112" s="388">
        <v>107839</v>
      </c>
      <c r="E112" s="388">
        <v>107829</v>
      </c>
    </row>
    <row r="113" spans="1:5" ht="12" customHeight="1">
      <c r="A113" s="530" t="s">
        <v>785</v>
      </c>
      <c r="B113" s="395" t="s">
        <v>445</v>
      </c>
      <c r="C113" s="388"/>
      <c r="D113" s="388"/>
      <c r="E113" s="388"/>
    </row>
    <row r="114" spans="1:5" ht="12" customHeight="1">
      <c r="A114" s="530" t="s">
        <v>786</v>
      </c>
      <c r="B114" s="411" t="s">
        <v>446</v>
      </c>
      <c r="C114" s="388"/>
      <c r="D114" s="388"/>
      <c r="E114" s="388"/>
    </row>
    <row r="115" spans="1:5" ht="12" customHeight="1">
      <c r="A115" s="530" t="s">
        <v>787</v>
      </c>
      <c r="B115" s="384" t="s">
        <v>434</v>
      </c>
      <c r="C115" s="388"/>
      <c r="D115" s="388"/>
      <c r="E115" s="388"/>
    </row>
    <row r="116" spans="1:5" ht="12" customHeight="1">
      <c r="A116" s="530" t="s">
        <v>788</v>
      </c>
      <c r="B116" s="384" t="s">
        <v>829</v>
      </c>
      <c r="C116" s="388"/>
      <c r="D116" s="388">
        <v>107839</v>
      </c>
      <c r="E116" s="388"/>
    </row>
    <row r="117" spans="1:5" ht="12" customHeight="1">
      <c r="A117" s="530" t="s">
        <v>789</v>
      </c>
      <c r="B117" s="384" t="s">
        <v>448</v>
      </c>
      <c r="C117" s="388"/>
      <c r="D117" s="388"/>
      <c r="E117" s="388"/>
    </row>
    <row r="118" spans="1:5" ht="12" customHeight="1">
      <c r="A118" s="530" t="s">
        <v>790</v>
      </c>
      <c r="B118" s="384" t="s">
        <v>437</v>
      </c>
      <c r="C118" s="388"/>
      <c r="D118" s="388"/>
      <c r="E118" s="388"/>
    </row>
    <row r="119" spans="1:5" ht="12" customHeight="1">
      <c r="A119" s="530" t="s">
        <v>791</v>
      </c>
      <c r="B119" s="384" t="s">
        <v>451</v>
      </c>
      <c r="C119" s="388"/>
      <c r="D119" s="388"/>
      <c r="E119" s="388"/>
    </row>
    <row r="120" spans="1:5" ht="12" customHeight="1" thickBot="1">
      <c r="A120" s="539" t="s">
        <v>792</v>
      </c>
      <c r="B120" s="384" t="s">
        <v>453</v>
      </c>
      <c r="C120" s="390">
        <v>10</v>
      </c>
      <c r="D120" s="390"/>
      <c r="E120" s="390"/>
    </row>
    <row r="121" spans="1:5" ht="12" customHeight="1" thickBot="1">
      <c r="A121" s="377" t="s">
        <v>9</v>
      </c>
      <c r="B121" s="380" t="s">
        <v>793</v>
      </c>
      <c r="C121" s="398">
        <f>+C122+C123</f>
        <v>0</v>
      </c>
      <c r="D121" s="398">
        <f>+D122+D123</f>
        <v>0</v>
      </c>
      <c r="E121" s="398">
        <f>+E122+E123</f>
        <v>0</v>
      </c>
    </row>
    <row r="122" spans="1:5" ht="12" customHeight="1">
      <c r="A122" s="530" t="s">
        <v>794</v>
      </c>
      <c r="B122" s="361" t="s">
        <v>47</v>
      </c>
      <c r="C122" s="512"/>
      <c r="D122" s="512"/>
      <c r="E122" s="512"/>
    </row>
    <row r="123" spans="1:5" ht="12" customHeight="1" thickBot="1">
      <c r="A123" s="532" t="s">
        <v>795</v>
      </c>
      <c r="B123" s="364" t="s">
        <v>48</v>
      </c>
      <c r="C123" s="513"/>
      <c r="D123" s="513"/>
      <c r="E123" s="513"/>
    </row>
    <row r="124" spans="1:5" ht="12" customHeight="1" thickBot="1">
      <c r="A124" s="377" t="s">
        <v>796</v>
      </c>
      <c r="B124" s="380" t="s">
        <v>797</v>
      </c>
      <c r="C124" s="398">
        <f>+C91+C107+C121</f>
        <v>736338</v>
      </c>
      <c r="D124" s="398">
        <f>+D91+D107+D121</f>
        <v>963635</v>
      </c>
      <c r="E124" s="398">
        <f>+E91+E107+E121</f>
        <v>901566</v>
      </c>
    </row>
    <row r="125" spans="1:5" ht="12" customHeight="1" thickBot="1">
      <c r="A125" s="377" t="s">
        <v>798</v>
      </c>
      <c r="B125" s="380" t="s">
        <v>799</v>
      </c>
      <c r="C125" s="398">
        <f>+C126+C127+C128</f>
        <v>0</v>
      </c>
      <c r="D125" s="398">
        <f>+D126+D127+D128</f>
        <v>0</v>
      </c>
      <c r="E125" s="398">
        <f>+E126+E127+E128</f>
        <v>0</v>
      </c>
    </row>
    <row r="126" spans="1:5" ht="12" customHeight="1">
      <c r="A126" s="530" t="s">
        <v>800</v>
      </c>
      <c r="B126" s="361" t="s">
        <v>457</v>
      </c>
      <c r="C126" s="388"/>
      <c r="D126" s="388"/>
      <c r="E126" s="388"/>
    </row>
    <row r="127" spans="1:5" ht="12" customHeight="1">
      <c r="A127" s="530" t="s">
        <v>801</v>
      </c>
      <c r="B127" s="361" t="s">
        <v>458</v>
      </c>
      <c r="C127" s="388"/>
      <c r="D127" s="388"/>
      <c r="E127" s="388"/>
    </row>
    <row r="128" spans="1:5" ht="12" customHeight="1" thickBot="1">
      <c r="A128" s="539" t="s">
        <v>802</v>
      </c>
      <c r="B128" s="359" t="s">
        <v>459</v>
      </c>
      <c r="C128" s="388"/>
      <c r="D128" s="388"/>
      <c r="E128" s="388"/>
    </row>
    <row r="129" spans="1:5" ht="12" customHeight="1" thickBot="1">
      <c r="A129" s="377" t="s">
        <v>803</v>
      </c>
      <c r="B129" s="380" t="s">
        <v>804</v>
      </c>
      <c r="C129" s="398">
        <f>+C130+C131+C132+C133</f>
        <v>0</v>
      </c>
      <c r="D129" s="398">
        <f>+D130+D131+D132+D133</f>
        <v>0</v>
      </c>
      <c r="E129" s="398">
        <f>+E130+E131+E132+E133</f>
        <v>0</v>
      </c>
    </row>
    <row r="130" spans="1:5" ht="12" customHeight="1">
      <c r="A130" s="530" t="s">
        <v>805</v>
      </c>
      <c r="B130" s="361" t="s">
        <v>461</v>
      </c>
      <c r="C130" s="388"/>
      <c r="D130" s="388"/>
      <c r="E130" s="388"/>
    </row>
    <row r="131" spans="1:5" ht="12" customHeight="1">
      <c r="A131" s="530" t="s">
        <v>806</v>
      </c>
      <c r="B131" s="361" t="s">
        <v>462</v>
      </c>
      <c r="C131" s="388"/>
      <c r="D131" s="388"/>
      <c r="E131" s="388"/>
    </row>
    <row r="132" spans="1:5" ht="12" customHeight="1">
      <c r="A132" s="530" t="s">
        <v>807</v>
      </c>
      <c r="B132" s="361" t="s">
        <v>463</v>
      </c>
      <c r="C132" s="388"/>
      <c r="D132" s="388"/>
      <c r="E132" s="388"/>
    </row>
    <row r="133" spans="1:5" s="335" customFormat="1" ht="12" customHeight="1" thickBot="1">
      <c r="A133" s="539" t="s">
        <v>808</v>
      </c>
      <c r="B133" s="359" t="s">
        <v>464</v>
      </c>
      <c r="C133" s="388"/>
      <c r="D133" s="388"/>
      <c r="E133" s="388"/>
    </row>
    <row r="134" spans="1:11" ht="13.5" thickBot="1">
      <c r="A134" s="377" t="s">
        <v>809</v>
      </c>
      <c r="B134" s="380" t="s">
        <v>810</v>
      </c>
      <c r="C134" s="514">
        <f>+C135+C136+C138+C139+C137</f>
        <v>0</v>
      </c>
      <c r="D134" s="514">
        <f>+D135+D136+D138+D139+D137</f>
        <v>0</v>
      </c>
      <c r="E134" s="514">
        <f>+E135+E136+E138+E139+E137</f>
        <v>0</v>
      </c>
      <c r="K134" s="495"/>
    </row>
    <row r="135" spans="1:5" ht="12.75">
      <c r="A135" s="530" t="s">
        <v>811</v>
      </c>
      <c r="B135" s="361" t="s">
        <v>466</v>
      </c>
      <c r="C135" s="388"/>
      <c r="D135" s="388"/>
      <c r="E135" s="388"/>
    </row>
    <row r="136" spans="1:5" ht="12" customHeight="1">
      <c r="A136" s="530" t="s">
        <v>812</v>
      </c>
      <c r="B136" s="361" t="s">
        <v>467</v>
      </c>
      <c r="C136" s="388"/>
      <c r="D136" s="388"/>
      <c r="E136" s="388"/>
    </row>
    <row r="137" spans="1:5" ht="12" customHeight="1">
      <c r="A137" s="530" t="s">
        <v>813</v>
      </c>
      <c r="B137" s="361" t="s">
        <v>468</v>
      </c>
      <c r="C137" s="388"/>
      <c r="D137" s="388"/>
      <c r="E137" s="388"/>
    </row>
    <row r="138" spans="1:5" s="335" customFormat="1" ht="12" customHeight="1">
      <c r="A138" s="530" t="s">
        <v>814</v>
      </c>
      <c r="B138" s="361" t="s">
        <v>469</v>
      </c>
      <c r="C138" s="388"/>
      <c r="D138" s="388"/>
      <c r="E138" s="388"/>
    </row>
    <row r="139" spans="1:5" s="335" customFormat="1" ht="12" customHeight="1" thickBot="1">
      <c r="A139" s="539" t="s">
        <v>815</v>
      </c>
      <c r="B139" s="359" t="s">
        <v>816</v>
      </c>
      <c r="C139" s="388"/>
      <c r="D139" s="388"/>
      <c r="E139" s="388"/>
    </row>
    <row r="140" spans="1:5" s="335" customFormat="1" ht="12" customHeight="1" thickBot="1">
      <c r="A140" s="377" t="s">
        <v>817</v>
      </c>
      <c r="B140" s="380" t="s">
        <v>470</v>
      </c>
      <c r="C140" s="516">
        <f>+C141+C142+C143+C144</f>
        <v>0</v>
      </c>
      <c r="D140" s="516">
        <f>+D141+D142+D143+D144</f>
        <v>0</v>
      </c>
      <c r="E140" s="516">
        <f>+E141+E142+E143+E144</f>
        <v>0</v>
      </c>
    </row>
    <row r="141" spans="1:5" s="335" customFormat="1" ht="12" customHeight="1">
      <c r="A141" s="530" t="s">
        <v>818</v>
      </c>
      <c r="B141" s="361" t="s">
        <v>471</v>
      </c>
      <c r="C141" s="388"/>
      <c r="D141" s="388"/>
      <c r="E141" s="388"/>
    </row>
    <row r="142" spans="1:5" s="335" customFormat="1" ht="12" customHeight="1">
      <c r="A142" s="530" t="s">
        <v>819</v>
      </c>
      <c r="B142" s="361" t="s">
        <v>472</v>
      </c>
      <c r="C142" s="388"/>
      <c r="D142" s="388"/>
      <c r="E142" s="388"/>
    </row>
    <row r="143" spans="1:5" s="335" customFormat="1" ht="12" customHeight="1">
      <c r="A143" s="530" t="s">
        <v>820</v>
      </c>
      <c r="B143" s="361" t="s">
        <v>473</v>
      </c>
      <c r="C143" s="388"/>
      <c r="D143" s="388"/>
      <c r="E143" s="388"/>
    </row>
    <row r="144" spans="1:5" ht="12.75" customHeight="1" thickBot="1">
      <c r="A144" s="530" t="s">
        <v>821</v>
      </c>
      <c r="B144" s="361" t="s">
        <v>474</v>
      </c>
      <c r="C144" s="388"/>
      <c r="D144" s="388"/>
      <c r="E144" s="388"/>
    </row>
    <row r="145" spans="1:5" ht="12" customHeight="1" thickBot="1">
      <c r="A145" s="377" t="s">
        <v>822</v>
      </c>
      <c r="B145" s="380" t="s">
        <v>475</v>
      </c>
      <c r="C145" s="529">
        <f>+C125+C129+C134+C140</f>
        <v>0</v>
      </c>
      <c r="D145" s="529">
        <f>+D125+D129+D134+D140</f>
        <v>0</v>
      </c>
      <c r="E145" s="529">
        <f>+E125+E129+E134+E140</f>
        <v>0</v>
      </c>
    </row>
    <row r="146" spans="1:5" ht="15" customHeight="1" thickBot="1">
      <c r="A146" s="541" t="s">
        <v>16</v>
      </c>
      <c r="B146" s="400" t="s">
        <v>475</v>
      </c>
      <c r="C146" s="529">
        <f>+C124+C145</f>
        <v>736338</v>
      </c>
      <c r="D146" s="529">
        <f>+D124+D145</f>
        <v>963635</v>
      </c>
      <c r="E146" s="529">
        <f>+E124+E145</f>
        <v>901566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07" t="s">
        <v>621</v>
      </c>
      <c r="B148" s="508"/>
      <c r="C148" s="105"/>
      <c r="D148" s="106"/>
      <c r="E148" s="103"/>
    </row>
    <row r="149" spans="1:5" ht="14.25" customHeight="1" thickBot="1">
      <c r="A149" s="507" t="s">
        <v>147</v>
      </c>
      <c r="B149" s="508"/>
      <c r="C149" s="105"/>
      <c r="D149" s="106"/>
      <c r="E149" s="103"/>
    </row>
  </sheetData>
  <sheetProtection formatCells="0"/>
  <mergeCells count="5">
    <mergeCell ref="A1:D1"/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2" manualBreakCount="2">
    <brk id="29" max="255" man="1"/>
    <brk id="87" max="255" man="1"/>
  </rowBreaks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B1" sqref="B1:E1"/>
    </sheetView>
  </sheetViews>
  <sheetFormatPr defaultColWidth="9.00390625" defaultRowHeight="12.75"/>
  <cols>
    <col min="1" max="1" width="14.875" style="521" customWidth="1"/>
    <col min="2" max="2" width="65.375" style="522" customWidth="1"/>
    <col min="3" max="5" width="17.00390625" style="523" customWidth="1"/>
    <col min="6" max="16384" width="9.375" style="33" customWidth="1"/>
  </cols>
  <sheetData>
    <row r="1" spans="1:5" s="499" customFormat="1" ht="16.5" customHeight="1" thickBot="1">
      <c r="A1" s="498"/>
      <c r="B1" s="704" t="s">
        <v>894</v>
      </c>
      <c r="C1" s="704"/>
      <c r="D1" s="704"/>
      <c r="E1" s="704"/>
    </row>
    <row r="2" spans="1:5" s="544" customFormat="1" ht="15.75" customHeight="1">
      <c r="A2" s="524" t="s">
        <v>53</v>
      </c>
      <c r="B2" s="698" t="s">
        <v>152</v>
      </c>
      <c r="C2" s="699"/>
      <c r="D2" s="700"/>
      <c r="E2" s="517" t="s">
        <v>41</v>
      </c>
    </row>
    <row r="3" spans="1:5" s="544" customFormat="1" ht="24.75" thickBot="1">
      <c r="A3" s="542" t="s">
        <v>517</v>
      </c>
      <c r="B3" s="701" t="s">
        <v>622</v>
      </c>
      <c r="C3" s="702"/>
      <c r="D3" s="703"/>
      <c r="E3" s="494" t="s">
        <v>50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46" customFormat="1" ht="12" customHeight="1" thickBot="1">
      <c r="A8" s="377" t="s">
        <v>672</v>
      </c>
      <c r="B8" s="373" t="s">
        <v>673</v>
      </c>
      <c r="C8" s="404">
        <f>SUM(C9:C14)</f>
        <v>0</v>
      </c>
      <c r="D8" s="404">
        <f>SUM(D9:D14)</f>
        <v>0</v>
      </c>
      <c r="E8" s="387">
        <f>SUM(E9:E14)</f>
        <v>0</v>
      </c>
    </row>
    <row r="9" spans="1:5" s="520" customFormat="1" ht="12" customHeight="1">
      <c r="A9" s="530" t="s">
        <v>674</v>
      </c>
      <c r="B9" s="415" t="s">
        <v>312</v>
      </c>
      <c r="C9" s="406"/>
      <c r="D9" s="406"/>
      <c r="E9" s="389"/>
    </row>
    <row r="10" spans="1:5" s="547" customFormat="1" ht="12" customHeight="1">
      <c r="A10" s="531" t="s">
        <v>675</v>
      </c>
      <c r="B10" s="416" t="s">
        <v>313</v>
      </c>
      <c r="C10" s="405"/>
      <c r="D10" s="405"/>
      <c r="E10" s="388"/>
    </row>
    <row r="11" spans="1:5" s="547" customFormat="1" ht="12" customHeight="1">
      <c r="A11" s="531" t="s">
        <v>676</v>
      </c>
      <c r="B11" s="416" t="s">
        <v>314</v>
      </c>
      <c r="C11" s="405"/>
      <c r="D11" s="405"/>
      <c r="E11" s="388"/>
    </row>
    <row r="12" spans="1:5" s="547" customFormat="1" ht="12" customHeight="1">
      <c r="A12" s="531" t="s">
        <v>677</v>
      </c>
      <c r="B12" s="416" t="s">
        <v>315</v>
      </c>
      <c r="C12" s="405"/>
      <c r="D12" s="405"/>
      <c r="E12" s="388"/>
    </row>
    <row r="13" spans="1:5" s="547" customFormat="1" ht="12" customHeight="1">
      <c r="A13" s="531" t="s">
        <v>678</v>
      </c>
      <c r="B13" s="416" t="s">
        <v>316</v>
      </c>
      <c r="C13" s="405"/>
      <c r="D13" s="405"/>
      <c r="E13" s="388"/>
    </row>
    <row r="14" spans="1:5" s="520" customFormat="1" ht="12" customHeight="1" thickBot="1">
      <c r="A14" s="532" t="s">
        <v>679</v>
      </c>
      <c r="B14" s="417" t="s">
        <v>317</v>
      </c>
      <c r="C14" s="407"/>
      <c r="D14" s="407"/>
      <c r="E14" s="390"/>
    </row>
    <row r="15" spans="1:5" s="520" customFormat="1" ht="12" customHeight="1" thickBot="1">
      <c r="A15" s="377" t="s">
        <v>680</v>
      </c>
      <c r="B15" s="394" t="s">
        <v>681</v>
      </c>
      <c r="C15" s="404">
        <f>SUM(C16:C20)</f>
        <v>0</v>
      </c>
      <c r="D15" s="404">
        <f>SUM(D16:D20)</f>
        <v>0</v>
      </c>
      <c r="E15" s="387">
        <f>SUM(E16:E20)</f>
        <v>0</v>
      </c>
    </row>
    <row r="16" spans="1:5" s="520" customFormat="1" ht="12" customHeight="1">
      <c r="A16" s="530" t="s">
        <v>682</v>
      </c>
      <c r="B16" s="415" t="s">
        <v>319</v>
      </c>
      <c r="C16" s="406"/>
      <c r="D16" s="406"/>
      <c r="E16" s="389"/>
    </row>
    <row r="17" spans="1:5" s="520" customFormat="1" ht="12" customHeight="1">
      <c r="A17" s="531" t="s">
        <v>683</v>
      </c>
      <c r="B17" s="416" t="s">
        <v>320</v>
      </c>
      <c r="C17" s="405"/>
      <c r="D17" s="405"/>
      <c r="E17" s="388"/>
    </row>
    <row r="18" spans="1:5" s="520" customFormat="1" ht="12" customHeight="1">
      <c r="A18" s="531" t="s">
        <v>684</v>
      </c>
      <c r="B18" s="416" t="s">
        <v>321</v>
      </c>
      <c r="C18" s="405"/>
      <c r="D18" s="405"/>
      <c r="E18" s="388"/>
    </row>
    <row r="19" spans="1:5" s="520" customFormat="1" ht="12" customHeight="1">
      <c r="A19" s="531" t="s">
        <v>685</v>
      </c>
      <c r="B19" s="416" t="s">
        <v>322</v>
      </c>
      <c r="C19" s="405"/>
      <c r="D19" s="405"/>
      <c r="E19" s="388"/>
    </row>
    <row r="20" spans="1:5" s="520" customFormat="1" ht="12" customHeight="1">
      <c r="A20" s="531" t="s">
        <v>686</v>
      </c>
      <c r="B20" s="416" t="s">
        <v>323</v>
      </c>
      <c r="C20" s="405"/>
      <c r="D20" s="405"/>
      <c r="E20" s="388"/>
    </row>
    <row r="21" spans="1:5" s="547" customFormat="1" ht="12" customHeight="1" thickBot="1">
      <c r="A21" s="532"/>
      <c r="B21" s="417" t="s">
        <v>687</v>
      </c>
      <c r="C21" s="407"/>
      <c r="D21" s="407"/>
      <c r="E21" s="390"/>
    </row>
    <row r="22" spans="1:5" s="547" customFormat="1" ht="12" customHeight="1" thickBot="1">
      <c r="A22" s="377" t="s">
        <v>688</v>
      </c>
      <c r="B22" s="373" t="s">
        <v>689</v>
      </c>
      <c r="C22" s="404">
        <f>SUM(C23:C27)</f>
        <v>0</v>
      </c>
      <c r="D22" s="404">
        <f>SUM(D23:D27)</f>
        <v>0</v>
      </c>
      <c r="E22" s="387">
        <f>SUM(E23:E27)</f>
        <v>0</v>
      </c>
    </row>
    <row r="23" spans="1:5" s="547" customFormat="1" ht="12" customHeight="1">
      <c r="A23" s="530" t="s">
        <v>690</v>
      </c>
      <c r="B23" s="415" t="s">
        <v>326</v>
      </c>
      <c r="C23" s="406"/>
      <c r="D23" s="406"/>
      <c r="E23" s="389"/>
    </row>
    <row r="24" spans="1:5" s="520" customFormat="1" ht="12" customHeight="1">
      <c r="A24" s="531" t="s">
        <v>691</v>
      </c>
      <c r="B24" s="416" t="s">
        <v>327</v>
      </c>
      <c r="C24" s="405"/>
      <c r="D24" s="405"/>
      <c r="E24" s="388"/>
    </row>
    <row r="25" spans="1:5" s="547" customFormat="1" ht="12" customHeight="1">
      <c r="A25" s="531" t="s">
        <v>692</v>
      </c>
      <c r="B25" s="416" t="s">
        <v>328</v>
      </c>
      <c r="C25" s="405"/>
      <c r="D25" s="405"/>
      <c r="E25" s="388"/>
    </row>
    <row r="26" spans="1:5" s="547" customFormat="1" ht="12" customHeight="1">
      <c r="A26" s="531" t="s">
        <v>693</v>
      </c>
      <c r="B26" s="416" t="s">
        <v>329</v>
      </c>
      <c r="C26" s="405"/>
      <c r="D26" s="405"/>
      <c r="E26" s="388"/>
    </row>
    <row r="27" spans="1:5" s="547" customFormat="1" ht="12" customHeight="1">
      <c r="A27" s="531" t="s">
        <v>694</v>
      </c>
      <c r="B27" s="416" t="s">
        <v>330</v>
      </c>
      <c r="C27" s="405"/>
      <c r="D27" s="405"/>
      <c r="E27" s="388"/>
    </row>
    <row r="28" spans="1:5" s="547" customFormat="1" ht="12" customHeight="1" thickBot="1">
      <c r="A28" s="532"/>
      <c r="B28" s="417" t="s">
        <v>695</v>
      </c>
      <c r="C28" s="407"/>
      <c r="D28" s="407"/>
      <c r="E28" s="390"/>
    </row>
    <row r="29" spans="1:5" s="547" customFormat="1" ht="12" customHeight="1" thickBot="1">
      <c r="A29" s="377" t="s">
        <v>696</v>
      </c>
      <c r="B29" s="373" t="s">
        <v>697</v>
      </c>
      <c r="C29" s="410">
        <f>+C30+C33+C34+C35</f>
        <v>0</v>
      </c>
      <c r="D29" s="410">
        <f>+D30+D33+D34+D35</f>
        <v>0</v>
      </c>
      <c r="E29" s="423">
        <f>+E30+E33+E34+E35</f>
        <v>0</v>
      </c>
    </row>
    <row r="30" spans="1:5" s="547" customFormat="1" ht="12" customHeight="1">
      <c r="A30" s="530" t="s">
        <v>698</v>
      </c>
      <c r="B30" s="415" t="s">
        <v>334</v>
      </c>
      <c r="C30" s="425">
        <f>+C31+C32</f>
        <v>0</v>
      </c>
      <c r="D30" s="425">
        <f>+D31+D32</f>
        <v>0</v>
      </c>
      <c r="E30" s="424">
        <f>+E31+E32</f>
        <v>0</v>
      </c>
    </row>
    <row r="31" spans="1:5" s="547" customFormat="1" ht="12" customHeight="1">
      <c r="A31" s="531" t="s">
        <v>699</v>
      </c>
      <c r="B31" s="416" t="s">
        <v>336</v>
      </c>
      <c r="C31" s="405"/>
      <c r="D31" s="405"/>
      <c r="E31" s="388"/>
    </row>
    <row r="32" spans="1:5" s="547" customFormat="1" ht="12" customHeight="1">
      <c r="A32" s="531" t="s">
        <v>700</v>
      </c>
      <c r="B32" s="416" t="s">
        <v>338</v>
      </c>
      <c r="C32" s="405"/>
      <c r="D32" s="405"/>
      <c r="E32" s="388"/>
    </row>
    <row r="33" spans="1:5" s="547" customFormat="1" ht="12" customHeight="1">
      <c r="A33" s="531" t="s">
        <v>701</v>
      </c>
      <c r="B33" s="416" t="s">
        <v>340</v>
      </c>
      <c r="C33" s="405"/>
      <c r="D33" s="405"/>
      <c r="E33" s="388"/>
    </row>
    <row r="34" spans="1:5" s="547" customFormat="1" ht="12" customHeight="1">
      <c r="A34" s="531" t="s">
        <v>702</v>
      </c>
      <c r="B34" s="416" t="s">
        <v>342</v>
      </c>
      <c r="C34" s="405"/>
      <c r="D34" s="405"/>
      <c r="E34" s="388"/>
    </row>
    <row r="35" spans="1:5" s="547" customFormat="1" ht="12" customHeight="1" thickBot="1">
      <c r="A35" s="532" t="s">
        <v>703</v>
      </c>
      <c r="B35" s="417" t="s">
        <v>344</v>
      </c>
      <c r="C35" s="407"/>
      <c r="D35" s="407"/>
      <c r="E35" s="390"/>
    </row>
    <row r="36" spans="1:5" s="547" customFormat="1" ht="12" customHeight="1" thickBot="1">
      <c r="A36" s="377" t="s">
        <v>704</v>
      </c>
      <c r="B36" s="373" t="s">
        <v>705</v>
      </c>
      <c r="C36" s="404">
        <f>SUM(C37:C46)</f>
        <v>0</v>
      </c>
      <c r="D36" s="404">
        <f>SUM(D37:D46)</f>
        <v>0</v>
      </c>
      <c r="E36" s="387">
        <f>SUM(E37:E46)</f>
        <v>0</v>
      </c>
    </row>
    <row r="37" spans="1:5" s="547" customFormat="1" ht="12" customHeight="1">
      <c r="A37" s="530" t="s">
        <v>706</v>
      </c>
      <c r="B37" s="415" t="s">
        <v>346</v>
      </c>
      <c r="C37" s="406"/>
      <c r="D37" s="406"/>
      <c r="E37" s="389"/>
    </row>
    <row r="38" spans="1:5" s="547" customFormat="1" ht="12" customHeight="1">
      <c r="A38" s="531" t="s">
        <v>707</v>
      </c>
      <c r="B38" s="416" t="s">
        <v>347</v>
      </c>
      <c r="C38" s="405"/>
      <c r="D38" s="405"/>
      <c r="E38" s="388"/>
    </row>
    <row r="39" spans="1:5" s="547" customFormat="1" ht="12" customHeight="1">
      <c r="A39" s="531" t="s">
        <v>708</v>
      </c>
      <c r="B39" s="416" t="s">
        <v>348</v>
      </c>
      <c r="C39" s="405"/>
      <c r="D39" s="405"/>
      <c r="E39" s="388"/>
    </row>
    <row r="40" spans="1:5" s="547" customFormat="1" ht="12" customHeight="1">
      <c r="A40" s="531" t="s">
        <v>709</v>
      </c>
      <c r="B40" s="416" t="s">
        <v>349</v>
      </c>
      <c r="C40" s="405"/>
      <c r="D40" s="405"/>
      <c r="E40" s="388"/>
    </row>
    <row r="41" spans="1:5" s="547" customFormat="1" ht="12" customHeight="1">
      <c r="A41" s="531" t="s">
        <v>710</v>
      </c>
      <c r="B41" s="416" t="s">
        <v>350</v>
      </c>
      <c r="C41" s="405"/>
      <c r="D41" s="405"/>
      <c r="E41" s="388"/>
    </row>
    <row r="42" spans="1:5" s="547" customFormat="1" ht="12" customHeight="1">
      <c r="A42" s="531" t="s">
        <v>711</v>
      </c>
      <c r="B42" s="416" t="s">
        <v>351</v>
      </c>
      <c r="C42" s="405"/>
      <c r="D42" s="405"/>
      <c r="E42" s="388"/>
    </row>
    <row r="43" spans="1:5" s="547" customFormat="1" ht="12" customHeight="1">
      <c r="A43" s="531" t="s">
        <v>711</v>
      </c>
      <c r="B43" s="416" t="s">
        <v>352</v>
      </c>
      <c r="C43" s="405"/>
      <c r="D43" s="405"/>
      <c r="E43" s="388"/>
    </row>
    <row r="44" spans="1:5" s="547" customFormat="1" ht="12" customHeight="1">
      <c r="A44" s="531" t="s">
        <v>712</v>
      </c>
      <c r="B44" s="416" t="s">
        <v>353</v>
      </c>
      <c r="C44" s="405"/>
      <c r="D44" s="405"/>
      <c r="E44" s="388"/>
    </row>
    <row r="45" spans="1:5" s="547" customFormat="1" ht="12" customHeight="1">
      <c r="A45" s="531" t="s">
        <v>713</v>
      </c>
      <c r="B45" s="416" t="s">
        <v>355</v>
      </c>
      <c r="C45" s="408"/>
      <c r="D45" s="408"/>
      <c r="E45" s="391"/>
    </row>
    <row r="46" spans="1:5" s="520" customFormat="1" ht="12" customHeight="1" thickBot="1">
      <c r="A46" s="532" t="s">
        <v>714</v>
      </c>
      <c r="B46" s="417" t="s">
        <v>357</v>
      </c>
      <c r="C46" s="409"/>
      <c r="D46" s="409"/>
      <c r="E46" s="392"/>
    </row>
    <row r="47" spans="1:5" s="547" customFormat="1" ht="12" customHeight="1" thickBot="1">
      <c r="A47" s="377" t="s">
        <v>715</v>
      </c>
      <c r="B47" s="373" t="s">
        <v>716</v>
      </c>
      <c r="C47" s="404">
        <f>SUM(C48:C52)</f>
        <v>0</v>
      </c>
      <c r="D47" s="404">
        <f>SUM(D48:D52)</f>
        <v>0</v>
      </c>
      <c r="E47" s="387">
        <f>SUM(E48:E52)</f>
        <v>0</v>
      </c>
    </row>
    <row r="48" spans="1:5" s="547" customFormat="1" ht="12" customHeight="1">
      <c r="A48" s="530" t="s">
        <v>717</v>
      </c>
      <c r="B48" s="415" t="s">
        <v>359</v>
      </c>
      <c r="C48" s="427"/>
      <c r="D48" s="427"/>
      <c r="E48" s="393"/>
    </row>
    <row r="49" spans="1:5" s="547" customFormat="1" ht="12" customHeight="1">
      <c r="A49" s="531" t="s">
        <v>718</v>
      </c>
      <c r="B49" s="416" t="s">
        <v>360</v>
      </c>
      <c r="C49" s="408"/>
      <c r="D49" s="408"/>
      <c r="E49" s="391"/>
    </row>
    <row r="50" spans="1:5" s="547" customFormat="1" ht="12" customHeight="1">
      <c r="A50" s="531" t="s">
        <v>719</v>
      </c>
      <c r="B50" s="416" t="s">
        <v>362</v>
      </c>
      <c r="C50" s="408"/>
      <c r="D50" s="408"/>
      <c r="E50" s="391"/>
    </row>
    <row r="51" spans="1:5" s="547" customFormat="1" ht="12" customHeight="1">
      <c r="A51" s="531" t="s">
        <v>720</v>
      </c>
      <c r="B51" s="416" t="s">
        <v>364</v>
      </c>
      <c r="C51" s="408"/>
      <c r="D51" s="408"/>
      <c r="E51" s="391"/>
    </row>
    <row r="52" spans="1:5" s="547" customFormat="1" ht="12" customHeight="1" thickBot="1">
      <c r="A52" s="532" t="s">
        <v>721</v>
      </c>
      <c r="B52" s="417" t="s">
        <v>366</v>
      </c>
      <c r="C52" s="409"/>
      <c r="D52" s="409"/>
      <c r="E52" s="392"/>
    </row>
    <row r="53" spans="1:5" s="547" customFormat="1" ht="12" customHeight="1" thickBot="1">
      <c r="A53" s="377" t="s">
        <v>722</v>
      </c>
      <c r="B53" s="373" t="s">
        <v>723</v>
      </c>
      <c r="C53" s="404">
        <f>SUM(C54:C56)</f>
        <v>0</v>
      </c>
      <c r="D53" s="404">
        <f>SUM(D54:D56)</f>
        <v>0</v>
      </c>
      <c r="E53" s="387">
        <f>SUM(E54:E56)</f>
        <v>0</v>
      </c>
    </row>
    <row r="54" spans="1:5" s="520" customFormat="1" ht="12" customHeight="1">
      <c r="A54" s="530" t="s">
        <v>724</v>
      </c>
      <c r="B54" s="415" t="s">
        <v>368</v>
      </c>
      <c r="C54" s="406"/>
      <c r="D54" s="406"/>
      <c r="E54" s="389"/>
    </row>
    <row r="55" spans="1:5" s="520" customFormat="1" ht="12" customHeight="1">
      <c r="A55" s="531" t="s">
        <v>725</v>
      </c>
      <c r="B55" s="416" t="s">
        <v>369</v>
      </c>
      <c r="C55" s="405"/>
      <c r="D55" s="405"/>
      <c r="E55" s="388"/>
    </row>
    <row r="56" spans="1:5" s="520" customFormat="1" ht="12" customHeight="1">
      <c r="A56" s="531" t="s">
        <v>726</v>
      </c>
      <c r="B56" s="416" t="s">
        <v>371</v>
      </c>
      <c r="C56" s="405"/>
      <c r="D56" s="405"/>
      <c r="E56" s="388"/>
    </row>
    <row r="57" spans="1:5" s="520" customFormat="1" ht="12" customHeight="1" thickBot="1">
      <c r="A57" s="532"/>
      <c r="B57" s="417" t="s">
        <v>373</v>
      </c>
      <c r="C57" s="407"/>
      <c r="D57" s="407"/>
      <c r="E57" s="390"/>
    </row>
    <row r="58" spans="1:5" s="547" customFormat="1" ht="12" customHeight="1" thickBot="1">
      <c r="A58" s="377" t="s">
        <v>727</v>
      </c>
      <c r="B58" s="394" t="s">
        <v>374</v>
      </c>
      <c r="C58" s="404">
        <f>SUM(C59:C61)</f>
        <v>0</v>
      </c>
      <c r="D58" s="404">
        <f>SUM(D59:D61)</f>
        <v>0</v>
      </c>
      <c r="E58" s="387">
        <f>SUM(E59:E61)</f>
        <v>0</v>
      </c>
    </row>
    <row r="59" spans="1:5" s="547" customFormat="1" ht="12" customHeight="1">
      <c r="A59" s="530" t="s">
        <v>728</v>
      </c>
      <c r="B59" s="415" t="s">
        <v>375</v>
      </c>
      <c r="C59" s="408"/>
      <c r="D59" s="408"/>
      <c r="E59" s="391"/>
    </row>
    <row r="60" spans="1:5" s="547" customFormat="1" ht="12" customHeight="1">
      <c r="A60" s="531" t="s">
        <v>729</v>
      </c>
      <c r="B60" s="416" t="s">
        <v>376</v>
      </c>
      <c r="C60" s="408"/>
      <c r="D60" s="408"/>
      <c r="E60" s="391"/>
    </row>
    <row r="61" spans="1:5" s="547" customFormat="1" ht="12" customHeight="1">
      <c r="A61" s="531" t="s">
        <v>730</v>
      </c>
      <c r="B61" s="416" t="s">
        <v>377</v>
      </c>
      <c r="C61" s="408"/>
      <c r="D61" s="408"/>
      <c r="E61" s="391"/>
    </row>
    <row r="62" spans="1:5" s="547" customFormat="1" ht="12" customHeight="1" thickBot="1">
      <c r="A62" s="532"/>
      <c r="B62" s="417" t="s">
        <v>731</v>
      </c>
      <c r="C62" s="408"/>
      <c r="D62" s="408"/>
      <c r="E62" s="391"/>
    </row>
    <row r="63" spans="1:5" s="547" customFormat="1" ht="12" customHeight="1" thickBot="1">
      <c r="A63" s="377" t="s">
        <v>732</v>
      </c>
      <c r="B63" s="373" t="s">
        <v>733</v>
      </c>
      <c r="C63" s="410">
        <f>+C8+C15+C22+C29+C36+C47+C53+C58</f>
        <v>0</v>
      </c>
      <c r="D63" s="410">
        <f>+D8+D15+D22+D29+D36+D47+D53+D58</f>
        <v>0</v>
      </c>
      <c r="E63" s="423">
        <f>+E8+E15+E22+E29+E36+E47+E53+E58</f>
        <v>0</v>
      </c>
    </row>
    <row r="64" spans="1:5" s="547" customFormat="1" ht="12" customHeight="1" thickBot="1">
      <c r="A64" s="533" t="s">
        <v>734</v>
      </c>
      <c r="B64" s="394" t="s">
        <v>735</v>
      </c>
      <c r="C64" s="404">
        <f>SUM(C65:C67)</f>
        <v>0</v>
      </c>
      <c r="D64" s="404">
        <f>SUM(D65:D67)</f>
        <v>0</v>
      </c>
      <c r="E64" s="387">
        <f>SUM(E65:E67)</f>
        <v>0</v>
      </c>
    </row>
    <row r="65" spans="1:5" s="547" customFormat="1" ht="12" customHeight="1">
      <c r="A65" s="530" t="s">
        <v>736</v>
      </c>
      <c r="B65" s="415" t="s">
        <v>383</v>
      </c>
      <c r="C65" s="408"/>
      <c r="D65" s="408"/>
      <c r="E65" s="391"/>
    </row>
    <row r="66" spans="1:5" s="547" customFormat="1" ht="12" customHeight="1">
      <c r="A66" s="531" t="s">
        <v>737</v>
      </c>
      <c r="B66" s="416" t="s">
        <v>385</v>
      </c>
      <c r="C66" s="408"/>
      <c r="D66" s="408"/>
      <c r="E66" s="391"/>
    </row>
    <row r="67" spans="1:5" s="547" customFormat="1" ht="12" customHeight="1" thickBot="1">
      <c r="A67" s="532" t="s">
        <v>738</v>
      </c>
      <c r="B67" s="526" t="s">
        <v>430</v>
      </c>
      <c r="C67" s="408"/>
      <c r="D67" s="408"/>
      <c r="E67" s="391"/>
    </row>
    <row r="68" spans="1:5" s="547" customFormat="1" ht="12" customHeight="1" thickBot="1">
      <c r="A68" s="533" t="s">
        <v>739</v>
      </c>
      <c r="B68" s="394" t="s">
        <v>740</v>
      </c>
      <c r="C68" s="404">
        <f>SUM(C69:C72)</f>
        <v>0</v>
      </c>
      <c r="D68" s="404">
        <f>SUM(D69:D72)</f>
        <v>0</v>
      </c>
      <c r="E68" s="387">
        <f>SUM(E69:E72)</f>
        <v>0</v>
      </c>
    </row>
    <row r="69" spans="1:5" s="547" customFormat="1" ht="12" customHeight="1">
      <c r="A69" s="530" t="s">
        <v>741</v>
      </c>
      <c r="B69" s="415" t="s">
        <v>389</v>
      </c>
      <c r="C69" s="408"/>
      <c r="D69" s="408"/>
      <c r="E69" s="391"/>
    </row>
    <row r="70" spans="1:5" s="547" customFormat="1" ht="12" customHeight="1">
      <c r="A70" s="531" t="s">
        <v>742</v>
      </c>
      <c r="B70" s="416" t="s">
        <v>390</v>
      </c>
      <c r="C70" s="408"/>
      <c r="D70" s="408"/>
      <c r="E70" s="391"/>
    </row>
    <row r="71" spans="1:5" s="547" customFormat="1" ht="12" customHeight="1">
      <c r="A71" s="531" t="s">
        <v>743</v>
      </c>
      <c r="B71" s="416" t="s">
        <v>392</v>
      </c>
      <c r="C71" s="408"/>
      <c r="D71" s="408"/>
      <c r="E71" s="391"/>
    </row>
    <row r="72" spans="1:5" s="547" customFormat="1" ht="12" customHeight="1" thickBot="1">
      <c r="A72" s="532" t="s">
        <v>744</v>
      </c>
      <c r="B72" s="417" t="s">
        <v>394</v>
      </c>
      <c r="C72" s="408"/>
      <c r="D72" s="408"/>
      <c r="E72" s="391"/>
    </row>
    <row r="73" spans="1:5" s="547" customFormat="1" ht="12" customHeight="1" thickBot="1">
      <c r="A73" s="533" t="s">
        <v>745</v>
      </c>
      <c r="B73" s="394" t="s">
        <v>746</v>
      </c>
      <c r="C73" s="404">
        <f>SUM(C74:C75)</f>
        <v>0</v>
      </c>
      <c r="D73" s="404">
        <f>SUM(D74:D75)</f>
        <v>0</v>
      </c>
      <c r="E73" s="387">
        <f>SUM(E74:E75)</f>
        <v>0</v>
      </c>
    </row>
    <row r="74" spans="1:5" s="547" customFormat="1" ht="12" customHeight="1">
      <c r="A74" s="530" t="s">
        <v>747</v>
      </c>
      <c r="B74" s="415" t="s">
        <v>398</v>
      </c>
      <c r="C74" s="408"/>
      <c r="D74" s="408"/>
      <c r="E74" s="391"/>
    </row>
    <row r="75" spans="1:5" s="547" customFormat="1" ht="12" customHeight="1" thickBot="1">
      <c r="A75" s="532" t="s">
        <v>748</v>
      </c>
      <c r="B75" s="417" t="s">
        <v>400</v>
      </c>
      <c r="C75" s="408"/>
      <c r="D75" s="408"/>
      <c r="E75" s="391"/>
    </row>
    <row r="76" spans="1:5" s="547" customFormat="1" ht="12" customHeight="1" thickBot="1">
      <c r="A76" s="533" t="s">
        <v>749</v>
      </c>
      <c r="B76" s="394" t="s">
        <v>750</v>
      </c>
      <c r="C76" s="404">
        <f>SUM(C77:C79)</f>
        <v>0</v>
      </c>
      <c r="D76" s="404">
        <f>SUM(D77:D79)</f>
        <v>0</v>
      </c>
      <c r="E76" s="387">
        <f>SUM(E77:E79)</f>
        <v>0</v>
      </c>
    </row>
    <row r="77" spans="1:5" s="547" customFormat="1" ht="12" customHeight="1">
      <c r="A77" s="530" t="s">
        <v>751</v>
      </c>
      <c r="B77" s="415" t="s">
        <v>404</v>
      </c>
      <c r="C77" s="408"/>
      <c r="D77" s="408"/>
      <c r="E77" s="391"/>
    </row>
    <row r="78" spans="1:5" s="547" customFormat="1" ht="12" customHeight="1">
      <c r="A78" s="531" t="s">
        <v>752</v>
      </c>
      <c r="B78" s="416" t="s">
        <v>406</v>
      </c>
      <c r="C78" s="408"/>
      <c r="D78" s="408"/>
      <c r="E78" s="391"/>
    </row>
    <row r="79" spans="1:5" s="547" customFormat="1" ht="12" customHeight="1" thickBot="1">
      <c r="A79" s="532" t="s">
        <v>753</v>
      </c>
      <c r="B79" s="417" t="s">
        <v>408</v>
      </c>
      <c r="C79" s="408"/>
      <c r="D79" s="408"/>
      <c r="E79" s="391"/>
    </row>
    <row r="80" spans="1:5" s="547" customFormat="1" ht="12" customHeight="1" thickBot="1">
      <c r="A80" s="533" t="s">
        <v>754</v>
      </c>
      <c r="B80" s="394" t="s">
        <v>755</v>
      </c>
      <c r="C80" s="404">
        <f>SUM(C81:C84)</f>
        <v>0</v>
      </c>
      <c r="D80" s="404">
        <f>SUM(D81:D84)</f>
        <v>0</v>
      </c>
      <c r="E80" s="387">
        <f>SUM(E81:E84)</f>
        <v>0</v>
      </c>
    </row>
    <row r="81" spans="1:5" s="547" customFormat="1" ht="12" customHeight="1">
      <c r="A81" s="534" t="s">
        <v>756</v>
      </c>
      <c r="B81" s="415" t="s">
        <v>412</v>
      </c>
      <c r="C81" s="408"/>
      <c r="D81" s="408"/>
      <c r="E81" s="391"/>
    </row>
    <row r="82" spans="1:5" s="547" customFormat="1" ht="12" customHeight="1">
      <c r="A82" s="535" t="s">
        <v>757</v>
      </c>
      <c r="B82" s="416" t="s">
        <v>414</v>
      </c>
      <c r="C82" s="408"/>
      <c r="D82" s="408"/>
      <c r="E82" s="391"/>
    </row>
    <row r="83" spans="1:5" s="547" customFormat="1" ht="12" customHeight="1">
      <c r="A83" s="535" t="s">
        <v>758</v>
      </c>
      <c r="B83" s="416" t="s">
        <v>416</v>
      </c>
      <c r="C83" s="408"/>
      <c r="D83" s="408"/>
      <c r="E83" s="391"/>
    </row>
    <row r="84" spans="1:5" s="547" customFormat="1" ht="12" customHeight="1" thickBot="1">
      <c r="A84" s="536" t="s">
        <v>759</v>
      </c>
      <c r="B84" s="417" t="s">
        <v>418</v>
      </c>
      <c r="C84" s="408"/>
      <c r="D84" s="408"/>
      <c r="E84" s="391"/>
    </row>
    <row r="85" spans="1:5" s="547" customFormat="1" ht="12" customHeight="1" thickBot="1">
      <c r="A85" s="533" t="s">
        <v>760</v>
      </c>
      <c r="B85" s="394" t="s">
        <v>420</v>
      </c>
      <c r="C85" s="431"/>
      <c r="D85" s="431"/>
      <c r="E85" s="432"/>
    </row>
    <row r="86" spans="1:5" s="547" customFormat="1" ht="12" customHeight="1" thickBot="1">
      <c r="A86" s="533" t="s">
        <v>761</v>
      </c>
      <c r="B86" s="527" t="s">
        <v>762</v>
      </c>
      <c r="C86" s="410">
        <f>+C64+C68+C73+C76+C80+C85</f>
        <v>0</v>
      </c>
      <c r="D86" s="410">
        <f>+D64+D68+D73+D76+D80+D85</f>
        <v>0</v>
      </c>
      <c r="E86" s="423">
        <f>+E64+E68+E73+E76+E80+E85</f>
        <v>0</v>
      </c>
    </row>
    <row r="87" spans="1:5" s="547" customFormat="1" ht="12" customHeight="1" thickBot="1">
      <c r="A87" s="537" t="s">
        <v>763</v>
      </c>
      <c r="B87" s="528" t="s">
        <v>764</v>
      </c>
      <c r="C87" s="410">
        <f>+C63+C86</f>
        <v>0</v>
      </c>
      <c r="D87" s="410">
        <f>+D63+D86</f>
        <v>0</v>
      </c>
      <c r="E87" s="423">
        <f>+E63+E86</f>
        <v>0</v>
      </c>
    </row>
    <row r="88" spans="1:5" s="547" customFormat="1" ht="15" customHeight="1">
      <c r="A88" s="503"/>
      <c r="B88" s="504"/>
      <c r="C88" s="518"/>
      <c r="D88" s="518"/>
      <c r="E88" s="518"/>
    </row>
    <row r="89" spans="1:5" ht="13.5" thickBot="1">
      <c r="A89" s="505"/>
      <c r="B89" s="506"/>
      <c r="C89" s="519"/>
      <c r="D89" s="519"/>
      <c r="E89" s="519"/>
    </row>
    <row r="90" spans="1:5" s="546" customFormat="1" ht="16.5" customHeight="1" thickBot="1">
      <c r="A90" s="664" t="s">
        <v>45</v>
      </c>
      <c r="B90" s="696"/>
      <c r="C90" s="696"/>
      <c r="D90" s="696"/>
      <c r="E90" s="697"/>
    </row>
    <row r="91" spans="1:5" s="335" customFormat="1" ht="12" customHeight="1" thickBot="1">
      <c r="A91" s="525" t="s">
        <v>7</v>
      </c>
      <c r="B91" s="376" t="s">
        <v>765</v>
      </c>
      <c r="C91" s="509">
        <f>SUM(C92:C96)</f>
        <v>3000</v>
      </c>
      <c r="D91" s="509">
        <f>SUM(D92:D96)</f>
        <v>3613</v>
      </c>
      <c r="E91" s="509">
        <f>SUM(E92:E96)</f>
        <v>14718</v>
      </c>
    </row>
    <row r="92" spans="1:5" ht="12" customHeight="1">
      <c r="A92" s="538" t="s">
        <v>766</v>
      </c>
      <c r="B92" s="362" t="s">
        <v>37</v>
      </c>
      <c r="C92" s="510"/>
      <c r="D92" s="510"/>
      <c r="E92" s="510"/>
    </row>
    <row r="93" spans="1:5" ht="12" customHeight="1">
      <c r="A93" s="531" t="s">
        <v>767</v>
      </c>
      <c r="B93" s="360" t="s">
        <v>131</v>
      </c>
      <c r="C93" s="511"/>
      <c r="D93" s="511"/>
      <c r="E93" s="511"/>
    </row>
    <row r="94" spans="1:5" ht="12" customHeight="1">
      <c r="A94" s="531" t="s">
        <v>768</v>
      </c>
      <c r="B94" s="360" t="s">
        <v>100</v>
      </c>
      <c r="C94" s="513"/>
      <c r="D94" s="513"/>
      <c r="E94" s="513"/>
    </row>
    <row r="95" spans="1:5" ht="12" customHeight="1">
      <c r="A95" s="531" t="s">
        <v>769</v>
      </c>
      <c r="B95" s="363" t="s">
        <v>132</v>
      </c>
      <c r="C95" s="513"/>
      <c r="D95" s="513"/>
      <c r="E95" s="513"/>
    </row>
    <row r="96" spans="1:5" ht="12" customHeight="1">
      <c r="A96" s="531" t="s">
        <v>770</v>
      </c>
      <c r="B96" s="371" t="s">
        <v>133</v>
      </c>
      <c r="C96" s="513">
        <v>3000</v>
      </c>
      <c r="D96" s="513">
        <v>3613</v>
      </c>
      <c r="E96" s="513">
        <v>14718</v>
      </c>
    </row>
    <row r="97" spans="1:5" ht="12" customHeight="1">
      <c r="A97" s="531" t="s">
        <v>771</v>
      </c>
      <c r="B97" s="360" t="s">
        <v>431</v>
      </c>
      <c r="C97" s="513"/>
      <c r="D97" s="513"/>
      <c r="E97" s="513"/>
    </row>
    <row r="98" spans="1:5" ht="12" customHeight="1">
      <c r="A98" s="531" t="s">
        <v>772</v>
      </c>
      <c r="B98" s="383" t="s">
        <v>432</v>
      </c>
      <c r="C98" s="513"/>
      <c r="D98" s="513"/>
      <c r="E98" s="513"/>
    </row>
    <row r="99" spans="1:5" ht="12" customHeight="1">
      <c r="A99" s="531" t="s">
        <v>773</v>
      </c>
      <c r="B99" s="384" t="s">
        <v>433</v>
      </c>
      <c r="C99" s="513"/>
      <c r="D99" s="513"/>
      <c r="E99" s="513"/>
    </row>
    <row r="100" spans="1:5" ht="12" customHeight="1">
      <c r="A100" s="531" t="s">
        <v>774</v>
      </c>
      <c r="B100" s="384" t="s">
        <v>434</v>
      </c>
      <c r="C100" s="513"/>
      <c r="D100" s="513"/>
      <c r="E100" s="513"/>
    </row>
    <row r="101" spans="1:5" ht="12" customHeight="1">
      <c r="A101" s="531" t="s">
        <v>775</v>
      </c>
      <c r="B101" s="383" t="s">
        <v>435</v>
      </c>
      <c r="C101" s="513"/>
      <c r="D101" s="513"/>
      <c r="E101" s="513"/>
    </row>
    <row r="102" spans="1:5" ht="12" customHeight="1">
      <c r="A102" s="531" t="s">
        <v>776</v>
      </c>
      <c r="B102" s="383" t="s">
        <v>436</v>
      </c>
      <c r="C102" s="513"/>
      <c r="D102" s="513"/>
      <c r="E102" s="513"/>
    </row>
    <row r="103" spans="1:5" ht="12" customHeight="1">
      <c r="A103" s="531" t="s">
        <v>777</v>
      </c>
      <c r="B103" s="384" t="s">
        <v>437</v>
      </c>
      <c r="C103" s="513"/>
      <c r="D103" s="513"/>
      <c r="E103" s="513"/>
    </row>
    <row r="104" spans="1:5" ht="12" customHeight="1">
      <c r="A104" s="539" t="s">
        <v>778</v>
      </c>
      <c r="B104" s="385" t="s">
        <v>438</v>
      </c>
      <c r="C104" s="513"/>
      <c r="D104" s="513"/>
      <c r="E104" s="513"/>
    </row>
    <row r="105" spans="1:5" ht="12" customHeight="1">
      <c r="A105" s="531" t="s">
        <v>779</v>
      </c>
      <c r="B105" s="385" t="s">
        <v>440</v>
      </c>
      <c r="C105" s="513"/>
      <c r="D105" s="513"/>
      <c r="E105" s="513"/>
    </row>
    <row r="106" spans="1:5" s="335" customFormat="1" ht="12" customHeight="1" thickBot="1">
      <c r="A106" s="540" t="s">
        <v>780</v>
      </c>
      <c r="B106" s="386" t="s">
        <v>442</v>
      </c>
      <c r="C106" s="515">
        <v>3000</v>
      </c>
      <c r="D106" s="515">
        <v>3613</v>
      </c>
      <c r="E106" s="515">
        <v>14718</v>
      </c>
    </row>
    <row r="107" spans="1:5" ht="12" customHeight="1" thickBot="1">
      <c r="A107" s="377" t="s">
        <v>8</v>
      </c>
      <c r="B107" s="375" t="s">
        <v>781</v>
      </c>
      <c r="C107" s="398">
        <f>+C108+C110+C112</f>
        <v>0</v>
      </c>
      <c r="D107" s="398">
        <f>+D108+D110+D112</f>
        <v>0</v>
      </c>
      <c r="E107" s="398">
        <f>+E108+E110+E112</f>
        <v>0</v>
      </c>
    </row>
    <row r="108" spans="1:5" ht="12" customHeight="1">
      <c r="A108" s="530" t="s">
        <v>782</v>
      </c>
      <c r="B108" s="360" t="s">
        <v>155</v>
      </c>
      <c r="C108" s="512"/>
      <c r="D108" s="512"/>
      <c r="E108" s="512"/>
    </row>
    <row r="109" spans="1:5" ht="12" customHeight="1">
      <c r="A109" s="530"/>
      <c r="B109" s="364" t="s">
        <v>443</v>
      </c>
      <c r="C109" s="512"/>
      <c r="D109" s="512"/>
      <c r="E109" s="512"/>
    </row>
    <row r="110" spans="1:5" ht="12" customHeight="1">
      <c r="A110" s="530" t="s">
        <v>783</v>
      </c>
      <c r="B110" s="364" t="s">
        <v>135</v>
      </c>
      <c r="C110" s="511"/>
      <c r="D110" s="511"/>
      <c r="E110" s="511"/>
    </row>
    <row r="111" spans="1:5" ht="12" customHeight="1">
      <c r="A111" s="530"/>
      <c r="B111" s="364" t="s">
        <v>444</v>
      </c>
      <c r="C111" s="388"/>
      <c r="D111" s="388"/>
      <c r="E111" s="388"/>
    </row>
    <row r="112" spans="1:5" ht="12" customHeight="1">
      <c r="A112" s="530" t="s">
        <v>784</v>
      </c>
      <c r="B112" s="396" t="s">
        <v>158</v>
      </c>
      <c r="C112" s="388"/>
      <c r="D112" s="388"/>
      <c r="E112" s="388"/>
    </row>
    <row r="113" spans="1:5" ht="12" customHeight="1">
      <c r="A113" s="530" t="s">
        <v>785</v>
      </c>
      <c r="B113" s="395" t="s">
        <v>445</v>
      </c>
      <c r="C113" s="388"/>
      <c r="D113" s="388"/>
      <c r="E113" s="388"/>
    </row>
    <row r="114" spans="1:5" ht="12" customHeight="1">
      <c r="A114" s="530" t="s">
        <v>786</v>
      </c>
      <c r="B114" s="411" t="s">
        <v>446</v>
      </c>
      <c r="C114" s="388"/>
      <c r="D114" s="388"/>
      <c r="E114" s="388"/>
    </row>
    <row r="115" spans="1:5" ht="12" customHeight="1">
      <c r="A115" s="530" t="s">
        <v>787</v>
      </c>
      <c r="B115" s="384" t="s">
        <v>434</v>
      </c>
      <c r="C115" s="388"/>
      <c r="D115" s="388"/>
      <c r="E115" s="388"/>
    </row>
    <row r="116" spans="1:5" ht="12" customHeight="1">
      <c r="A116" s="530" t="s">
        <v>788</v>
      </c>
      <c r="B116" s="384" t="s">
        <v>447</v>
      </c>
      <c r="C116" s="388"/>
      <c r="D116" s="388"/>
      <c r="E116" s="388"/>
    </row>
    <row r="117" spans="1:5" ht="12" customHeight="1">
      <c r="A117" s="530" t="s">
        <v>789</v>
      </c>
      <c r="B117" s="384" t="s">
        <v>448</v>
      </c>
      <c r="C117" s="388"/>
      <c r="D117" s="388"/>
      <c r="E117" s="388"/>
    </row>
    <row r="118" spans="1:5" ht="12" customHeight="1">
      <c r="A118" s="530" t="s">
        <v>790</v>
      </c>
      <c r="B118" s="384" t="s">
        <v>437</v>
      </c>
      <c r="C118" s="388"/>
      <c r="D118" s="388"/>
      <c r="E118" s="388"/>
    </row>
    <row r="119" spans="1:5" ht="12" customHeight="1">
      <c r="A119" s="530" t="s">
        <v>791</v>
      </c>
      <c r="B119" s="384" t="s">
        <v>451</v>
      </c>
      <c r="C119" s="388"/>
      <c r="D119" s="388"/>
      <c r="E119" s="388"/>
    </row>
    <row r="120" spans="1:5" ht="12" customHeight="1" thickBot="1">
      <c r="A120" s="539" t="s">
        <v>792</v>
      </c>
      <c r="B120" s="384" t="s">
        <v>453</v>
      </c>
      <c r="C120" s="390"/>
      <c r="D120" s="390"/>
      <c r="E120" s="390"/>
    </row>
    <row r="121" spans="1:5" ht="12" customHeight="1" thickBot="1">
      <c r="A121" s="377" t="s">
        <v>9</v>
      </c>
      <c r="B121" s="380" t="s">
        <v>793</v>
      </c>
      <c r="C121" s="398">
        <f>+C122+C123</f>
        <v>0</v>
      </c>
      <c r="D121" s="398">
        <f>+D122+D123</f>
        <v>0</v>
      </c>
      <c r="E121" s="398">
        <f>+E122+E123</f>
        <v>0</v>
      </c>
    </row>
    <row r="122" spans="1:5" ht="12" customHeight="1">
      <c r="A122" s="530" t="s">
        <v>794</v>
      </c>
      <c r="B122" s="361" t="s">
        <v>47</v>
      </c>
      <c r="C122" s="512"/>
      <c r="D122" s="512"/>
      <c r="E122" s="512"/>
    </row>
    <row r="123" spans="1:5" ht="12" customHeight="1" thickBot="1">
      <c r="A123" s="532" t="s">
        <v>795</v>
      </c>
      <c r="B123" s="364" t="s">
        <v>48</v>
      </c>
      <c r="C123" s="513"/>
      <c r="D123" s="513"/>
      <c r="E123" s="513"/>
    </row>
    <row r="124" spans="1:5" ht="12" customHeight="1" thickBot="1">
      <c r="A124" s="377" t="s">
        <v>796</v>
      </c>
      <c r="B124" s="380" t="s">
        <v>797</v>
      </c>
      <c r="C124" s="398">
        <f>+C91+C107+C121</f>
        <v>3000</v>
      </c>
      <c r="D124" s="398">
        <f>+D91+D107+D121</f>
        <v>3613</v>
      </c>
      <c r="E124" s="398">
        <f>+E91+E107+E121</f>
        <v>14718</v>
      </c>
    </row>
    <row r="125" spans="1:5" ht="12" customHeight="1" thickBot="1">
      <c r="A125" s="377" t="s">
        <v>798</v>
      </c>
      <c r="B125" s="380" t="s">
        <v>799</v>
      </c>
      <c r="C125" s="398">
        <f>+C126+C127+C128</f>
        <v>0</v>
      </c>
      <c r="D125" s="398">
        <f>+D126+D127+D128</f>
        <v>0</v>
      </c>
      <c r="E125" s="398">
        <f>+E126+E127+E128</f>
        <v>0</v>
      </c>
    </row>
    <row r="126" spans="1:5" ht="12" customHeight="1">
      <c r="A126" s="530" t="s">
        <v>800</v>
      </c>
      <c r="B126" s="361" t="s">
        <v>457</v>
      </c>
      <c r="C126" s="388"/>
      <c r="D126" s="388"/>
      <c r="E126" s="388"/>
    </row>
    <row r="127" spans="1:5" ht="12" customHeight="1">
      <c r="A127" s="530" t="s">
        <v>801</v>
      </c>
      <c r="B127" s="361" t="s">
        <v>458</v>
      </c>
      <c r="C127" s="388"/>
      <c r="D127" s="388"/>
      <c r="E127" s="388"/>
    </row>
    <row r="128" spans="1:5" ht="12" customHeight="1" thickBot="1">
      <c r="A128" s="539" t="s">
        <v>802</v>
      </c>
      <c r="B128" s="359" t="s">
        <v>459</v>
      </c>
      <c r="C128" s="388"/>
      <c r="D128" s="388"/>
      <c r="E128" s="388"/>
    </row>
    <row r="129" spans="1:5" ht="12" customHeight="1" thickBot="1">
      <c r="A129" s="377" t="s">
        <v>803</v>
      </c>
      <c r="B129" s="380" t="s">
        <v>804</v>
      </c>
      <c r="C129" s="398">
        <f>+C130+C131+C132+C133</f>
        <v>0</v>
      </c>
      <c r="D129" s="398">
        <f>+D130+D131+D132+D133</f>
        <v>0</v>
      </c>
      <c r="E129" s="398">
        <f>+E130+E131+E132+E133</f>
        <v>0</v>
      </c>
    </row>
    <row r="130" spans="1:5" ht="12" customHeight="1">
      <c r="A130" s="530" t="s">
        <v>805</v>
      </c>
      <c r="B130" s="361" t="s">
        <v>461</v>
      </c>
      <c r="C130" s="388"/>
      <c r="D130" s="388"/>
      <c r="E130" s="388"/>
    </row>
    <row r="131" spans="1:5" ht="12" customHeight="1">
      <c r="A131" s="530" t="s">
        <v>806</v>
      </c>
      <c r="B131" s="361" t="s">
        <v>462</v>
      </c>
      <c r="C131" s="388"/>
      <c r="D131" s="388"/>
      <c r="E131" s="388"/>
    </row>
    <row r="132" spans="1:5" ht="12" customHeight="1">
      <c r="A132" s="530" t="s">
        <v>807</v>
      </c>
      <c r="B132" s="361" t="s">
        <v>463</v>
      </c>
      <c r="C132" s="388"/>
      <c r="D132" s="388"/>
      <c r="E132" s="388"/>
    </row>
    <row r="133" spans="1:5" s="335" customFormat="1" ht="12" customHeight="1" thickBot="1">
      <c r="A133" s="539" t="s">
        <v>808</v>
      </c>
      <c r="B133" s="359" t="s">
        <v>464</v>
      </c>
      <c r="C133" s="388"/>
      <c r="D133" s="388"/>
      <c r="E133" s="388"/>
    </row>
    <row r="134" spans="1:11" ht="13.5" thickBot="1">
      <c r="A134" s="377" t="s">
        <v>809</v>
      </c>
      <c r="B134" s="380" t="s">
        <v>810</v>
      </c>
      <c r="C134" s="514">
        <f>+C135+C136+C138+C139+C137</f>
        <v>0</v>
      </c>
      <c r="D134" s="514">
        <f>+D135+D136+D138+D139+D137</f>
        <v>0</v>
      </c>
      <c r="E134" s="514">
        <f>+E135+E136+E138+E139+E137</f>
        <v>0</v>
      </c>
      <c r="K134" s="495"/>
    </row>
    <row r="135" spans="1:5" ht="12.75">
      <c r="A135" s="530" t="s">
        <v>811</v>
      </c>
      <c r="B135" s="361" t="s">
        <v>466</v>
      </c>
      <c r="C135" s="388"/>
      <c r="D135" s="388"/>
      <c r="E135" s="388"/>
    </row>
    <row r="136" spans="1:5" ht="12" customHeight="1">
      <c r="A136" s="530" t="s">
        <v>812</v>
      </c>
      <c r="B136" s="361" t="s">
        <v>467</v>
      </c>
      <c r="C136" s="388"/>
      <c r="D136" s="388"/>
      <c r="E136" s="388"/>
    </row>
    <row r="137" spans="1:5" ht="12" customHeight="1">
      <c r="A137" s="530" t="s">
        <v>813</v>
      </c>
      <c r="B137" s="361" t="s">
        <v>468</v>
      </c>
      <c r="C137" s="388"/>
      <c r="D137" s="388"/>
      <c r="E137" s="388"/>
    </row>
    <row r="138" spans="1:5" s="335" customFormat="1" ht="12" customHeight="1">
      <c r="A138" s="530" t="s">
        <v>814</v>
      </c>
      <c r="B138" s="361" t="s">
        <v>469</v>
      </c>
      <c r="C138" s="388"/>
      <c r="D138" s="388"/>
      <c r="E138" s="388"/>
    </row>
    <row r="139" spans="1:5" s="335" customFormat="1" ht="12" customHeight="1" thickBot="1">
      <c r="A139" s="539" t="s">
        <v>815</v>
      </c>
      <c r="B139" s="359" t="s">
        <v>816</v>
      </c>
      <c r="C139" s="388"/>
      <c r="D139" s="388"/>
      <c r="E139" s="388"/>
    </row>
    <row r="140" spans="1:5" s="335" customFormat="1" ht="12" customHeight="1" thickBot="1">
      <c r="A140" s="377" t="s">
        <v>817</v>
      </c>
      <c r="B140" s="380" t="s">
        <v>470</v>
      </c>
      <c r="C140" s="516">
        <f>+C141+C142+C143+C144</f>
        <v>0</v>
      </c>
      <c r="D140" s="516">
        <f>+D141+D142+D143+D144</f>
        <v>0</v>
      </c>
      <c r="E140" s="516">
        <f>+E141+E142+E143+E144</f>
        <v>0</v>
      </c>
    </row>
    <row r="141" spans="1:5" s="335" customFormat="1" ht="12" customHeight="1">
      <c r="A141" s="530" t="s">
        <v>818</v>
      </c>
      <c r="B141" s="361" t="s">
        <v>471</v>
      </c>
      <c r="C141" s="388"/>
      <c r="D141" s="388"/>
      <c r="E141" s="388"/>
    </row>
    <row r="142" spans="1:5" s="335" customFormat="1" ht="12" customHeight="1">
      <c r="A142" s="530" t="s">
        <v>819</v>
      </c>
      <c r="B142" s="361" t="s">
        <v>472</v>
      </c>
      <c r="C142" s="388"/>
      <c r="D142" s="388"/>
      <c r="E142" s="388"/>
    </row>
    <row r="143" spans="1:5" s="335" customFormat="1" ht="12" customHeight="1">
      <c r="A143" s="530" t="s">
        <v>820</v>
      </c>
      <c r="B143" s="361" t="s">
        <v>473</v>
      </c>
      <c r="C143" s="388"/>
      <c r="D143" s="388"/>
      <c r="E143" s="388"/>
    </row>
    <row r="144" spans="1:5" ht="12.75" customHeight="1" thickBot="1">
      <c r="A144" s="530" t="s">
        <v>821</v>
      </c>
      <c r="B144" s="361" t="s">
        <v>474</v>
      </c>
      <c r="C144" s="388"/>
      <c r="D144" s="388"/>
      <c r="E144" s="388"/>
    </row>
    <row r="145" spans="1:5" ht="12" customHeight="1" thickBot="1">
      <c r="A145" s="377" t="s">
        <v>822</v>
      </c>
      <c r="B145" s="380" t="s">
        <v>475</v>
      </c>
      <c r="C145" s="529">
        <f>+C125+C129+C134+C140</f>
        <v>0</v>
      </c>
      <c r="D145" s="529">
        <f>+D125+D129+D134+D140</f>
        <v>0</v>
      </c>
      <c r="E145" s="529">
        <f>+E125+E129+E134+E140</f>
        <v>0</v>
      </c>
    </row>
    <row r="146" spans="1:5" ht="15" customHeight="1" thickBot="1">
      <c r="A146" s="541" t="s">
        <v>16</v>
      </c>
      <c r="B146" s="400" t="s">
        <v>475</v>
      </c>
      <c r="C146" s="529">
        <f>+C124+C145</f>
        <v>3000</v>
      </c>
      <c r="D146" s="529">
        <f>+D124+D145</f>
        <v>3613</v>
      </c>
      <c r="E146" s="529">
        <f>+E124+E145</f>
        <v>14718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07" t="s">
        <v>619</v>
      </c>
      <c r="B148" s="508"/>
      <c r="C148" s="105"/>
      <c r="D148" s="106"/>
      <c r="E148" s="103"/>
    </row>
    <row r="149" spans="1:5" ht="14.25" customHeight="1" thickBot="1">
      <c r="A149" s="507" t="s">
        <v>147</v>
      </c>
      <c r="B149" s="508"/>
      <c r="C149" s="105"/>
      <c r="D149" s="106"/>
      <c r="E149" s="103"/>
    </row>
  </sheetData>
  <sheetProtection formatCells="0"/>
  <mergeCells count="5">
    <mergeCell ref="B1:E1"/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14.875" style="521" customWidth="1"/>
    <col min="2" max="2" width="65.375" style="522" customWidth="1"/>
    <col min="3" max="5" width="17.00390625" style="523" customWidth="1"/>
    <col min="6" max="16384" width="9.375" style="33" customWidth="1"/>
  </cols>
  <sheetData>
    <row r="1" spans="1:5" s="499" customFormat="1" ht="16.5" customHeight="1" thickBot="1">
      <c r="A1" s="498"/>
      <c r="B1" s="704" t="s">
        <v>895</v>
      </c>
      <c r="C1" s="704"/>
      <c r="D1" s="704"/>
      <c r="E1" s="543"/>
    </row>
    <row r="2" spans="1:5" s="544" customFormat="1" ht="15.75" customHeight="1">
      <c r="A2" s="524" t="s">
        <v>53</v>
      </c>
      <c r="B2" s="698" t="s">
        <v>152</v>
      </c>
      <c r="C2" s="699"/>
      <c r="D2" s="700"/>
      <c r="E2" s="517" t="s">
        <v>41</v>
      </c>
    </row>
    <row r="3" spans="1:5" s="544" customFormat="1" ht="24.75" thickBot="1">
      <c r="A3" s="542" t="s">
        <v>517</v>
      </c>
      <c r="B3" s="701" t="s">
        <v>623</v>
      </c>
      <c r="C3" s="702"/>
      <c r="D3" s="703"/>
      <c r="E3" s="494" t="s">
        <v>51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46" customFormat="1" ht="12" customHeight="1" thickBot="1">
      <c r="A8" s="377" t="s">
        <v>672</v>
      </c>
      <c r="B8" s="373" t="s">
        <v>673</v>
      </c>
      <c r="C8" s="404">
        <f>SUM(C9:C14)</f>
        <v>0</v>
      </c>
      <c r="D8" s="404">
        <f>SUM(D9:D14)</f>
        <v>0</v>
      </c>
      <c r="E8" s="387">
        <f>SUM(E9:E14)</f>
        <v>0</v>
      </c>
    </row>
    <row r="9" spans="1:5" s="520" customFormat="1" ht="12" customHeight="1">
      <c r="A9" s="530" t="s">
        <v>674</v>
      </c>
      <c r="B9" s="415" t="s">
        <v>312</v>
      </c>
      <c r="C9" s="406"/>
      <c r="D9" s="406"/>
      <c r="E9" s="389"/>
    </row>
    <row r="10" spans="1:5" s="547" customFormat="1" ht="12" customHeight="1">
      <c r="A10" s="531" t="s">
        <v>675</v>
      </c>
      <c r="B10" s="416" t="s">
        <v>313</v>
      </c>
      <c r="C10" s="405"/>
      <c r="D10" s="405"/>
      <c r="E10" s="388"/>
    </row>
    <row r="11" spans="1:5" s="547" customFormat="1" ht="12" customHeight="1">
      <c r="A11" s="531" t="s">
        <v>676</v>
      </c>
      <c r="B11" s="416" t="s">
        <v>314</v>
      </c>
      <c r="C11" s="405"/>
      <c r="D11" s="405"/>
      <c r="E11" s="388"/>
    </row>
    <row r="12" spans="1:5" s="547" customFormat="1" ht="12" customHeight="1">
      <c r="A12" s="531" t="s">
        <v>677</v>
      </c>
      <c r="B12" s="416" t="s">
        <v>315</v>
      </c>
      <c r="C12" s="405"/>
      <c r="D12" s="405"/>
      <c r="E12" s="388"/>
    </row>
    <row r="13" spans="1:5" s="547" customFormat="1" ht="12" customHeight="1">
      <c r="A13" s="531" t="s">
        <v>678</v>
      </c>
      <c r="B13" s="416" t="s">
        <v>316</v>
      </c>
      <c r="C13" s="405"/>
      <c r="D13" s="405"/>
      <c r="E13" s="388"/>
    </row>
    <row r="14" spans="1:5" s="520" customFormat="1" ht="12" customHeight="1" thickBot="1">
      <c r="A14" s="532" t="s">
        <v>679</v>
      </c>
      <c r="B14" s="417" t="s">
        <v>317</v>
      </c>
      <c r="C14" s="407"/>
      <c r="D14" s="407"/>
      <c r="E14" s="390"/>
    </row>
    <row r="15" spans="1:5" s="520" customFormat="1" ht="12" customHeight="1" thickBot="1">
      <c r="A15" s="377" t="s">
        <v>680</v>
      </c>
      <c r="B15" s="394" t="s">
        <v>681</v>
      </c>
      <c r="C15" s="404">
        <f>SUM(C16:C20)</f>
        <v>134300</v>
      </c>
      <c r="D15" s="404">
        <f>SUM(D16:D20)</f>
        <v>139524</v>
      </c>
      <c r="E15" s="387">
        <f>SUM(E16:E20)</f>
        <v>70357</v>
      </c>
    </row>
    <row r="16" spans="1:5" s="520" customFormat="1" ht="12" customHeight="1">
      <c r="A16" s="530" t="s">
        <v>682</v>
      </c>
      <c r="B16" s="415" t="s">
        <v>319</v>
      </c>
      <c r="C16" s="406"/>
      <c r="D16" s="406"/>
      <c r="E16" s="389"/>
    </row>
    <row r="17" spans="1:5" s="520" customFormat="1" ht="12" customHeight="1">
      <c r="A17" s="531" t="s">
        <v>683</v>
      </c>
      <c r="B17" s="416" t="s">
        <v>320</v>
      </c>
      <c r="C17" s="405"/>
      <c r="D17" s="405"/>
      <c r="E17" s="388"/>
    </row>
    <row r="18" spans="1:5" s="520" customFormat="1" ht="12" customHeight="1">
      <c r="A18" s="531" t="s">
        <v>684</v>
      </c>
      <c r="B18" s="416" t="s">
        <v>321</v>
      </c>
      <c r="C18" s="405"/>
      <c r="D18" s="405"/>
      <c r="E18" s="388"/>
    </row>
    <row r="19" spans="1:5" s="520" customFormat="1" ht="12" customHeight="1">
      <c r="A19" s="531" t="s">
        <v>685</v>
      </c>
      <c r="B19" s="416" t="s">
        <v>322</v>
      </c>
      <c r="C19" s="405"/>
      <c r="D19" s="405"/>
      <c r="E19" s="388"/>
    </row>
    <row r="20" spans="1:5" s="520" customFormat="1" ht="12" customHeight="1">
      <c r="A20" s="531" t="s">
        <v>686</v>
      </c>
      <c r="B20" s="416" t="s">
        <v>323</v>
      </c>
      <c r="C20" s="405">
        <v>134300</v>
      </c>
      <c r="D20" s="405">
        <v>139524</v>
      </c>
      <c r="E20" s="388">
        <v>70357</v>
      </c>
    </row>
    <row r="21" spans="1:5" s="547" customFormat="1" ht="12" customHeight="1" thickBot="1">
      <c r="A21" s="532"/>
      <c r="B21" s="417" t="s">
        <v>687</v>
      </c>
      <c r="C21" s="407"/>
      <c r="D21" s="407"/>
      <c r="E21" s="390"/>
    </row>
    <row r="22" spans="1:5" s="547" customFormat="1" ht="12" customHeight="1" thickBot="1">
      <c r="A22" s="377" t="s">
        <v>688</v>
      </c>
      <c r="B22" s="373" t="s">
        <v>689</v>
      </c>
      <c r="C22" s="404">
        <f>SUM(C23:C27)</f>
        <v>0</v>
      </c>
      <c r="D22" s="404">
        <f>SUM(D23:D27)</f>
        <v>0</v>
      </c>
      <c r="E22" s="387">
        <f>SUM(E23:E27)</f>
        <v>0</v>
      </c>
    </row>
    <row r="23" spans="1:5" s="547" customFormat="1" ht="12" customHeight="1">
      <c r="A23" s="530" t="s">
        <v>690</v>
      </c>
      <c r="B23" s="415" t="s">
        <v>326</v>
      </c>
      <c r="C23" s="406"/>
      <c r="D23" s="406"/>
      <c r="E23" s="389"/>
    </row>
    <row r="24" spans="1:5" s="520" customFormat="1" ht="12" customHeight="1">
      <c r="A24" s="531" t="s">
        <v>691</v>
      </c>
      <c r="B24" s="416" t="s">
        <v>327</v>
      </c>
      <c r="C24" s="405"/>
      <c r="D24" s="405"/>
      <c r="E24" s="388"/>
    </row>
    <row r="25" spans="1:5" s="547" customFormat="1" ht="12" customHeight="1">
      <c r="A25" s="531" t="s">
        <v>692</v>
      </c>
      <c r="B25" s="416" t="s">
        <v>328</v>
      </c>
      <c r="C25" s="405"/>
      <c r="D25" s="405"/>
      <c r="E25" s="388"/>
    </row>
    <row r="26" spans="1:5" s="547" customFormat="1" ht="12" customHeight="1">
      <c r="A26" s="531" t="s">
        <v>693</v>
      </c>
      <c r="B26" s="416" t="s">
        <v>329</v>
      </c>
      <c r="C26" s="405"/>
      <c r="D26" s="405"/>
      <c r="E26" s="388"/>
    </row>
    <row r="27" spans="1:5" s="547" customFormat="1" ht="12" customHeight="1">
      <c r="A27" s="531" t="s">
        <v>694</v>
      </c>
      <c r="B27" s="416" t="s">
        <v>330</v>
      </c>
      <c r="C27" s="405"/>
      <c r="D27" s="405"/>
      <c r="E27" s="388"/>
    </row>
    <row r="28" spans="1:5" s="547" customFormat="1" ht="12" customHeight="1" thickBot="1">
      <c r="A28" s="532"/>
      <c r="B28" s="417" t="s">
        <v>695</v>
      </c>
      <c r="C28" s="407"/>
      <c r="D28" s="407"/>
      <c r="E28" s="390"/>
    </row>
    <row r="29" spans="1:5" s="547" customFormat="1" ht="12" customHeight="1" thickBot="1">
      <c r="A29" s="377" t="s">
        <v>696</v>
      </c>
      <c r="B29" s="373" t="s">
        <v>697</v>
      </c>
      <c r="C29" s="410">
        <f>+C30+C33+C34+C35</f>
        <v>0</v>
      </c>
      <c r="D29" s="410">
        <f>+D30+D33+D34+D35</f>
        <v>0</v>
      </c>
      <c r="E29" s="423">
        <f>+E30+E33+E34+E35</f>
        <v>0</v>
      </c>
    </row>
    <row r="30" spans="1:5" s="547" customFormat="1" ht="12" customHeight="1">
      <c r="A30" s="530" t="s">
        <v>698</v>
      </c>
      <c r="B30" s="415" t="s">
        <v>334</v>
      </c>
      <c r="C30" s="425">
        <f>+C31+C32</f>
        <v>0</v>
      </c>
      <c r="D30" s="425">
        <f>+D31+D32</f>
        <v>0</v>
      </c>
      <c r="E30" s="424">
        <f>+E31+E32</f>
        <v>0</v>
      </c>
    </row>
    <row r="31" spans="1:5" s="547" customFormat="1" ht="12" customHeight="1">
      <c r="A31" s="531" t="s">
        <v>699</v>
      </c>
      <c r="B31" s="416" t="s">
        <v>336</v>
      </c>
      <c r="C31" s="405"/>
      <c r="D31" s="405"/>
      <c r="E31" s="388"/>
    </row>
    <row r="32" spans="1:5" s="547" customFormat="1" ht="12" customHeight="1">
      <c r="A32" s="531" t="s">
        <v>700</v>
      </c>
      <c r="B32" s="416" t="s">
        <v>338</v>
      </c>
      <c r="C32" s="405"/>
      <c r="D32" s="405"/>
      <c r="E32" s="388"/>
    </row>
    <row r="33" spans="1:5" s="547" customFormat="1" ht="12" customHeight="1">
      <c r="A33" s="531" t="s">
        <v>701</v>
      </c>
      <c r="B33" s="416" t="s">
        <v>340</v>
      </c>
      <c r="C33" s="405"/>
      <c r="D33" s="405"/>
      <c r="E33" s="388"/>
    </row>
    <row r="34" spans="1:5" s="547" customFormat="1" ht="12" customHeight="1">
      <c r="A34" s="531" t="s">
        <v>702</v>
      </c>
      <c r="B34" s="416" t="s">
        <v>342</v>
      </c>
      <c r="C34" s="405"/>
      <c r="D34" s="405"/>
      <c r="E34" s="388"/>
    </row>
    <row r="35" spans="1:5" s="547" customFormat="1" ht="12" customHeight="1" thickBot="1">
      <c r="A35" s="532" t="s">
        <v>703</v>
      </c>
      <c r="B35" s="417" t="s">
        <v>344</v>
      </c>
      <c r="C35" s="407"/>
      <c r="D35" s="407"/>
      <c r="E35" s="390"/>
    </row>
    <row r="36" spans="1:5" s="547" customFormat="1" ht="12" customHeight="1" thickBot="1">
      <c r="A36" s="377" t="s">
        <v>704</v>
      </c>
      <c r="B36" s="373" t="s">
        <v>705</v>
      </c>
      <c r="C36" s="404">
        <f>SUM(C37:C46)</f>
        <v>0</v>
      </c>
      <c r="D36" s="404">
        <f>SUM(D37:D46)</f>
        <v>0</v>
      </c>
      <c r="E36" s="387">
        <f>SUM(E37:E46)</f>
        <v>0</v>
      </c>
    </row>
    <row r="37" spans="1:5" s="547" customFormat="1" ht="12" customHeight="1">
      <c r="A37" s="530" t="s">
        <v>706</v>
      </c>
      <c r="B37" s="415" t="s">
        <v>346</v>
      </c>
      <c r="C37" s="406"/>
      <c r="D37" s="406"/>
      <c r="E37" s="389"/>
    </row>
    <row r="38" spans="1:5" s="547" customFormat="1" ht="12" customHeight="1">
      <c r="A38" s="531" t="s">
        <v>707</v>
      </c>
      <c r="B38" s="416" t="s">
        <v>347</v>
      </c>
      <c r="C38" s="405"/>
      <c r="D38" s="405"/>
      <c r="E38" s="388"/>
    </row>
    <row r="39" spans="1:5" s="547" customFormat="1" ht="12" customHeight="1">
      <c r="A39" s="531" t="s">
        <v>708</v>
      </c>
      <c r="B39" s="416" t="s">
        <v>348</v>
      </c>
      <c r="C39" s="405"/>
      <c r="D39" s="405"/>
      <c r="E39" s="388"/>
    </row>
    <row r="40" spans="1:5" s="547" customFormat="1" ht="12" customHeight="1">
      <c r="A40" s="531" t="s">
        <v>709</v>
      </c>
      <c r="B40" s="416" t="s">
        <v>349</v>
      </c>
      <c r="C40" s="405"/>
      <c r="D40" s="405"/>
      <c r="E40" s="388"/>
    </row>
    <row r="41" spans="1:5" s="547" customFormat="1" ht="12" customHeight="1">
      <c r="A41" s="531" t="s">
        <v>710</v>
      </c>
      <c r="B41" s="416" t="s">
        <v>350</v>
      </c>
      <c r="C41" s="405"/>
      <c r="D41" s="405"/>
      <c r="E41" s="388"/>
    </row>
    <row r="42" spans="1:5" s="547" customFormat="1" ht="12" customHeight="1">
      <c r="A42" s="531" t="s">
        <v>711</v>
      </c>
      <c r="B42" s="416" t="s">
        <v>351</v>
      </c>
      <c r="C42" s="405"/>
      <c r="D42" s="405"/>
      <c r="E42" s="388"/>
    </row>
    <row r="43" spans="1:5" s="547" customFormat="1" ht="12" customHeight="1">
      <c r="A43" s="531" t="s">
        <v>711</v>
      </c>
      <c r="B43" s="416" t="s">
        <v>352</v>
      </c>
      <c r="C43" s="405"/>
      <c r="D43" s="405"/>
      <c r="E43" s="388"/>
    </row>
    <row r="44" spans="1:5" s="547" customFormat="1" ht="12" customHeight="1">
      <c r="A44" s="531" t="s">
        <v>712</v>
      </c>
      <c r="B44" s="416" t="s">
        <v>353</v>
      </c>
      <c r="C44" s="405"/>
      <c r="D44" s="405"/>
      <c r="E44" s="388"/>
    </row>
    <row r="45" spans="1:5" s="547" customFormat="1" ht="12" customHeight="1">
      <c r="A45" s="531" t="s">
        <v>713</v>
      </c>
      <c r="B45" s="416" t="s">
        <v>355</v>
      </c>
      <c r="C45" s="408"/>
      <c r="D45" s="408"/>
      <c r="E45" s="391"/>
    </row>
    <row r="46" spans="1:5" s="520" customFormat="1" ht="12" customHeight="1" thickBot="1">
      <c r="A46" s="532" t="s">
        <v>714</v>
      </c>
      <c r="B46" s="417" t="s">
        <v>357</v>
      </c>
      <c r="C46" s="409"/>
      <c r="D46" s="409"/>
      <c r="E46" s="392"/>
    </row>
    <row r="47" spans="1:5" s="547" customFormat="1" ht="12" customHeight="1" thickBot="1">
      <c r="A47" s="377" t="s">
        <v>715</v>
      </c>
      <c r="B47" s="373" t="s">
        <v>716</v>
      </c>
      <c r="C47" s="404">
        <f>SUM(C48:C52)</f>
        <v>0</v>
      </c>
      <c r="D47" s="404">
        <f>SUM(D48:D52)</f>
        <v>0</v>
      </c>
      <c r="E47" s="387">
        <f>SUM(E48:E52)</f>
        <v>0</v>
      </c>
    </row>
    <row r="48" spans="1:5" s="547" customFormat="1" ht="12" customHeight="1">
      <c r="A48" s="530" t="s">
        <v>717</v>
      </c>
      <c r="B48" s="415" t="s">
        <v>359</v>
      </c>
      <c r="C48" s="427"/>
      <c r="D48" s="427"/>
      <c r="E48" s="393"/>
    </row>
    <row r="49" spans="1:5" s="547" customFormat="1" ht="12" customHeight="1">
      <c r="A49" s="531" t="s">
        <v>718</v>
      </c>
      <c r="B49" s="416" t="s">
        <v>360</v>
      </c>
      <c r="C49" s="408"/>
      <c r="D49" s="408"/>
      <c r="E49" s="391"/>
    </row>
    <row r="50" spans="1:5" s="547" customFormat="1" ht="12" customHeight="1">
      <c r="A50" s="531" t="s">
        <v>719</v>
      </c>
      <c r="B50" s="416" t="s">
        <v>362</v>
      </c>
      <c r="C50" s="408"/>
      <c r="D50" s="408"/>
      <c r="E50" s="391"/>
    </row>
    <row r="51" spans="1:5" s="547" customFormat="1" ht="12" customHeight="1">
      <c r="A51" s="531" t="s">
        <v>720</v>
      </c>
      <c r="B51" s="416" t="s">
        <v>364</v>
      </c>
      <c r="C51" s="408"/>
      <c r="D51" s="408"/>
      <c r="E51" s="391"/>
    </row>
    <row r="52" spans="1:5" s="547" customFormat="1" ht="12" customHeight="1" thickBot="1">
      <c r="A52" s="532" t="s">
        <v>721</v>
      </c>
      <c r="B52" s="417" t="s">
        <v>366</v>
      </c>
      <c r="C52" s="409"/>
      <c r="D52" s="409"/>
      <c r="E52" s="392"/>
    </row>
    <row r="53" spans="1:5" s="547" customFormat="1" ht="12" customHeight="1" thickBot="1">
      <c r="A53" s="377" t="s">
        <v>722</v>
      </c>
      <c r="B53" s="373" t="s">
        <v>723</v>
      </c>
      <c r="C53" s="404">
        <f>SUM(C54:C56)</f>
        <v>0</v>
      </c>
      <c r="D53" s="404">
        <f>SUM(D54:D56)</f>
        <v>0</v>
      </c>
      <c r="E53" s="387">
        <f>SUM(E54:E56)</f>
        <v>0</v>
      </c>
    </row>
    <row r="54" spans="1:5" s="520" customFormat="1" ht="12" customHeight="1">
      <c r="A54" s="530" t="s">
        <v>724</v>
      </c>
      <c r="B54" s="415" t="s">
        <v>368</v>
      </c>
      <c r="C54" s="406"/>
      <c r="D54" s="406"/>
      <c r="E54" s="389"/>
    </row>
    <row r="55" spans="1:5" s="520" customFormat="1" ht="12" customHeight="1">
      <c r="A55" s="531" t="s">
        <v>725</v>
      </c>
      <c r="B55" s="416" t="s">
        <v>369</v>
      </c>
      <c r="C55" s="405"/>
      <c r="D55" s="405"/>
      <c r="E55" s="388"/>
    </row>
    <row r="56" spans="1:5" s="520" customFormat="1" ht="12" customHeight="1">
      <c r="A56" s="531" t="s">
        <v>726</v>
      </c>
      <c r="B56" s="416" t="s">
        <v>371</v>
      </c>
      <c r="C56" s="405"/>
      <c r="D56" s="405"/>
      <c r="E56" s="388"/>
    </row>
    <row r="57" spans="1:5" s="520" customFormat="1" ht="12" customHeight="1" thickBot="1">
      <c r="A57" s="532"/>
      <c r="B57" s="417" t="s">
        <v>373</v>
      </c>
      <c r="C57" s="407"/>
      <c r="D57" s="407"/>
      <c r="E57" s="390"/>
    </row>
    <row r="58" spans="1:5" s="547" customFormat="1" ht="12" customHeight="1" thickBot="1">
      <c r="A58" s="377" t="s">
        <v>727</v>
      </c>
      <c r="B58" s="394" t="s">
        <v>374</v>
      </c>
      <c r="C58" s="404">
        <f>SUM(C59:C61)</f>
        <v>0</v>
      </c>
      <c r="D58" s="404">
        <f>SUM(D59:D61)</f>
        <v>0</v>
      </c>
      <c r="E58" s="387">
        <f>SUM(E59:E61)</f>
        <v>0</v>
      </c>
    </row>
    <row r="59" spans="1:5" s="547" customFormat="1" ht="12" customHeight="1">
      <c r="A59" s="530" t="s">
        <v>728</v>
      </c>
      <c r="B59" s="415" t="s">
        <v>375</v>
      </c>
      <c r="C59" s="408"/>
      <c r="D59" s="408"/>
      <c r="E59" s="391"/>
    </row>
    <row r="60" spans="1:5" s="547" customFormat="1" ht="12" customHeight="1">
      <c r="A60" s="531" t="s">
        <v>729</v>
      </c>
      <c r="B60" s="416" t="s">
        <v>376</v>
      </c>
      <c r="C60" s="408"/>
      <c r="D60" s="408"/>
      <c r="E60" s="391"/>
    </row>
    <row r="61" spans="1:5" s="547" customFormat="1" ht="12" customHeight="1">
      <c r="A61" s="531" t="s">
        <v>730</v>
      </c>
      <c r="B61" s="416" t="s">
        <v>377</v>
      </c>
      <c r="C61" s="408"/>
      <c r="D61" s="408"/>
      <c r="E61" s="391"/>
    </row>
    <row r="62" spans="1:5" s="547" customFormat="1" ht="12" customHeight="1" thickBot="1">
      <c r="A62" s="532"/>
      <c r="B62" s="417" t="s">
        <v>731</v>
      </c>
      <c r="C62" s="408"/>
      <c r="D62" s="408"/>
      <c r="E62" s="391"/>
    </row>
    <row r="63" spans="1:5" s="547" customFormat="1" ht="12" customHeight="1" thickBot="1">
      <c r="A63" s="377" t="s">
        <v>732</v>
      </c>
      <c r="B63" s="373" t="s">
        <v>733</v>
      </c>
      <c r="C63" s="410">
        <f>+C8+C15+C22+C29+C36+C47+C53+C58</f>
        <v>134300</v>
      </c>
      <c r="D63" s="410">
        <f>+D8+D15+D22+D29+D36+D47+D53+D58</f>
        <v>139524</v>
      </c>
      <c r="E63" s="423">
        <f>+E8+E15+E22+E29+E36+E47+E53+E58</f>
        <v>70357</v>
      </c>
    </row>
    <row r="64" spans="1:5" s="547" customFormat="1" ht="12" customHeight="1" thickBot="1">
      <c r="A64" s="533" t="s">
        <v>734</v>
      </c>
      <c r="B64" s="394" t="s">
        <v>735</v>
      </c>
      <c r="C64" s="404">
        <f>SUM(C65:C67)</f>
        <v>0</v>
      </c>
      <c r="D64" s="404">
        <f>SUM(D65:D67)</f>
        <v>0</v>
      </c>
      <c r="E64" s="387">
        <f>SUM(E65:E67)</f>
        <v>0</v>
      </c>
    </row>
    <row r="65" spans="1:5" s="547" customFormat="1" ht="12" customHeight="1">
      <c r="A65" s="530" t="s">
        <v>736</v>
      </c>
      <c r="B65" s="415" t="s">
        <v>383</v>
      </c>
      <c r="C65" s="408"/>
      <c r="D65" s="408"/>
      <c r="E65" s="391"/>
    </row>
    <row r="66" spans="1:5" s="547" customFormat="1" ht="12" customHeight="1">
      <c r="A66" s="531" t="s">
        <v>737</v>
      </c>
      <c r="B66" s="416" t="s">
        <v>385</v>
      </c>
      <c r="C66" s="408"/>
      <c r="D66" s="408"/>
      <c r="E66" s="391"/>
    </row>
    <row r="67" spans="1:5" s="547" customFormat="1" ht="12" customHeight="1" thickBot="1">
      <c r="A67" s="532" t="s">
        <v>738</v>
      </c>
      <c r="B67" s="526" t="s">
        <v>430</v>
      </c>
      <c r="C67" s="408"/>
      <c r="D67" s="408"/>
      <c r="E67" s="391"/>
    </row>
    <row r="68" spans="1:5" s="547" customFormat="1" ht="12" customHeight="1" thickBot="1">
      <c r="A68" s="533" t="s">
        <v>739</v>
      </c>
      <c r="B68" s="394" t="s">
        <v>740</v>
      </c>
      <c r="C68" s="404">
        <f>SUM(C69:C72)</f>
        <v>0</v>
      </c>
      <c r="D68" s="404">
        <f>SUM(D69:D72)</f>
        <v>0</v>
      </c>
      <c r="E68" s="387">
        <f>SUM(E69:E72)</f>
        <v>0</v>
      </c>
    </row>
    <row r="69" spans="1:5" s="547" customFormat="1" ht="12" customHeight="1">
      <c r="A69" s="530" t="s">
        <v>741</v>
      </c>
      <c r="B69" s="415" t="s">
        <v>389</v>
      </c>
      <c r="C69" s="408"/>
      <c r="D69" s="408"/>
      <c r="E69" s="391"/>
    </row>
    <row r="70" spans="1:5" s="547" customFormat="1" ht="12" customHeight="1">
      <c r="A70" s="531" t="s">
        <v>742</v>
      </c>
      <c r="B70" s="416" t="s">
        <v>390</v>
      </c>
      <c r="C70" s="408"/>
      <c r="D70" s="408"/>
      <c r="E70" s="391"/>
    </row>
    <row r="71" spans="1:5" s="547" customFormat="1" ht="12" customHeight="1">
      <c r="A71" s="531" t="s">
        <v>743</v>
      </c>
      <c r="B71" s="416" t="s">
        <v>392</v>
      </c>
      <c r="C71" s="408"/>
      <c r="D71" s="408"/>
      <c r="E71" s="391"/>
    </row>
    <row r="72" spans="1:5" s="547" customFormat="1" ht="12" customHeight="1" thickBot="1">
      <c r="A72" s="532" t="s">
        <v>744</v>
      </c>
      <c r="B72" s="417" t="s">
        <v>394</v>
      </c>
      <c r="C72" s="408"/>
      <c r="D72" s="408"/>
      <c r="E72" s="391"/>
    </row>
    <row r="73" spans="1:5" s="547" customFormat="1" ht="12" customHeight="1" thickBot="1">
      <c r="A73" s="533" t="s">
        <v>745</v>
      </c>
      <c r="B73" s="394" t="s">
        <v>746</v>
      </c>
      <c r="C73" s="404">
        <f>SUM(C74:C75)</f>
        <v>0</v>
      </c>
      <c r="D73" s="404">
        <f>SUM(D74:D75)</f>
        <v>0</v>
      </c>
      <c r="E73" s="387">
        <f>SUM(E74:E75)</f>
        <v>0</v>
      </c>
    </row>
    <row r="74" spans="1:5" s="547" customFormat="1" ht="12" customHeight="1">
      <c r="A74" s="530" t="s">
        <v>747</v>
      </c>
      <c r="B74" s="415" t="s">
        <v>398</v>
      </c>
      <c r="C74" s="408"/>
      <c r="D74" s="408"/>
      <c r="E74" s="391"/>
    </row>
    <row r="75" spans="1:5" s="547" customFormat="1" ht="12" customHeight="1" thickBot="1">
      <c r="A75" s="532" t="s">
        <v>748</v>
      </c>
      <c r="B75" s="417" t="s">
        <v>400</v>
      </c>
      <c r="C75" s="408"/>
      <c r="D75" s="408"/>
      <c r="E75" s="391"/>
    </row>
    <row r="76" spans="1:5" s="547" customFormat="1" ht="12" customHeight="1" thickBot="1">
      <c r="A76" s="533" t="s">
        <v>749</v>
      </c>
      <c r="B76" s="394" t="s">
        <v>750</v>
      </c>
      <c r="C76" s="404">
        <f>SUM(C77:C79)</f>
        <v>0</v>
      </c>
      <c r="D76" s="404">
        <f>SUM(D77:D79)</f>
        <v>0</v>
      </c>
      <c r="E76" s="387">
        <f>SUM(E77:E79)</f>
        <v>0</v>
      </c>
    </row>
    <row r="77" spans="1:5" s="547" customFormat="1" ht="12" customHeight="1">
      <c r="A77" s="530" t="s">
        <v>751</v>
      </c>
      <c r="B77" s="415" t="s">
        <v>404</v>
      </c>
      <c r="C77" s="408"/>
      <c r="D77" s="408"/>
      <c r="E77" s="391"/>
    </row>
    <row r="78" spans="1:5" s="547" customFormat="1" ht="12" customHeight="1">
      <c r="A78" s="531" t="s">
        <v>752</v>
      </c>
      <c r="B78" s="416" t="s">
        <v>406</v>
      </c>
      <c r="C78" s="408"/>
      <c r="D78" s="408"/>
      <c r="E78" s="391"/>
    </row>
    <row r="79" spans="1:5" s="547" customFormat="1" ht="12" customHeight="1" thickBot="1">
      <c r="A79" s="532" t="s">
        <v>753</v>
      </c>
      <c r="B79" s="417" t="s">
        <v>408</v>
      </c>
      <c r="C79" s="408"/>
      <c r="D79" s="408"/>
      <c r="E79" s="391"/>
    </row>
    <row r="80" spans="1:5" s="547" customFormat="1" ht="12" customHeight="1" thickBot="1">
      <c r="A80" s="533" t="s">
        <v>754</v>
      </c>
      <c r="B80" s="394" t="s">
        <v>755</v>
      </c>
      <c r="C80" s="404">
        <f>SUM(C81:C84)</f>
        <v>0</v>
      </c>
      <c r="D80" s="404">
        <f>SUM(D81:D84)</f>
        <v>0</v>
      </c>
      <c r="E80" s="387">
        <f>SUM(E81:E84)</f>
        <v>0</v>
      </c>
    </row>
    <row r="81" spans="1:5" s="547" customFormat="1" ht="12" customHeight="1">
      <c r="A81" s="534" t="s">
        <v>756</v>
      </c>
      <c r="B81" s="415" t="s">
        <v>412</v>
      </c>
      <c r="C81" s="408"/>
      <c r="D81" s="408"/>
      <c r="E81" s="391"/>
    </row>
    <row r="82" spans="1:5" s="547" customFormat="1" ht="12" customHeight="1">
      <c r="A82" s="535" t="s">
        <v>757</v>
      </c>
      <c r="B82" s="416" t="s">
        <v>414</v>
      </c>
      <c r="C82" s="408"/>
      <c r="D82" s="408"/>
      <c r="E82" s="391"/>
    </row>
    <row r="83" spans="1:5" s="547" customFormat="1" ht="12" customHeight="1">
      <c r="A83" s="535" t="s">
        <v>758</v>
      </c>
      <c r="B83" s="416" t="s">
        <v>416</v>
      </c>
      <c r="C83" s="408"/>
      <c r="D83" s="408"/>
      <c r="E83" s="391"/>
    </row>
    <row r="84" spans="1:5" s="547" customFormat="1" ht="12" customHeight="1" thickBot="1">
      <c r="A84" s="536" t="s">
        <v>759</v>
      </c>
      <c r="B84" s="417" t="s">
        <v>418</v>
      </c>
      <c r="C84" s="408"/>
      <c r="D84" s="408"/>
      <c r="E84" s="391"/>
    </row>
    <row r="85" spans="1:5" s="547" customFormat="1" ht="12" customHeight="1" thickBot="1">
      <c r="A85" s="533" t="s">
        <v>760</v>
      </c>
      <c r="B85" s="394" t="s">
        <v>420</v>
      </c>
      <c r="C85" s="431"/>
      <c r="D85" s="431"/>
      <c r="E85" s="432"/>
    </row>
    <row r="86" spans="1:5" s="547" customFormat="1" ht="12" customHeight="1" thickBot="1">
      <c r="A86" s="533" t="s">
        <v>761</v>
      </c>
      <c r="B86" s="527" t="s">
        <v>762</v>
      </c>
      <c r="C86" s="410">
        <f>+C64+C68+C73+C76+C80+C85</f>
        <v>0</v>
      </c>
      <c r="D86" s="410">
        <f>+D64+D68+D73+D76+D80+D85</f>
        <v>0</v>
      </c>
      <c r="E86" s="423">
        <f>+E64+E68+E73+E76+E80+E85</f>
        <v>0</v>
      </c>
    </row>
    <row r="87" spans="1:5" s="547" customFormat="1" ht="12" customHeight="1" thickBot="1">
      <c r="A87" s="537" t="s">
        <v>763</v>
      </c>
      <c r="B87" s="528" t="s">
        <v>764</v>
      </c>
      <c r="C87" s="410">
        <f>+C63+C86</f>
        <v>134300</v>
      </c>
      <c r="D87" s="410">
        <f>+D63+D86</f>
        <v>139524</v>
      </c>
      <c r="E87" s="423">
        <f>+E63+E86</f>
        <v>70357</v>
      </c>
    </row>
    <row r="88" spans="1:5" s="547" customFormat="1" ht="15" customHeight="1">
      <c r="A88" s="503"/>
      <c r="B88" s="504"/>
      <c r="C88" s="518"/>
      <c r="D88" s="518"/>
      <c r="E88" s="518"/>
    </row>
    <row r="89" spans="1:5" ht="13.5" thickBot="1">
      <c r="A89" s="505"/>
      <c r="B89" s="506"/>
      <c r="C89" s="519"/>
      <c r="D89" s="519"/>
      <c r="E89" s="519"/>
    </row>
    <row r="90" spans="1:5" s="546" customFormat="1" ht="16.5" customHeight="1" thickBot="1">
      <c r="A90" s="664" t="s">
        <v>45</v>
      </c>
      <c r="B90" s="696"/>
      <c r="C90" s="696"/>
      <c r="D90" s="696"/>
      <c r="E90" s="697"/>
    </row>
    <row r="91" spans="1:5" s="335" customFormat="1" ht="12" customHeight="1" thickBot="1">
      <c r="A91" s="525" t="s">
        <v>7</v>
      </c>
      <c r="B91" s="376" t="s">
        <v>765</v>
      </c>
      <c r="C91" s="403">
        <f>SUM(C92:C96)</f>
        <v>6300</v>
      </c>
      <c r="D91" s="403">
        <f>SUM(D92:D96)</f>
        <v>8950</v>
      </c>
      <c r="E91" s="358">
        <f>SUM(E92:E96)</f>
        <v>8687</v>
      </c>
    </row>
    <row r="92" spans="1:5" ht="12" customHeight="1">
      <c r="A92" s="538" t="s">
        <v>766</v>
      </c>
      <c r="B92" s="362" t="s">
        <v>37</v>
      </c>
      <c r="C92" s="92"/>
      <c r="D92" s="92"/>
      <c r="E92" s="357"/>
    </row>
    <row r="93" spans="1:5" ht="12" customHeight="1">
      <c r="A93" s="531" t="s">
        <v>767</v>
      </c>
      <c r="B93" s="360" t="s">
        <v>131</v>
      </c>
      <c r="C93" s="405"/>
      <c r="D93" s="405"/>
      <c r="E93" s="388"/>
    </row>
    <row r="94" spans="1:5" ht="12" customHeight="1">
      <c r="A94" s="531" t="s">
        <v>768</v>
      </c>
      <c r="B94" s="360" t="s">
        <v>100</v>
      </c>
      <c r="C94" s="407"/>
      <c r="D94" s="407"/>
      <c r="E94" s="390"/>
    </row>
    <row r="95" spans="1:5" ht="12" customHeight="1">
      <c r="A95" s="531" t="s">
        <v>769</v>
      </c>
      <c r="B95" s="363" t="s">
        <v>132</v>
      </c>
      <c r="C95" s="407">
        <v>6300</v>
      </c>
      <c r="D95" s="407">
        <v>8950</v>
      </c>
      <c r="E95" s="390">
        <v>8687</v>
      </c>
    </row>
    <row r="96" spans="1:5" ht="12" customHeight="1">
      <c r="A96" s="531" t="s">
        <v>770</v>
      </c>
      <c r="B96" s="371" t="s">
        <v>133</v>
      </c>
      <c r="C96" s="407"/>
      <c r="D96" s="407"/>
      <c r="E96" s="390"/>
    </row>
    <row r="97" spans="1:5" ht="12" customHeight="1">
      <c r="A97" s="531" t="s">
        <v>771</v>
      </c>
      <c r="B97" s="360" t="s">
        <v>431</v>
      </c>
      <c r="C97" s="407"/>
      <c r="D97" s="407"/>
      <c r="E97" s="390"/>
    </row>
    <row r="98" spans="1:5" ht="12" customHeight="1">
      <c r="A98" s="531" t="s">
        <v>772</v>
      </c>
      <c r="B98" s="383" t="s">
        <v>432</v>
      </c>
      <c r="C98" s="407"/>
      <c r="D98" s="407"/>
      <c r="E98" s="390"/>
    </row>
    <row r="99" spans="1:5" ht="12" customHeight="1">
      <c r="A99" s="531" t="s">
        <v>773</v>
      </c>
      <c r="B99" s="384" t="s">
        <v>433</v>
      </c>
      <c r="C99" s="407"/>
      <c r="D99" s="407"/>
      <c r="E99" s="390"/>
    </row>
    <row r="100" spans="1:5" ht="12" customHeight="1">
      <c r="A100" s="531" t="s">
        <v>774</v>
      </c>
      <c r="B100" s="384" t="s">
        <v>434</v>
      </c>
      <c r="C100" s="407"/>
      <c r="D100" s="407"/>
      <c r="E100" s="390"/>
    </row>
    <row r="101" spans="1:5" ht="12" customHeight="1">
      <c r="A101" s="531" t="s">
        <v>775</v>
      </c>
      <c r="B101" s="383" t="s">
        <v>435</v>
      </c>
      <c r="C101" s="407"/>
      <c r="D101" s="407"/>
      <c r="E101" s="390"/>
    </row>
    <row r="102" spans="1:5" ht="12" customHeight="1">
      <c r="A102" s="531" t="s">
        <v>776</v>
      </c>
      <c r="B102" s="383" t="s">
        <v>436</v>
      </c>
      <c r="C102" s="407"/>
      <c r="D102" s="407"/>
      <c r="E102" s="390"/>
    </row>
    <row r="103" spans="1:5" ht="12" customHeight="1">
      <c r="A103" s="531" t="s">
        <v>777</v>
      </c>
      <c r="B103" s="384" t="s">
        <v>437</v>
      </c>
      <c r="C103" s="407"/>
      <c r="D103" s="407"/>
      <c r="E103" s="390"/>
    </row>
    <row r="104" spans="1:5" ht="12" customHeight="1">
      <c r="A104" s="539" t="s">
        <v>778</v>
      </c>
      <c r="B104" s="385" t="s">
        <v>438</v>
      </c>
      <c r="C104" s="407"/>
      <c r="D104" s="407"/>
      <c r="E104" s="390"/>
    </row>
    <row r="105" spans="1:5" ht="12" customHeight="1">
      <c r="A105" s="531" t="s">
        <v>779</v>
      </c>
      <c r="B105" s="385" t="s">
        <v>440</v>
      </c>
      <c r="C105" s="407"/>
      <c r="D105" s="407"/>
      <c r="E105" s="390"/>
    </row>
    <row r="106" spans="1:5" s="335" customFormat="1" ht="12" customHeight="1" thickBot="1">
      <c r="A106" s="540" t="s">
        <v>780</v>
      </c>
      <c r="B106" s="386" t="s">
        <v>442</v>
      </c>
      <c r="C106" s="93"/>
      <c r="D106" s="93"/>
      <c r="E106" s="351"/>
    </row>
    <row r="107" spans="1:5" ht="12" customHeight="1" thickBot="1">
      <c r="A107" s="377" t="s">
        <v>8</v>
      </c>
      <c r="B107" s="375" t="s">
        <v>781</v>
      </c>
      <c r="C107" s="404">
        <f>+C108+C110+C112</f>
        <v>0</v>
      </c>
      <c r="D107" s="404">
        <f>+D108+D110+D112</f>
        <v>0</v>
      </c>
      <c r="E107" s="387">
        <f>+E108+E110+E112</f>
        <v>0</v>
      </c>
    </row>
    <row r="108" spans="1:5" ht="12" customHeight="1">
      <c r="A108" s="530" t="s">
        <v>782</v>
      </c>
      <c r="B108" s="360" t="s">
        <v>155</v>
      </c>
      <c r="C108" s="406"/>
      <c r="D108" s="406"/>
      <c r="E108" s="389"/>
    </row>
    <row r="109" spans="1:5" ht="12" customHeight="1">
      <c r="A109" s="530"/>
      <c r="B109" s="364" t="s">
        <v>443</v>
      </c>
      <c r="C109" s="406"/>
      <c r="D109" s="406"/>
      <c r="E109" s="389"/>
    </row>
    <row r="110" spans="1:5" ht="12" customHeight="1">
      <c r="A110" s="530" t="s">
        <v>783</v>
      </c>
      <c r="B110" s="364" t="s">
        <v>135</v>
      </c>
      <c r="C110" s="405"/>
      <c r="D110" s="405"/>
      <c r="E110" s="388"/>
    </row>
    <row r="111" spans="1:5" ht="12" customHeight="1">
      <c r="A111" s="530"/>
      <c r="B111" s="364" t="s">
        <v>444</v>
      </c>
      <c r="C111" s="405"/>
      <c r="D111" s="405"/>
      <c r="E111" s="388"/>
    </row>
    <row r="112" spans="1:5" ht="12" customHeight="1">
      <c r="A112" s="530" t="s">
        <v>784</v>
      </c>
      <c r="B112" s="396" t="s">
        <v>158</v>
      </c>
      <c r="C112" s="405"/>
      <c r="D112" s="405"/>
      <c r="E112" s="388"/>
    </row>
    <row r="113" spans="1:5" ht="12" customHeight="1">
      <c r="A113" s="530" t="s">
        <v>785</v>
      </c>
      <c r="B113" s="395" t="s">
        <v>445</v>
      </c>
      <c r="C113" s="405"/>
      <c r="D113" s="405"/>
      <c r="E113" s="388"/>
    </row>
    <row r="114" spans="1:5" ht="12" customHeight="1">
      <c r="A114" s="530" t="s">
        <v>786</v>
      </c>
      <c r="B114" s="411" t="s">
        <v>446</v>
      </c>
      <c r="C114" s="405"/>
      <c r="D114" s="405"/>
      <c r="E114" s="388"/>
    </row>
    <row r="115" spans="1:5" ht="12" customHeight="1">
      <c r="A115" s="530" t="s">
        <v>787</v>
      </c>
      <c r="B115" s="384" t="s">
        <v>434</v>
      </c>
      <c r="C115" s="405"/>
      <c r="D115" s="405"/>
      <c r="E115" s="388"/>
    </row>
    <row r="116" spans="1:5" ht="12" customHeight="1">
      <c r="A116" s="530" t="s">
        <v>788</v>
      </c>
      <c r="B116" s="384" t="s">
        <v>447</v>
      </c>
      <c r="C116" s="405"/>
      <c r="D116" s="405"/>
      <c r="E116" s="388"/>
    </row>
    <row r="117" spans="1:5" ht="12" customHeight="1">
      <c r="A117" s="530" t="s">
        <v>789</v>
      </c>
      <c r="B117" s="384" t="s">
        <v>448</v>
      </c>
      <c r="C117" s="405"/>
      <c r="D117" s="405"/>
      <c r="E117" s="388"/>
    </row>
    <row r="118" spans="1:5" ht="12" customHeight="1">
      <c r="A118" s="530" t="s">
        <v>790</v>
      </c>
      <c r="B118" s="384" t="s">
        <v>437</v>
      </c>
      <c r="C118" s="405"/>
      <c r="D118" s="405"/>
      <c r="E118" s="388"/>
    </row>
    <row r="119" spans="1:5" ht="12" customHeight="1">
      <c r="A119" s="530" t="s">
        <v>791</v>
      </c>
      <c r="B119" s="384" t="s">
        <v>451</v>
      </c>
      <c r="C119" s="405"/>
      <c r="D119" s="405"/>
      <c r="E119" s="388"/>
    </row>
    <row r="120" spans="1:5" ht="12" customHeight="1" thickBot="1">
      <c r="A120" s="539" t="s">
        <v>792</v>
      </c>
      <c r="B120" s="384" t="s">
        <v>453</v>
      </c>
      <c r="C120" s="407"/>
      <c r="D120" s="407"/>
      <c r="E120" s="390"/>
    </row>
    <row r="121" spans="1:5" ht="12" customHeight="1" thickBot="1">
      <c r="A121" s="377" t="s">
        <v>9</v>
      </c>
      <c r="B121" s="380" t="s">
        <v>793</v>
      </c>
      <c r="C121" s="404">
        <f>+C122+C123</f>
        <v>0</v>
      </c>
      <c r="D121" s="404">
        <f>+D122+D123</f>
        <v>0</v>
      </c>
      <c r="E121" s="387">
        <f>+E122+E123</f>
        <v>0</v>
      </c>
    </row>
    <row r="122" spans="1:5" ht="12" customHeight="1">
      <c r="A122" s="530" t="s">
        <v>794</v>
      </c>
      <c r="B122" s="361" t="s">
        <v>47</v>
      </c>
      <c r="C122" s="406"/>
      <c r="D122" s="406"/>
      <c r="E122" s="389"/>
    </row>
    <row r="123" spans="1:5" ht="12" customHeight="1" thickBot="1">
      <c r="A123" s="532" t="s">
        <v>795</v>
      </c>
      <c r="B123" s="364" t="s">
        <v>48</v>
      </c>
      <c r="C123" s="407"/>
      <c r="D123" s="407"/>
      <c r="E123" s="390"/>
    </row>
    <row r="124" spans="1:5" ht="12" customHeight="1" thickBot="1">
      <c r="A124" s="377" t="s">
        <v>796</v>
      </c>
      <c r="B124" s="380" t="s">
        <v>797</v>
      </c>
      <c r="C124" s="404">
        <f>+C91+C107+C121</f>
        <v>6300</v>
      </c>
      <c r="D124" s="404">
        <f>+D91+D107+D121</f>
        <v>8950</v>
      </c>
      <c r="E124" s="387">
        <f>+E91+E107+E121</f>
        <v>8687</v>
      </c>
    </row>
    <row r="125" spans="1:5" ht="12" customHeight="1" thickBot="1">
      <c r="A125" s="377" t="s">
        <v>798</v>
      </c>
      <c r="B125" s="380" t="s">
        <v>799</v>
      </c>
      <c r="C125" s="404">
        <f>+C126+C127+C128</f>
        <v>0</v>
      </c>
      <c r="D125" s="404">
        <f>+D126+D127+D128</f>
        <v>0</v>
      </c>
      <c r="E125" s="387">
        <f>+E126+E127+E128</f>
        <v>0</v>
      </c>
    </row>
    <row r="126" spans="1:5" ht="12" customHeight="1">
      <c r="A126" s="530" t="s">
        <v>800</v>
      </c>
      <c r="B126" s="361" t="s">
        <v>457</v>
      </c>
      <c r="C126" s="405"/>
      <c r="D126" s="405"/>
      <c r="E126" s="388"/>
    </row>
    <row r="127" spans="1:5" ht="12" customHeight="1">
      <c r="A127" s="530" t="s">
        <v>801</v>
      </c>
      <c r="B127" s="361" t="s">
        <v>458</v>
      </c>
      <c r="C127" s="405"/>
      <c r="D127" s="405"/>
      <c r="E127" s="388"/>
    </row>
    <row r="128" spans="1:5" ht="12" customHeight="1" thickBot="1">
      <c r="A128" s="539" t="s">
        <v>802</v>
      </c>
      <c r="B128" s="359" t="s">
        <v>459</v>
      </c>
      <c r="C128" s="405"/>
      <c r="D128" s="405"/>
      <c r="E128" s="388"/>
    </row>
    <row r="129" spans="1:5" ht="12" customHeight="1" thickBot="1">
      <c r="A129" s="377" t="s">
        <v>803</v>
      </c>
      <c r="B129" s="380" t="s">
        <v>804</v>
      </c>
      <c r="C129" s="404">
        <f>+C130+C131+C132+C133</f>
        <v>0</v>
      </c>
      <c r="D129" s="404">
        <f>+D130+D131+D132+D133</f>
        <v>0</v>
      </c>
      <c r="E129" s="387">
        <f>+E130+E131+E132+E133</f>
        <v>0</v>
      </c>
    </row>
    <row r="130" spans="1:5" ht="12" customHeight="1">
      <c r="A130" s="530" t="s">
        <v>805</v>
      </c>
      <c r="B130" s="361" t="s">
        <v>461</v>
      </c>
      <c r="C130" s="405"/>
      <c r="D130" s="405"/>
      <c r="E130" s="388"/>
    </row>
    <row r="131" spans="1:5" ht="12" customHeight="1">
      <c r="A131" s="530" t="s">
        <v>806</v>
      </c>
      <c r="B131" s="361" t="s">
        <v>462</v>
      </c>
      <c r="C131" s="405"/>
      <c r="D131" s="405"/>
      <c r="E131" s="388"/>
    </row>
    <row r="132" spans="1:5" ht="12" customHeight="1">
      <c r="A132" s="530" t="s">
        <v>807</v>
      </c>
      <c r="B132" s="361" t="s">
        <v>463</v>
      </c>
      <c r="C132" s="405"/>
      <c r="D132" s="405"/>
      <c r="E132" s="388"/>
    </row>
    <row r="133" spans="1:5" s="335" customFormat="1" ht="12" customHeight="1" thickBot="1">
      <c r="A133" s="539" t="s">
        <v>808</v>
      </c>
      <c r="B133" s="359" t="s">
        <v>464</v>
      </c>
      <c r="C133" s="405"/>
      <c r="D133" s="405"/>
      <c r="E133" s="388"/>
    </row>
    <row r="134" spans="1:11" ht="13.5" thickBot="1">
      <c r="A134" s="377" t="s">
        <v>809</v>
      </c>
      <c r="B134" s="380" t="s">
        <v>810</v>
      </c>
      <c r="C134" s="410">
        <f>+C135+C136+C138+C139+C137</f>
        <v>0</v>
      </c>
      <c r="D134" s="410">
        <f>+D135+D136+D138+D139+D137</f>
        <v>0</v>
      </c>
      <c r="E134" s="423">
        <f>+E135+E136+E138+E139+E137</f>
        <v>0</v>
      </c>
      <c r="K134" s="495"/>
    </row>
    <row r="135" spans="1:5" ht="12.75">
      <c r="A135" s="530" t="s">
        <v>811</v>
      </c>
      <c r="B135" s="361" t="s">
        <v>466</v>
      </c>
      <c r="C135" s="405"/>
      <c r="D135" s="405"/>
      <c r="E135" s="388"/>
    </row>
    <row r="136" spans="1:5" ht="12" customHeight="1">
      <c r="A136" s="530" t="s">
        <v>812</v>
      </c>
      <c r="B136" s="361" t="s">
        <v>467</v>
      </c>
      <c r="C136" s="405"/>
      <c r="D136" s="405"/>
      <c r="E136" s="388"/>
    </row>
    <row r="137" spans="1:5" ht="12" customHeight="1">
      <c r="A137" s="530" t="s">
        <v>813</v>
      </c>
      <c r="B137" s="361" t="s">
        <v>468</v>
      </c>
      <c r="C137" s="405"/>
      <c r="D137" s="405"/>
      <c r="E137" s="388"/>
    </row>
    <row r="138" spans="1:5" s="335" customFormat="1" ht="12" customHeight="1">
      <c r="A138" s="530" t="s">
        <v>814</v>
      </c>
      <c r="B138" s="361" t="s">
        <v>469</v>
      </c>
      <c r="C138" s="405"/>
      <c r="D138" s="405"/>
      <c r="E138" s="388"/>
    </row>
    <row r="139" spans="1:5" s="335" customFormat="1" ht="12" customHeight="1" thickBot="1">
      <c r="A139" s="539" t="s">
        <v>815</v>
      </c>
      <c r="B139" s="359" t="s">
        <v>816</v>
      </c>
      <c r="C139" s="405"/>
      <c r="D139" s="405"/>
      <c r="E139" s="388"/>
    </row>
    <row r="140" spans="1:5" s="335" customFormat="1" ht="12" customHeight="1" thickBot="1">
      <c r="A140" s="377" t="s">
        <v>817</v>
      </c>
      <c r="B140" s="380" t="s">
        <v>470</v>
      </c>
      <c r="C140" s="94">
        <f>+C141+C142+C143+C144</f>
        <v>0</v>
      </c>
      <c r="D140" s="94">
        <f>+D141+D142+D143+D144</f>
        <v>0</v>
      </c>
      <c r="E140" s="356">
        <f>+E141+E142+E143+E144</f>
        <v>0</v>
      </c>
    </row>
    <row r="141" spans="1:5" s="335" customFormat="1" ht="12" customHeight="1">
      <c r="A141" s="530" t="s">
        <v>818</v>
      </c>
      <c r="B141" s="361" t="s">
        <v>471</v>
      </c>
      <c r="C141" s="405"/>
      <c r="D141" s="405"/>
      <c r="E141" s="388"/>
    </row>
    <row r="142" spans="1:5" s="335" customFormat="1" ht="12" customHeight="1">
      <c r="A142" s="530" t="s">
        <v>819</v>
      </c>
      <c r="B142" s="361" t="s">
        <v>472</v>
      </c>
      <c r="C142" s="405"/>
      <c r="D142" s="405"/>
      <c r="E142" s="388"/>
    </row>
    <row r="143" spans="1:5" s="335" customFormat="1" ht="12" customHeight="1">
      <c r="A143" s="530" t="s">
        <v>820</v>
      </c>
      <c r="B143" s="361" t="s">
        <v>473</v>
      </c>
      <c r="C143" s="405"/>
      <c r="D143" s="405"/>
      <c r="E143" s="388"/>
    </row>
    <row r="144" spans="1:5" ht="12.75" customHeight="1" thickBot="1">
      <c r="A144" s="530" t="s">
        <v>821</v>
      </c>
      <c r="B144" s="361" t="s">
        <v>474</v>
      </c>
      <c r="C144" s="405"/>
      <c r="D144" s="405"/>
      <c r="E144" s="388"/>
    </row>
    <row r="145" spans="1:5" ht="12" customHeight="1" thickBot="1">
      <c r="A145" s="377" t="s">
        <v>822</v>
      </c>
      <c r="B145" s="380" t="s">
        <v>475</v>
      </c>
      <c r="C145" s="354">
        <f>+C125+C129+C134+C140</f>
        <v>0</v>
      </c>
      <c r="D145" s="354">
        <f>+D125+D129+D134+D140</f>
        <v>0</v>
      </c>
      <c r="E145" s="355">
        <f>+E125+E129+E134+E140</f>
        <v>0</v>
      </c>
    </row>
    <row r="146" spans="1:5" ht="15" customHeight="1" thickBot="1">
      <c r="A146" s="541" t="s">
        <v>16</v>
      </c>
      <c r="B146" s="400" t="s">
        <v>475</v>
      </c>
      <c r="C146" s="354">
        <f>+C124+C145</f>
        <v>6300</v>
      </c>
      <c r="D146" s="354">
        <f>+D124+D145</f>
        <v>8950</v>
      </c>
      <c r="E146" s="355">
        <f>+E124+E145</f>
        <v>8687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07" t="s">
        <v>619</v>
      </c>
      <c r="B148" s="508"/>
      <c r="C148" s="105"/>
      <c r="D148" s="106"/>
      <c r="E148" s="103"/>
    </row>
    <row r="149" spans="1:5" ht="14.25" customHeight="1" thickBot="1">
      <c r="A149" s="507" t="s">
        <v>147</v>
      </c>
      <c r="B149" s="508"/>
      <c r="C149" s="105"/>
      <c r="D149" s="106"/>
      <c r="E149" s="103"/>
    </row>
  </sheetData>
  <sheetProtection/>
  <mergeCells count="5">
    <mergeCell ref="B1:D1"/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B1" sqref="B1:E1"/>
    </sheetView>
  </sheetViews>
  <sheetFormatPr defaultColWidth="9.00390625" defaultRowHeight="12.75"/>
  <cols>
    <col min="1" max="1" width="16.00390625" style="56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498"/>
      <c r="B1" s="707" t="s">
        <v>896</v>
      </c>
      <c r="C1" s="707"/>
      <c r="D1" s="707"/>
      <c r="E1" s="707"/>
    </row>
    <row r="2" spans="1:5" s="544" customFormat="1" ht="25.5" customHeight="1">
      <c r="A2" s="524" t="s">
        <v>145</v>
      </c>
      <c r="B2" s="698" t="s">
        <v>844</v>
      </c>
      <c r="C2" s="699"/>
      <c r="D2" s="700"/>
      <c r="E2" s="567" t="s">
        <v>49</v>
      </c>
    </row>
    <row r="3" spans="1:5" s="544" customFormat="1" ht="24.75" thickBot="1">
      <c r="A3" s="542" t="s">
        <v>519</v>
      </c>
      <c r="B3" s="701" t="s">
        <v>516</v>
      </c>
      <c r="C3" s="705"/>
      <c r="D3" s="706"/>
      <c r="E3" s="568" t="s">
        <v>41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0</v>
      </c>
      <c r="D8" s="441">
        <f>SUM(D9:D18)</f>
        <v>3</v>
      </c>
      <c r="E8" s="564">
        <f>SUM(E9:E18)</f>
        <v>3</v>
      </c>
    </row>
    <row r="9" spans="1:5" s="520" customFormat="1" ht="12" customHeight="1">
      <c r="A9" s="569" t="s">
        <v>706</v>
      </c>
      <c r="B9" s="362" t="s">
        <v>346</v>
      </c>
      <c r="C9" s="98"/>
      <c r="D9" s="98"/>
      <c r="E9" s="553"/>
    </row>
    <row r="10" spans="1:5" s="520" customFormat="1" ht="12" customHeight="1">
      <c r="A10" s="570" t="s">
        <v>707</v>
      </c>
      <c r="B10" s="360" t="s">
        <v>347</v>
      </c>
      <c r="C10" s="438"/>
      <c r="D10" s="438"/>
      <c r="E10" s="107"/>
    </row>
    <row r="11" spans="1:5" s="520" customFormat="1" ht="12" customHeight="1">
      <c r="A11" s="570" t="s">
        <v>708</v>
      </c>
      <c r="B11" s="360" t="s">
        <v>348</v>
      </c>
      <c r="C11" s="438"/>
      <c r="D11" s="438"/>
      <c r="E11" s="107"/>
    </row>
    <row r="12" spans="1:5" s="520" customFormat="1" ht="12" customHeight="1">
      <c r="A12" s="570" t="s">
        <v>830</v>
      </c>
      <c r="B12" s="360" t="s">
        <v>349</v>
      </c>
      <c r="C12" s="438"/>
      <c r="D12" s="438"/>
      <c r="E12" s="107"/>
    </row>
    <row r="13" spans="1:5" s="520" customFormat="1" ht="12" customHeight="1">
      <c r="A13" s="570" t="s">
        <v>709</v>
      </c>
      <c r="B13" s="360" t="s">
        <v>350</v>
      </c>
      <c r="C13" s="438"/>
      <c r="D13" s="438"/>
      <c r="E13" s="107"/>
    </row>
    <row r="14" spans="1:5" s="520" customFormat="1" ht="12" customHeight="1">
      <c r="A14" s="570" t="s">
        <v>710</v>
      </c>
      <c r="B14" s="360" t="s">
        <v>520</v>
      </c>
      <c r="C14" s="438"/>
      <c r="D14" s="438"/>
      <c r="E14" s="107"/>
    </row>
    <row r="15" spans="1:5" s="547" customFormat="1" ht="12" customHeight="1">
      <c r="A15" s="570" t="s">
        <v>711</v>
      </c>
      <c r="B15" s="359" t="s">
        <v>521</v>
      </c>
      <c r="C15" s="438"/>
      <c r="D15" s="438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99">
        <v>3</v>
      </c>
      <c r="E16" s="552">
        <v>3</v>
      </c>
    </row>
    <row r="17" spans="1:5" s="520" customFormat="1" ht="12" customHeight="1">
      <c r="A17" s="570" t="s">
        <v>713</v>
      </c>
      <c r="B17" s="360" t="s">
        <v>355</v>
      </c>
      <c r="C17" s="438"/>
      <c r="D17" s="438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440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441">
        <f>SUM(D20:D22)</f>
        <v>8300</v>
      </c>
      <c r="E19" s="564">
        <f>SUM(E20:E22)</f>
        <v>8279</v>
      </c>
    </row>
    <row r="20" spans="1:5" s="547" customFormat="1" ht="12" customHeight="1">
      <c r="A20" s="570" t="s">
        <v>682</v>
      </c>
      <c r="B20" s="361" t="s">
        <v>319</v>
      </c>
      <c r="C20" s="438"/>
      <c r="D20" s="438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438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438">
        <v>8300</v>
      </c>
      <c r="E22" s="107">
        <v>8279</v>
      </c>
    </row>
    <row r="23" spans="1:5" s="547" customFormat="1" ht="12" customHeight="1" thickBot="1">
      <c r="A23" s="570"/>
      <c r="B23" s="360" t="s">
        <v>624</v>
      </c>
      <c r="C23" s="438"/>
      <c r="D23" s="438"/>
      <c r="E23" s="107"/>
    </row>
    <row r="24" spans="1:5" s="547" customFormat="1" ht="12" customHeight="1" thickBot="1">
      <c r="A24" s="557" t="s">
        <v>696</v>
      </c>
      <c r="B24" s="380" t="s">
        <v>122</v>
      </c>
      <c r="C24" s="42"/>
      <c r="D24" s="42"/>
      <c r="E24" s="563"/>
    </row>
    <row r="25" spans="1:5" s="547" customFormat="1" ht="12" customHeight="1" thickBot="1">
      <c r="A25" s="557" t="s">
        <v>688</v>
      </c>
      <c r="B25" s="380" t="s">
        <v>833</v>
      </c>
      <c r="C25" s="441">
        <f>SUM(C26:C27)</f>
        <v>0</v>
      </c>
      <c r="D25" s="441">
        <f>SUM(D26:D27)</f>
        <v>0</v>
      </c>
      <c r="E25" s="564">
        <f>SUM(E26:E27)</f>
        <v>0</v>
      </c>
    </row>
    <row r="26" spans="1:5" s="547" customFormat="1" ht="12" customHeight="1">
      <c r="A26" s="571" t="s">
        <v>692</v>
      </c>
      <c r="B26" s="572" t="s">
        <v>522</v>
      </c>
      <c r="C26" s="97"/>
      <c r="D26" s="97"/>
      <c r="E26" s="551"/>
    </row>
    <row r="27" spans="1:5" s="547" customFormat="1" ht="12" customHeight="1">
      <c r="A27" s="571" t="s">
        <v>694</v>
      </c>
      <c r="B27" s="573" t="s">
        <v>524</v>
      </c>
      <c r="C27" s="442"/>
      <c r="D27" s="442"/>
      <c r="E27" s="550"/>
    </row>
    <row r="28" spans="1:5" s="547" customFormat="1" ht="12" customHeight="1" thickBot="1">
      <c r="A28" s="570"/>
      <c r="B28" s="574" t="s">
        <v>625</v>
      </c>
      <c r="C28" s="554"/>
      <c r="D28" s="554"/>
      <c r="E28" s="549"/>
    </row>
    <row r="29" spans="1:5" s="547" customFormat="1" ht="12" customHeight="1" thickBot="1">
      <c r="A29" s="557" t="s">
        <v>715</v>
      </c>
      <c r="B29" s="380" t="s">
        <v>834</v>
      </c>
      <c r="C29" s="441">
        <f>SUM(C30:C32)</f>
        <v>0</v>
      </c>
      <c r="D29" s="441">
        <f>SUM(D30:D32)</f>
        <v>0</v>
      </c>
      <c r="E29" s="564">
        <f>SUM(E30:E32)</f>
        <v>0</v>
      </c>
    </row>
    <row r="30" spans="1:5" s="547" customFormat="1" ht="12" customHeight="1">
      <c r="A30" s="571" t="s">
        <v>717</v>
      </c>
      <c r="B30" s="572" t="s">
        <v>359</v>
      </c>
      <c r="C30" s="97"/>
      <c r="D30" s="97"/>
      <c r="E30" s="551"/>
    </row>
    <row r="31" spans="1:5" s="547" customFormat="1" ht="12" customHeight="1">
      <c r="A31" s="571" t="s">
        <v>718</v>
      </c>
      <c r="B31" s="573" t="s">
        <v>360</v>
      </c>
      <c r="C31" s="442"/>
      <c r="D31" s="442"/>
      <c r="E31" s="550"/>
    </row>
    <row r="32" spans="1:5" s="547" customFormat="1" ht="12" customHeight="1" thickBot="1">
      <c r="A32" s="570" t="s">
        <v>719</v>
      </c>
      <c r="B32" s="556" t="s">
        <v>362</v>
      </c>
      <c r="C32" s="554"/>
      <c r="D32" s="554"/>
      <c r="E32" s="549"/>
    </row>
    <row r="33" spans="1:5" s="547" customFormat="1" ht="12" customHeight="1" thickBot="1">
      <c r="A33" s="557" t="s">
        <v>722</v>
      </c>
      <c r="B33" s="380" t="s">
        <v>482</v>
      </c>
      <c r="C33" s="42"/>
      <c r="D33" s="42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42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0</v>
      </c>
      <c r="D35" s="441">
        <f>+D8+D19+D24+D25+D29+D33+D34</f>
        <v>8303</v>
      </c>
      <c r="E35" s="564">
        <f>+E8+E19+E24+E25+E29+E33+E34</f>
        <v>8282</v>
      </c>
    </row>
    <row r="36" spans="1:5" s="520" customFormat="1" ht="12" customHeight="1" thickBot="1">
      <c r="A36" s="559" t="s">
        <v>761</v>
      </c>
      <c r="B36" s="380" t="s">
        <v>838</v>
      </c>
      <c r="C36" s="441">
        <f>+C37+C38+C39</f>
        <v>224405</v>
      </c>
      <c r="D36" s="441">
        <f>+D37+D38+D39</f>
        <v>221868</v>
      </c>
      <c r="E36" s="564">
        <f>+E37+E38+E39</f>
        <v>195772</v>
      </c>
    </row>
    <row r="37" spans="1:5" s="520" customFormat="1" ht="12" customHeight="1">
      <c r="A37" s="571" t="s">
        <v>747</v>
      </c>
      <c r="B37" s="572" t="s">
        <v>165</v>
      </c>
      <c r="C37" s="97"/>
      <c r="D37" s="97"/>
      <c r="E37" s="551"/>
    </row>
    <row r="38" spans="1:5" s="547" customFormat="1" ht="12" customHeight="1">
      <c r="A38" s="571" t="s">
        <v>748</v>
      </c>
      <c r="B38" s="573" t="s">
        <v>3</v>
      </c>
      <c r="C38" s="442"/>
      <c r="D38" s="442"/>
      <c r="E38" s="550"/>
    </row>
    <row r="39" spans="1:5" s="547" customFormat="1" ht="12" customHeight="1" thickBot="1">
      <c r="A39" s="570" t="s">
        <v>836</v>
      </c>
      <c r="B39" s="556" t="s">
        <v>526</v>
      </c>
      <c r="C39" s="554">
        <v>224405</v>
      </c>
      <c r="D39" s="554">
        <v>221868</v>
      </c>
      <c r="E39" s="549">
        <v>195772</v>
      </c>
    </row>
    <row r="40" spans="1:5" s="547" customFormat="1" ht="15" customHeight="1" thickBot="1">
      <c r="A40" s="559" t="s">
        <v>763</v>
      </c>
      <c r="B40" s="560" t="s">
        <v>837</v>
      </c>
      <c r="C40" s="101">
        <f>+C35+C36</f>
        <v>224405</v>
      </c>
      <c r="D40" s="101">
        <f>+D35+D36</f>
        <v>230171</v>
      </c>
      <c r="E40" s="565">
        <f>+E35+E36</f>
        <v>204054</v>
      </c>
    </row>
    <row r="41" spans="1:5" s="547" customFormat="1" ht="15" customHeight="1">
      <c r="A41" s="503"/>
      <c r="B41" s="504"/>
      <c r="C41" s="518"/>
      <c r="D41" s="518"/>
      <c r="E41" s="518"/>
    </row>
    <row r="42" spans="1:5" ht="13.5" thickBot="1">
      <c r="A42" s="505"/>
      <c r="B42" s="506"/>
      <c r="C42" s="519"/>
      <c r="D42" s="519"/>
      <c r="E42" s="519"/>
    </row>
    <row r="43" spans="1:5" s="546" customFormat="1" ht="16.5" customHeight="1" thickBot="1">
      <c r="A43" s="664" t="s">
        <v>45</v>
      </c>
      <c r="B43" s="696"/>
      <c r="C43" s="696"/>
      <c r="D43" s="696"/>
      <c r="E43" s="697"/>
    </row>
    <row r="44" spans="1:5" s="335" customFormat="1" ht="12" customHeight="1" thickBot="1">
      <c r="A44" s="557" t="s">
        <v>839</v>
      </c>
      <c r="B44" s="380" t="s">
        <v>840</v>
      </c>
      <c r="C44" s="441">
        <f>SUM(C45:C49)</f>
        <v>224405</v>
      </c>
      <c r="D44" s="441">
        <f>SUM(D45:D49)</f>
        <v>230171</v>
      </c>
      <c r="E44" s="470">
        <f>SUM(E45:E49)</f>
        <v>203860</v>
      </c>
    </row>
    <row r="45" spans="1:5" ht="12" customHeight="1">
      <c r="A45" s="570" t="s">
        <v>766</v>
      </c>
      <c r="B45" s="361" t="s">
        <v>37</v>
      </c>
      <c r="C45" s="97">
        <v>40633</v>
      </c>
      <c r="D45" s="97">
        <v>45192</v>
      </c>
      <c r="E45" s="467">
        <v>44870</v>
      </c>
    </row>
    <row r="46" spans="1:5" ht="12" customHeight="1">
      <c r="A46" s="570" t="s">
        <v>767</v>
      </c>
      <c r="B46" s="360" t="s">
        <v>131</v>
      </c>
      <c r="C46" s="435">
        <v>11054</v>
      </c>
      <c r="D46" s="435">
        <v>12564</v>
      </c>
      <c r="E46" s="468">
        <v>12349</v>
      </c>
    </row>
    <row r="47" spans="1:5" ht="12" customHeight="1">
      <c r="A47" s="570" t="s">
        <v>768</v>
      </c>
      <c r="B47" s="360" t="s">
        <v>100</v>
      </c>
      <c r="C47" s="435">
        <v>14718</v>
      </c>
      <c r="D47" s="435">
        <v>14415</v>
      </c>
      <c r="E47" s="468">
        <v>12282</v>
      </c>
    </row>
    <row r="48" spans="1:5" ht="12" customHeight="1">
      <c r="A48" s="570" t="s">
        <v>769</v>
      </c>
      <c r="B48" s="360" t="s">
        <v>132</v>
      </c>
      <c r="C48" s="435">
        <v>158000</v>
      </c>
      <c r="D48" s="435">
        <v>158000</v>
      </c>
      <c r="E48" s="468">
        <v>134359</v>
      </c>
    </row>
    <row r="49" spans="1:5" ht="12" customHeight="1" thickBot="1">
      <c r="A49" s="570" t="s">
        <v>770</v>
      </c>
      <c r="B49" s="360" t="s">
        <v>133</v>
      </c>
      <c r="C49" s="435"/>
      <c r="D49" s="435"/>
      <c r="E49" s="468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470">
        <f>SUM(E51:E53)</f>
        <v>183</v>
      </c>
    </row>
    <row r="51" spans="1:5" s="335" customFormat="1" ht="12" customHeight="1">
      <c r="A51" s="570" t="s">
        <v>782</v>
      </c>
      <c r="B51" s="361" t="s">
        <v>155</v>
      </c>
      <c r="C51" s="97"/>
      <c r="D51" s="97"/>
      <c r="E51" s="467">
        <v>183</v>
      </c>
    </row>
    <row r="52" spans="1:5" ht="12" customHeight="1">
      <c r="A52" s="570" t="s">
        <v>783</v>
      </c>
      <c r="B52" s="360" t="s">
        <v>135</v>
      </c>
      <c r="C52" s="435"/>
      <c r="D52" s="435"/>
      <c r="E52" s="468"/>
    </row>
    <row r="53" spans="1:5" ht="12" customHeight="1">
      <c r="A53" s="570" t="s">
        <v>784</v>
      </c>
      <c r="B53" s="360" t="s">
        <v>46</v>
      </c>
      <c r="C53" s="435"/>
      <c r="D53" s="435"/>
      <c r="E53" s="468"/>
    </row>
    <row r="54" spans="1:5" ht="12" customHeight="1" thickBot="1">
      <c r="A54" s="570"/>
      <c r="B54" s="360" t="s">
        <v>626</v>
      </c>
      <c r="C54" s="435"/>
      <c r="D54" s="435"/>
      <c r="E54" s="468"/>
    </row>
    <row r="55" spans="1:5" ht="12" customHeight="1" thickBot="1">
      <c r="A55" s="557" t="s">
        <v>796</v>
      </c>
      <c r="B55" s="561" t="s">
        <v>843</v>
      </c>
      <c r="C55" s="441">
        <f>+C44+C50</f>
        <v>224405</v>
      </c>
      <c r="D55" s="441">
        <f>+D44+D50</f>
        <v>230171</v>
      </c>
      <c r="E55" s="470">
        <f>+E44+E50</f>
        <v>204043</v>
      </c>
    </row>
    <row r="56" spans="3:5" ht="13.5" thickBot="1">
      <c r="C56" s="566"/>
      <c r="D56" s="566"/>
      <c r="E56" s="566"/>
    </row>
    <row r="57" spans="1:5" ht="15" customHeight="1" thickBot="1">
      <c r="A57" s="507" t="s">
        <v>619</v>
      </c>
      <c r="B57" s="508"/>
      <c r="C57" s="105">
        <v>18</v>
      </c>
      <c r="D57" s="105">
        <v>18</v>
      </c>
      <c r="E57" s="555">
        <v>18</v>
      </c>
    </row>
    <row r="58" spans="1:5" ht="14.25" customHeight="1" thickBot="1">
      <c r="A58" s="507" t="s">
        <v>147</v>
      </c>
      <c r="B58" s="508"/>
      <c r="C58" s="105"/>
      <c r="D58" s="105"/>
      <c r="E58" s="555"/>
    </row>
  </sheetData>
  <sheetProtection formatCells="0"/>
  <mergeCells count="5">
    <mergeCell ref="B1:E1"/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A1" sqref="A1:E1"/>
    </sheetView>
  </sheetViews>
  <sheetFormatPr defaultColWidth="9.00390625" defaultRowHeight="12.75"/>
  <cols>
    <col min="1" max="1" width="16.00390625" style="56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707" t="s">
        <v>897</v>
      </c>
      <c r="B1" s="707"/>
      <c r="C1" s="707"/>
      <c r="D1" s="707"/>
      <c r="E1" s="707"/>
    </row>
    <row r="2" spans="1:5" s="544" customFormat="1" ht="25.5" customHeight="1">
      <c r="A2" s="524" t="s">
        <v>145</v>
      </c>
      <c r="B2" s="698" t="s">
        <v>845</v>
      </c>
      <c r="C2" s="699"/>
      <c r="D2" s="700"/>
      <c r="E2" s="567" t="s">
        <v>49</v>
      </c>
    </row>
    <row r="3" spans="1:5" s="544" customFormat="1" ht="24.75" thickBot="1">
      <c r="A3" s="542" t="s">
        <v>519</v>
      </c>
      <c r="B3" s="701" t="s">
        <v>620</v>
      </c>
      <c r="C3" s="705"/>
      <c r="D3" s="706"/>
      <c r="E3" s="568" t="s">
        <v>49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0</v>
      </c>
      <c r="D8" s="441">
        <f>SUM(D9:D18)</f>
        <v>3</v>
      </c>
      <c r="E8" s="564">
        <f>SUM(E9:E18)</f>
        <v>3</v>
      </c>
    </row>
    <row r="9" spans="1:5" s="520" customFormat="1" ht="12" customHeight="1">
      <c r="A9" s="569" t="s">
        <v>706</v>
      </c>
      <c r="B9" s="362" t="s">
        <v>346</v>
      </c>
      <c r="C9" s="98"/>
      <c r="D9" s="98"/>
      <c r="E9" s="553"/>
    </row>
    <row r="10" spans="1:5" s="520" customFormat="1" ht="12" customHeight="1">
      <c r="A10" s="570" t="s">
        <v>707</v>
      </c>
      <c r="B10" s="360" t="s">
        <v>347</v>
      </c>
      <c r="C10" s="438"/>
      <c r="D10" s="438"/>
      <c r="E10" s="107"/>
    </row>
    <row r="11" spans="1:5" s="520" customFormat="1" ht="12" customHeight="1">
      <c r="A11" s="570" t="s">
        <v>708</v>
      </c>
      <c r="B11" s="360" t="s">
        <v>348</v>
      </c>
      <c r="C11" s="438"/>
      <c r="D11" s="438"/>
      <c r="E11" s="107"/>
    </row>
    <row r="12" spans="1:5" s="520" customFormat="1" ht="12" customHeight="1">
      <c r="A12" s="570" t="s">
        <v>830</v>
      </c>
      <c r="B12" s="360" t="s">
        <v>349</v>
      </c>
      <c r="C12" s="438"/>
      <c r="D12" s="438"/>
      <c r="E12" s="107"/>
    </row>
    <row r="13" spans="1:5" s="520" customFormat="1" ht="12" customHeight="1">
      <c r="A13" s="570" t="s">
        <v>709</v>
      </c>
      <c r="B13" s="360" t="s">
        <v>350</v>
      </c>
      <c r="C13" s="438"/>
      <c r="D13" s="438"/>
      <c r="E13" s="107"/>
    </row>
    <row r="14" spans="1:5" s="520" customFormat="1" ht="12" customHeight="1">
      <c r="A14" s="570" t="s">
        <v>710</v>
      </c>
      <c r="B14" s="360" t="s">
        <v>520</v>
      </c>
      <c r="C14" s="438"/>
      <c r="D14" s="438"/>
      <c r="E14" s="107"/>
    </row>
    <row r="15" spans="1:5" s="547" customFormat="1" ht="12" customHeight="1">
      <c r="A15" s="570" t="s">
        <v>711</v>
      </c>
      <c r="B15" s="359" t="s">
        <v>521</v>
      </c>
      <c r="C15" s="438"/>
      <c r="D15" s="438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99">
        <v>3</v>
      </c>
      <c r="E16" s="552">
        <v>3</v>
      </c>
    </row>
    <row r="17" spans="1:5" s="520" customFormat="1" ht="12" customHeight="1">
      <c r="A17" s="570" t="s">
        <v>713</v>
      </c>
      <c r="B17" s="360" t="s">
        <v>355</v>
      </c>
      <c r="C17" s="438"/>
      <c r="D17" s="438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440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441">
        <f>SUM(D20:D22)</f>
        <v>8300</v>
      </c>
      <c r="E19" s="564">
        <f>SUM(E20:E22)</f>
        <v>8279</v>
      </c>
    </row>
    <row r="20" spans="1:5" s="547" customFormat="1" ht="12" customHeight="1">
      <c r="A20" s="570" t="s">
        <v>682</v>
      </c>
      <c r="B20" s="361" t="s">
        <v>319</v>
      </c>
      <c r="C20" s="438"/>
      <c r="D20" s="438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438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438">
        <v>8300</v>
      </c>
      <c r="E22" s="107">
        <v>8279</v>
      </c>
    </row>
    <row r="23" spans="1:5" s="547" customFormat="1" ht="12" customHeight="1" thickBot="1">
      <c r="A23" s="570"/>
      <c r="B23" s="360" t="s">
        <v>624</v>
      </c>
      <c r="C23" s="438"/>
      <c r="D23" s="438"/>
      <c r="E23" s="107"/>
    </row>
    <row r="24" spans="1:5" s="547" customFormat="1" ht="12" customHeight="1" thickBot="1">
      <c r="A24" s="557" t="s">
        <v>696</v>
      </c>
      <c r="B24" s="380" t="s">
        <v>122</v>
      </c>
      <c r="C24" s="42"/>
      <c r="D24" s="42"/>
      <c r="E24" s="563"/>
    </row>
    <row r="25" spans="1:5" s="547" customFormat="1" ht="12" customHeight="1" thickBot="1">
      <c r="A25" s="557" t="s">
        <v>688</v>
      </c>
      <c r="B25" s="380" t="s">
        <v>833</v>
      </c>
      <c r="C25" s="441">
        <f>SUM(C26:C27)</f>
        <v>0</v>
      </c>
      <c r="D25" s="441">
        <f>SUM(D26:D27)</f>
        <v>0</v>
      </c>
      <c r="E25" s="564">
        <f>SUM(E26:E27)</f>
        <v>0</v>
      </c>
    </row>
    <row r="26" spans="1:5" s="547" customFormat="1" ht="12" customHeight="1">
      <c r="A26" s="571" t="s">
        <v>692</v>
      </c>
      <c r="B26" s="572" t="s">
        <v>522</v>
      </c>
      <c r="C26" s="97"/>
      <c r="D26" s="97"/>
      <c r="E26" s="551"/>
    </row>
    <row r="27" spans="1:5" s="547" customFormat="1" ht="12" customHeight="1">
      <c r="A27" s="571" t="s">
        <v>694</v>
      </c>
      <c r="B27" s="573" t="s">
        <v>524</v>
      </c>
      <c r="C27" s="442"/>
      <c r="D27" s="442"/>
      <c r="E27" s="550"/>
    </row>
    <row r="28" spans="1:5" s="547" customFormat="1" ht="12" customHeight="1" thickBot="1">
      <c r="A28" s="570"/>
      <c r="B28" s="574" t="s">
        <v>625</v>
      </c>
      <c r="C28" s="554"/>
      <c r="D28" s="554"/>
      <c r="E28" s="549"/>
    </row>
    <row r="29" spans="1:5" s="547" customFormat="1" ht="12" customHeight="1" thickBot="1">
      <c r="A29" s="557" t="s">
        <v>715</v>
      </c>
      <c r="B29" s="380" t="s">
        <v>834</v>
      </c>
      <c r="C29" s="441">
        <f>SUM(C30:C32)</f>
        <v>0</v>
      </c>
      <c r="D29" s="441">
        <f>SUM(D30:D32)</f>
        <v>0</v>
      </c>
      <c r="E29" s="564">
        <f>SUM(E30:E32)</f>
        <v>0</v>
      </c>
    </row>
    <row r="30" spans="1:5" s="547" customFormat="1" ht="12" customHeight="1">
      <c r="A30" s="571" t="s">
        <v>717</v>
      </c>
      <c r="B30" s="572" t="s">
        <v>359</v>
      </c>
      <c r="C30" s="97"/>
      <c r="D30" s="97"/>
      <c r="E30" s="551"/>
    </row>
    <row r="31" spans="1:5" s="547" customFormat="1" ht="12" customHeight="1">
      <c r="A31" s="571" t="s">
        <v>718</v>
      </c>
      <c r="B31" s="573" t="s">
        <v>360</v>
      </c>
      <c r="C31" s="442"/>
      <c r="D31" s="442"/>
      <c r="E31" s="550"/>
    </row>
    <row r="32" spans="1:5" s="547" customFormat="1" ht="12" customHeight="1" thickBot="1">
      <c r="A32" s="570" t="s">
        <v>719</v>
      </c>
      <c r="B32" s="556" t="s">
        <v>362</v>
      </c>
      <c r="C32" s="554"/>
      <c r="D32" s="554"/>
      <c r="E32" s="549"/>
    </row>
    <row r="33" spans="1:5" s="547" customFormat="1" ht="12" customHeight="1" thickBot="1">
      <c r="A33" s="557" t="s">
        <v>722</v>
      </c>
      <c r="B33" s="380" t="s">
        <v>482</v>
      </c>
      <c r="C33" s="42"/>
      <c r="D33" s="42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42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0</v>
      </c>
      <c r="D35" s="441">
        <f>+D8+D19+D24+D25+D29+D33+D34</f>
        <v>8303</v>
      </c>
      <c r="E35" s="564">
        <f>+E8+E19+E24+E25+E29+E33+E34</f>
        <v>8282</v>
      </c>
    </row>
    <row r="36" spans="1:5" s="520" customFormat="1" ht="12" customHeight="1" thickBot="1">
      <c r="A36" s="559" t="s">
        <v>761</v>
      </c>
      <c r="B36" s="380" t="s">
        <v>838</v>
      </c>
      <c r="C36" s="441">
        <f>+C37+C38+C39</f>
        <v>66405</v>
      </c>
      <c r="D36" s="441">
        <f>+D37+D38+D39</f>
        <v>63868</v>
      </c>
      <c r="E36" s="564">
        <f>+E37+E38+E39</f>
        <v>61413</v>
      </c>
    </row>
    <row r="37" spans="1:5" s="520" customFormat="1" ht="12" customHeight="1">
      <c r="A37" s="571" t="s">
        <v>747</v>
      </c>
      <c r="B37" s="572" t="s">
        <v>165</v>
      </c>
      <c r="C37" s="97"/>
      <c r="D37" s="97"/>
      <c r="E37" s="551"/>
    </row>
    <row r="38" spans="1:5" s="547" customFormat="1" ht="12" customHeight="1">
      <c r="A38" s="571" t="s">
        <v>748</v>
      </c>
      <c r="B38" s="573" t="s">
        <v>3</v>
      </c>
      <c r="C38" s="442"/>
      <c r="D38" s="442"/>
      <c r="E38" s="550"/>
    </row>
    <row r="39" spans="1:5" s="547" customFormat="1" ht="12" customHeight="1" thickBot="1">
      <c r="A39" s="570" t="s">
        <v>836</v>
      </c>
      <c r="B39" s="556" t="s">
        <v>526</v>
      </c>
      <c r="C39" s="554">
        <v>66405</v>
      </c>
      <c r="D39" s="554">
        <v>63868</v>
      </c>
      <c r="E39" s="549">
        <v>61413</v>
      </c>
    </row>
    <row r="40" spans="1:5" s="547" customFormat="1" ht="15" customHeight="1" thickBot="1">
      <c r="A40" s="559" t="s">
        <v>763</v>
      </c>
      <c r="B40" s="560" t="s">
        <v>837</v>
      </c>
      <c r="C40" s="101">
        <f>+C35+C36</f>
        <v>66405</v>
      </c>
      <c r="D40" s="101">
        <f>+D35+D36</f>
        <v>72171</v>
      </c>
      <c r="E40" s="565">
        <f>+E35+E36</f>
        <v>69695</v>
      </c>
    </row>
    <row r="41" spans="1:5" s="547" customFormat="1" ht="15" customHeight="1">
      <c r="A41" s="503"/>
      <c r="B41" s="504"/>
      <c r="C41" s="518"/>
      <c r="D41" s="518"/>
      <c r="E41" s="518"/>
    </row>
    <row r="42" spans="1:5" ht="13.5" thickBot="1">
      <c r="A42" s="505"/>
      <c r="B42" s="506"/>
      <c r="C42" s="519"/>
      <c r="D42" s="519"/>
      <c r="E42" s="519"/>
    </row>
    <row r="43" spans="1:5" s="546" customFormat="1" ht="16.5" customHeight="1" thickBot="1">
      <c r="A43" s="664" t="s">
        <v>45</v>
      </c>
      <c r="B43" s="696"/>
      <c r="C43" s="696"/>
      <c r="D43" s="696"/>
      <c r="E43" s="697"/>
    </row>
    <row r="44" spans="1:5" s="335" customFormat="1" ht="12" customHeight="1" thickBot="1">
      <c r="A44" s="557" t="s">
        <v>839</v>
      </c>
      <c r="B44" s="380" t="s">
        <v>840</v>
      </c>
      <c r="C44" s="441">
        <f>SUM(C45:C49)</f>
        <v>66405</v>
      </c>
      <c r="D44" s="441">
        <f>SUM(D45:D49)</f>
        <v>72171</v>
      </c>
      <c r="E44" s="470">
        <f>SUM(E45:E49)</f>
        <v>69501</v>
      </c>
    </row>
    <row r="45" spans="1:5" ht="12" customHeight="1">
      <c r="A45" s="570" t="s">
        <v>766</v>
      </c>
      <c r="B45" s="361" t="s">
        <v>37</v>
      </c>
      <c r="C45" s="97">
        <v>40633</v>
      </c>
      <c r="D45" s="97">
        <v>45192</v>
      </c>
      <c r="E45" s="467">
        <v>44870</v>
      </c>
    </row>
    <row r="46" spans="1:5" ht="12" customHeight="1">
      <c r="A46" s="570" t="s">
        <v>767</v>
      </c>
      <c r="B46" s="360" t="s">
        <v>131</v>
      </c>
      <c r="C46" s="435">
        <v>11054</v>
      </c>
      <c r="D46" s="435">
        <v>12564</v>
      </c>
      <c r="E46" s="468">
        <v>12349</v>
      </c>
    </row>
    <row r="47" spans="1:5" ht="12" customHeight="1">
      <c r="A47" s="570" t="s">
        <v>768</v>
      </c>
      <c r="B47" s="360" t="s">
        <v>100</v>
      </c>
      <c r="C47" s="435">
        <v>14718</v>
      </c>
      <c r="D47" s="435">
        <v>14415</v>
      </c>
      <c r="E47" s="468">
        <v>12282</v>
      </c>
    </row>
    <row r="48" spans="1:5" ht="12" customHeight="1">
      <c r="A48" s="570" t="s">
        <v>769</v>
      </c>
      <c r="B48" s="360" t="s">
        <v>132</v>
      </c>
      <c r="C48" s="435"/>
      <c r="D48" s="435"/>
      <c r="E48" s="468"/>
    </row>
    <row r="49" spans="1:5" ht="12" customHeight="1" thickBot="1">
      <c r="A49" s="570" t="s">
        <v>770</v>
      </c>
      <c r="B49" s="360" t="s">
        <v>133</v>
      </c>
      <c r="C49" s="435"/>
      <c r="D49" s="435"/>
      <c r="E49" s="468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470">
        <f>SUM(E51:E53)</f>
        <v>183</v>
      </c>
    </row>
    <row r="51" spans="1:5" s="335" customFormat="1" ht="12" customHeight="1">
      <c r="A51" s="570" t="s">
        <v>782</v>
      </c>
      <c r="B51" s="361" t="s">
        <v>155</v>
      </c>
      <c r="C51" s="97"/>
      <c r="D51" s="97"/>
      <c r="E51" s="467">
        <v>183</v>
      </c>
    </row>
    <row r="52" spans="1:5" ht="12" customHeight="1">
      <c r="A52" s="570" t="s">
        <v>783</v>
      </c>
      <c r="B52" s="360" t="s">
        <v>135</v>
      </c>
      <c r="C52" s="435"/>
      <c r="D52" s="435"/>
      <c r="E52" s="468"/>
    </row>
    <row r="53" spans="1:5" ht="12" customHeight="1">
      <c r="A53" s="570" t="s">
        <v>784</v>
      </c>
      <c r="B53" s="360" t="s">
        <v>46</v>
      </c>
      <c r="C53" s="435"/>
      <c r="D53" s="435"/>
      <c r="E53" s="468"/>
    </row>
    <row r="54" spans="1:5" ht="12" customHeight="1" thickBot="1">
      <c r="A54" s="570"/>
      <c r="B54" s="360" t="s">
        <v>626</v>
      </c>
      <c r="C54" s="435"/>
      <c r="D54" s="435"/>
      <c r="E54" s="468"/>
    </row>
    <row r="55" spans="1:5" ht="12" customHeight="1" thickBot="1">
      <c r="A55" s="557" t="s">
        <v>796</v>
      </c>
      <c r="B55" s="561" t="s">
        <v>843</v>
      </c>
      <c r="C55" s="441">
        <f>+C44+C50</f>
        <v>66405</v>
      </c>
      <c r="D55" s="441">
        <f>+D44+D50</f>
        <v>72171</v>
      </c>
      <c r="E55" s="470">
        <f>+E44+E50</f>
        <v>69684</v>
      </c>
    </row>
    <row r="56" spans="3:5" ht="13.5" thickBot="1">
      <c r="C56" s="566"/>
      <c r="D56" s="566"/>
      <c r="E56" s="566"/>
    </row>
    <row r="57" spans="1:5" ht="15" customHeight="1" thickBot="1">
      <c r="A57" s="507" t="s">
        <v>619</v>
      </c>
      <c r="B57" s="508"/>
      <c r="C57" s="105">
        <v>18</v>
      </c>
      <c r="D57" s="105">
        <v>18</v>
      </c>
      <c r="E57" s="555">
        <v>18</v>
      </c>
    </row>
    <row r="58" spans="1:5" ht="14.25" customHeight="1" thickBot="1">
      <c r="A58" s="507" t="s">
        <v>147</v>
      </c>
      <c r="B58" s="508"/>
      <c r="C58" s="105"/>
      <c r="D58" s="105"/>
      <c r="E58" s="555"/>
    </row>
  </sheetData>
  <sheetProtection sheet="1" formatCells="0"/>
  <mergeCells count="5">
    <mergeCell ref="A1:E1"/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A1" sqref="A1:E1"/>
    </sheetView>
  </sheetViews>
  <sheetFormatPr defaultColWidth="9.00390625" defaultRowHeight="12.75"/>
  <cols>
    <col min="1" max="1" width="16.00390625" style="56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707" t="s">
        <v>898</v>
      </c>
      <c r="B1" s="707"/>
      <c r="C1" s="707"/>
      <c r="D1" s="707"/>
      <c r="E1" s="707"/>
    </row>
    <row r="2" spans="1:5" s="544" customFormat="1" ht="25.5" customHeight="1">
      <c r="A2" s="524" t="s">
        <v>145</v>
      </c>
      <c r="B2" s="698" t="s">
        <v>845</v>
      </c>
      <c r="C2" s="699"/>
      <c r="D2" s="700"/>
      <c r="E2" s="567" t="s">
        <v>49</v>
      </c>
    </row>
    <row r="3" spans="1:5" s="544" customFormat="1" ht="24.75" thickBot="1">
      <c r="A3" s="542" t="s">
        <v>519</v>
      </c>
      <c r="B3" s="701" t="s">
        <v>623</v>
      </c>
      <c r="C3" s="705"/>
      <c r="D3" s="706"/>
      <c r="E3" s="568" t="s">
        <v>50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0</v>
      </c>
      <c r="D8" s="441">
        <f>SUM(D9:D18)</f>
        <v>0</v>
      </c>
      <c r="E8" s="564">
        <f>SUM(E9:E18)</f>
        <v>0</v>
      </c>
    </row>
    <row r="9" spans="1:5" s="520" customFormat="1" ht="12" customHeight="1">
      <c r="A9" s="569" t="s">
        <v>706</v>
      </c>
      <c r="B9" s="362" t="s">
        <v>346</v>
      </c>
      <c r="C9" s="98"/>
      <c r="D9" s="98"/>
      <c r="E9" s="553"/>
    </row>
    <row r="10" spans="1:5" s="520" customFormat="1" ht="12" customHeight="1">
      <c r="A10" s="570" t="s">
        <v>707</v>
      </c>
      <c r="B10" s="360" t="s">
        <v>347</v>
      </c>
      <c r="C10" s="438"/>
      <c r="D10" s="438"/>
      <c r="E10" s="107"/>
    </row>
    <row r="11" spans="1:5" s="520" customFormat="1" ht="12" customHeight="1">
      <c r="A11" s="570" t="s">
        <v>708</v>
      </c>
      <c r="B11" s="360" t="s">
        <v>348</v>
      </c>
      <c r="C11" s="438"/>
      <c r="D11" s="438"/>
      <c r="E11" s="107"/>
    </row>
    <row r="12" spans="1:5" s="520" customFormat="1" ht="12" customHeight="1">
      <c r="A12" s="570" t="s">
        <v>830</v>
      </c>
      <c r="B12" s="360" t="s">
        <v>349</v>
      </c>
      <c r="C12" s="438"/>
      <c r="D12" s="438"/>
      <c r="E12" s="107"/>
    </row>
    <row r="13" spans="1:5" s="520" customFormat="1" ht="12" customHeight="1">
      <c r="A13" s="570" t="s">
        <v>709</v>
      </c>
      <c r="B13" s="360" t="s">
        <v>350</v>
      </c>
      <c r="C13" s="438"/>
      <c r="D13" s="438"/>
      <c r="E13" s="107"/>
    </row>
    <row r="14" spans="1:5" s="520" customFormat="1" ht="12" customHeight="1">
      <c r="A14" s="570" t="s">
        <v>710</v>
      </c>
      <c r="B14" s="360" t="s">
        <v>520</v>
      </c>
      <c r="C14" s="438"/>
      <c r="D14" s="438"/>
      <c r="E14" s="107"/>
    </row>
    <row r="15" spans="1:5" s="547" customFormat="1" ht="12" customHeight="1">
      <c r="A15" s="570" t="s">
        <v>711</v>
      </c>
      <c r="B15" s="359" t="s">
        <v>521</v>
      </c>
      <c r="C15" s="438"/>
      <c r="D15" s="438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99"/>
      <c r="E16" s="552"/>
    </row>
    <row r="17" spans="1:5" s="520" customFormat="1" ht="12" customHeight="1">
      <c r="A17" s="570" t="s">
        <v>713</v>
      </c>
      <c r="B17" s="360" t="s">
        <v>355</v>
      </c>
      <c r="C17" s="438"/>
      <c r="D17" s="438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440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441">
        <f>SUM(D20:D22)</f>
        <v>0</v>
      </c>
      <c r="E19" s="564">
        <f>SUM(E20:E22)</f>
        <v>0</v>
      </c>
    </row>
    <row r="20" spans="1:5" s="547" customFormat="1" ht="12" customHeight="1">
      <c r="A20" s="570" t="s">
        <v>682</v>
      </c>
      <c r="B20" s="361" t="s">
        <v>319</v>
      </c>
      <c r="C20" s="438"/>
      <c r="D20" s="438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438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438"/>
      <c r="E22" s="107"/>
    </row>
    <row r="23" spans="1:5" s="547" customFormat="1" ht="12" customHeight="1" thickBot="1">
      <c r="A23" s="570"/>
      <c r="B23" s="360" t="s">
        <v>624</v>
      </c>
      <c r="C23" s="438"/>
      <c r="D23" s="438"/>
      <c r="E23" s="107"/>
    </row>
    <row r="24" spans="1:5" s="547" customFormat="1" ht="12" customHeight="1" thickBot="1">
      <c r="A24" s="557" t="s">
        <v>696</v>
      </c>
      <c r="B24" s="380" t="s">
        <v>122</v>
      </c>
      <c r="C24" s="42"/>
      <c r="D24" s="42"/>
      <c r="E24" s="563"/>
    </row>
    <row r="25" spans="1:5" s="547" customFormat="1" ht="12" customHeight="1" thickBot="1">
      <c r="A25" s="557" t="s">
        <v>688</v>
      </c>
      <c r="B25" s="380" t="s">
        <v>833</v>
      </c>
      <c r="C25" s="441">
        <f>SUM(C26:C27)</f>
        <v>0</v>
      </c>
      <c r="D25" s="441">
        <f>SUM(D26:D27)</f>
        <v>0</v>
      </c>
      <c r="E25" s="564">
        <f>SUM(E26:E27)</f>
        <v>0</v>
      </c>
    </row>
    <row r="26" spans="1:5" s="547" customFormat="1" ht="12" customHeight="1">
      <c r="A26" s="571" t="s">
        <v>692</v>
      </c>
      <c r="B26" s="572" t="s">
        <v>522</v>
      </c>
      <c r="C26" s="97"/>
      <c r="D26" s="97"/>
      <c r="E26" s="551"/>
    </row>
    <row r="27" spans="1:5" s="547" customFormat="1" ht="12" customHeight="1">
      <c r="A27" s="571" t="s">
        <v>694</v>
      </c>
      <c r="B27" s="573" t="s">
        <v>524</v>
      </c>
      <c r="C27" s="442"/>
      <c r="D27" s="442"/>
      <c r="E27" s="550"/>
    </row>
    <row r="28" spans="1:5" s="547" customFormat="1" ht="12" customHeight="1" thickBot="1">
      <c r="A28" s="570"/>
      <c r="B28" s="574" t="s">
        <v>625</v>
      </c>
      <c r="C28" s="554"/>
      <c r="D28" s="554"/>
      <c r="E28" s="549"/>
    </row>
    <row r="29" spans="1:5" s="547" customFormat="1" ht="12" customHeight="1" thickBot="1">
      <c r="A29" s="557" t="s">
        <v>715</v>
      </c>
      <c r="B29" s="380" t="s">
        <v>834</v>
      </c>
      <c r="C29" s="441">
        <f>SUM(C30:C32)</f>
        <v>0</v>
      </c>
      <c r="D29" s="441">
        <f>SUM(D30:D32)</f>
        <v>0</v>
      </c>
      <c r="E29" s="564">
        <f>SUM(E30:E32)</f>
        <v>0</v>
      </c>
    </row>
    <row r="30" spans="1:5" s="547" customFormat="1" ht="12" customHeight="1">
      <c r="A30" s="571" t="s">
        <v>717</v>
      </c>
      <c r="B30" s="572" t="s">
        <v>359</v>
      </c>
      <c r="C30" s="97"/>
      <c r="D30" s="97"/>
      <c r="E30" s="551"/>
    </row>
    <row r="31" spans="1:5" s="547" customFormat="1" ht="12" customHeight="1">
      <c r="A31" s="571" t="s">
        <v>718</v>
      </c>
      <c r="B31" s="573" t="s">
        <v>360</v>
      </c>
      <c r="C31" s="442"/>
      <c r="D31" s="442"/>
      <c r="E31" s="550"/>
    </row>
    <row r="32" spans="1:5" s="547" customFormat="1" ht="12" customHeight="1" thickBot="1">
      <c r="A32" s="570" t="s">
        <v>719</v>
      </c>
      <c r="B32" s="556" t="s">
        <v>362</v>
      </c>
      <c r="C32" s="554"/>
      <c r="D32" s="554"/>
      <c r="E32" s="549"/>
    </row>
    <row r="33" spans="1:5" s="547" customFormat="1" ht="12" customHeight="1" thickBot="1">
      <c r="A33" s="557" t="s">
        <v>722</v>
      </c>
      <c r="B33" s="380" t="s">
        <v>482</v>
      </c>
      <c r="C33" s="42"/>
      <c r="D33" s="42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42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0</v>
      </c>
      <c r="D35" s="441">
        <f>+D8+D19+D24+D25+D29+D33+D34</f>
        <v>0</v>
      </c>
      <c r="E35" s="564">
        <f>+E8+E19+E24+E25+E29+E33+E34</f>
        <v>0</v>
      </c>
    </row>
    <row r="36" spans="1:5" s="520" customFormat="1" ht="12" customHeight="1" thickBot="1">
      <c r="A36" s="559" t="s">
        <v>761</v>
      </c>
      <c r="B36" s="380" t="s">
        <v>838</v>
      </c>
      <c r="C36" s="441">
        <f>+C37+C38+C39</f>
        <v>158000</v>
      </c>
      <c r="D36" s="441">
        <f>+D37+D38+D39</f>
        <v>158000</v>
      </c>
      <c r="E36" s="564">
        <f>+E37+E38+E39</f>
        <v>134359</v>
      </c>
    </row>
    <row r="37" spans="1:5" s="520" customFormat="1" ht="12" customHeight="1">
      <c r="A37" s="571" t="s">
        <v>747</v>
      </c>
      <c r="B37" s="572" t="s">
        <v>165</v>
      </c>
      <c r="C37" s="97"/>
      <c r="D37" s="97"/>
      <c r="E37" s="551"/>
    </row>
    <row r="38" spans="1:5" s="547" customFormat="1" ht="12" customHeight="1">
      <c r="A38" s="571" t="s">
        <v>748</v>
      </c>
      <c r="B38" s="573" t="s">
        <v>3</v>
      </c>
      <c r="C38" s="442"/>
      <c r="D38" s="442"/>
      <c r="E38" s="550"/>
    </row>
    <row r="39" spans="1:5" s="547" customFormat="1" ht="12" customHeight="1" thickBot="1">
      <c r="A39" s="570" t="s">
        <v>836</v>
      </c>
      <c r="B39" s="556" t="s">
        <v>526</v>
      </c>
      <c r="C39" s="554">
        <v>158000</v>
      </c>
      <c r="D39" s="554">
        <v>158000</v>
      </c>
      <c r="E39" s="549">
        <v>134359</v>
      </c>
    </row>
    <row r="40" spans="1:5" s="547" customFormat="1" ht="15" customHeight="1" thickBot="1">
      <c r="A40" s="559" t="s">
        <v>763</v>
      </c>
      <c r="B40" s="560" t="s">
        <v>837</v>
      </c>
      <c r="C40" s="101">
        <f>+C35+C36</f>
        <v>158000</v>
      </c>
      <c r="D40" s="101">
        <f>+D35+D36</f>
        <v>158000</v>
      </c>
      <c r="E40" s="565">
        <f>+E35+E36</f>
        <v>134359</v>
      </c>
    </row>
    <row r="41" spans="1:5" s="547" customFormat="1" ht="15" customHeight="1">
      <c r="A41" s="503"/>
      <c r="B41" s="504"/>
      <c r="C41" s="518"/>
      <c r="D41" s="518"/>
      <c r="E41" s="518"/>
    </row>
    <row r="42" spans="1:5" ht="13.5" thickBot="1">
      <c r="A42" s="505"/>
      <c r="B42" s="506"/>
      <c r="C42" s="519"/>
      <c r="D42" s="519"/>
      <c r="E42" s="519"/>
    </row>
    <row r="43" spans="1:5" s="546" customFormat="1" ht="16.5" customHeight="1" thickBot="1">
      <c r="A43" s="664" t="s">
        <v>45</v>
      </c>
      <c r="B43" s="696"/>
      <c r="C43" s="696"/>
      <c r="D43" s="696"/>
      <c r="E43" s="697"/>
    </row>
    <row r="44" spans="1:5" s="335" customFormat="1" ht="12" customHeight="1" thickBot="1">
      <c r="A44" s="557" t="s">
        <v>839</v>
      </c>
      <c r="B44" s="380" t="s">
        <v>840</v>
      </c>
      <c r="C44" s="441">
        <f>SUM(C45:C49)</f>
        <v>158000</v>
      </c>
      <c r="D44" s="441">
        <f>SUM(D45:D49)</f>
        <v>158000</v>
      </c>
      <c r="E44" s="470">
        <f>SUM(E45:E49)</f>
        <v>134359</v>
      </c>
    </row>
    <row r="45" spans="1:5" ht="12" customHeight="1">
      <c r="A45" s="570" t="s">
        <v>766</v>
      </c>
      <c r="B45" s="361" t="s">
        <v>37</v>
      </c>
      <c r="C45" s="97"/>
      <c r="D45" s="97"/>
      <c r="E45" s="467"/>
    </row>
    <row r="46" spans="1:5" ht="12" customHeight="1">
      <c r="A46" s="570" t="s">
        <v>767</v>
      </c>
      <c r="B46" s="360" t="s">
        <v>131</v>
      </c>
      <c r="C46" s="435"/>
      <c r="D46" s="435"/>
      <c r="E46" s="468"/>
    </row>
    <row r="47" spans="1:5" ht="12" customHeight="1">
      <c r="A47" s="570" t="s">
        <v>768</v>
      </c>
      <c r="B47" s="360" t="s">
        <v>100</v>
      </c>
      <c r="C47" s="435"/>
      <c r="D47" s="435"/>
      <c r="E47" s="468"/>
    </row>
    <row r="48" spans="1:5" ht="12" customHeight="1">
      <c r="A48" s="570" t="s">
        <v>769</v>
      </c>
      <c r="B48" s="360" t="s">
        <v>132</v>
      </c>
      <c r="C48" s="435">
        <v>158000</v>
      </c>
      <c r="D48" s="435">
        <v>158000</v>
      </c>
      <c r="E48" s="468">
        <v>134359</v>
      </c>
    </row>
    <row r="49" spans="1:5" ht="12" customHeight="1" thickBot="1">
      <c r="A49" s="570" t="s">
        <v>770</v>
      </c>
      <c r="B49" s="360" t="s">
        <v>133</v>
      </c>
      <c r="C49" s="435"/>
      <c r="D49" s="435"/>
      <c r="E49" s="468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470">
        <f>SUM(E51:E53)</f>
        <v>0</v>
      </c>
    </row>
    <row r="51" spans="1:5" s="335" customFormat="1" ht="12" customHeight="1">
      <c r="A51" s="570" t="s">
        <v>782</v>
      </c>
      <c r="B51" s="361" t="s">
        <v>155</v>
      </c>
      <c r="C51" s="97"/>
      <c r="D51" s="97"/>
      <c r="E51" s="467"/>
    </row>
    <row r="52" spans="1:5" ht="12" customHeight="1">
      <c r="A52" s="570" t="s">
        <v>783</v>
      </c>
      <c r="B52" s="360" t="s">
        <v>135</v>
      </c>
      <c r="C52" s="435"/>
      <c r="D52" s="435"/>
      <c r="E52" s="468"/>
    </row>
    <row r="53" spans="1:5" ht="12" customHeight="1">
      <c r="A53" s="570" t="s">
        <v>784</v>
      </c>
      <c r="B53" s="360" t="s">
        <v>46</v>
      </c>
      <c r="C53" s="435"/>
      <c r="D53" s="435"/>
      <c r="E53" s="468"/>
    </row>
    <row r="54" spans="1:5" ht="12" customHeight="1" thickBot="1">
      <c r="A54" s="570"/>
      <c r="B54" s="360" t="s">
        <v>626</v>
      </c>
      <c r="C54" s="435"/>
      <c r="D54" s="435"/>
      <c r="E54" s="468"/>
    </row>
    <row r="55" spans="1:5" ht="12" customHeight="1" thickBot="1">
      <c r="A55" s="557" t="s">
        <v>796</v>
      </c>
      <c r="B55" s="561" t="s">
        <v>843</v>
      </c>
      <c r="C55" s="441">
        <f>+C44+C50</f>
        <v>158000</v>
      </c>
      <c r="D55" s="441">
        <f>+D44+D50</f>
        <v>158000</v>
      </c>
      <c r="E55" s="470">
        <f>+E44+E50</f>
        <v>134359</v>
      </c>
    </row>
    <row r="56" spans="3:5" ht="13.5" thickBot="1">
      <c r="C56" s="566"/>
      <c r="D56" s="566"/>
      <c r="E56" s="566"/>
    </row>
    <row r="57" spans="1:5" ht="15" customHeight="1" thickBot="1">
      <c r="A57" s="507" t="s">
        <v>619</v>
      </c>
      <c r="B57" s="508"/>
      <c r="C57" s="105"/>
      <c r="D57" s="105"/>
      <c r="E57" s="555"/>
    </row>
    <row r="58" spans="1:5" ht="14.25" customHeight="1" thickBot="1">
      <c r="A58" s="507" t="s">
        <v>147</v>
      </c>
      <c r="B58" s="508"/>
      <c r="C58" s="105"/>
      <c r="D58" s="105"/>
      <c r="E58" s="555"/>
    </row>
  </sheetData>
  <sheetProtection sheet="1" formatCells="0"/>
  <mergeCells count="5">
    <mergeCell ref="A1:E1"/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SheetLayoutView="100" workbookViewId="0" topLeftCell="A1">
      <selection activeCell="B1" sqref="B1:E1"/>
    </sheetView>
  </sheetViews>
  <sheetFormatPr defaultColWidth="9.00390625" defaultRowHeight="12.75"/>
  <cols>
    <col min="1" max="1" width="16.00390625" style="56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498"/>
      <c r="B1" s="708" t="s">
        <v>899</v>
      </c>
      <c r="C1" s="708"/>
      <c r="D1" s="708"/>
      <c r="E1" s="708"/>
    </row>
    <row r="2" spans="1:5" s="544" customFormat="1" ht="25.5" customHeight="1">
      <c r="A2" s="524" t="s">
        <v>145</v>
      </c>
      <c r="B2" s="698" t="s">
        <v>846</v>
      </c>
      <c r="C2" s="699"/>
      <c r="D2" s="700"/>
      <c r="E2" s="567" t="s">
        <v>49</v>
      </c>
    </row>
    <row r="3" spans="1:5" s="544" customFormat="1" ht="24.75" thickBot="1">
      <c r="A3" s="542" t="s">
        <v>519</v>
      </c>
      <c r="B3" s="701" t="s">
        <v>516</v>
      </c>
      <c r="C3" s="705"/>
      <c r="D3" s="706"/>
      <c r="E3" s="568" t="s">
        <v>51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32195</v>
      </c>
      <c r="D8" s="441">
        <f>SUM(D9:D18)</f>
        <v>32848</v>
      </c>
      <c r="E8" s="564">
        <f>SUM(E9:E18)</f>
        <v>32483</v>
      </c>
    </row>
    <row r="9" spans="1:5" s="520" customFormat="1" ht="12" customHeight="1">
      <c r="A9" s="569" t="s">
        <v>706</v>
      </c>
      <c r="B9" s="362" t="s">
        <v>346</v>
      </c>
      <c r="C9" s="98"/>
      <c r="D9" s="98"/>
      <c r="E9" s="553"/>
    </row>
    <row r="10" spans="1:5" s="520" customFormat="1" ht="12" customHeight="1">
      <c r="A10" s="570" t="s">
        <v>707</v>
      </c>
      <c r="B10" s="360" t="s">
        <v>347</v>
      </c>
      <c r="C10" s="438"/>
      <c r="D10" s="438">
        <v>150</v>
      </c>
      <c r="E10" s="107">
        <v>124</v>
      </c>
    </row>
    <row r="11" spans="1:5" s="520" customFormat="1" ht="12" customHeight="1">
      <c r="A11" s="570" t="s">
        <v>708</v>
      </c>
      <c r="B11" s="360" t="s">
        <v>348</v>
      </c>
      <c r="C11" s="438"/>
      <c r="D11" s="438"/>
      <c r="E11" s="107"/>
    </row>
    <row r="12" spans="1:5" s="520" customFormat="1" ht="12" customHeight="1">
      <c r="A12" s="570" t="s">
        <v>830</v>
      </c>
      <c r="B12" s="360" t="s">
        <v>349</v>
      </c>
      <c r="C12" s="438"/>
      <c r="D12" s="438"/>
      <c r="E12" s="107"/>
    </row>
    <row r="13" spans="1:5" s="520" customFormat="1" ht="12" customHeight="1">
      <c r="A13" s="570" t="s">
        <v>709</v>
      </c>
      <c r="B13" s="360" t="s">
        <v>350</v>
      </c>
      <c r="C13" s="438">
        <v>25350</v>
      </c>
      <c r="D13" s="438">
        <v>31350</v>
      </c>
      <c r="E13" s="107">
        <v>31066</v>
      </c>
    </row>
    <row r="14" spans="1:5" s="520" customFormat="1" ht="12" customHeight="1">
      <c r="A14" s="570" t="s">
        <v>710</v>
      </c>
      <c r="B14" s="360" t="s">
        <v>520</v>
      </c>
      <c r="C14" s="438">
        <v>6845</v>
      </c>
      <c r="D14" s="438">
        <v>1345</v>
      </c>
      <c r="E14" s="107">
        <v>1290</v>
      </c>
    </row>
    <row r="15" spans="1:5" s="547" customFormat="1" ht="12" customHeight="1">
      <c r="A15" s="570" t="s">
        <v>711</v>
      </c>
      <c r="B15" s="359" t="s">
        <v>521</v>
      </c>
      <c r="C15" s="438"/>
      <c r="D15" s="438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99">
        <v>3</v>
      </c>
      <c r="E16" s="552">
        <v>3</v>
      </c>
    </row>
    <row r="17" spans="1:5" s="520" customFormat="1" ht="12" customHeight="1">
      <c r="A17" s="570" t="s">
        <v>713</v>
      </c>
      <c r="B17" s="360" t="s">
        <v>355</v>
      </c>
      <c r="C17" s="438"/>
      <c r="D17" s="438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440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441">
        <f>SUM(D20:D22)</f>
        <v>0</v>
      </c>
      <c r="E19" s="564">
        <f>SUM(E20:E22)</f>
        <v>0</v>
      </c>
    </row>
    <row r="20" spans="1:5" s="547" customFormat="1" ht="12" customHeight="1">
      <c r="A20" s="570" t="s">
        <v>682</v>
      </c>
      <c r="B20" s="361" t="s">
        <v>319</v>
      </c>
      <c r="C20" s="438"/>
      <c r="D20" s="438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438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438"/>
      <c r="E22" s="107"/>
    </row>
    <row r="23" spans="1:5" s="547" customFormat="1" ht="12" customHeight="1" thickBot="1">
      <c r="A23" s="570"/>
      <c r="B23" s="360" t="s">
        <v>624</v>
      </c>
      <c r="C23" s="438"/>
      <c r="D23" s="438"/>
      <c r="E23" s="107"/>
    </row>
    <row r="24" spans="1:5" s="547" customFormat="1" ht="12" customHeight="1" thickBot="1">
      <c r="A24" s="557" t="s">
        <v>696</v>
      </c>
      <c r="B24" s="380" t="s">
        <v>122</v>
      </c>
      <c r="C24" s="42"/>
      <c r="D24" s="42"/>
      <c r="E24" s="563"/>
    </row>
    <row r="25" spans="1:5" s="547" customFormat="1" ht="12" customHeight="1" thickBot="1">
      <c r="A25" s="557" t="s">
        <v>688</v>
      </c>
      <c r="B25" s="380" t="s">
        <v>833</v>
      </c>
      <c r="C25" s="441">
        <f>SUM(C26:C27)</f>
        <v>0</v>
      </c>
      <c r="D25" s="441">
        <f>SUM(D26:D27)</f>
        <v>0</v>
      </c>
      <c r="E25" s="564">
        <f>SUM(E26:E27)</f>
        <v>0</v>
      </c>
    </row>
    <row r="26" spans="1:5" s="547" customFormat="1" ht="12" customHeight="1">
      <c r="A26" s="571" t="s">
        <v>692</v>
      </c>
      <c r="B26" s="572" t="s">
        <v>522</v>
      </c>
      <c r="C26" s="97"/>
      <c r="D26" s="97"/>
      <c r="E26" s="551"/>
    </row>
    <row r="27" spans="1:5" s="547" customFormat="1" ht="12" customHeight="1">
      <c r="A27" s="571" t="s">
        <v>694</v>
      </c>
      <c r="B27" s="573" t="s">
        <v>524</v>
      </c>
      <c r="C27" s="442"/>
      <c r="D27" s="442"/>
      <c r="E27" s="550"/>
    </row>
    <row r="28" spans="1:5" s="547" customFormat="1" ht="12" customHeight="1" thickBot="1">
      <c r="A28" s="570"/>
      <c r="B28" s="574" t="s">
        <v>625</v>
      </c>
      <c r="C28" s="554"/>
      <c r="D28" s="554"/>
      <c r="E28" s="549"/>
    </row>
    <row r="29" spans="1:5" s="547" customFormat="1" ht="12" customHeight="1" thickBot="1">
      <c r="A29" s="557" t="s">
        <v>715</v>
      </c>
      <c r="B29" s="380" t="s">
        <v>834</v>
      </c>
      <c r="C29" s="441">
        <f>SUM(C30:C32)</f>
        <v>0</v>
      </c>
      <c r="D29" s="441">
        <f>SUM(D30:D32)</f>
        <v>0</v>
      </c>
      <c r="E29" s="564">
        <f>SUM(E30:E32)</f>
        <v>0</v>
      </c>
    </row>
    <row r="30" spans="1:5" s="547" customFormat="1" ht="12" customHeight="1">
      <c r="A30" s="571" t="s">
        <v>717</v>
      </c>
      <c r="B30" s="572" t="s">
        <v>359</v>
      </c>
      <c r="C30" s="97"/>
      <c r="D30" s="97"/>
      <c r="E30" s="551"/>
    </row>
    <row r="31" spans="1:5" s="547" customFormat="1" ht="12" customHeight="1">
      <c r="A31" s="571" t="s">
        <v>718</v>
      </c>
      <c r="B31" s="573" t="s">
        <v>360</v>
      </c>
      <c r="C31" s="442"/>
      <c r="D31" s="442"/>
      <c r="E31" s="550"/>
    </row>
    <row r="32" spans="1:5" s="547" customFormat="1" ht="12" customHeight="1" thickBot="1">
      <c r="A32" s="570" t="s">
        <v>719</v>
      </c>
      <c r="B32" s="556" t="s">
        <v>362</v>
      </c>
      <c r="C32" s="554"/>
      <c r="D32" s="554"/>
      <c r="E32" s="549"/>
    </row>
    <row r="33" spans="1:5" s="547" customFormat="1" ht="12" customHeight="1" thickBot="1">
      <c r="A33" s="557" t="s">
        <v>722</v>
      </c>
      <c r="B33" s="380" t="s">
        <v>482</v>
      </c>
      <c r="C33" s="42"/>
      <c r="D33" s="42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42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32195</v>
      </c>
      <c r="D35" s="441">
        <f>+D8+D19+D24+D25+D29+D33+D34</f>
        <v>32848</v>
      </c>
      <c r="E35" s="564">
        <f>+E8+E19+E24+E25+E29+E33+E34</f>
        <v>32483</v>
      </c>
    </row>
    <row r="36" spans="1:5" s="520" customFormat="1" ht="12" customHeight="1" thickBot="1">
      <c r="A36" s="559" t="s">
        <v>761</v>
      </c>
      <c r="B36" s="380" t="s">
        <v>838</v>
      </c>
      <c r="C36" s="441">
        <f>+C37+C38+C39</f>
        <v>65217</v>
      </c>
      <c r="D36" s="441">
        <f>+D37+D38+D39</f>
        <v>69800</v>
      </c>
      <c r="E36" s="564">
        <f>+E37+E38+E39</f>
        <v>67721</v>
      </c>
    </row>
    <row r="37" spans="1:5" s="520" customFormat="1" ht="12" customHeight="1">
      <c r="A37" s="571" t="s">
        <v>747</v>
      </c>
      <c r="B37" s="572" t="s">
        <v>165</v>
      </c>
      <c r="C37" s="97"/>
      <c r="D37" s="97"/>
      <c r="E37" s="551"/>
    </row>
    <row r="38" spans="1:5" s="547" customFormat="1" ht="12" customHeight="1">
      <c r="A38" s="571" t="s">
        <v>748</v>
      </c>
      <c r="B38" s="573" t="s">
        <v>3</v>
      </c>
      <c r="C38" s="442"/>
      <c r="D38" s="442"/>
      <c r="E38" s="550"/>
    </row>
    <row r="39" spans="1:5" s="547" customFormat="1" ht="12" customHeight="1" thickBot="1">
      <c r="A39" s="570" t="s">
        <v>836</v>
      </c>
      <c r="B39" s="556" t="s">
        <v>526</v>
      </c>
      <c r="C39" s="554">
        <v>65217</v>
      </c>
      <c r="D39" s="554">
        <v>69800</v>
      </c>
      <c r="E39" s="549">
        <v>67721</v>
      </c>
    </row>
    <row r="40" spans="1:5" s="547" customFormat="1" ht="15" customHeight="1" thickBot="1">
      <c r="A40" s="559" t="s">
        <v>763</v>
      </c>
      <c r="B40" s="560" t="s">
        <v>837</v>
      </c>
      <c r="C40" s="101">
        <f>+C35+C36</f>
        <v>97412</v>
      </c>
      <c r="D40" s="101">
        <f>+D35+D36</f>
        <v>102648</v>
      </c>
      <c r="E40" s="565">
        <f>+E35+E36</f>
        <v>100204</v>
      </c>
    </row>
    <row r="41" spans="1:5" s="547" customFormat="1" ht="15" customHeight="1">
      <c r="A41" s="503"/>
      <c r="B41" s="504"/>
      <c r="C41" s="518"/>
      <c r="D41" s="518"/>
      <c r="E41" s="518"/>
    </row>
    <row r="42" spans="1:5" ht="13.5" thickBot="1">
      <c r="A42" s="505"/>
      <c r="B42" s="506"/>
      <c r="C42" s="519"/>
      <c r="D42" s="519"/>
      <c r="E42" s="519"/>
    </row>
    <row r="43" spans="1:5" s="546" customFormat="1" ht="16.5" customHeight="1" thickBot="1">
      <c r="A43" s="664" t="s">
        <v>45</v>
      </c>
      <c r="B43" s="696"/>
      <c r="C43" s="696"/>
      <c r="D43" s="696"/>
      <c r="E43" s="697"/>
    </row>
    <row r="44" spans="1:5" s="335" customFormat="1" ht="12" customHeight="1" thickBot="1">
      <c r="A44" s="557" t="s">
        <v>839</v>
      </c>
      <c r="B44" s="380" t="s">
        <v>840</v>
      </c>
      <c r="C44" s="441">
        <f>SUM(C45:C49)</f>
        <v>97412</v>
      </c>
      <c r="D44" s="441">
        <f>SUM(D45:D49)</f>
        <v>102648</v>
      </c>
      <c r="E44" s="470">
        <f>SUM(E45:E49)</f>
        <v>100503</v>
      </c>
    </row>
    <row r="45" spans="1:5" ht="12" customHeight="1">
      <c r="A45" s="570" t="s">
        <v>766</v>
      </c>
      <c r="B45" s="361" t="s">
        <v>37</v>
      </c>
      <c r="C45" s="97">
        <v>47508</v>
      </c>
      <c r="D45" s="97">
        <v>48954</v>
      </c>
      <c r="E45" s="467">
        <v>48786</v>
      </c>
    </row>
    <row r="46" spans="1:5" ht="12" customHeight="1">
      <c r="A46" s="570" t="s">
        <v>767</v>
      </c>
      <c r="B46" s="360" t="s">
        <v>131</v>
      </c>
      <c r="C46" s="435">
        <v>12839</v>
      </c>
      <c r="D46" s="435">
        <v>13289</v>
      </c>
      <c r="E46" s="468">
        <v>13275</v>
      </c>
    </row>
    <row r="47" spans="1:5" ht="12" customHeight="1">
      <c r="A47" s="570" t="s">
        <v>768</v>
      </c>
      <c r="B47" s="360" t="s">
        <v>100</v>
      </c>
      <c r="C47" s="435">
        <v>37065</v>
      </c>
      <c r="D47" s="435">
        <v>40405</v>
      </c>
      <c r="E47" s="468">
        <v>38442</v>
      </c>
    </row>
    <row r="48" spans="1:5" ht="12" customHeight="1">
      <c r="A48" s="570" t="s">
        <v>769</v>
      </c>
      <c r="B48" s="360" t="s">
        <v>132</v>
      </c>
      <c r="C48" s="435"/>
      <c r="D48" s="435"/>
      <c r="E48" s="468"/>
    </row>
    <row r="49" spans="1:5" ht="12" customHeight="1" thickBot="1">
      <c r="A49" s="570" t="s">
        <v>770</v>
      </c>
      <c r="B49" s="360" t="s">
        <v>133</v>
      </c>
      <c r="C49" s="435"/>
      <c r="D49" s="435"/>
      <c r="E49" s="468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470">
        <f>SUM(E51:E53)</f>
        <v>0</v>
      </c>
    </row>
    <row r="51" spans="1:5" s="335" customFormat="1" ht="12" customHeight="1">
      <c r="A51" s="570" t="s">
        <v>782</v>
      </c>
      <c r="B51" s="361" t="s">
        <v>155</v>
      </c>
      <c r="C51" s="97"/>
      <c r="D51" s="97"/>
      <c r="E51" s="467"/>
    </row>
    <row r="52" spans="1:5" ht="12" customHeight="1">
      <c r="A52" s="570" t="s">
        <v>783</v>
      </c>
      <c r="B52" s="360" t="s">
        <v>135</v>
      </c>
      <c r="C52" s="435"/>
      <c r="D52" s="435"/>
      <c r="E52" s="468"/>
    </row>
    <row r="53" spans="1:5" ht="12" customHeight="1">
      <c r="A53" s="570" t="s">
        <v>784</v>
      </c>
      <c r="B53" s="360" t="s">
        <v>46</v>
      </c>
      <c r="C53" s="435"/>
      <c r="D53" s="435"/>
      <c r="E53" s="468"/>
    </row>
    <row r="54" spans="1:5" ht="12" customHeight="1" thickBot="1">
      <c r="A54" s="570"/>
      <c r="B54" s="360" t="s">
        <v>626</v>
      </c>
      <c r="C54" s="435"/>
      <c r="D54" s="435"/>
      <c r="E54" s="468"/>
    </row>
    <row r="55" spans="1:5" ht="12" customHeight="1" thickBot="1">
      <c r="A55" s="557" t="s">
        <v>796</v>
      </c>
      <c r="B55" s="561" t="s">
        <v>843</v>
      </c>
      <c r="C55" s="441">
        <f>+C44+C50</f>
        <v>97412</v>
      </c>
      <c r="D55" s="441">
        <f>+D44+D50</f>
        <v>102648</v>
      </c>
      <c r="E55" s="470">
        <f>+E44+E50</f>
        <v>100503</v>
      </c>
    </row>
    <row r="56" spans="3:5" ht="13.5" thickBot="1">
      <c r="C56" s="566"/>
      <c r="D56" s="566"/>
      <c r="E56" s="566"/>
    </row>
    <row r="57" spans="1:5" ht="15" customHeight="1" thickBot="1">
      <c r="A57" s="507" t="s">
        <v>619</v>
      </c>
      <c r="B57" s="508"/>
      <c r="C57" s="105">
        <v>25</v>
      </c>
      <c r="D57" s="105">
        <v>25</v>
      </c>
      <c r="E57" s="555">
        <v>25</v>
      </c>
    </row>
    <row r="58" spans="1:5" ht="14.25" customHeight="1" thickBot="1">
      <c r="A58" s="507" t="s">
        <v>147</v>
      </c>
      <c r="B58" s="508"/>
      <c r="C58" s="105"/>
      <c r="D58" s="105"/>
      <c r="E58" s="555"/>
    </row>
  </sheetData>
  <sheetProtection sheet="1"/>
  <mergeCells count="5">
    <mergeCell ref="B1:E1"/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="112" zoomScaleNormal="112" zoomScaleSheetLayoutView="145" workbookViewId="0" topLeftCell="A1">
      <selection activeCell="A1" sqref="A1:E1"/>
    </sheetView>
  </sheetViews>
  <sheetFormatPr defaultColWidth="9.00390625" defaultRowHeight="12.75"/>
  <cols>
    <col min="1" max="1" width="18.625" style="562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707" t="s">
        <v>900</v>
      </c>
      <c r="B1" s="707"/>
      <c r="C1" s="707"/>
      <c r="D1" s="707"/>
      <c r="E1" s="707"/>
    </row>
    <row r="2" spans="1:5" s="544" customFormat="1" ht="25.5" customHeight="1">
      <c r="A2" s="524" t="s">
        <v>145</v>
      </c>
      <c r="B2" s="698" t="s">
        <v>846</v>
      </c>
      <c r="C2" s="699"/>
      <c r="D2" s="700"/>
      <c r="E2" s="567" t="s">
        <v>50</v>
      </c>
    </row>
    <row r="3" spans="1:5" s="544" customFormat="1" ht="24.75" thickBot="1">
      <c r="A3" s="542" t="s">
        <v>144</v>
      </c>
      <c r="B3" s="701" t="s">
        <v>633</v>
      </c>
      <c r="C3" s="705"/>
      <c r="D3" s="706"/>
      <c r="E3" s="568" t="s">
        <v>41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5017</v>
      </c>
      <c r="D8" s="587">
        <f>SUM(D9:D18)</f>
        <v>5020</v>
      </c>
      <c r="E8" s="564">
        <f>SUM(E9:E18)</f>
        <v>5961</v>
      </c>
    </row>
    <row r="9" spans="1:5" s="520" customFormat="1" ht="12" customHeight="1">
      <c r="A9" s="569" t="s">
        <v>706</v>
      </c>
      <c r="B9" s="362" t="s">
        <v>346</v>
      </c>
      <c r="C9" s="98"/>
      <c r="D9" s="588"/>
      <c r="E9" s="553"/>
    </row>
    <row r="10" spans="1:5" s="520" customFormat="1" ht="12" customHeight="1">
      <c r="A10" s="570" t="s">
        <v>707</v>
      </c>
      <c r="B10" s="360" t="s">
        <v>347</v>
      </c>
      <c r="C10" s="438"/>
      <c r="D10" s="589"/>
      <c r="E10" s="107">
        <v>124</v>
      </c>
    </row>
    <row r="11" spans="1:5" s="520" customFormat="1" ht="12" customHeight="1">
      <c r="A11" s="570" t="s">
        <v>708</v>
      </c>
      <c r="B11" s="360" t="s">
        <v>348</v>
      </c>
      <c r="C11" s="438"/>
      <c r="D11" s="589"/>
      <c r="E11" s="107"/>
    </row>
    <row r="12" spans="1:5" s="520" customFormat="1" ht="12" customHeight="1">
      <c r="A12" s="570" t="s">
        <v>830</v>
      </c>
      <c r="B12" s="360" t="s">
        <v>349</v>
      </c>
      <c r="C12" s="438"/>
      <c r="D12" s="589"/>
      <c r="E12" s="107"/>
    </row>
    <row r="13" spans="1:5" s="520" customFormat="1" ht="12" customHeight="1">
      <c r="A13" s="570" t="s">
        <v>709</v>
      </c>
      <c r="B13" s="360" t="s">
        <v>350</v>
      </c>
      <c r="C13" s="438">
        <v>3950</v>
      </c>
      <c r="D13" s="589">
        <v>3950</v>
      </c>
      <c r="E13" s="107">
        <v>4822</v>
      </c>
    </row>
    <row r="14" spans="1:5" s="520" customFormat="1" ht="12" customHeight="1">
      <c r="A14" s="570" t="s">
        <v>710</v>
      </c>
      <c r="B14" s="360" t="s">
        <v>520</v>
      </c>
      <c r="C14" s="438">
        <v>1067</v>
      </c>
      <c r="D14" s="589">
        <v>1067</v>
      </c>
      <c r="E14" s="107">
        <v>1012</v>
      </c>
    </row>
    <row r="15" spans="1:5" s="547" customFormat="1" ht="12" customHeight="1">
      <c r="A15" s="570" t="s">
        <v>711</v>
      </c>
      <c r="B15" s="359" t="s">
        <v>521</v>
      </c>
      <c r="C15" s="438"/>
      <c r="D15" s="589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590">
        <v>3</v>
      </c>
      <c r="E16" s="552">
        <v>3</v>
      </c>
    </row>
    <row r="17" spans="1:5" s="520" customFormat="1" ht="12" customHeight="1">
      <c r="A17" s="570" t="s">
        <v>713</v>
      </c>
      <c r="B17" s="360" t="s">
        <v>355</v>
      </c>
      <c r="C17" s="438"/>
      <c r="D17" s="589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108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587">
        <f>SUM(D20:D22)</f>
        <v>0</v>
      </c>
      <c r="E19" s="564">
        <f>SUM(E20:E22)</f>
        <v>0</v>
      </c>
    </row>
    <row r="20" spans="1:5" s="547" customFormat="1" ht="12" customHeight="1">
      <c r="A20" s="570" t="s">
        <v>682</v>
      </c>
      <c r="B20" s="361" t="s">
        <v>319</v>
      </c>
      <c r="C20" s="438"/>
      <c r="D20" s="589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589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589"/>
      <c r="E22" s="107"/>
    </row>
    <row r="23" spans="1:5" s="520" customFormat="1" ht="12" customHeight="1" thickBot="1">
      <c r="A23" s="570"/>
      <c r="B23" s="360" t="s">
        <v>624</v>
      </c>
      <c r="C23" s="438"/>
      <c r="D23" s="589"/>
      <c r="E23" s="107"/>
    </row>
    <row r="24" spans="1:5" s="520" customFormat="1" ht="12" customHeight="1" thickBot="1">
      <c r="A24" s="557" t="s">
        <v>696</v>
      </c>
      <c r="B24" s="380" t="s">
        <v>122</v>
      </c>
      <c r="C24" s="42"/>
      <c r="D24" s="591"/>
      <c r="E24" s="563"/>
    </row>
    <row r="25" spans="1:5" s="520" customFormat="1" ht="12" customHeight="1" thickBot="1">
      <c r="A25" s="557" t="s">
        <v>688</v>
      </c>
      <c r="B25" s="380" t="s">
        <v>833</v>
      </c>
      <c r="C25" s="441">
        <f>+C26+C27</f>
        <v>0</v>
      </c>
      <c r="D25" s="587">
        <f>+D26+D27</f>
        <v>0</v>
      </c>
      <c r="E25" s="564">
        <f>+E26+E27</f>
        <v>0</v>
      </c>
    </row>
    <row r="26" spans="1:5" s="520" customFormat="1" ht="12" customHeight="1">
      <c r="A26" s="571" t="s">
        <v>692</v>
      </c>
      <c r="B26" s="572" t="s">
        <v>522</v>
      </c>
      <c r="C26" s="97"/>
      <c r="D26" s="578"/>
      <c r="E26" s="551"/>
    </row>
    <row r="27" spans="1:5" s="520" customFormat="1" ht="12" customHeight="1">
      <c r="A27" s="571" t="s">
        <v>694</v>
      </c>
      <c r="B27" s="573" t="s">
        <v>524</v>
      </c>
      <c r="C27" s="442"/>
      <c r="D27" s="592"/>
      <c r="E27" s="550"/>
    </row>
    <row r="28" spans="1:5" s="520" customFormat="1" ht="12" customHeight="1" thickBot="1">
      <c r="A28" s="570"/>
      <c r="B28" s="574" t="s">
        <v>625</v>
      </c>
      <c r="C28" s="554"/>
      <c r="D28" s="593"/>
      <c r="E28" s="549"/>
    </row>
    <row r="29" spans="1:5" s="520" customFormat="1" ht="12" customHeight="1" thickBot="1">
      <c r="A29" s="557" t="s">
        <v>715</v>
      </c>
      <c r="B29" s="380" t="s">
        <v>834</v>
      </c>
      <c r="C29" s="441">
        <f>+C30+C31+C32</f>
        <v>0</v>
      </c>
      <c r="D29" s="587">
        <f>+D30+D31+D32</f>
        <v>0</v>
      </c>
      <c r="E29" s="564">
        <f>+E30+E31+E32</f>
        <v>0</v>
      </c>
    </row>
    <row r="30" spans="1:5" s="520" customFormat="1" ht="12" customHeight="1">
      <c r="A30" s="571" t="s">
        <v>717</v>
      </c>
      <c r="B30" s="572" t="s">
        <v>359</v>
      </c>
      <c r="C30" s="97"/>
      <c r="D30" s="578"/>
      <c r="E30" s="551"/>
    </row>
    <row r="31" spans="1:5" s="520" customFormat="1" ht="12" customHeight="1">
      <c r="A31" s="571" t="s">
        <v>718</v>
      </c>
      <c r="B31" s="573" t="s">
        <v>360</v>
      </c>
      <c r="C31" s="442"/>
      <c r="D31" s="592"/>
      <c r="E31" s="550"/>
    </row>
    <row r="32" spans="1:5" s="520" customFormat="1" ht="12" customHeight="1" thickBot="1">
      <c r="A32" s="570" t="s">
        <v>719</v>
      </c>
      <c r="B32" s="556" t="s">
        <v>362</v>
      </c>
      <c r="C32" s="554"/>
      <c r="D32" s="593"/>
      <c r="E32" s="549"/>
    </row>
    <row r="33" spans="1:5" s="520" customFormat="1" ht="12" customHeight="1" thickBot="1">
      <c r="A33" s="557" t="s">
        <v>722</v>
      </c>
      <c r="B33" s="380" t="s">
        <v>482</v>
      </c>
      <c r="C33" s="42"/>
      <c r="D33" s="591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591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5017</v>
      </c>
      <c r="D35" s="587">
        <f>+D8+D19+D24+D25+D29+D33+D34</f>
        <v>5020</v>
      </c>
      <c r="E35" s="564">
        <f>+E8+E19+E24+E25+E29+E33+E34</f>
        <v>5961</v>
      </c>
    </row>
    <row r="36" spans="1:5" s="547" customFormat="1" ht="12" customHeight="1" thickBot="1">
      <c r="A36" s="559" t="s">
        <v>761</v>
      </c>
      <c r="B36" s="380" t="s">
        <v>838</v>
      </c>
      <c r="C36" s="441">
        <f>+C37+C38+C39</f>
        <v>18726</v>
      </c>
      <c r="D36" s="587">
        <f>+D37+D38+D39</f>
        <v>21929</v>
      </c>
      <c r="E36" s="564">
        <f>+E37+E38+E39</f>
        <v>20808</v>
      </c>
    </row>
    <row r="37" spans="1:5" s="547" customFormat="1" ht="15" customHeight="1">
      <c r="A37" s="571" t="s">
        <v>747</v>
      </c>
      <c r="B37" s="572" t="s">
        <v>165</v>
      </c>
      <c r="C37" s="97"/>
      <c r="D37" s="578"/>
      <c r="E37" s="551"/>
    </row>
    <row r="38" spans="1:5" s="547" customFormat="1" ht="15" customHeight="1">
      <c r="A38" s="571" t="s">
        <v>748</v>
      </c>
      <c r="B38" s="573" t="s">
        <v>3</v>
      </c>
      <c r="C38" s="442"/>
      <c r="D38" s="592"/>
      <c r="E38" s="550"/>
    </row>
    <row r="39" spans="1:5" ht="13.5" thickBot="1">
      <c r="A39" s="570" t="s">
        <v>836</v>
      </c>
      <c r="B39" s="556" t="s">
        <v>526</v>
      </c>
      <c r="C39" s="554">
        <v>18726</v>
      </c>
      <c r="D39" s="593">
        <v>21929</v>
      </c>
      <c r="E39" s="549">
        <v>20808</v>
      </c>
    </row>
    <row r="40" spans="1:5" s="546" customFormat="1" ht="16.5" customHeight="1" thickBot="1">
      <c r="A40" s="559" t="s">
        <v>763</v>
      </c>
      <c r="B40" s="560" t="s">
        <v>837</v>
      </c>
      <c r="C40" s="101">
        <f>+C35+C36</f>
        <v>23743</v>
      </c>
      <c r="D40" s="594">
        <f>+D35+D36</f>
        <v>26949</v>
      </c>
      <c r="E40" s="565">
        <f>+E35+E36</f>
        <v>26769</v>
      </c>
    </row>
    <row r="41" spans="1:5" s="335" customFormat="1" ht="12" customHeight="1">
      <c r="A41" s="503"/>
      <c r="B41" s="504"/>
      <c r="C41" s="518"/>
      <c r="D41" s="518"/>
      <c r="E41" s="518"/>
    </row>
    <row r="42" spans="1:5" ht="12" customHeight="1" thickBot="1">
      <c r="A42" s="505"/>
      <c r="B42" s="506"/>
      <c r="C42" s="519"/>
      <c r="D42" s="519"/>
      <c r="E42" s="519"/>
    </row>
    <row r="43" spans="1:5" ht="12" customHeight="1" thickBot="1">
      <c r="A43" s="664" t="s">
        <v>45</v>
      </c>
      <c r="B43" s="696"/>
      <c r="C43" s="696"/>
      <c r="D43" s="696"/>
      <c r="E43" s="697"/>
    </row>
    <row r="44" spans="1:5" ht="12" customHeight="1" thickBot="1">
      <c r="A44" s="557" t="s">
        <v>839</v>
      </c>
      <c r="B44" s="380" t="s">
        <v>840</v>
      </c>
      <c r="C44" s="441">
        <f>SUM(C45:C49)</f>
        <v>23743</v>
      </c>
      <c r="D44" s="441">
        <f>SUM(D45:D49)</f>
        <v>26949</v>
      </c>
      <c r="E44" s="564">
        <f>SUM(E45:E49)</f>
        <v>27068</v>
      </c>
    </row>
    <row r="45" spans="1:13" ht="12" customHeight="1">
      <c r="A45" s="570" t="s">
        <v>766</v>
      </c>
      <c r="B45" s="361" t="s">
        <v>37</v>
      </c>
      <c r="C45" s="97">
        <v>13455</v>
      </c>
      <c r="D45" s="97">
        <v>16658</v>
      </c>
      <c r="E45" s="551">
        <v>16645</v>
      </c>
      <c r="M45" s="33">
        <f>15000/60</f>
        <v>250</v>
      </c>
    </row>
    <row r="46" spans="1:13" ht="12" customHeight="1">
      <c r="A46" s="570" t="s">
        <v>767</v>
      </c>
      <c r="B46" s="360" t="s">
        <v>131</v>
      </c>
      <c r="C46" s="435">
        <v>3607</v>
      </c>
      <c r="D46" s="435">
        <v>3607</v>
      </c>
      <c r="E46" s="575">
        <v>4234</v>
      </c>
      <c r="M46" s="33">
        <f>+M45/8</f>
        <v>31.25</v>
      </c>
    </row>
    <row r="47" spans="1:5" ht="12" customHeight="1">
      <c r="A47" s="570" t="s">
        <v>768</v>
      </c>
      <c r="B47" s="360" t="s">
        <v>100</v>
      </c>
      <c r="C47" s="435">
        <v>6681</v>
      </c>
      <c r="D47" s="435">
        <v>6684</v>
      </c>
      <c r="E47" s="575">
        <v>6189</v>
      </c>
    </row>
    <row r="48" spans="1:5" s="335" customFormat="1" ht="12" customHeight="1">
      <c r="A48" s="570" t="s">
        <v>769</v>
      </c>
      <c r="B48" s="360" t="s">
        <v>132</v>
      </c>
      <c r="C48" s="435"/>
      <c r="D48" s="435"/>
      <c r="E48" s="575"/>
    </row>
    <row r="49" spans="1:5" ht="12" customHeight="1" thickBot="1">
      <c r="A49" s="570" t="s">
        <v>770</v>
      </c>
      <c r="B49" s="360" t="s">
        <v>133</v>
      </c>
      <c r="C49" s="435"/>
      <c r="D49" s="435"/>
      <c r="E49" s="575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564">
        <f>SUM(E51:E53)</f>
        <v>0</v>
      </c>
    </row>
    <row r="51" spans="1:5" ht="12" customHeight="1">
      <c r="A51" s="570" t="s">
        <v>782</v>
      </c>
      <c r="B51" s="361" t="s">
        <v>155</v>
      </c>
      <c r="C51" s="97"/>
      <c r="D51" s="97"/>
      <c r="E51" s="551"/>
    </row>
    <row r="52" spans="1:5" ht="12" customHeight="1">
      <c r="A52" s="570" t="s">
        <v>783</v>
      </c>
      <c r="B52" s="360" t="s">
        <v>135</v>
      </c>
      <c r="C52" s="435"/>
      <c r="D52" s="435"/>
      <c r="E52" s="575"/>
    </row>
    <row r="53" spans="1:5" ht="15" customHeight="1">
      <c r="A53" s="570" t="s">
        <v>784</v>
      </c>
      <c r="B53" s="360" t="s">
        <v>46</v>
      </c>
      <c r="C53" s="435"/>
      <c r="D53" s="435"/>
      <c r="E53" s="575"/>
    </row>
    <row r="54" spans="1:5" ht="13.5" thickBot="1">
      <c r="A54" s="570"/>
      <c r="B54" s="360" t="s">
        <v>626</v>
      </c>
      <c r="C54" s="435"/>
      <c r="D54" s="435"/>
      <c r="E54" s="575"/>
    </row>
    <row r="55" spans="1:5" ht="15" customHeight="1" thickBot="1">
      <c r="A55" s="557" t="s">
        <v>796</v>
      </c>
      <c r="B55" s="561" t="s">
        <v>843</v>
      </c>
      <c r="C55" s="101">
        <f>+C44+C50</f>
        <v>23743</v>
      </c>
      <c r="D55" s="101">
        <f>+D44+D50</f>
        <v>26949</v>
      </c>
      <c r="E55" s="565">
        <f>+E44+E50</f>
        <v>27068</v>
      </c>
    </row>
    <row r="56" spans="3:5" ht="13.5" thickBot="1">
      <c r="C56" s="566"/>
      <c r="D56" s="566"/>
      <c r="E56" s="566"/>
    </row>
    <row r="57" spans="1:5" ht="13.5" thickBot="1">
      <c r="A57" s="507" t="s">
        <v>619</v>
      </c>
      <c r="B57" s="508"/>
      <c r="C57" s="105">
        <v>13</v>
      </c>
      <c r="D57" s="105">
        <v>13</v>
      </c>
      <c r="E57" s="555">
        <v>13</v>
      </c>
    </row>
    <row r="58" spans="1:5" ht="13.5" thickBot="1">
      <c r="A58" s="507" t="s">
        <v>147</v>
      </c>
      <c r="B58" s="508"/>
      <c r="C58" s="105"/>
      <c r="D58" s="105"/>
      <c r="E58" s="555"/>
    </row>
  </sheetData>
  <sheetProtection sheet="1" formatCells="0"/>
  <mergeCells count="5">
    <mergeCell ref="A1:E1"/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A1" sqref="A1:E1"/>
    </sheetView>
  </sheetViews>
  <sheetFormatPr defaultColWidth="9.00390625" defaultRowHeight="12.75"/>
  <cols>
    <col min="1" max="1" width="18.625" style="562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707" t="s">
        <v>901</v>
      </c>
      <c r="B1" s="707"/>
      <c r="C1" s="707"/>
      <c r="D1" s="707"/>
      <c r="E1" s="707"/>
    </row>
    <row r="2" spans="1:5" s="544" customFormat="1" ht="25.5" customHeight="1">
      <c r="A2" s="524" t="s">
        <v>145</v>
      </c>
      <c r="B2" s="698" t="s">
        <v>846</v>
      </c>
      <c r="C2" s="699"/>
      <c r="D2" s="700"/>
      <c r="E2" s="567" t="s">
        <v>50</v>
      </c>
    </row>
    <row r="3" spans="1:5" s="544" customFormat="1" ht="24.75" thickBot="1">
      <c r="A3" s="542" t="s">
        <v>144</v>
      </c>
      <c r="B3" s="701" t="s">
        <v>627</v>
      </c>
      <c r="C3" s="705"/>
      <c r="D3" s="706"/>
      <c r="E3" s="568" t="s">
        <v>49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27178</v>
      </c>
      <c r="D8" s="587">
        <f>SUM(D9:D18)</f>
        <v>27828</v>
      </c>
      <c r="E8" s="564">
        <f>SUM(E9:E18)</f>
        <v>26522</v>
      </c>
    </row>
    <row r="9" spans="1:5" s="520" customFormat="1" ht="12" customHeight="1">
      <c r="A9" s="569" t="s">
        <v>706</v>
      </c>
      <c r="B9" s="362" t="s">
        <v>346</v>
      </c>
      <c r="C9" s="98"/>
      <c r="D9" s="588"/>
      <c r="E9" s="553"/>
    </row>
    <row r="10" spans="1:5" s="520" customFormat="1" ht="12" customHeight="1">
      <c r="A10" s="570" t="s">
        <v>707</v>
      </c>
      <c r="B10" s="360" t="s">
        <v>347</v>
      </c>
      <c r="C10" s="438"/>
      <c r="D10" s="589">
        <v>150</v>
      </c>
      <c r="E10" s="107"/>
    </row>
    <row r="11" spans="1:5" s="520" customFormat="1" ht="12" customHeight="1">
      <c r="A11" s="570" t="s">
        <v>708</v>
      </c>
      <c r="B11" s="360" t="s">
        <v>348</v>
      </c>
      <c r="C11" s="438"/>
      <c r="D11" s="589"/>
      <c r="E11" s="107"/>
    </row>
    <row r="12" spans="1:5" s="520" customFormat="1" ht="12" customHeight="1">
      <c r="A12" s="570" t="s">
        <v>830</v>
      </c>
      <c r="B12" s="360" t="s">
        <v>349</v>
      </c>
      <c r="C12" s="438"/>
      <c r="D12" s="589"/>
      <c r="E12" s="107"/>
    </row>
    <row r="13" spans="1:5" s="520" customFormat="1" ht="12" customHeight="1">
      <c r="A13" s="570" t="s">
        <v>709</v>
      </c>
      <c r="B13" s="360" t="s">
        <v>350</v>
      </c>
      <c r="C13" s="438">
        <v>21400</v>
      </c>
      <c r="D13" s="589">
        <v>27400</v>
      </c>
      <c r="E13" s="107">
        <v>26244</v>
      </c>
    </row>
    <row r="14" spans="1:5" s="520" customFormat="1" ht="12" customHeight="1">
      <c r="A14" s="570" t="s">
        <v>710</v>
      </c>
      <c r="B14" s="360" t="s">
        <v>520</v>
      </c>
      <c r="C14" s="438">
        <v>5778</v>
      </c>
      <c r="D14" s="589">
        <v>278</v>
      </c>
      <c r="E14" s="107">
        <v>278</v>
      </c>
    </row>
    <row r="15" spans="1:5" s="547" customFormat="1" ht="12" customHeight="1">
      <c r="A15" s="570" t="s">
        <v>711</v>
      </c>
      <c r="B15" s="359" t="s">
        <v>521</v>
      </c>
      <c r="C15" s="438"/>
      <c r="D15" s="589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590"/>
      <c r="E16" s="552"/>
    </row>
    <row r="17" spans="1:5" s="520" customFormat="1" ht="12" customHeight="1">
      <c r="A17" s="570" t="s">
        <v>713</v>
      </c>
      <c r="B17" s="360" t="s">
        <v>355</v>
      </c>
      <c r="C17" s="438"/>
      <c r="D17" s="589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108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587">
        <f>SUM(D20:D22)</f>
        <v>0</v>
      </c>
      <c r="E19" s="564">
        <f>SUM(E20:E22)</f>
        <v>0</v>
      </c>
    </row>
    <row r="20" spans="1:5" s="547" customFormat="1" ht="12" customHeight="1">
      <c r="A20" s="570" t="s">
        <v>682</v>
      </c>
      <c r="B20" s="361" t="s">
        <v>319</v>
      </c>
      <c r="C20" s="438"/>
      <c r="D20" s="589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589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589"/>
      <c r="E22" s="107"/>
    </row>
    <row r="23" spans="1:5" s="520" customFormat="1" ht="12" customHeight="1" thickBot="1">
      <c r="A23" s="570"/>
      <c r="B23" s="360" t="s">
        <v>624</v>
      </c>
      <c r="C23" s="438"/>
      <c r="D23" s="589"/>
      <c r="E23" s="107"/>
    </row>
    <row r="24" spans="1:5" s="520" customFormat="1" ht="12" customHeight="1" thickBot="1">
      <c r="A24" s="557" t="s">
        <v>696</v>
      </c>
      <c r="B24" s="380" t="s">
        <v>122</v>
      </c>
      <c r="C24" s="42"/>
      <c r="D24" s="591"/>
      <c r="E24" s="563"/>
    </row>
    <row r="25" spans="1:5" s="520" customFormat="1" ht="12" customHeight="1" thickBot="1">
      <c r="A25" s="557" t="s">
        <v>688</v>
      </c>
      <c r="B25" s="380" t="s">
        <v>833</v>
      </c>
      <c r="C25" s="441">
        <f>+C26+C27</f>
        <v>0</v>
      </c>
      <c r="D25" s="587">
        <f>+D26+D27</f>
        <v>0</v>
      </c>
      <c r="E25" s="564">
        <f>+E26+E27</f>
        <v>0</v>
      </c>
    </row>
    <row r="26" spans="1:5" s="520" customFormat="1" ht="12" customHeight="1">
      <c r="A26" s="571" t="s">
        <v>692</v>
      </c>
      <c r="B26" s="572" t="s">
        <v>522</v>
      </c>
      <c r="C26" s="97"/>
      <c r="D26" s="578"/>
      <c r="E26" s="551"/>
    </row>
    <row r="27" spans="1:5" s="520" customFormat="1" ht="12" customHeight="1">
      <c r="A27" s="571" t="s">
        <v>694</v>
      </c>
      <c r="B27" s="573" t="s">
        <v>524</v>
      </c>
      <c r="C27" s="442"/>
      <c r="D27" s="592"/>
      <c r="E27" s="550"/>
    </row>
    <row r="28" spans="1:5" s="520" customFormat="1" ht="12" customHeight="1" thickBot="1">
      <c r="A28" s="570"/>
      <c r="B28" s="574" t="s">
        <v>625</v>
      </c>
      <c r="C28" s="554"/>
      <c r="D28" s="593"/>
      <c r="E28" s="549"/>
    </row>
    <row r="29" spans="1:5" s="520" customFormat="1" ht="12" customHeight="1" thickBot="1">
      <c r="A29" s="557" t="s">
        <v>715</v>
      </c>
      <c r="B29" s="380" t="s">
        <v>834</v>
      </c>
      <c r="C29" s="441">
        <f>+C30+C31+C32</f>
        <v>0</v>
      </c>
      <c r="D29" s="587">
        <f>+D30+D31+D32</f>
        <v>0</v>
      </c>
      <c r="E29" s="564">
        <f>+E30+E31+E32</f>
        <v>0</v>
      </c>
    </row>
    <row r="30" spans="1:5" s="520" customFormat="1" ht="12" customHeight="1">
      <c r="A30" s="571" t="s">
        <v>717</v>
      </c>
      <c r="B30" s="572" t="s">
        <v>359</v>
      </c>
      <c r="C30" s="97"/>
      <c r="D30" s="578"/>
      <c r="E30" s="551"/>
    </row>
    <row r="31" spans="1:5" s="520" customFormat="1" ht="12" customHeight="1">
      <c r="A31" s="571" t="s">
        <v>718</v>
      </c>
      <c r="B31" s="573" t="s">
        <v>360</v>
      </c>
      <c r="C31" s="442"/>
      <c r="D31" s="592"/>
      <c r="E31" s="550"/>
    </row>
    <row r="32" spans="1:5" s="520" customFormat="1" ht="12" customHeight="1" thickBot="1">
      <c r="A32" s="570" t="s">
        <v>719</v>
      </c>
      <c r="B32" s="556" t="s">
        <v>362</v>
      </c>
      <c r="C32" s="554"/>
      <c r="D32" s="593"/>
      <c r="E32" s="549"/>
    </row>
    <row r="33" spans="1:5" s="520" customFormat="1" ht="12" customHeight="1" thickBot="1">
      <c r="A33" s="557" t="s">
        <v>722</v>
      </c>
      <c r="B33" s="380" t="s">
        <v>482</v>
      </c>
      <c r="C33" s="42"/>
      <c r="D33" s="591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591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27178</v>
      </c>
      <c r="D35" s="587">
        <f>+D8+D19+D24+D25+D29+D33+D34</f>
        <v>27828</v>
      </c>
      <c r="E35" s="564">
        <f>+E8+E19+E24+E25+E29+E33+E34</f>
        <v>26522</v>
      </c>
    </row>
    <row r="36" spans="1:5" s="547" customFormat="1" ht="12" customHeight="1" thickBot="1">
      <c r="A36" s="559" t="s">
        <v>761</v>
      </c>
      <c r="B36" s="380" t="s">
        <v>838</v>
      </c>
      <c r="C36" s="441">
        <f>+C37+C38+C39</f>
        <v>46491</v>
      </c>
      <c r="D36" s="587">
        <f>+D37+D38+D39</f>
        <v>47871</v>
      </c>
      <c r="E36" s="564">
        <f>+E37+E38+E39</f>
        <v>46913</v>
      </c>
    </row>
    <row r="37" spans="1:5" s="547" customFormat="1" ht="15" customHeight="1">
      <c r="A37" s="571" t="s">
        <v>747</v>
      </c>
      <c r="B37" s="572" t="s">
        <v>165</v>
      </c>
      <c r="C37" s="97"/>
      <c r="D37" s="578"/>
      <c r="E37" s="551"/>
    </row>
    <row r="38" spans="1:5" s="547" customFormat="1" ht="15" customHeight="1">
      <c r="A38" s="571" t="s">
        <v>748</v>
      </c>
      <c r="B38" s="573" t="s">
        <v>3</v>
      </c>
      <c r="C38" s="442"/>
      <c r="D38" s="592"/>
      <c r="E38" s="550"/>
    </row>
    <row r="39" spans="1:5" ht="13.5" thickBot="1">
      <c r="A39" s="570" t="s">
        <v>836</v>
      </c>
      <c r="B39" s="556" t="s">
        <v>526</v>
      </c>
      <c r="C39" s="554">
        <v>46491</v>
      </c>
      <c r="D39" s="593">
        <v>47871</v>
      </c>
      <c r="E39" s="549">
        <v>46913</v>
      </c>
    </row>
    <row r="40" spans="1:5" s="546" customFormat="1" ht="16.5" customHeight="1" thickBot="1">
      <c r="A40" s="559" t="s">
        <v>763</v>
      </c>
      <c r="B40" s="560" t="s">
        <v>837</v>
      </c>
      <c r="C40" s="101">
        <f>+C35+C36</f>
        <v>73669</v>
      </c>
      <c r="D40" s="594">
        <f>+D35+D36</f>
        <v>75699</v>
      </c>
      <c r="E40" s="565">
        <f>+E35+E36</f>
        <v>73435</v>
      </c>
    </row>
    <row r="41" spans="1:5" s="335" customFormat="1" ht="12" customHeight="1">
      <c r="A41" s="503"/>
      <c r="B41" s="504"/>
      <c r="C41" s="518"/>
      <c r="D41" s="518"/>
      <c r="E41" s="518"/>
    </row>
    <row r="42" spans="1:5" ht="12" customHeight="1" thickBot="1">
      <c r="A42" s="505"/>
      <c r="B42" s="506"/>
      <c r="C42" s="519"/>
      <c r="D42" s="519"/>
      <c r="E42" s="519"/>
    </row>
    <row r="43" spans="1:5" ht="12" customHeight="1" thickBot="1">
      <c r="A43" s="664" t="s">
        <v>45</v>
      </c>
      <c r="B43" s="696"/>
      <c r="C43" s="696"/>
      <c r="D43" s="696"/>
      <c r="E43" s="697"/>
    </row>
    <row r="44" spans="1:5" ht="12" customHeight="1" thickBot="1">
      <c r="A44" s="557" t="s">
        <v>839</v>
      </c>
      <c r="B44" s="380" t="s">
        <v>840</v>
      </c>
      <c r="C44" s="441">
        <f>SUM(C45:C49)</f>
        <v>73669</v>
      </c>
      <c r="D44" s="441">
        <f>SUM(D45:D49)</f>
        <v>75699</v>
      </c>
      <c r="E44" s="564">
        <f>SUM(E45:E49)</f>
        <v>73435</v>
      </c>
    </row>
    <row r="45" spans="1:5" ht="12" customHeight="1">
      <c r="A45" s="570" t="s">
        <v>766</v>
      </c>
      <c r="B45" s="361" t="s">
        <v>37</v>
      </c>
      <c r="C45" s="97">
        <v>34053</v>
      </c>
      <c r="D45" s="97">
        <v>32296</v>
      </c>
      <c r="E45" s="551">
        <v>32141</v>
      </c>
    </row>
    <row r="46" spans="1:5" ht="12" customHeight="1">
      <c r="A46" s="570" t="s">
        <v>767</v>
      </c>
      <c r="B46" s="360" t="s">
        <v>131</v>
      </c>
      <c r="C46" s="435">
        <v>9232</v>
      </c>
      <c r="D46" s="435">
        <v>9682</v>
      </c>
      <c r="E46" s="575">
        <v>9041</v>
      </c>
    </row>
    <row r="47" spans="1:5" ht="12" customHeight="1">
      <c r="A47" s="570" t="s">
        <v>768</v>
      </c>
      <c r="B47" s="360" t="s">
        <v>100</v>
      </c>
      <c r="C47" s="435">
        <v>30384</v>
      </c>
      <c r="D47" s="435">
        <v>33721</v>
      </c>
      <c r="E47" s="575">
        <v>32253</v>
      </c>
    </row>
    <row r="48" spans="1:5" s="335" customFormat="1" ht="12" customHeight="1">
      <c r="A48" s="570" t="s">
        <v>769</v>
      </c>
      <c r="B48" s="360" t="s">
        <v>132</v>
      </c>
      <c r="C48" s="435"/>
      <c r="D48" s="435"/>
      <c r="E48" s="575"/>
    </row>
    <row r="49" spans="1:5" ht="12" customHeight="1" thickBot="1">
      <c r="A49" s="570" t="s">
        <v>770</v>
      </c>
      <c r="B49" s="360" t="s">
        <v>133</v>
      </c>
      <c r="C49" s="435"/>
      <c r="D49" s="435"/>
      <c r="E49" s="575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564">
        <f>SUM(E51:E53)</f>
        <v>0</v>
      </c>
    </row>
    <row r="51" spans="1:5" ht="12" customHeight="1">
      <c r="A51" s="570" t="s">
        <v>782</v>
      </c>
      <c r="B51" s="361" t="s">
        <v>155</v>
      </c>
      <c r="C51" s="97"/>
      <c r="D51" s="97"/>
      <c r="E51" s="551"/>
    </row>
    <row r="52" spans="1:5" ht="12" customHeight="1">
      <c r="A52" s="570" t="s">
        <v>783</v>
      </c>
      <c r="B52" s="360" t="s">
        <v>135</v>
      </c>
      <c r="C52" s="435"/>
      <c r="D52" s="435"/>
      <c r="E52" s="575"/>
    </row>
    <row r="53" spans="1:5" ht="15" customHeight="1">
      <c r="A53" s="570" t="s">
        <v>784</v>
      </c>
      <c r="B53" s="360" t="s">
        <v>46</v>
      </c>
      <c r="C53" s="435"/>
      <c r="D53" s="435"/>
      <c r="E53" s="575"/>
    </row>
    <row r="54" spans="1:5" ht="13.5" thickBot="1">
      <c r="A54" s="570"/>
      <c r="B54" s="360" t="s">
        <v>626</v>
      </c>
      <c r="C54" s="435"/>
      <c r="D54" s="435"/>
      <c r="E54" s="575"/>
    </row>
    <row r="55" spans="1:5" ht="15" customHeight="1" thickBot="1">
      <c r="A55" s="557" t="s">
        <v>796</v>
      </c>
      <c r="B55" s="561" t="s">
        <v>843</v>
      </c>
      <c r="C55" s="101">
        <f>+C44+C50</f>
        <v>73669</v>
      </c>
      <c r="D55" s="101">
        <f>+D44+D50</f>
        <v>75699</v>
      </c>
      <c r="E55" s="565">
        <f>+E44+E50</f>
        <v>73435</v>
      </c>
    </row>
    <row r="56" spans="3:5" ht="13.5" thickBot="1">
      <c r="C56" s="566"/>
      <c r="D56" s="566"/>
      <c r="E56" s="566"/>
    </row>
    <row r="57" spans="1:5" ht="13.5" thickBot="1">
      <c r="A57" s="507" t="s">
        <v>619</v>
      </c>
      <c r="B57" s="508"/>
      <c r="C57" s="105">
        <v>12</v>
      </c>
      <c r="D57" s="105">
        <v>12</v>
      </c>
      <c r="E57" s="555">
        <v>12</v>
      </c>
    </row>
    <row r="58" spans="1:5" ht="13.5" thickBot="1">
      <c r="A58" s="507" t="s">
        <v>147</v>
      </c>
      <c r="B58" s="508"/>
      <c r="C58" s="105"/>
      <c r="D58" s="105"/>
      <c r="E58" s="555"/>
    </row>
  </sheetData>
  <sheetProtection formatCells="0"/>
  <mergeCells count="5">
    <mergeCell ref="A1:E1"/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98" zoomScaleSheetLayoutView="100" workbookViewId="0" topLeftCell="A136">
      <selection activeCell="E102" sqref="E102"/>
    </sheetView>
  </sheetViews>
  <sheetFormatPr defaultColWidth="9.00390625" defaultRowHeight="12.75"/>
  <cols>
    <col min="1" max="1" width="9.50390625" style="401" customWidth="1"/>
    <col min="2" max="2" width="60.875" style="401" customWidth="1"/>
    <col min="3" max="5" width="15.875" style="402" customWidth="1"/>
    <col min="6" max="16384" width="9.375" style="412" customWidth="1"/>
  </cols>
  <sheetData>
    <row r="1" spans="1:5" ht="15.75" customHeight="1">
      <c r="A1" s="672" t="s">
        <v>4</v>
      </c>
      <c r="B1" s="672"/>
      <c r="C1" s="672"/>
      <c r="D1" s="672"/>
      <c r="E1" s="672"/>
    </row>
    <row r="2" spans="1:5" ht="15.75" customHeight="1" thickBot="1">
      <c r="A2" s="46" t="s">
        <v>110</v>
      </c>
      <c r="B2" s="46"/>
      <c r="C2" s="399"/>
      <c r="D2" s="399"/>
      <c r="E2" s="399" t="s">
        <v>156</v>
      </c>
    </row>
    <row r="3" spans="1:5" ht="15.75" customHeight="1">
      <c r="A3" s="673" t="s">
        <v>60</v>
      </c>
      <c r="B3" s="675" t="s">
        <v>6</v>
      </c>
      <c r="C3" s="677">
        <f>+'1.1.sz.mell.'!C3:E3</f>
        <v>2014</v>
      </c>
      <c r="D3" s="677"/>
      <c r="E3" s="678"/>
    </row>
    <row r="4" spans="1:5" ht="37.5" customHeight="1" thickBot="1">
      <c r="A4" s="674"/>
      <c r="B4" s="676"/>
      <c r="C4" s="48" t="s">
        <v>178</v>
      </c>
      <c r="D4" s="48" t="s">
        <v>183</v>
      </c>
      <c r="E4" s="49" t="s">
        <v>184</v>
      </c>
    </row>
    <row r="5" spans="1:5" s="413" customFormat="1" ht="12" customHeight="1" thickBot="1">
      <c r="A5" s="377" t="s">
        <v>425</v>
      </c>
      <c r="B5" s="378" t="s">
        <v>426</v>
      </c>
      <c r="C5" s="378" t="s">
        <v>427</v>
      </c>
      <c r="D5" s="378" t="s">
        <v>428</v>
      </c>
      <c r="E5" s="426" t="s">
        <v>429</v>
      </c>
    </row>
    <row r="6" spans="1:5" s="414" customFormat="1" ht="12" customHeight="1" thickBot="1">
      <c r="A6" s="372" t="s">
        <v>672</v>
      </c>
      <c r="B6" s="373" t="s">
        <v>673</v>
      </c>
      <c r="C6" s="404">
        <f>SUM(C7:C12)</f>
        <v>354656</v>
      </c>
      <c r="D6" s="404">
        <f>SUM(D7:D12)</f>
        <v>438363</v>
      </c>
      <c r="E6" s="387">
        <f>SUM(E7:E12)</f>
        <v>438903</v>
      </c>
    </row>
    <row r="7" spans="1:5" s="414" customFormat="1" ht="12" customHeight="1">
      <c r="A7" s="367" t="s">
        <v>674</v>
      </c>
      <c r="B7" s="415" t="s">
        <v>312</v>
      </c>
      <c r="C7" s="406">
        <v>103371</v>
      </c>
      <c r="D7" s="406">
        <v>144918</v>
      </c>
      <c r="E7" s="389">
        <v>144918</v>
      </c>
    </row>
    <row r="8" spans="1:5" s="414" customFormat="1" ht="12" customHeight="1">
      <c r="A8" s="366" t="s">
        <v>675</v>
      </c>
      <c r="B8" s="416" t="s">
        <v>313</v>
      </c>
      <c r="C8" s="405">
        <v>70418</v>
      </c>
      <c r="D8" s="405">
        <v>69583</v>
      </c>
      <c r="E8" s="388">
        <v>69583</v>
      </c>
    </row>
    <row r="9" spans="1:5" s="414" customFormat="1" ht="12" customHeight="1">
      <c r="A9" s="366" t="s">
        <v>676</v>
      </c>
      <c r="B9" s="416" t="s">
        <v>314</v>
      </c>
      <c r="C9" s="405">
        <v>131294</v>
      </c>
      <c r="D9" s="405">
        <v>200617</v>
      </c>
      <c r="E9" s="388">
        <v>195981</v>
      </c>
    </row>
    <row r="10" spans="1:5" s="414" customFormat="1" ht="12" customHeight="1">
      <c r="A10" s="366" t="s">
        <v>677</v>
      </c>
      <c r="B10" s="416" t="s">
        <v>315</v>
      </c>
      <c r="C10" s="405">
        <v>4213</v>
      </c>
      <c r="D10" s="405">
        <v>4213</v>
      </c>
      <c r="E10" s="388">
        <v>4213</v>
      </c>
    </row>
    <row r="11" spans="1:5" s="414" customFormat="1" ht="12" customHeight="1">
      <c r="A11" s="366" t="s">
        <v>678</v>
      </c>
      <c r="B11" s="416" t="s">
        <v>316</v>
      </c>
      <c r="C11" s="405">
        <v>1608</v>
      </c>
      <c r="D11" s="405">
        <v>1671</v>
      </c>
      <c r="E11" s="388">
        <v>2211</v>
      </c>
    </row>
    <row r="12" spans="1:5" s="414" customFormat="1" ht="12" customHeight="1" thickBot="1">
      <c r="A12" s="368" t="s">
        <v>679</v>
      </c>
      <c r="B12" s="417" t="s">
        <v>317</v>
      </c>
      <c r="C12" s="407">
        <v>43752</v>
      </c>
      <c r="D12" s="407">
        <v>17361</v>
      </c>
      <c r="E12" s="390">
        <v>21997</v>
      </c>
    </row>
    <row r="13" spans="1:5" s="414" customFormat="1" ht="12" customHeight="1" thickBot="1">
      <c r="A13" s="372" t="s">
        <v>680</v>
      </c>
      <c r="B13" s="394" t="s">
        <v>681</v>
      </c>
      <c r="C13" s="404">
        <f>SUM(C14:C18)</f>
        <v>0</v>
      </c>
      <c r="D13" s="404">
        <f>SUM(D14:D18)</f>
        <v>0</v>
      </c>
      <c r="E13" s="387">
        <f>SUM(E14:E18)</f>
        <v>0</v>
      </c>
    </row>
    <row r="14" spans="1:5" s="414" customFormat="1" ht="12" customHeight="1">
      <c r="A14" s="367" t="s">
        <v>682</v>
      </c>
      <c r="B14" s="415" t="s">
        <v>319</v>
      </c>
      <c r="C14" s="406"/>
      <c r="D14" s="406"/>
      <c r="E14" s="389"/>
    </row>
    <row r="15" spans="1:5" s="414" customFormat="1" ht="12" customHeight="1">
      <c r="A15" s="366" t="s">
        <v>683</v>
      </c>
      <c r="B15" s="416" t="s">
        <v>320</v>
      </c>
      <c r="C15" s="405"/>
      <c r="D15" s="405"/>
      <c r="E15" s="388"/>
    </row>
    <row r="16" spans="1:5" s="414" customFormat="1" ht="12" customHeight="1">
      <c r="A16" s="366" t="s">
        <v>684</v>
      </c>
      <c r="B16" s="416" t="s">
        <v>321</v>
      </c>
      <c r="C16" s="405"/>
      <c r="D16" s="405"/>
      <c r="E16" s="388"/>
    </row>
    <row r="17" spans="1:5" s="414" customFormat="1" ht="12" customHeight="1">
      <c r="A17" s="366" t="s">
        <v>685</v>
      </c>
      <c r="B17" s="416" t="s">
        <v>322</v>
      </c>
      <c r="C17" s="405"/>
      <c r="D17" s="405"/>
      <c r="E17" s="388"/>
    </row>
    <row r="18" spans="1:5" s="414" customFormat="1" ht="12" customHeight="1">
      <c r="A18" s="366" t="s">
        <v>686</v>
      </c>
      <c r="B18" s="416" t="s">
        <v>323</v>
      </c>
      <c r="C18" s="405"/>
      <c r="D18" s="405"/>
      <c r="E18" s="388"/>
    </row>
    <row r="19" spans="1:5" s="414" customFormat="1" ht="12" customHeight="1" thickBot="1">
      <c r="A19" s="368"/>
      <c r="B19" s="417" t="s">
        <v>687</v>
      </c>
      <c r="C19" s="407"/>
      <c r="D19" s="407"/>
      <c r="E19" s="390"/>
    </row>
    <row r="20" spans="1:5" s="414" customFormat="1" ht="12" customHeight="1" thickBot="1">
      <c r="A20" s="372" t="s">
        <v>688</v>
      </c>
      <c r="B20" s="373" t="s">
        <v>689</v>
      </c>
      <c r="C20" s="404">
        <f>SUM(C21:C25)</f>
        <v>0</v>
      </c>
      <c r="D20" s="404">
        <f>SUM(D21:D25)</f>
        <v>102000</v>
      </c>
      <c r="E20" s="387">
        <f>SUM(E21:E25)</f>
        <v>110657</v>
      </c>
    </row>
    <row r="21" spans="1:5" s="414" customFormat="1" ht="12" customHeight="1">
      <c r="A21" s="367" t="s">
        <v>690</v>
      </c>
      <c r="B21" s="415" t="s">
        <v>326</v>
      </c>
      <c r="C21" s="406"/>
      <c r="D21" s="406">
        <v>102000</v>
      </c>
      <c r="E21" s="389">
        <v>110657</v>
      </c>
    </row>
    <row r="22" spans="1:5" s="414" customFormat="1" ht="12" customHeight="1">
      <c r="A22" s="366" t="s">
        <v>691</v>
      </c>
      <c r="B22" s="416" t="s">
        <v>327</v>
      </c>
      <c r="C22" s="405"/>
      <c r="D22" s="405"/>
      <c r="E22" s="388"/>
    </row>
    <row r="23" spans="1:5" s="414" customFormat="1" ht="12" customHeight="1">
      <c r="A23" s="366" t="s">
        <v>692</v>
      </c>
      <c r="B23" s="416" t="s">
        <v>328</v>
      </c>
      <c r="C23" s="405"/>
      <c r="D23" s="405"/>
      <c r="E23" s="388"/>
    </row>
    <row r="24" spans="1:5" s="414" customFormat="1" ht="12" customHeight="1">
      <c r="A24" s="366" t="s">
        <v>693</v>
      </c>
      <c r="B24" s="416" t="s">
        <v>329</v>
      </c>
      <c r="C24" s="405"/>
      <c r="D24" s="405"/>
      <c r="E24" s="388"/>
    </row>
    <row r="25" spans="1:5" s="414" customFormat="1" ht="12" customHeight="1">
      <c r="A25" s="366" t="s">
        <v>694</v>
      </c>
      <c r="B25" s="416" t="s">
        <v>330</v>
      </c>
      <c r="C25" s="405"/>
      <c r="D25" s="405"/>
      <c r="E25" s="388"/>
    </row>
    <row r="26" spans="1:5" s="414" customFormat="1" ht="12" customHeight="1" thickBot="1">
      <c r="A26" s="368"/>
      <c r="B26" s="417" t="s">
        <v>695</v>
      </c>
      <c r="C26" s="407"/>
      <c r="D26" s="407"/>
      <c r="E26" s="390"/>
    </row>
    <row r="27" spans="1:5" s="414" customFormat="1" ht="12" customHeight="1" thickBot="1">
      <c r="A27" s="372" t="s">
        <v>696</v>
      </c>
      <c r="B27" s="373" t="s">
        <v>697</v>
      </c>
      <c r="C27" s="410">
        <f>+C28+C31+C32+C33</f>
        <v>96100</v>
      </c>
      <c r="D27" s="410">
        <f>+D28+D31+D32+D33</f>
        <v>150550</v>
      </c>
      <c r="E27" s="423">
        <f>+E28+E31+E32+E33</f>
        <v>145520</v>
      </c>
    </row>
    <row r="28" spans="1:5" s="414" customFormat="1" ht="12" customHeight="1">
      <c r="A28" s="367" t="s">
        <v>698</v>
      </c>
      <c r="B28" s="415" t="s">
        <v>334</v>
      </c>
      <c r="C28" s="425">
        <f>+C29+C30</f>
        <v>90100</v>
      </c>
      <c r="D28" s="425">
        <f>+D29+D30</f>
        <v>140900</v>
      </c>
      <c r="E28" s="424">
        <f>+E29+E30</f>
        <v>137482</v>
      </c>
    </row>
    <row r="29" spans="1:5" s="414" customFormat="1" ht="12" customHeight="1">
      <c r="A29" s="366" t="s">
        <v>699</v>
      </c>
      <c r="B29" s="416" t="s">
        <v>336</v>
      </c>
      <c r="C29" s="405">
        <v>17100</v>
      </c>
      <c r="D29" s="405">
        <v>19900</v>
      </c>
      <c r="E29" s="388">
        <v>17832</v>
      </c>
    </row>
    <row r="30" spans="1:5" s="414" customFormat="1" ht="12" customHeight="1">
      <c r="A30" s="366" t="s">
        <v>700</v>
      </c>
      <c r="B30" s="416" t="s">
        <v>338</v>
      </c>
      <c r="C30" s="405">
        <v>73000</v>
      </c>
      <c r="D30" s="405">
        <v>121000</v>
      </c>
      <c r="E30" s="388">
        <v>119650</v>
      </c>
    </row>
    <row r="31" spans="1:5" s="414" customFormat="1" ht="12" customHeight="1">
      <c r="A31" s="366" t="s">
        <v>701</v>
      </c>
      <c r="B31" s="416" t="s">
        <v>340</v>
      </c>
      <c r="C31" s="405">
        <v>5700</v>
      </c>
      <c r="D31" s="405">
        <v>7200</v>
      </c>
      <c r="E31" s="388">
        <v>6022</v>
      </c>
    </row>
    <row r="32" spans="1:5" s="414" customFormat="1" ht="12" customHeight="1">
      <c r="A32" s="366" t="s">
        <v>702</v>
      </c>
      <c r="B32" s="416" t="s">
        <v>342</v>
      </c>
      <c r="C32" s="405"/>
      <c r="D32" s="405"/>
      <c r="E32" s="388"/>
    </row>
    <row r="33" spans="1:5" s="414" customFormat="1" ht="12" customHeight="1" thickBot="1">
      <c r="A33" s="368" t="s">
        <v>703</v>
      </c>
      <c r="B33" s="417" t="s">
        <v>344</v>
      </c>
      <c r="C33" s="407">
        <v>300</v>
      </c>
      <c r="D33" s="407">
        <v>2450</v>
      </c>
      <c r="E33" s="390">
        <v>2016</v>
      </c>
    </row>
    <row r="34" spans="1:5" s="414" customFormat="1" ht="12" customHeight="1" thickBot="1">
      <c r="A34" s="372" t="s">
        <v>704</v>
      </c>
      <c r="B34" s="373" t="s">
        <v>705</v>
      </c>
      <c r="C34" s="404">
        <f>SUM(C35:C44)</f>
        <v>40952</v>
      </c>
      <c r="D34" s="404">
        <f>SUM(D35:D44)</f>
        <v>46205</v>
      </c>
      <c r="E34" s="387">
        <f>SUM(E35:E44)</f>
        <v>48582</v>
      </c>
    </row>
    <row r="35" spans="1:5" s="414" customFormat="1" ht="12" customHeight="1">
      <c r="A35" s="367" t="s">
        <v>706</v>
      </c>
      <c r="B35" s="415" t="s">
        <v>346</v>
      </c>
      <c r="C35" s="406">
        <v>1000</v>
      </c>
      <c r="D35" s="406">
        <v>1668</v>
      </c>
      <c r="E35" s="389">
        <v>1668</v>
      </c>
    </row>
    <row r="36" spans="1:5" s="414" customFormat="1" ht="12" customHeight="1">
      <c r="A36" s="366" t="s">
        <v>707</v>
      </c>
      <c r="B36" s="416" t="s">
        <v>347</v>
      </c>
      <c r="C36" s="405">
        <v>16100</v>
      </c>
      <c r="D36" s="405">
        <v>16394</v>
      </c>
      <c r="E36" s="388">
        <v>17281</v>
      </c>
    </row>
    <row r="37" spans="1:5" s="414" customFormat="1" ht="12" customHeight="1">
      <c r="A37" s="366" t="s">
        <v>708</v>
      </c>
      <c r="B37" s="416" t="s">
        <v>348</v>
      </c>
      <c r="C37" s="405"/>
      <c r="D37" s="405"/>
      <c r="E37" s="388">
        <v>236</v>
      </c>
    </row>
    <row r="38" spans="1:5" s="414" customFormat="1" ht="12" customHeight="1">
      <c r="A38" s="366" t="s">
        <v>709</v>
      </c>
      <c r="B38" s="416" t="s">
        <v>349</v>
      </c>
      <c r="C38" s="405">
        <v>7000</v>
      </c>
      <c r="D38" s="405">
        <v>7730</v>
      </c>
      <c r="E38" s="388">
        <v>6822</v>
      </c>
    </row>
    <row r="39" spans="1:5" s="414" customFormat="1" ht="12" customHeight="1">
      <c r="A39" s="366" t="s">
        <v>710</v>
      </c>
      <c r="B39" s="416" t="s">
        <v>350</v>
      </c>
      <c r="C39" s="405">
        <v>8290</v>
      </c>
      <c r="D39" s="405">
        <v>10440</v>
      </c>
      <c r="E39" s="388">
        <v>6017</v>
      </c>
    </row>
    <row r="40" spans="1:5" s="414" customFormat="1" ht="12" customHeight="1">
      <c r="A40" s="366" t="s">
        <v>711</v>
      </c>
      <c r="B40" s="416" t="s">
        <v>351</v>
      </c>
      <c r="C40" s="405">
        <v>8562</v>
      </c>
      <c r="D40" s="405">
        <v>9467</v>
      </c>
      <c r="E40" s="388">
        <v>7858</v>
      </c>
    </row>
    <row r="41" spans="1:5" s="414" customFormat="1" ht="12" customHeight="1">
      <c r="A41" s="366" t="s">
        <v>711</v>
      </c>
      <c r="B41" s="416" t="s">
        <v>352</v>
      </c>
      <c r="C41" s="405"/>
      <c r="D41" s="405"/>
      <c r="E41" s="388"/>
    </row>
    <row r="42" spans="1:5" s="414" customFormat="1" ht="12" customHeight="1">
      <c r="A42" s="366" t="s">
        <v>712</v>
      </c>
      <c r="B42" s="416" t="s">
        <v>353</v>
      </c>
      <c r="C42" s="405"/>
      <c r="D42" s="405">
        <v>506</v>
      </c>
      <c r="E42" s="388">
        <v>421</v>
      </c>
    </row>
    <row r="43" spans="1:5" s="414" customFormat="1" ht="12" customHeight="1">
      <c r="A43" s="366" t="s">
        <v>713</v>
      </c>
      <c r="B43" s="416" t="s">
        <v>355</v>
      </c>
      <c r="C43" s="408"/>
      <c r="D43" s="408"/>
      <c r="E43" s="391"/>
    </row>
    <row r="44" spans="1:5" s="414" customFormat="1" ht="12" customHeight="1" thickBot="1">
      <c r="A44" s="368" t="s">
        <v>714</v>
      </c>
      <c r="B44" s="417" t="s">
        <v>357</v>
      </c>
      <c r="C44" s="409"/>
      <c r="D44" s="409"/>
      <c r="E44" s="392">
        <v>8279</v>
      </c>
    </row>
    <row r="45" spans="1:5" s="414" customFormat="1" ht="12" customHeight="1" thickBot="1">
      <c r="A45" s="372" t="s">
        <v>715</v>
      </c>
      <c r="B45" s="373" t="s">
        <v>716</v>
      </c>
      <c r="C45" s="404">
        <f>SUM(C46:C50)</f>
        <v>2500</v>
      </c>
      <c r="D45" s="404">
        <f>SUM(D46:D50)</f>
        <v>6600</v>
      </c>
      <c r="E45" s="387">
        <f>SUM(E46:E50)</f>
        <v>1397</v>
      </c>
    </row>
    <row r="46" spans="1:5" s="414" customFormat="1" ht="12" customHeight="1">
      <c r="A46" s="367" t="s">
        <v>717</v>
      </c>
      <c r="B46" s="415" t="s">
        <v>359</v>
      </c>
      <c r="C46" s="427"/>
      <c r="D46" s="427"/>
      <c r="E46" s="393"/>
    </row>
    <row r="47" spans="1:5" s="414" customFormat="1" ht="12" customHeight="1">
      <c r="A47" s="366" t="s">
        <v>718</v>
      </c>
      <c r="B47" s="416" t="s">
        <v>360</v>
      </c>
      <c r="C47" s="408"/>
      <c r="D47" s="408">
        <v>1200</v>
      </c>
      <c r="E47" s="391">
        <v>1200</v>
      </c>
    </row>
    <row r="48" spans="1:5" s="414" customFormat="1" ht="12" customHeight="1">
      <c r="A48" s="366" t="s">
        <v>719</v>
      </c>
      <c r="B48" s="416" t="s">
        <v>362</v>
      </c>
      <c r="C48" s="408"/>
      <c r="D48" s="408">
        <v>200</v>
      </c>
      <c r="E48" s="391">
        <v>197</v>
      </c>
    </row>
    <row r="49" spans="1:5" s="414" customFormat="1" ht="12" customHeight="1">
      <c r="A49" s="366" t="s">
        <v>720</v>
      </c>
      <c r="B49" s="416" t="s">
        <v>823</v>
      </c>
      <c r="C49" s="408">
        <v>2500</v>
      </c>
      <c r="D49" s="408">
        <v>5200</v>
      </c>
      <c r="E49" s="391"/>
    </row>
    <row r="50" spans="1:5" s="414" customFormat="1" ht="12" customHeight="1" thickBot="1">
      <c r="A50" s="368" t="s">
        <v>721</v>
      </c>
      <c r="B50" s="417" t="s">
        <v>366</v>
      </c>
      <c r="C50" s="409"/>
      <c r="D50" s="409"/>
      <c r="E50" s="392"/>
    </row>
    <row r="51" spans="1:5" s="414" customFormat="1" ht="17.25" customHeight="1" thickBot="1">
      <c r="A51" s="372" t="s">
        <v>722</v>
      </c>
      <c r="B51" s="373" t="s">
        <v>723</v>
      </c>
      <c r="C51" s="404">
        <f>SUM(C52:C54)</f>
        <v>101022</v>
      </c>
      <c r="D51" s="404">
        <f>SUM(D52:D54)</f>
        <v>101192</v>
      </c>
      <c r="E51" s="387">
        <f>SUM(E52:E54)</f>
        <v>132994</v>
      </c>
    </row>
    <row r="52" spans="1:5" s="414" customFormat="1" ht="12" customHeight="1">
      <c r="A52" s="367" t="s">
        <v>724</v>
      </c>
      <c r="B52" s="415" t="s">
        <v>368</v>
      </c>
      <c r="C52" s="406"/>
      <c r="D52" s="406"/>
      <c r="E52" s="389"/>
    </row>
    <row r="53" spans="1:5" s="414" customFormat="1" ht="12" customHeight="1">
      <c r="A53" s="366" t="s">
        <v>725</v>
      </c>
      <c r="B53" s="416" t="s">
        <v>369</v>
      </c>
      <c r="C53" s="405"/>
      <c r="D53" s="405"/>
      <c r="E53" s="388">
        <v>170</v>
      </c>
    </row>
    <row r="54" spans="1:5" s="414" customFormat="1" ht="12" customHeight="1">
      <c r="A54" s="366" t="s">
        <v>726</v>
      </c>
      <c r="B54" s="416" t="s">
        <v>371</v>
      </c>
      <c r="C54" s="405">
        <v>101022</v>
      </c>
      <c r="D54" s="405">
        <v>101192</v>
      </c>
      <c r="E54" s="388">
        <v>132824</v>
      </c>
    </row>
    <row r="55" spans="1:5" s="414" customFormat="1" ht="12" customHeight="1" thickBot="1">
      <c r="A55" s="368"/>
      <c r="B55" s="417" t="s">
        <v>373</v>
      </c>
      <c r="C55" s="407"/>
      <c r="D55" s="407"/>
      <c r="E55" s="390"/>
    </row>
    <row r="56" spans="1:5" s="414" customFormat="1" ht="12" customHeight="1" thickBot="1">
      <c r="A56" s="372" t="s">
        <v>727</v>
      </c>
      <c r="B56" s="394" t="s">
        <v>374</v>
      </c>
      <c r="C56" s="404">
        <f>SUM(C57:C59)</f>
        <v>46360</v>
      </c>
      <c r="D56" s="404">
        <f>SUM(D57:D59)</f>
        <v>22640</v>
      </c>
      <c r="E56" s="387">
        <f>SUM(E57:E59)</f>
        <v>11351</v>
      </c>
    </row>
    <row r="57" spans="1:5" s="414" customFormat="1" ht="12" customHeight="1">
      <c r="A57" s="367" t="s">
        <v>728</v>
      </c>
      <c r="B57" s="415" t="s">
        <v>375</v>
      </c>
      <c r="C57" s="408"/>
      <c r="D57" s="408"/>
      <c r="E57" s="391"/>
    </row>
    <row r="58" spans="1:5" s="414" customFormat="1" ht="12" customHeight="1">
      <c r="A58" s="366" t="s">
        <v>729</v>
      </c>
      <c r="B58" s="416" t="s">
        <v>376</v>
      </c>
      <c r="C58" s="408"/>
      <c r="D58" s="408"/>
      <c r="E58" s="391"/>
    </row>
    <row r="59" spans="1:5" s="414" customFormat="1" ht="12" customHeight="1">
      <c r="A59" s="366" t="s">
        <v>730</v>
      </c>
      <c r="B59" s="416" t="s">
        <v>377</v>
      </c>
      <c r="C59" s="408">
        <v>46360</v>
      </c>
      <c r="D59" s="408">
        <v>22640</v>
      </c>
      <c r="E59" s="391">
        <v>11351</v>
      </c>
    </row>
    <row r="60" spans="1:5" s="414" customFormat="1" ht="12" customHeight="1" thickBot="1">
      <c r="A60" s="368"/>
      <c r="B60" s="417" t="s">
        <v>731</v>
      </c>
      <c r="C60" s="408"/>
      <c r="D60" s="408"/>
      <c r="E60" s="391"/>
    </row>
    <row r="61" spans="1:5" s="414" customFormat="1" ht="12" customHeight="1" thickBot="1">
      <c r="A61" s="372" t="s">
        <v>732</v>
      </c>
      <c r="B61" s="373" t="s">
        <v>733</v>
      </c>
      <c r="C61" s="410">
        <f>+C6+C13+C20+C27+C34+C45+C51+C56</f>
        <v>641590</v>
      </c>
      <c r="D61" s="410">
        <f>+D6+D13+D20+D27+D34+D45+D51+D56</f>
        <v>867550</v>
      </c>
      <c r="E61" s="423">
        <f>+E6+E13+E20+E27+E34+E45+E51+E56</f>
        <v>889404</v>
      </c>
    </row>
    <row r="62" spans="1:5" s="414" customFormat="1" ht="12" customHeight="1" thickBot="1">
      <c r="A62" s="428" t="s">
        <v>734</v>
      </c>
      <c r="B62" s="394" t="s">
        <v>735</v>
      </c>
      <c r="C62" s="404">
        <f>+C63+C64+C65</f>
        <v>0</v>
      </c>
      <c r="D62" s="404">
        <f>+D63+D64+D65</f>
        <v>0</v>
      </c>
      <c r="E62" s="387">
        <f>+E63+E64+E65</f>
        <v>0</v>
      </c>
    </row>
    <row r="63" spans="1:5" s="414" customFormat="1" ht="12" customHeight="1">
      <c r="A63" s="367" t="s">
        <v>736</v>
      </c>
      <c r="B63" s="415" t="s">
        <v>383</v>
      </c>
      <c r="C63" s="408"/>
      <c r="D63" s="408"/>
      <c r="E63" s="391"/>
    </row>
    <row r="64" spans="1:5" s="414" customFormat="1" ht="12" customHeight="1">
      <c r="A64" s="366" t="s">
        <v>737</v>
      </c>
      <c r="B64" s="416" t="s">
        <v>385</v>
      </c>
      <c r="C64" s="408"/>
      <c r="D64" s="408"/>
      <c r="E64" s="391"/>
    </row>
    <row r="65" spans="1:5" s="414" customFormat="1" ht="12" customHeight="1" thickBot="1">
      <c r="A65" s="368" t="s">
        <v>738</v>
      </c>
      <c r="B65" s="352" t="s">
        <v>430</v>
      </c>
      <c r="C65" s="408"/>
      <c r="D65" s="408"/>
      <c r="E65" s="391"/>
    </row>
    <row r="66" spans="1:5" s="414" customFormat="1" ht="12" customHeight="1" thickBot="1">
      <c r="A66" s="428" t="s">
        <v>739</v>
      </c>
      <c r="B66" s="394" t="s">
        <v>740</v>
      </c>
      <c r="C66" s="404">
        <f>+C67+C68+C69+C70</f>
        <v>0</v>
      </c>
      <c r="D66" s="404">
        <f>+D67+D68+D69+D70</f>
        <v>0</v>
      </c>
      <c r="E66" s="387">
        <f>+E67+E68+E69+E70</f>
        <v>0</v>
      </c>
    </row>
    <row r="67" spans="1:5" s="414" customFormat="1" ht="13.5" customHeight="1">
      <c r="A67" s="367" t="s">
        <v>741</v>
      </c>
      <c r="B67" s="415" t="s">
        <v>389</v>
      </c>
      <c r="C67" s="408"/>
      <c r="D67" s="408"/>
      <c r="E67" s="391"/>
    </row>
    <row r="68" spans="1:5" s="414" customFormat="1" ht="12" customHeight="1">
      <c r="A68" s="366" t="s">
        <v>742</v>
      </c>
      <c r="B68" s="416" t="s">
        <v>390</v>
      </c>
      <c r="C68" s="408"/>
      <c r="D68" s="408"/>
      <c r="E68" s="391"/>
    </row>
    <row r="69" spans="1:5" s="414" customFormat="1" ht="12" customHeight="1">
      <c r="A69" s="366" t="s">
        <v>743</v>
      </c>
      <c r="B69" s="416" t="s">
        <v>392</v>
      </c>
      <c r="C69" s="408"/>
      <c r="D69" s="408"/>
      <c r="E69" s="391"/>
    </row>
    <row r="70" spans="1:5" s="414" customFormat="1" ht="12" customHeight="1" thickBot="1">
      <c r="A70" s="368" t="s">
        <v>744</v>
      </c>
      <c r="B70" s="417" t="s">
        <v>394</v>
      </c>
      <c r="C70" s="408"/>
      <c r="D70" s="408"/>
      <c r="E70" s="391"/>
    </row>
    <row r="71" spans="1:5" s="414" customFormat="1" ht="12" customHeight="1" thickBot="1">
      <c r="A71" s="428" t="s">
        <v>745</v>
      </c>
      <c r="B71" s="394" t="s">
        <v>746</v>
      </c>
      <c r="C71" s="404">
        <f>+C72+C73</f>
        <v>0</v>
      </c>
      <c r="D71" s="404">
        <f>+D72+D73</f>
        <v>0</v>
      </c>
      <c r="E71" s="387">
        <f>+E72+E73</f>
        <v>0</v>
      </c>
    </row>
    <row r="72" spans="1:5" s="414" customFormat="1" ht="12" customHeight="1">
      <c r="A72" s="367" t="s">
        <v>747</v>
      </c>
      <c r="B72" s="415" t="s">
        <v>398</v>
      </c>
      <c r="C72" s="408"/>
      <c r="D72" s="408"/>
      <c r="E72" s="391"/>
    </row>
    <row r="73" spans="1:5" s="414" customFormat="1" ht="12" customHeight="1" thickBot="1">
      <c r="A73" s="368" t="s">
        <v>748</v>
      </c>
      <c r="B73" s="417" t="s">
        <v>400</v>
      </c>
      <c r="C73" s="408"/>
      <c r="D73" s="408"/>
      <c r="E73" s="391"/>
    </row>
    <row r="74" spans="1:5" s="414" customFormat="1" ht="12" customHeight="1" thickBot="1">
      <c r="A74" s="428" t="s">
        <v>749</v>
      </c>
      <c r="B74" s="394" t="s">
        <v>750</v>
      </c>
      <c r="C74" s="404">
        <f>+C75+C76+C77</f>
        <v>0</v>
      </c>
      <c r="D74" s="404">
        <f>+D75+D76+D77</f>
        <v>0</v>
      </c>
      <c r="E74" s="387">
        <f>+E75+E76+E77</f>
        <v>0</v>
      </c>
    </row>
    <row r="75" spans="1:5" s="414" customFormat="1" ht="12" customHeight="1">
      <c r="A75" s="367" t="s">
        <v>751</v>
      </c>
      <c r="B75" s="415" t="s">
        <v>404</v>
      </c>
      <c r="C75" s="408"/>
      <c r="D75" s="408"/>
      <c r="E75" s="391"/>
    </row>
    <row r="76" spans="1:5" s="414" customFormat="1" ht="12" customHeight="1">
      <c r="A76" s="366" t="s">
        <v>752</v>
      </c>
      <c r="B76" s="416" t="s">
        <v>406</v>
      </c>
      <c r="C76" s="408"/>
      <c r="D76" s="408"/>
      <c r="E76" s="391"/>
    </row>
    <row r="77" spans="1:5" s="414" customFormat="1" ht="12" customHeight="1" thickBot="1">
      <c r="A77" s="368" t="s">
        <v>753</v>
      </c>
      <c r="B77" s="396" t="s">
        <v>408</v>
      </c>
      <c r="C77" s="408"/>
      <c r="D77" s="408"/>
      <c r="E77" s="391"/>
    </row>
    <row r="78" spans="1:5" s="414" customFormat="1" ht="12" customHeight="1" thickBot="1">
      <c r="A78" s="428" t="s">
        <v>754</v>
      </c>
      <c r="B78" s="394" t="s">
        <v>755</v>
      </c>
      <c r="C78" s="404">
        <f>+C79+C80+C81+C82</f>
        <v>0</v>
      </c>
      <c r="D78" s="404">
        <f>+D79+D80+D81+D82</f>
        <v>0</v>
      </c>
      <c r="E78" s="387">
        <f>+E79+E80+E81+E82</f>
        <v>0</v>
      </c>
    </row>
    <row r="79" spans="1:5" s="414" customFormat="1" ht="12" customHeight="1">
      <c r="A79" s="418" t="s">
        <v>756</v>
      </c>
      <c r="B79" s="415" t="s">
        <v>412</v>
      </c>
      <c r="C79" s="408"/>
      <c r="D79" s="408"/>
      <c r="E79" s="391"/>
    </row>
    <row r="80" spans="1:5" s="414" customFormat="1" ht="12" customHeight="1">
      <c r="A80" s="419" t="s">
        <v>757</v>
      </c>
      <c r="B80" s="416" t="s">
        <v>414</v>
      </c>
      <c r="C80" s="408"/>
      <c r="D80" s="408"/>
      <c r="E80" s="391"/>
    </row>
    <row r="81" spans="1:5" s="414" customFormat="1" ht="12" customHeight="1">
      <c r="A81" s="419" t="s">
        <v>758</v>
      </c>
      <c r="B81" s="416" t="s">
        <v>416</v>
      </c>
      <c r="C81" s="408"/>
      <c r="D81" s="408"/>
      <c r="E81" s="391"/>
    </row>
    <row r="82" spans="1:5" s="414" customFormat="1" ht="12" customHeight="1" thickBot="1">
      <c r="A82" s="429" t="s">
        <v>759</v>
      </c>
      <c r="B82" s="396" t="s">
        <v>418</v>
      </c>
      <c r="C82" s="408"/>
      <c r="D82" s="408"/>
      <c r="E82" s="391"/>
    </row>
    <row r="83" spans="1:5" s="414" customFormat="1" ht="12" customHeight="1" thickBot="1">
      <c r="A83" s="428" t="s">
        <v>760</v>
      </c>
      <c r="B83" s="394" t="s">
        <v>420</v>
      </c>
      <c r="C83" s="431"/>
      <c r="D83" s="431"/>
      <c r="E83" s="432"/>
    </row>
    <row r="84" spans="1:5" s="414" customFormat="1" ht="12" customHeight="1" thickBot="1">
      <c r="A84" s="428" t="s">
        <v>761</v>
      </c>
      <c r="B84" s="350" t="s">
        <v>762</v>
      </c>
      <c r="C84" s="410">
        <f>+C62+C66+C71+C74+C78+C83</f>
        <v>0</v>
      </c>
      <c r="D84" s="410">
        <f>+D62+D66+D71+D74+D78+D83</f>
        <v>0</v>
      </c>
      <c r="E84" s="423">
        <f>+E62+E66+E71+E74+E78+E83</f>
        <v>0</v>
      </c>
    </row>
    <row r="85" spans="1:5" s="414" customFormat="1" ht="12" customHeight="1" thickBot="1">
      <c r="A85" s="430" t="s">
        <v>763</v>
      </c>
      <c r="B85" s="353" t="s">
        <v>764</v>
      </c>
      <c r="C85" s="410">
        <f>+C61+C84</f>
        <v>641590</v>
      </c>
      <c r="D85" s="410">
        <f>+D61+D84</f>
        <v>867550</v>
      </c>
      <c r="E85" s="423">
        <f>+E61+E84</f>
        <v>889404</v>
      </c>
    </row>
    <row r="86" spans="1:5" s="414" customFormat="1" ht="12" customHeight="1">
      <c r="A86" s="348"/>
      <c r="B86" s="348"/>
      <c r="C86" s="349"/>
      <c r="D86" s="349"/>
      <c r="E86" s="349"/>
    </row>
    <row r="87" spans="1:5" ht="16.5" customHeight="1">
      <c r="A87" s="672" t="s">
        <v>36</v>
      </c>
      <c r="B87" s="672"/>
      <c r="C87" s="672"/>
      <c r="D87" s="672"/>
      <c r="E87" s="672"/>
    </row>
    <row r="88" spans="1:5" s="420" customFormat="1" ht="16.5" customHeight="1" thickBot="1">
      <c r="A88" s="47" t="s">
        <v>111</v>
      </c>
      <c r="B88" s="47"/>
      <c r="C88" s="381"/>
      <c r="D88" s="381"/>
      <c r="E88" s="381" t="s">
        <v>156</v>
      </c>
    </row>
    <row r="89" spans="1:5" s="420" customFormat="1" ht="16.5" customHeight="1">
      <c r="A89" s="673" t="s">
        <v>60</v>
      </c>
      <c r="B89" s="675" t="s">
        <v>177</v>
      </c>
      <c r="C89" s="677">
        <f>+C3</f>
        <v>2014</v>
      </c>
      <c r="D89" s="677"/>
      <c r="E89" s="678"/>
    </row>
    <row r="90" spans="1:5" ht="37.5" customHeight="1" thickBot="1">
      <c r="A90" s="674"/>
      <c r="B90" s="676"/>
      <c r="C90" s="48" t="s">
        <v>178</v>
      </c>
      <c r="D90" s="48" t="s">
        <v>183</v>
      </c>
      <c r="E90" s="49" t="s">
        <v>184</v>
      </c>
    </row>
    <row r="91" spans="1:5" s="413" customFormat="1" ht="12" customHeight="1" thickBot="1">
      <c r="A91" s="377" t="s">
        <v>425</v>
      </c>
      <c r="B91" s="378" t="s">
        <v>426</v>
      </c>
      <c r="C91" s="378" t="s">
        <v>427</v>
      </c>
      <c r="D91" s="378" t="s">
        <v>428</v>
      </c>
      <c r="E91" s="379" t="s">
        <v>429</v>
      </c>
    </row>
    <row r="92" spans="1:5" ht="12" customHeight="1" thickBot="1">
      <c r="A92" s="374" t="s">
        <v>7</v>
      </c>
      <c r="B92" s="376" t="s">
        <v>765</v>
      </c>
      <c r="C92" s="403">
        <f>SUM(C93:C97)</f>
        <v>462576</v>
      </c>
      <c r="D92" s="403">
        <f>SUM(D93:D97)</f>
        <v>496222</v>
      </c>
      <c r="E92" s="358">
        <f>SUM(E93:E97)</f>
        <v>557776</v>
      </c>
    </row>
    <row r="93" spans="1:5" ht="12" customHeight="1">
      <c r="A93" s="369" t="s">
        <v>766</v>
      </c>
      <c r="B93" s="362" t="s">
        <v>37</v>
      </c>
      <c r="C93" s="92">
        <v>232010</v>
      </c>
      <c r="D93" s="92">
        <v>257317</v>
      </c>
      <c r="E93" s="357">
        <v>295783</v>
      </c>
    </row>
    <row r="94" spans="1:5" ht="12" customHeight="1">
      <c r="A94" s="366" t="s">
        <v>767</v>
      </c>
      <c r="B94" s="360" t="s">
        <v>131</v>
      </c>
      <c r="C94" s="405">
        <v>54306</v>
      </c>
      <c r="D94" s="405">
        <v>59756</v>
      </c>
      <c r="E94" s="388">
        <v>61272</v>
      </c>
    </row>
    <row r="95" spans="1:5" ht="12" customHeight="1">
      <c r="A95" s="366" t="s">
        <v>768</v>
      </c>
      <c r="B95" s="360" t="s">
        <v>100</v>
      </c>
      <c r="C95" s="407">
        <v>171260</v>
      </c>
      <c r="D95" s="407">
        <v>172211</v>
      </c>
      <c r="E95" s="390">
        <v>189621</v>
      </c>
    </row>
    <row r="96" spans="1:5" ht="12" customHeight="1">
      <c r="A96" s="366" t="s">
        <v>769</v>
      </c>
      <c r="B96" s="363" t="s">
        <v>132</v>
      </c>
      <c r="C96" s="407"/>
      <c r="D96" s="407"/>
      <c r="E96" s="390"/>
    </row>
    <row r="97" spans="1:5" ht="12" customHeight="1">
      <c r="A97" s="366" t="s">
        <v>770</v>
      </c>
      <c r="B97" s="371" t="s">
        <v>133</v>
      </c>
      <c r="C97" s="407">
        <v>5000</v>
      </c>
      <c r="D97" s="407">
        <v>6938</v>
      </c>
      <c r="E97" s="390">
        <v>11100</v>
      </c>
    </row>
    <row r="98" spans="1:5" ht="12" customHeight="1">
      <c r="A98" s="366" t="s">
        <v>771</v>
      </c>
      <c r="B98" s="360" t="s">
        <v>431</v>
      </c>
      <c r="C98" s="407"/>
      <c r="D98" s="407"/>
      <c r="E98" s="390"/>
    </row>
    <row r="99" spans="1:5" ht="12" customHeight="1">
      <c r="A99" s="366" t="s">
        <v>772</v>
      </c>
      <c r="B99" s="383" t="s">
        <v>432</v>
      </c>
      <c r="C99" s="407"/>
      <c r="D99" s="407"/>
      <c r="E99" s="390"/>
    </row>
    <row r="100" spans="1:5" ht="12" customHeight="1">
      <c r="A100" s="366" t="s">
        <v>773</v>
      </c>
      <c r="B100" s="384" t="s">
        <v>433</v>
      </c>
      <c r="C100" s="407"/>
      <c r="D100" s="407"/>
      <c r="E100" s="390"/>
    </row>
    <row r="101" spans="1:5" ht="23.25" customHeight="1">
      <c r="A101" s="366" t="s">
        <v>774</v>
      </c>
      <c r="B101" s="384" t="s">
        <v>826</v>
      </c>
      <c r="C101" s="407"/>
      <c r="D101" s="407">
        <v>1938</v>
      </c>
      <c r="E101" s="390">
        <v>1938</v>
      </c>
    </row>
    <row r="102" spans="1:5" ht="12" customHeight="1">
      <c r="A102" s="366" t="s">
        <v>775</v>
      </c>
      <c r="B102" s="383" t="s">
        <v>435</v>
      </c>
      <c r="C102" s="407"/>
      <c r="D102" s="407"/>
      <c r="E102" s="390"/>
    </row>
    <row r="103" spans="1:5" ht="12" customHeight="1">
      <c r="A103" s="366" t="s">
        <v>776</v>
      </c>
      <c r="B103" s="383" t="s">
        <v>436</v>
      </c>
      <c r="C103" s="407"/>
      <c r="D103" s="407"/>
      <c r="E103" s="390"/>
    </row>
    <row r="104" spans="1:5" ht="12" customHeight="1">
      <c r="A104" s="366" t="s">
        <v>777</v>
      </c>
      <c r="B104" s="384" t="s">
        <v>437</v>
      </c>
      <c r="C104" s="407"/>
      <c r="D104" s="407"/>
      <c r="E104" s="390"/>
    </row>
    <row r="105" spans="1:5" ht="12" customHeight="1">
      <c r="A105" s="365" t="s">
        <v>778</v>
      </c>
      <c r="B105" s="385" t="s">
        <v>438</v>
      </c>
      <c r="C105" s="407"/>
      <c r="D105" s="407"/>
      <c r="E105" s="390"/>
    </row>
    <row r="106" spans="1:5" ht="12" customHeight="1">
      <c r="A106" s="366" t="s">
        <v>779</v>
      </c>
      <c r="B106" s="385" t="s">
        <v>440</v>
      </c>
      <c r="C106" s="407"/>
      <c r="D106" s="407"/>
      <c r="E106" s="390"/>
    </row>
    <row r="107" spans="1:5" ht="12" customHeight="1" thickBot="1">
      <c r="A107" s="370" t="s">
        <v>780</v>
      </c>
      <c r="B107" s="386" t="s">
        <v>442</v>
      </c>
      <c r="C107" s="93">
        <v>5000</v>
      </c>
      <c r="D107" s="93">
        <v>5000</v>
      </c>
      <c r="E107" s="351">
        <v>9162</v>
      </c>
    </row>
    <row r="108" spans="1:5" ht="12" customHeight="1" thickBot="1">
      <c r="A108" s="372" t="s">
        <v>8</v>
      </c>
      <c r="B108" s="375" t="s">
        <v>781</v>
      </c>
      <c r="C108" s="404">
        <f>+C109+C111+C113</f>
        <v>84368</v>
      </c>
      <c r="D108" s="404">
        <f>+D109+D111+D113</f>
        <v>184468</v>
      </c>
      <c r="E108" s="387">
        <f>+E109+E111+E113</f>
        <v>165569</v>
      </c>
    </row>
    <row r="109" spans="1:5" ht="12" customHeight="1">
      <c r="A109" s="367" t="s">
        <v>782</v>
      </c>
      <c r="B109" s="360" t="s">
        <v>155</v>
      </c>
      <c r="C109" s="406">
        <v>52364</v>
      </c>
      <c r="D109" s="406">
        <v>52364</v>
      </c>
      <c r="E109" s="389">
        <v>46828</v>
      </c>
    </row>
    <row r="110" spans="1:5" ht="12" customHeight="1">
      <c r="A110" s="367"/>
      <c r="B110" s="364" t="s">
        <v>443</v>
      </c>
      <c r="C110" s="406">
        <v>27630</v>
      </c>
      <c r="D110" s="406">
        <v>27630</v>
      </c>
      <c r="E110" s="389"/>
    </row>
    <row r="111" spans="1:5" ht="15.75">
      <c r="A111" s="367" t="s">
        <v>783</v>
      </c>
      <c r="B111" s="364" t="s">
        <v>135</v>
      </c>
      <c r="C111" s="405">
        <v>31994</v>
      </c>
      <c r="D111" s="405">
        <v>31994</v>
      </c>
      <c r="E111" s="388">
        <v>10912</v>
      </c>
    </row>
    <row r="112" spans="1:5" ht="12" customHeight="1">
      <c r="A112" s="367"/>
      <c r="B112" s="364" t="s">
        <v>444</v>
      </c>
      <c r="C112" s="405"/>
      <c r="D112" s="405"/>
      <c r="E112" s="388"/>
    </row>
    <row r="113" spans="1:5" ht="12" customHeight="1">
      <c r="A113" s="367" t="s">
        <v>784</v>
      </c>
      <c r="B113" s="396" t="s">
        <v>158</v>
      </c>
      <c r="C113" s="405">
        <v>10</v>
      </c>
      <c r="D113" s="405">
        <v>100110</v>
      </c>
      <c r="E113" s="388">
        <v>107829</v>
      </c>
    </row>
    <row r="114" spans="1:5" ht="21.75" customHeight="1">
      <c r="A114" s="367" t="s">
        <v>785</v>
      </c>
      <c r="B114" s="395" t="s">
        <v>445</v>
      </c>
      <c r="C114" s="405"/>
      <c r="D114" s="405"/>
      <c r="E114" s="388"/>
    </row>
    <row r="115" spans="1:5" ht="24" customHeight="1">
      <c r="A115" s="367" t="s">
        <v>786</v>
      </c>
      <c r="B115" s="411" t="s">
        <v>446</v>
      </c>
      <c r="C115" s="405"/>
      <c r="D115" s="405"/>
      <c r="E115" s="388"/>
    </row>
    <row r="116" spans="1:5" ht="12" customHeight="1">
      <c r="A116" s="367" t="s">
        <v>787</v>
      </c>
      <c r="B116" s="384" t="s">
        <v>434</v>
      </c>
      <c r="C116" s="405"/>
      <c r="D116" s="405"/>
      <c r="E116" s="388"/>
    </row>
    <row r="117" spans="1:5" ht="12" customHeight="1">
      <c r="A117" s="367" t="s">
        <v>788</v>
      </c>
      <c r="B117" s="384" t="s">
        <v>827</v>
      </c>
      <c r="C117" s="405"/>
      <c r="D117" s="405">
        <v>100110</v>
      </c>
      <c r="E117" s="388">
        <v>107829</v>
      </c>
    </row>
    <row r="118" spans="1:5" ht="12" customHeight="1">
      <c r="A118" s="367" t="s">
        <v>789</v>
      </c>
      <c r="B118" s="384" t="s">
        <v>448</v>
      </c>
      <c r="C118" s="405"/>
      <c r="D118" s="405"/>
      <c r="E118" s="388"/>
    </row>
    <row r="119" spans="1:5" s="433" customFormat="1" ht="12" customHeight="1">
      <c r="A119" s="367" t="s">
        <v>790</v>
      </c>
      <c r="B119" s="384" t="s">
        <v>437</v>
      </c>
      <c r="C119" s="405"/>
      <c r="D119" s="405"/>
      <c r="E119" s="388"/>
    </row>
    <row r="120" spans="1:5" ht="12" customHeight="1">
      <c r="A120" s="367" t="s">
        <v>791</v>
      </c>
      <c r="B120" s="384" t="s">
        <v>451</v>
      </c>
      <c r="C120" s="405"/>
      <c r="D120" s="405"/>
      <c r="E120" s="388"/>
    </row>
    <row r="121" spans="1:5" ht="12" customHeight="1" thickBot="1">
      <c r="A121" s="365" t="s">
        <v>792</v>
      </c>
      <c r="B121" s="384" t="s">
        <v>453</v>
      </c>
      <c r="C121" s="407">
        <v>10</v>
      </c>
      <c r="D121" s="407"/>
      <c r="E121" s="390"/>
    </row>
    <row r="122" spans="1:5" ht="12" customHeight="1" thickBot="1">
      <c r="A122" s="372" t="s">
        <v>9</v>
      </c>
      <c r="B122" s="380" t="s">
        <v>793</v>
      </c>
      <c r="C122" s="404">
        <f>+C123+C124</f>
        <v>2500</v>
      </c>
      <c r="D122" s="404">
        <f>+D123+D124</f>
        <v>500</v>
      </c>
      <c r="E122" s="387">
        <f>+E123+E124</f>
        <v>0</v>
      </c>
    </row>
    <row r="123" spans="1:5" ht="12" customHeight="1">
      <c r="A123" s="367" t="s">
        <v>794</v>
      </c>
      <c r="B123" s="361" t="s">
        <v>47</v>
      </c>
      <c r="C123" s="406">
        <v>1000</v>
      </c>
      <c r="D123" s="406">
        <v>500</v>
      </c>
      <c r="E123" s="389"/>
    </row>
    <row r="124" spans="1:5" ht="12" customHeight="1" thickBot="1">
      <c r="A124" s="368" t="s">
        <v>795</v>
      </c>
      <c r="B124" s="364" t="s">
        <v>48</v>
      </c>
      <c r="C124" s="407">
        <v>1500</v>
      </c>
      <c r="D124" s="407"/>
      <c r="E124" s="390"/>
    </row>
    <row r="125" spans="1:5" ht="12" customHeight="1" thickBot="1">
      <c r="A125" s="372" t="s">
        <v>796</v>
      </c>
      <c r="B125" s="380" t="s">
        <v>797</v>
      </c>
      <c r="C125" s="404">
        <f>+C92+C108+C122</f>
        <v>549444</v>
      </c>
      <c r="D125" s="404">
        <f>+D92+D108+D122</f>
        <v>681190</v>
      </c>
      <c r="E125" s="387">
        <f>+E92+E108+E122</f>
        <v>723345</v>
      </c>
    </row>
    <row r="126" spans="1:5" ht="12" customHeight="1" thickBot="1">
      <c r="A126" s="372" t="s">
        <v>798</v>
      </c>
      <c r="B126" s="380" t="s">
        <v>799</v>
      </c>
      <c r="C126" s="404">
        <f>+C127+C128+C129</f>
        <v>0</v>
      </c>
      <c r="D126" s="404">
        <f>+D127+D128+D129</f>
        <v>0</v>
      </c>
      <c r="E126" s="387">
        <f>+E127+E128+E129</f>
        <v>0</v>
      </c>
    </row>
    <row r="127" spans="1:5" ht="12" customHeight="1">
      <c r="A127" s="367" t="s">
        <v>800</v>
      </c>
      <c r="B127" s="361" t="s">
        <v>457</v>
      </c>
      <c r="C127" s="405"/>
      <c r="D127" s="405"/>
      <c r="E127" s="388"/>
    </row>
    <row r="128" spans="1:5" ht="12" customHeight="1">
      <c r="A128" s="367" t="s">
        <v>801</v>
      </c>
      <c r="B128" s="361" t="s">
        <v>458</v>
      </c>
      <c r="C128" s="405"/>
      <c r="D128" s="405"/>
      <c r="E128" s="388"/>
    </row>
    <row r="129" spans="1:5" ht="12" customHeight="1" thickBot="1">
      <c r="A129" s="365" t="s">
        <v>802</v>
      </c>
      <c r="B129" s="359" t="s">
        <v>459</v>
      </c>
      <c r="C129" s="405"/>
      <c r="D129" s="405"/>
      <c r="E129" s="388"/>
    </row>
    <row r="130" spans="1:5" ht="12" customHeight="1" thickBot="1">
      <c r="A130" s="372" t="s">
        <v>803</v>
      </c>
      <c r="B130" s="380" t="s">
        <v>804</v>
      </c>
      <c r="C130" s="404">
        <f>+C131+C132+C134+C133</f>
        <v>0</v>
      </c>
      <c r="D130" s="404">
        <f>+D131+D132+D134+D133</f>
        <v>0</v>
      </c>
      <c r="E130" s="387">
        <f>+E131+E132+E134+E133</f>
        <v>0</v>
      </c>
    </row>
    <row r="131" spans="1:5" ht="12" customHeight="1">
      <c r="A131" s="367" t="s">
        <v>805</v>
      </c>
      <c r="B131" s="361" t="s">
        <v>461</v>
      </c>
      <c r="C131" s="405"/>
      <c r="D131" s="405"/>
      <c r="E131" s="388"/>
    </row>
    <row r="132" spans="1:5" ht="12" customHeight="1">
      <c r="A132" s="367" t="s">
        <v>806</v>
      </c>
      <c r="B132" s="361" t="s">
        <v>462</v>
      </c>
      <c r="C132" s="405"/>
      <c r="D132" s="405"/>
      <c r="E132" s="388"/>
    </row>
    <row r="133" spans="1:5" ht="12" customHeight="1">
      <c r="A133" s="367" t="s">
        <v>807</v>
      </c>
      <c r="B133" s="361" t="s">
        <v>463</v>
      </c>
      <c r="C133" s="405"/>
      <c r="D133" s="405"/>
      <c r="E133" s="388"/>
    </row>
    <row r="134" spans="1:5" ht="12" customHeight="1" thickBot="1">
      <c r="A134" s="365" t="s">
        <v>808</v>
      </c>
      <c r="B134" s="359" t="s">
        <v>464</v>
      </c>
      <c r="C134" s="405"/>
      <c r="D134" s="405"/>
      <c r="E134" s="388"/>
    </row>
    <row r="135" spans="1:5" ht="12" customHeight="1" thickBot="1">
      <c r="A135" s="372" t="s">
        <v>809</v>
      </c>
      <c r="B135" s="380" t="s">
        <v>810</v>
      </c>
      <c r="C135" s="410">
        <f>+C136+C137+C138+C139</f>
        <v>0</v>
      </c>
      <c r="D135" s="410">
        <f>+D136+D137+D138+D139</f>
        <v>0</v>
      </c>
      <c r="E135" s="423">
        <f>+E136+E137+E138+E139</f>
        <v>0</v>
      </c>
    </row>
    <row r="136" spans="1:5" ht="12" customHeight="1">
      <c r="A136" s="367" t="s">
        <v>811</v>
      </c>
      <c r="B136" s="361" t="s">
        <v>466</v>
      </c>
      <c r="C136" s="405"/>
      <c r="D136" s="405"/>
      <c r="E136" s="388"/>
    </row>
    <row r="137" spans="1:5" ht="12" customHeight="1">
      <c r="A137" s="367" t="s">
        <v>812</v>
      </c>
      <c r="B137" s="361" t="s">
        <v>467</v>
      </c>
      <c r="C137" s="405"/>
      <c r="D137" s="405"/>
      <c r="E137" s="388"/>
    </row>
    <row r="138" spans="1:5" ht="12" customHeight="1">
      <c r="A138" s="367" t="s">
        <v>813</v>
      </c>
      <c r="B138" s="361" t="s">
        <v>468</v>
      </c>
      <c r="C138" s="405"/>
      <c r="D138" s="405"/>
      <c r="E138" s="388"/>
    </row>
    <row r="139" spans="1:5" ht="12" customHeight="1" thickBot="1">
      <c r="A139" s="365" t="s">
        <v>814</v>
      </c>
      <c r="B139" s="359" t="s">
        <v>469</v>
      </c>
      <c r="C139" s="405"/>
      <c r="D139" s="405"/>
      <c r="E139" s="388"/>
    </row>
    <row r="140" spans="1:9" ht="15" customHeight="1" thickBot="1">
      <c r="A140" s="372" t="s">
        <v>815</v>
      </c>
      <c r="B140" s="380" t="s">
        <v>816</v>
      </c>
      <c r="C140" s="94">
        <f>+C141+C142+C143+C144</f>
        <v>0</v>
      </c>
      <c r="D140" s="94">
        <f>+D141+D142+D143+D144</f>
        <v>0</v>
      </c>
      <c r="E140" s="356">
        <f>+E141+E142+E143+E144</f>
        <v>0</v>
      </c>
      <c r="F140" s="421"/>
      <c r="G140" s="422"/>
      <c r="H140" s="422"/>
      <c r="I140" s="422"/>
    </row>
    <row r="141" spans="1:5" s="414" customFormat="1" ht="12.75" customHeight="1">
      <c r="A141" s="367" t="s">
        <v>817</v>
      </c>
      <c r="B141" s="361" t="s">
        <v>470</v>
      </c>
      <c r="C141" s="405"/>
      <c r="D141" s="405"/>
      <c r="E141" s="388"/>
    </row>
    <row r="142" spans="1:5" ht="12.75" customHeight="1">
      <c r="A142" s="367" t="s">
        <v>818</v>
      </c>
      <c r="B142" s="361" t="s">
        <v>471</v>
      </c>
      <c r="C142" s="405"/>
      <c r="D142" s="405"/>
      <c r="E142" s="388"/>
    </row>
    <row r="143" spans="1:5" ht="12.75" customHeight="1">
      <c r="A143" s="367" t="s">
        <v>819</v>
      </c>
      <c r="B143" s="361" t="s">
        <v>472</v>
      </c>
      <c r="C143" s="405"/>
      <c r="D143" s="405"/>
      <c r="E143" s="388"/>
    </row>
    <row r="144" spans="1:5" ht="12.75" customHeight="1" thickBot="1">
      <c r="A144" s="367" t="s">
        <v>820</v>
      </c>
      <c r="B144" s="361" t="s">
        <v>473</v>
      </c>
      <c r="C144" s="405"/>
      <c r="D144" s="405"/>
      <c r="E144" s="388"/>
    </row>
    <row r="145" spans="1:5" ht="16.5" thickBot="1">
      <c r="A145" s="372" t="s">
        <v>821</v>
      </c>
      <c r="B145" s="380" t="s">
        <v>474</v>
      </c>
      <c r="C145" s="354">
        <f>+C126+C130+C135+C140</f>
        <v>0</v>
      </c>
      <c r="D145" s="354">
        <f>+D126+D130+D135+D140</f>
        <v>0</v>
      </c>
      <c r="E145" s="355">
        <f>+E126+E130+E135+E140</f>
        <v>0</v>
      </c>
    </row>
    <row r="146" spans="1:5" ht="16.5" thickBot="1">
      <c r="A146" s="397" t="s">
        <v>822</v>
      </c>
      <c r="B146" s="400" t="s">
        <v>475</v>
      </c>
      <c r="C146" s="354">
        <f>+C125+C145</f>
        <v>549444</v>
      </c>
      <c r="D146" s="354">
        <f>+D125+D145</f>
        <v>681190</v>
      </c>
      <c r="E146" s="355">
        <f>+E125+E145</f>
        <v>723345</v>
      </c>
    </row>
    <row r="148" spans="1:5" ht="18.75" customHeight="1">
      <c r="A148" s="671" t="s">
        <v>476</v>
      </c>
      <c r="B148" s="671"/>
      <c r="C148" s="671"/>
      <c r="D148" s="671"/>
      <c r="E148" s="671"/>
    </row>
    <row r="149" spans="1:5" ht="13.5" customHeight="1" thickBot="1">
      <c r="A149" s="382" t="s">
        <v>112</v>
      </c>
      <c r="B149" s="382"/>
      <c r="C149" s="412"/>
      <c r="E149" s="399" t="s">
        <v>156</v>
      </c>
    </row>
    <row r="150" spans="1:5" ht="21.75" thickBot="1">
      <c r="A150" s="372">
        <v>1</v>
      </c>
      <c r="B150" s="375" t="s">
        <v>477</v>
      </c>
      <c r="C150" s="398">
        <f>+C61-C125</f>
        <v>92146</v>
      </c>
      <c r="D150" s="398">
        <f>+D61-D125</f>
        <v>186360</v>
      </c>
      <c r="E150" s="398">
        <f>+E61-E125</f>
        <v>166059</v>
      </c>
    </row>
    <row r="151" spans="1:5" ht="21.75" thickBot="1">
      <c r="A151" s="372" t="s">
        <v>8</v>
      </c>
      <c r="B151" s="375" t="s">
        <v>478</v>
      </c>
      <c r="C151" s="398">
        <f>+C84-C145</f>
        <v>0</v>
      </c>
      <c r="D151" s="398">
        <f>+D84-D145</f>
        <v>0</v>
      </c>
      <c r="E151" s="39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1" customFormat="1" ht="12.75" customHeight="1">
      <c r="C161" s="402"/>
      <c r="D161" s="402"/>
      <c r="E161" s="402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2014. ÉVI ZÁRSZÁMADÁS
KÖTELEZŐ FELADATAINAK MÉRLEGE 
&amp;R&amp;"Times New Roman CE,Félkövér dőlt"&amp;11 1.2. melléklet a 8/2015. (V.19.)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8"/>
  <sheetViews>
    <sheetView zoomScaleSheetLayoutView="145" workbookViewId="0" topLeftCell="A1">
      <selection activeCell="A1" sqref="A1:E1"/>
    </sheetView>
  </sheetViews>
  <sheetFormatPr defaultColWidth="9.00390625" defaultRowHeight="12.75"/>
  <cols>
    <col min="1" max="1" width="18.625" style="562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707" t="s">
        <v>902</v>
      </c>
      <c r="B1" s="707"/>
      <c r="C1" s="707"/>
      <c r="D1" s="707"/>
      <c r="E1" s="707"/>
    </row>
    <row r="2" spans="1:5" s="544" customFormat="1" ht="25.5" customHeight="1">
      <c r="A2" s="524" t="s">
        <v>145</v>
      </c>
      <c r="B2" s="698" t="s">
        <v>847</v>
      </c>
      <c r="C2" s="699"/>
      <c r="D2" s="700"/>
      <c r="E2" s="567" t="s">
        <v>50</v>
      </c>
    </row>
    <row r="3" spans="1:5" s="544" customFormat="1" ht="24.75" thickBot="1">
      <c r="A3" s="542" t="s">
        <v>144</v>
      </c>
      <c r="B3" s="701" t="s">
        <v>516</v>
      </c>
      <c r="C3" s="705"/>
      <c r="D3" s="706"/>
      <c r="E3" s="568" t="s">
        <v>50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22735</v>
      </c>
      <c r="D8" s="587">
        <f>SUM(D9:D18)</f>
        <v>25095</v>
      </c>
      <c r="E8" s="564">
        <f>SUM(E9:E18)</f>
        <v>25086</v>
      </c>
    </row>
    <row r="9" spans="1:5" s="520" customFormat="1" ht="12" customHeight="1">
      <c r="A9" s="569" t="s">
        <v>706</v>
      </c>
      <c r="B9" s="362" t="s">
        <v>346</v>
      </c>
      <c r="C9" s="98"/>
      <c r="D9" s="588"/>
      <c r="E9" s="553"/>
    </row>
    <row r="10" spans="1:5" s="520" customFormat="1" ht="12" customHeight="1">
      <c r="A10" s="570" t="s">
        <v>707</v>
      </c>
      <c r="B10" s="360" t="s">
        <v>347</v>
      </c>
      <c r="C10" s="438">
        <v>15500</v>
      </c>
      <c r="D10" s="589">
        <v>15970</v>
      </c>
      <c r="E10" s="107">
        <v>15966</v>
      </c>
    </row>
    <row r="11" spans="1:5" s="520" customFormat="1" ht="12" customHeight="1">
      <c r="A11" s="570" t="s">
        <v>708</v>
      </c>
      <c r="B11" s="360" t="s">
        <v>348</v>
      </c>
      <c r="C11" s="438"/>
      <c r="D11" s="589"/>
      <c r="E11" s="107"/>
    </row>
    <row r="12" spans="1:5" s="520" customFormat="1" ht="12" customHeight="1">
      <c r="A12" s="570" t="s">
        <v>830</v>
      </c>
      <c r="B12" s="360" t="s">
        <v>349</v>
      </c>
      <c r="C12" s="438"/>
      <c r="D12" s="589"/>
      <c r="E12" s="107"/>
    </row>
    <row r="13" spans="1:5" s="520" customFormat="1" ht="12" customHeight="1">
      <c r="A13" s="570" t="s">
        <v>709</v>
      </c>
      <c r="B13" s="360" t="s">
        <v>350</v>
      </c>
      <c r="C13" s="438">
        <v>2440</v>
      </c>
      <c r="D13" s="589">
        <v>3790</v>
      </c>
      <c r="E13" s="107">
        <v>3786</v>
      </c>
    </row>
    <row r="14" spans="1:5" s="520" customFormat="1" ht="12" customHeight="1">
      <c r="A14" s="570" t="s">
        <v>710</v>
      </c>
      <c r="B14" s="360" t="s">
        <v>520</v>
      </c>
      <c r="C14" s="438">
        <v>4795</v>
      </c>
      <c r="D14" s="589">
        <v>5335</v>
      </c>
      <c r="E14" s="107">
        <v>5333</v>
      </c>
    </row>
    <row r="15" spans="1:5" s="547" customFormat="1" ht="12" customHeight="1">
      <c r="A15" s="570" t="s">
        <v>711</v>
      </c>
      <c r="B15" s="359" t="s">
        <v>521</v>
      </c>
      <c r="C15" s="438"/>
      <c r="D15" s="589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590"/>
      <c r="E16" s="552">
        <v>1</v>
      </c>
    </row>
    <row r="17" spans="1:5" s="520" customFormat="1" ht="12" customHeight="1">
      <c r="A17" s="570" t="s">
        <v>713</v>
      </c>
      <c r="B17" s="360" t="s">
        <v>355</v>
      </c>
      <c r="C17" s="438"/>
      <c r="D17" s="589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108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587">
        <f>SUM(D20:D22)</f>
        <v>0</v>
      </c>
      <c r="E19" s="564">
        <f>SUM(E20:E22)</f>
        <v>0</v>
      </c>
    </row>
    <row r="20" spans="1:5" s="547" customFormat="1" ht="12" customHeight="1">
      <c r="A20" s="570" t="s">
        <v>682</v>
      </c>
      <c r="B20" s="361" t="s">
        <v>319</v>
      </c>
      <c r="C20" s="438"/>
      <c r="D20" s="589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589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589"/>
      <c r="E22" s="107"/>
    </row>
    <row r="23" spans="1:8" s="520" customFormat="1" ht="12" customHeight="1" thickBot="1">
      <c r="A23" s="570"/>
      <c r="B23" s="360" t="s">
        <v>624</v>
      </c>
      <c r="C23" s="438"/>
      <c r="D23" s="589"/>
      <c r="E23" s="107"/>
      <c r="H23" s="657"/>
    </row>
    <row r="24" spans="1:5" s="520" customFormat="1" ht="12" customHeight="1" thickBot="1">
      <c r="A24" s="557" t="s">
        <v>696</v>
      </c>
      <c r="B24" s="380" t="s">
        <v>122</v>
      </c>
      <c r="C24" s="42"/>
      <c r="D24" s="591"/>
      <c r="E24" s="563"/>
    </row>
    <row r="25" spans="1:5" s="520" customFormat="1" ht="12" customHeight="1" thickBot="1">
      <c r="A25" s="557" t="s">
        <v>688</v>
      </c>
      <c r="B25" s="380" t="s">
        <v>833</v>
      </c>
      <c r="C25" s="441">
        <f>+C26+C27</f>
        <v>0</v>
      </c>
      <c r="D25" s="587">
        <f>+D26+D27</f>
        <v>0</v>
      </c>
      <c r="E25" s="564">
        <f>+E26+E27</f>
        <v>0</v>
      </c>
    </row>
    <row r="26" spans="1:5" s="520" customFormat="1" ht="12" customHeight="1">
      <c r="A26" s="571" t="s">
        <v>692</v>
      </c>
      <c r="B26" s="572" t="s">
        <v>522</v>
      </c>
      <c r="C26" s="97"/>
      <c r="D26" s="578"/>
      <c r="E26" s="551"/>
    </row>
    <row r="27" spans="1:5" s="520" customFormat="1" ht="12" customHeight="1">
      <c r="A27" s="571" t="s">
        <v>694</v>
      </c>
      <c r="B27" s="573" t="s">
        <v>524</v>
      </c>
      <c r="C27" s="442"/>
      <c r="D27" s="592"/>
      <c r="E27" s="550"/>
    </row>
    <row r="28" spans="1:5" s="520" customFormat="1" ht="12" customHeight="1" thickBot="1">
      <c r="A28" s="570"/>
      <c r="B28" s="574" t="s">
        <v>625</v>
      </c>
      <c r="C28" s="554"/>
      <c r="D28" s="593"/>
      <c r="E28" s="549"/>
    </row>
    <row r="29" spans="1:5" s="520" customFormat="1" ht="12" customHeight="1" thickBot="1">
      <c r="A29" s="557" t="s">
        <v>715</v>
      </c>
      <c r="B29" s="380" t="s">
        <v>834</v>
      </c>
      <c r="C29" s="441">
        <f>+C30+C31+C32</f>
        <v>0</v>
      </c>
      <c r="D29" s="587">
        <f>+D30+D31+D32</f>
        <v>0</v>
      </c>
      <c r="E29" s="564">
        <f>+E30+E31+E32</f>
        <v>0</v>
      </c>
    </row>
    <row r="30" spans="1:5" s="520" customFormat="1" ht="12" customHeight="1">
      <c r="A30" s="571" t="s">
        <v>717</v>
      </c>
      <c r="B30" s="572" t="s">
        <v>359</v>
      </c>
      <c r="C30" s="97"/>
      <c r="D30" s="578"/>
      <c r="E30" s="551"/>
    </row>
    <row r="31" spans="1:5" s="520" customFormat="1" ht="12" customHeight="1">
      <c r="A31" s="571" t="s">
        <v>718</v>
      </c>
      <c r="B31" s="573" t="s">
        <v>360</v>
      </c>
      <c r="C31" s="442"/>
      <c r="D31" s="592"/>
      <c r="E31" s="550"/>
    </row>
    <row r="32" spans="1:5" s="520" customFormat="1" ht="12" customHeight="1" thickBot="1">
      <c r="A32" s="570" t="s">
        <v>719</v>
      </c>
      <c r="B32" s="556" t="s">
        <v>362</v>
      </c>
      <c r="C32" s="554"/>
      <c r="D32" s="593"/>
      <c r="E32" s="549"/>
    </row>
    <row r="33" spans="1:5" s="520" customFormat="1" ht="12" customHeight="1" thickBot="1">
      <c r="A33" s="557" t="s">
        <v>722</v>
      </c>
      <c r="B33" s="380" t="s">
        <v>482</v>
      </c>
      <c r="C33" s="42"/>
      <c r="D33" s="591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591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22735</v>
      </c>
      <c r="D35" s="587">
        <f>+D8+D19+D24+D25+D29+D33+D34</f>
        <v>25095</v>
      </c>
      <c r="E35" s="564">
        <f>+E8+E19+E24+E25+E29+E33+E34</f>
        <v>25086</v>
      </c>
    </row>
    <row r="36" spans="1:5" s="547" customFormat="1" ht="12" customHeight="1" thickBot="1">
      <c r="A36" s="559" t="s">
        <v>761</v>
      </c>
      <c r="B36" s="380" t="s">
        <v>838</v>
      </c>
      <c r="C36" s="441">
        <f>+C37+C38+C39</f>
        <v>96647</v>
      </c>
      <c r="D36" s="587">
        <f>+D37+D38+D39</f>
        <v>110550</v>
      </c>
      <c r="E36" s="564">
        <f>+E37+E38+E39</f>
        <v>108907</v>
      </c>
    </row>
    <row r="37" spans="1:5" s="547" customFormat="1" ht="15" customHeight="1">
      <c r="A37" s="571" t="s">
        <v>747</v>
      </c>
      <c r="B37" s="572" t="s">
        <v>165</v>
      </c>
      <c r="C37" s="97"/>
      <c r="D37" s="578"/>
      <c r="E37" s="551"/>
    </row>
    <row r="38" spans="1:5" s="547" customFormat="1" ht="15" customHeight="1">
      <c r="A38" s="571" t="s">
        <v>748</v>
      </c>
      <c r="B38" s="573" t="s">
        <v>3</v>
      </c>
      <c r="C38" s="442"/>
      <c r="D38" s="592"/>
      <c r="E38" s="550"/>
    </row>
    <row r="39" spans="1:5" ht="13.5" thickBot="1">
      <c r="A39" s="570" t="s">
        <v>836</v>
      </c>
      <c r="B39" s="556" t="s">
        <v>526</v>
      </c>
      <c r="C39" s="554">
        <v>96647</v>
      </c>
      <c r="D39" s="593">
        <v>110550</v>
      </c>
      <c r="E39" s="549">
        <v>108907</v>
      </c>
    </row>
    <row r="40" spans="1:5" s="546" customFormat="1" ht="16.5" customHeight="1" thickBot="1">
      <c r="A40" s="559" t="s">
        <v>763</v>
      </c>
      <c r="B40" s="560" t="s">
        <v>837</v>
      </c>
      <c r="C40" s="101">
        <f>+C35+C36</f>
        <v>119382</v>
      </c>
      <c r="D40" s="594">
        <f>+D35+D36</f>
        <v>135645</v>
      </c>
      <c r="E40" s="565">
        <f>+E35+E36</f>
        <v>133993</v>
      </c>
    </row>
    <row r="41" spans="1:5" s="335" customFormat="1" ht="12" customHeight="1">
      <c r="A41" s="503"/>
      <c r="B41" s="504"/>
      <c r="C41" s="518"/>
      <c r="D41" s="518"/>
      <c r="E41" s="518"/>
    </row>
    <row r="42" spans="1:5" ht="12" customHeight="1" thickBot="1">
      <c r="A42" s="505"/>
      <c r="B42" s="506"/>
      <c r="C42" s="519"/>
      <c r="D42" s="519"/>
      <c r="E42" s="519"/>
    </row>
    <row r="43" spans="1:5" ht="12" customHeight="1" thickBot="1">
      <c r="A43" s="664" t="s">
        <v>45</v>
      </c>
      <c r="B43" s="696"/>
      <c r="C43" s="696"/>
      <c r="D43" s="696"/>
      <c r="E43" s="697"/>
    </row>
    <row r="44" spans="1:5" ht="12" customHeight="1" thickBot="1">
      <c r="A44" s="557" t="s">
        <v>839</v>
      </c>
      <c r="B44" s="380" t="s">
        <v>840</v>
      </c>
      <c r="C44" s="441">
        <f>SUM(C45:C49)</f>
        <v>119382</v>
      </c>
      <c r="D44" s="441">
        <f>SUM(D45:D49)</f>
        <v>135645</v>
      </c>
      <c r="E44" s="564">
        <f>SUM(E45:E49)</f>
        <v>134626</v>
      </c>
    </row>
    <row r="45" spans="1:5" ht="12" customHeight="1">
      <c r="A45" s="570" t="s">
        <v>766</v>
      </c>
      <c r="B45" s="361" t="s">
        <v>37</v>
      </c>
      <c r="C45" s="97">
        <v>69662</v>
      </c>
      <c r="D45" s="97">
        <v>71720</v>
      </c>
      <c r="E45" s="551">
        <v>71952</v>
      </c>
    </row>
    <row r="46" spans="1:5" ht="12" customHeight="1">
      <c r="A46" s="570" t="s">
        <v>767</v>
      </c>
      <c r="B46" s="360" t="s">
        <v>131</v>
      </c>
      <c r="C46" s="435">
        <v>18747</v>
      </c>
      <c r="D46" s="435">
        <v>18907</v>
      </c>
      <c r="E46" s="575">
        <v>18864</v>
      </c>
    </row>
    <row r="47" spans="1:5" ht="12" customHeight="1">
      <c r="A47" s="570" t="s">
        <v>768</v>
      </c>
      <c r="B47" s="360" t="s">
        <v>100</v>
      </c>
      <c r="C47" s="435">
        <v>30973</v>
      </c>
      <c r="D47" s="435">
        <v>45018</v>
      </c>
      <c r="E47" s="575">
        <v>43810</v>
      </c>
    </row>
    <row r="48" spans="1:5" s="335" customFormat="1" ht="12" customHeight="1">
      <c r="A48" s="570" t="s">
        <v>769</v>
      </c>
      <c r="B48" s="360" t="s">
        <v>132</v>
      </c>
      <c r="C48" s="435"/>
      <c r="D48" s="435"/>
      <c r="E48" s="575"/>
    </row>
    <row r="49" spans="1:5" ht="12" customHeight="1" thickBot="1">
      <c r="A49" s="570" t="s">
        <v>770</v>
      </c>
      <c r="B49" s="360" t="s">
        <v>133</v>
      </c>
      <c r="C49" s="435"/>
      <c r="D49" s="435"/>
      <c r="E49" s="575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564">
        <f>SUM(E51:E53)</f>
        <v>0</v>
      </c>
    </row>
    <row r="51" spans="1:5" ht="12" customHeight="1">
      <c r="A51" s="570" t="s">
        <v>782</v>
      </c>
      <c r="B51" s="361" t="s">
        <v>155</v>
      </c>
      <c r="C51" s="97"/>
      <c r="D51" s="97"/>
      <c r="E51" s="551"/>
    </row>
    <row r="52" spans="1:5" ht="12" customHeight="1">
      <c r="A52" s="570" t="s">
        <v>783</v>
      </c>
      <c r="B52" s="360" t="s">
        <v>135</v>
      </c>
      <c r="C52" s="435"/>
      <c r="D52" s="435"/>
      <c r="E52" s="575"/>
    </row>
    <row r="53" spans="1:5" ht="15" customHeight="1">
      <c r="A53" s="570" t="s">
        <v>784</v>
      </c>
      <c r="B53" s="360" t="s">
        <v>46</v>
      </c>
      <c r="C53" s="435"/>
      <c r="D53" s="435"/>
      <c r="E53" s="575"/>
    </row>
    <row r="54" spans="1:5" ht="13.5" thickBot="1">
      <c r="A54" s="570"/>
      <c r="B54" s="360" t="s">
        <v>626</v>
      </c>
      <c r="C54" s="435"/>
      <c r="D54" s="435"/>
      <c r="E54" s="575"/>
    </row>
    <row r="55" spans="1:5" ht="15" customHeight="1" thickBot="1">
      <c r="A55" s="557" t="s">
        <v>796</v>
      </c>
      <c r="B55" s="561" t="s">
        <v>843</v>
      </c>
      <c r="C55" s="101">
        <f>+C44+C50</f>
        <v>119382</v>
      </c>
      <c r="D55" s="101">
        <f>+D44+D50</f>
        <v>135645</v>
      </c>
      <c r="E55" s="565">
        <f>+E44+E50</f>
        <v>134626</v>
      </c>
    </row>
    <row r="56" spans="3:5" ht="13.5" thickBot="1">
      <c r="C56" s="566"/>
      <c r="D56" s="566"/>
      <c r="E56" s="566"/>
    </row>
    <row r="57" spans="1:5" ht="13.5" thickBot="1">
      <c r="A57" s="507" t="s">
        <v>619</v>
      </c>
      <c r="B57" s="508"/>
      <c r="C57" s="105">
        <v>27</v>
      </c>
      <c r="D57" s="105">
        <v>27</v>
      </c>
      <c r="E57" s="555">
        <v>27</v>
      </c>
    </row>
    <row r="58" spans="1:5" ht="13.5" thickBot="1">
      <c r="A58" s="507" t="s">
        <v>147</v>
      </c>
      <c r="B58" s="508"/>
      <c r="C58" s="105"/>
      <c r="D58" s="105"/>
      <c r="E58" s="555"/>
    </row>
  </sheetData>
  <sheetProtection sheet="1"/>
  <mergeCells count="5">
    <mergeCell ref="A1:E1"/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A1" sqref="A1:E1"/>
    </sheetView>
  </sheetViews>
  <sheetFormatPr defaultColWidth="9.00390625" defaultRowHeight="12.75"/>
  <cols>
    <col min="1" max="1" width="18.625" style="562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99" customFormat="1" ht="21" customHeight="1" thickBot="1">
      <c r="A1" s="707" t="s">
        <v>903</v>
      </c>
      <c r="B1" s="707"/>
      <c r="C1" s="707"/>
      <c r="D1" s="707"/>
      <c r="E1" s="707"/>
    </row>
    <row r="2" spans="1:5" s="544" customFormat="1" ht="25.5" customHeight="1">
      <c r="A2" s="524" t="s">
        <v>145</v>
      </c>
      <c r="B2" s="698" t="s">
        <v>848</v>
      </c>
      <c r="C2" s="699"/>
      <c r="D2" s="700"/>
      <c r="E2" s="567" t="s">
        <v>50</v>
      </c>
    </row>
    <row r="3" spans="1:5" s="544" customFormat="1" ht="24.75" thickBot="1">
      <c r="A3" s="542" t="s">
        <v>144</v>
      </c>
      <c r="B3" s="701" t="s">
        <v>516</v>
      </c>
      <c r="C3" s="705"/>
      <c r="D3" s="706"/>
      <c r="E3" s="568" t="s">
        <v>51</v>
      </c>
    </row>
    <row r="4" spans="1:5" s="545" customFormat="1" ht="15.75" customHeight="1" thickBot="1">
      <c r="A4" s="500"/>
      <c r="B4" s="500"/>
      <c r="C4" s="501"/>
      <c r="D4" s="501"/>
      <c r="E4" s="501" t="s">
        <v>42</v>
      </c>
    </row>
    <row r="5" spans="1:5" ht="24.75" thickBot="1">
      <c r="A5" s="345" t="s">
        <v>146</v>
      </c>
      <c r="B5" s="346" t="s">
        <v>43</v>
      </c>
      <c r="C5" s="91" t="s">
        <v>178</v>
      </c>
      <c r="D5" s="91" t="s">
        <v>183</v>
      </c>
      <c r="E5" s="502" t="s">
        <v>184</v>
      </c>
    </row>
    <row r="6" spans="1:5" s="546" customFormat="1" ht="12.75" customHeight="1" thickBot="1">
      <c r="A6" s="496" t="s">
        <v>425</v>
      </c>
      <c r="B6" s="497" t="s">
        <v>426</v>
      </c>
      <c r="C6" s="497" t="s">
        <v>427</v>
      </c>
      <c r="D6" s="104" t="s">
        <v>428</v>
      </c>
      <c r="E6" s="102" t="s">
        <v>429</v>
      </c>
    </row>
    <row r="7" spans="1:5" s="546" customFormat="1" ht="15.75" customHeight="1" thickBot="1">
      <c r="A7" s="664" t="s">
        <v>44</v>
      </c>
      <c r="B7" s="696"/>
      <c r="C7" s="696"/>
      <c r="D7" s="696"/>
      <c r="E7" s="697"/>
    </row>
    <row r="8" spans="1:5" s="520" customFormat="1" ht="12" customHeight="1" thickBot="1">
      <c r="A8" s="496" t="s">
        <v>704</v>
      </c>
      <c r="B8" s="558" t="s">
        <v>831</v>
      </c>
      <c r="C8" s="441">
        <f>SUM(C9:C18)</f>
        <v>760</v>
      </c>
      <c r="D8" s="587">
        <f>SUM(D9:D18)</f>
        <v>760</v>
      </c>
      <c r="E8" s="564">
        <f>SUM(E9:E18)</f>
        <v>728</v>
      </c>
    </row>
    <row r="9" spans="1:5" s="520" customFormat="1" ht="12" customHeight="1">
      <c r="A9" s="569" t="s">
        <v>706</v>
      </c>
      <c r="B9" s="362" t="s">
        <v>346</v>
      </c>
      <c r="C9" s="98"/>
      <c r="D9" s="588"/>
      <c r="E9" s="553"/>
    </row>
    <row r="10" spans="1:5" s="520" customFormat="1" ht="12" customHeight="1">
      <c r="A10" s="570" t="s">
        <v>707</v>
      </c>
      <c r="B10" s="360" t="s">
        <v>347</v>
      </c>
      <c r="C10" s="438"/>
      <c r="D10" s="589"/>
      <c r="E10" s="107"/>
    </row>
    <row r="11" spans="1:5" s="520" customFormat="1" ht="12" customHeight="1">
      <c r="A11" s="570" t="s">
        <v>708</v>
      </c>
      <c r="B11" s="360" t="s">
        <v>348</v>
      </c>
      <c r="C11" s="438"/>
      <c r="D11" s="589"/>
      <c r="E11" s="107"/>
    </row>
    <row r="12" spans="1:5" s="520" customFormat="1" ht="12" customHeight="1">
      <c r="A12" s="570" t="s">
        <v>830</v>
      </c>
      <c r="B12" s="360" t="s">
        <v>349</v>
      </c>
      <c r="C12" s="438">
        <v>760</v>
      </c>
      <c r="D12" s="589">
        <v>760</v>
      </c>
      <c r="E12" s="107">
        <v>728</v>
      </c>
    </row>
    <row r="13" spans="1:5" s="520" customFormat="1" ht="12" customHeight="1">
      <c r="A13" s="570" t="s">
        <v>709</v>
      </c>
      <c r="B13" s="360" t="s">
        <v>350</v>
      </c>
      <c r="C13" s="438"/>
      <c r="D13" s="589"/>
      <c r="E13" s="107"/>
    </row>
    <row r="14" spans="1:5" s="520" customFormat="1" ht="12" customHeight="1">
      <c r="A14" s="570" t="s">
        <v>710</v>
      </c>
      <c r="B14" s="360" t="s">
        <v>520</v>
      </c>
      <c r="C14" s="438"/>
      <c r="D14" s="589"/>
      <c r="E14" s="107"/>
    </row>
    <row r="15" spans="1:5" s="547" customFormat="1" ht="12" customHeight="1">
      <c r="A15" s="570" t="s">
        <v>711</v>
      </c>
      <c r="B15" s="359" t="s">
        <v>521</v>
      </c>
      <c r="C15" s="438"/>
      <c r="D15" s="589"/>
      <c r="E15" s="107"/>
    </row>
    <row r="16" spans="1:5" s="547" customFormat="1" ht="12" customHeight="1">
      <c r="A16" s="570" t="s">
        <v>712</v>
      </c>
      <c r="B16" s="360" t="s">
        <v>353</v>
      </c>
      <c r="C16" s="99"/>
      <c r="D16" s="590"/>
      <c r="E16" s="552"/>
    </row>
    <row r="17" spans="1:5" s="520" customFormat="1" ht="12" customHeight="1">
      <c r="A17" s="570" t="s">
        <v>713</v>
      </c>
      <c r="B17" s="360" t="s">
        <v>355</v>
      </c>
      <c r="C17" s="438"/>
      <c r="D17" s="589"/>
      <c r="E17" s="107"/>
    </row>
    <row r="18" spans="1:5" s="547" customFormat="1" ht="12" customHeight="1" thickBot="1">
      <c r="A18" s="570" t="s">
        <v>714</v>
      </c>
      <c r="B18" s="359" t="s">
        <v>357</v>
      </c>
      <c r="C18" s="440"/>
      <c r="D18" s="108"/>
      <c r="E18" s="548"/>
    </row>
    <row r="19" spans="1:5" s="547" customFormat="1" ht="12" customHeight="1" thickBot="1">
      <c r="A19" s="496" t="s">
        <v>680</v>
      </c>
      <c r="B19" s="558" t="s">
        <v>832</v>
      </c>
      <c r="C19" s="441">
        <f>SUM(C20:C22)</f>
        <v>0</v>
      </c>
      <c r="D19" s="587">
        <f>SUM(D20:D22)</f>
        <v>0</v>
      </c>
      <c r="E19" s="564">
        <f>SUM(E20:E22)</f>
        <v>0</v>
      </c>
    </row>
    <row r="20" spans="1:5" s="547" customFormat="1" ht="12" customHeight="1">
      <c r="A20" s="570" t="s">
        <v>682</v>
      </c>
      <c r="B20" s="361" t="s">
        <v>319</v>
      </c>
      <c r="C20" s="438"/>
      <c r="D20" s="589"/>
      <c r="E20" s="107"/>
    </row>
    <row r="21" spans="1:5" s="547" customFormat="1" ht="12" customHeight="1">
      <c r="A21" s="570" t="s">
        <v>684</v>
      </c>
      <c r="B21" s="360" t="s">
        <v>522</v>
      </c>
      <c r="C21" s="438"/>
      <c r="D21" s="589"/>
      <c r="E21" s="107"/>
    </row>
    <row r="22" spans="1:5" s="547" customFormat="1" ht="12" customHeight="1">
      <c r="A22" s="570" t="s">
        <v>686</v>
      </c>
      <c r="B22" s="360" t="s">
        <v>523</v>
      </c>
      <c r="C22" s="438"/>
      <c r="D22" s="589"/>
      <c r="E22" s="107"/>
    </row>
    <row r="23" spans="1:5" s="520" customFormat="1" ht="12" customHeight="1" thickBot="1">
      <c r="A23" s="570"/>
      <c r="B23" s="360" t="s">
        <v>624</v>
      </c>
      <c r="C23" s="438"/>
      <c r="D23" s="589"/>
      <c r="E23" s="107"/>
    </row>
    <row r="24" spans="1:5" s="520" customFormat="1" ht="12" customHeight="1" thickBot="1">
      <c r="A24" s="557" t="s">
        <v>696</v>
      </c>
      <c r="B24" s="380" t="s">
        <v>122</v>
      </c>
      <c r="C24" s="42"/>
      <c r="D24" s="591"/>
      <c r="E24" s="563"/>
    </row>
    <row r="25" spans="1:5" s="520" customFormat="1" ht="12" customHeight="1" thickBot="1">
      <c r="A25" s="557" t="s">
        <v>688</v>
      </c>
      <c r="B25" s="380" t="s">
        <v>833</v>
      </c>
      <c r="C25" s="441">
        <f>+C26+C27</f>
        <v>0</v>
      </c>
      <c r="D25" s="587">
        <f>+D26+D27</f>
        <v>0</v>
      </c>
      <c r="E25" s="564">
        <f>+E26+E27</f>
        <v>0</v>
      </c>
    </row>
    <row r="26" spans="1:5" s="520" customFormat="1" ht="12" customHeight="1">
      <c r="A26" s="571" t="s">
        <v>692</v>
      </c>
      <c r="B26" s="572" t="s">
        <v>522</v>
      </c>
      <c r="C26" s="97"/>
      <c r="D26" s="578"/>
      <c r="E26" s="551"/>
    </row>
    <row r="27" spans="1:5" s="520" customFormat="1" ht="12" customHeight="1">
      <c r="A27" s="571" t="s">
        <v>694</v>
      </c>
      <c r="B27" s="573" t="s">
        <v>524</v>
      </c>
      <c r="C27" s="442"/>
      <c r="D27" s="592"/>
      <c r="E27" s="550"/>
    </row>
    <row r="28" spans="1:5" s="520" customFormat="1" ht="12" customHeight="1" thickBot="1">
      <c r="A28" s="570"/>
      <c r="B28" s="574" t="s">
        <v>625</v>
      </c>
      <c r="C28" s="554"/>
      <c r="D28" s="593"/>
      <c r="E28" s="549"/>
    </row>
    <row r="29" spans="1:5" s="520" customFormat="1" ht="12" customHeight="1" thickBot="1">
      <c r="A29" s="557" t="s">
        <v>715</v>
      </c>
      <c r="B29" s="380" t="s">
        <v>834</v>
      </c>
      <c r="C29" s="441">
        <f>+C30+C31+C32</f>
        <v>0</v>
      </c>
      <c r="D29" s="587">
        <f>+D30+D31+D32</f>
        <v>0</v>
      </c>
      <c r="E29" s="564">
        <f>+E30+E31+E32</f>
        <v>0</v>
      </c>
    </row>
    <row r="30" spans="1:5" s="520" customFormat="1" ht="12" customHeight="1">
      <c r="A30" s="571" t="s">
        <v>717</v>
      </c>
      <c r="B30" s="572" t="s">
        <v>359</v>
      </c>
      <c r="C30" s="97"/>
      <c r="D30" s="578"/>
      <c r="E30" s="551"/>
    </row>
    <row r="31" spans="1:5" s="520" customFormat="1" ht="12" customHeight="1">
      <c r="A31" s="571" t="s">
        <v>718</v>
      </c>
      <c r="B31" s="573" t="s">
        <v>360</v>
      </c>
      <c r="C31" s="442"/>
      <c r="D31" s="592"/>
      <c r="E31" s="550"/>
    </row>
    <row r="32" spans="1:5" s="520" customFormat="1" ht="12" customHeight="1" thickBot="1">
      <c r="A32" s="570" t="s">
        <v>719</v>
      </c>
      <c r="B32" s="556" t="s">
        <v>362</v>
      </c>
      <c r="C32" s="554"/>
      <c r="D32" s="593"/>
      <c r="E32" s="549"/>
    </row>
    <row r="33" spans="1:5" s="520" customFormat="1" ht="12" customHeight="1" thickBot="1">
      <c r="A33" s="557" t="s">
        <v>722</v>
      </c>
      <c r="B33" s="380" t="s">
        <v>482</v>
      </c>
      <c r="C33" s="42"/>
      <c r="D33" s="591"/>
      <c r="E33" s="563"/>
    </row>
    <row r="34" spans="1:5" s="520" customFormat="1" ht="12" customHeight="1" thickBot="1">
      <c r="A34" s="557" t="s">
        <v>727</v>
      </c>
      <c r="B34" s="380" t="s">
        <v>525</v>
      </c>
      <c r="C34" s="42"/>
      <c r="D34" s="591"/>
      <c r="E34" s="563"/>
    </row>
    <row r="35" spans="1:5" s="520" customFormat="1" ht="12" customHeight="1" thickBot="1">
      <c r="A35" s="496" t="s">
        <v>732</v>
      </c>
      <c r="B35" s="380" t="s">
        <v>835</v>
      </c>
      <c r="C35" s="441">
        <f>+C8+C19+C24+C25+C29+C33+C34</f>
        <v>760</v>
      </c>
      <c r="D35" s="587">
        <f>+D8+D19+D24+D25+D29+D33+D34</f>
        <v>760</v>
      </c>
      <c r="E35" s="564">
        <f>+E8+E19+E24+E25+E29+E33+E34</f>
        <v>728</v>
      </c>
    </row>
    <row r="36" spans="1:5" s="547" customFormat="1" ht="12" customHeight="1" thickBot="1">
      <c r="A36" s="559" t="s">
        <v>761</v>
      </c>
      <c r="B36" s="380" t="s">
        <v>838</v>
      </c>
      <c r="C36" s="441">
        <f>+C37+C38+C39</f>
        <v>12655</v>
      </c>
      <c r="D36" s="587">
        <f>+D37+D38+D39</f>
        <v>21336</v>
      </c>
      <c r="E36" s="564">
        <f>+E37+E38+E39</f>
        <v>21048</v>
      </c>
    </row>
    <row r="37" spans="1:5" s="547" customFormat="1" ht="15" customHeight="1">
      <c r="A37" s="571" t="s">
        <v>747</v>
      </c>
      <c r="B37" s="572" t="s">
        <v>165</v>
      </c>
      <c r="C37" s="97"/>
      <c r="D37" s="578"/>
      <c r="E37" s="551"/>
    </row>
    <row r="38" spans="1:5" s="547" customFormat="1" ht="15" customHeight="1">
      <c r="A38" s="571" t="s">
        <v>748</v>
      </c>
      <c r="B38" s="573" t="s">
        <v>3</v>
      </c>
      <c r="C38" s="442"/>
      <c r="D38" s="592"/>
      <c r="E38" s="550"/>
    </row>
    <row r="39" spans="1:5" ht="13.5" thickBot="1">
      <c r="A39" s="570" t="s">
        <v>836</v>
      </c>
      <c r="B39" s="556" t="s">
        <v>526</v>
      </c>
      <c r="C39" s="554">
        <v>12655</v>
      </c>
      <c r="D39" s="593">
        <v>21336</v>
      </c>
      <c r="E39" s="549">
        <v>21048</v>
      </c>
    </row>
    <row r="40" spans="1:5" s="546" customFormat="1" ht="16.5" customHeight="1" thickBot="1">
      <c r="A40" s="559" t="s">
        <v>763</v>
      </c>
      <c r="B40" s="560" t="s">
        <v>837</v>
      </c>
      <c r="C40" s="101">
        <f>+C35+C36</f>
        <v>13415</v>
      </c>
      <c r="D40" s="594">
        <f>+D35+D36</f>
        <v>22096</v>
      </c>
      <c r="E40" s="565">
        <f>+E35+E36</f>
        <v>21776</v>
      </c>
    </row>
    <row r="41" spans="1:5" s="335" customFormat="1" ht="12" customHeight="1">
      <c r="A41" s="503"/>
      <c r="B41" s="504"/>
      <c r="C41" s="518"/>
      <c r="D41" s="518"/>
      <c r="E41" s="518"/>
    </row>
    <row r="42" spans="1:5" ht="12" customHeight="1" thickBot="1">
      <c r="A42" s="505"/>
      <c r="B42" s="506"/>
      <c r="C42" s="519"/>
      <c r="D42" s="519"/>
      <c r="E42" s="519"/>
    </row>
    <row r="43" spans="1:5" ht="12" customHeight="1" thickBot="1">
      <c r="A43" s="664" t="s">
        <v>45</v>
      </c>
      <c r="B43" s="696"/>
      <c r="C43" s="696"/>
      <c r="D43" s="696"/>
      <c r="E43" s="697"/>
    </row>
    <row r="44" spans="1:5" ht="12" customHeight="1" thickBot="1">
      <c r="A44" s="557" t="s">
        <v>839</v>
      </c>
      <c r="B44" s="380" t="s">
        <v>840</v>
      </c>
      <c r="C44" s="441">
        <f>SUM(C45:C49)</f>
        <v>13415</v>
      </c>
      <c r="D44" s="441">
        <f>SUM(D45:D49)</f>
        <v>22096</v>
      </c>
      <c r="E44" s="564">
        <f>SUM(E45:E49)</f>
        <v>21758</v>
      </c>
    </row>
    <row r="45" spans="1:5" ht="12" customHeight="1">
      <c r="A45" s="570" t="s">
        <v>766</v>
      </c>
      <c r="B45" s="361" t="s">
        <v>37</v>
      </c>
      <c r="C45" s="97">
        <v>7892</v>
      </c>
      <c r="D45" s="97">
        <v>12560</v>
      </c>
      <c r="E45" s="551">
        <v>12270</v>
      </c>
    </row>
    <row r="46" spans="1:5" ht="12" customHeight="1">
      <c r="A46" s="570" t="s">
        <v>767</v>
      </c>
      <c r="B46" s="360" t="s">
        <v>131</v>
      </c>
      <c r="C46" s="435">
        <v>2278</v>
      </c>
      <c r="D46" s="435">
        <v>3778</v>
      </c>
      <c r="E46" s="575">
        <v>3295</v>
      </c>
    </row>
    <row r="47" spans="1:5" ht="12" customHeight="1">
      <c r="A47" s="570" t="s">
        <v>768</v>
      </c>
      <c r="B47" s="360" t="s">
        <v>100</v>
      </c>
      <c r="C47" s="435">
        <v>3245</v>
      </c>
      <c r="D47" s="435">
        <v>5758</v>
      </c>
      <c r="E47" s="575">
        <v>6193</v>
      </c>
    </row>
    <row r="48" spans="1:5" s="335" customFormat="1" ht="12" customHeight="1">
      <c r="A48" s="570" t="s">
        <v>769</v>
      </c>
      <c r="B48" s="360" t="s">
        <v>132</v>
      </c>
      <c r="C48" s="435"/>
      <c r="D48" s="435"/>
      <c r="E48" s="575"/>
    </row>
    <row r="49" spans="1:5" ht="12" customHeight="1" thickBot="1">
      <c r="A49" s="570" t="s">
        <v>770</v>
      </c>
      <c r="B49" s="360" t="s">
        <v>133</v>
      </c>
      <c r="C49" s="435"/>
      <c r="D49" s="435"/>
      <c r="E49" s="575"/>
    </row>
    <row r="50" spans="1:5" ht="12" customHeight="1" thickBot="1">
      <c r="A50" s="557" t="s">
        <v>841</v>
      </c>
      <c r="B50" s="380" t="s">
        <v>842</v>
      </c>
      <c r="C50" s="441">
        <f>SUM(C51:C53)</f>
        <v>0</v>
      </c>
      <c r="D50" s="441">
        <f>SUM(D51:D53)</f>
        <v>0</v>
      </c>
      <c r="E50" s="564">
        <f>SUM(E51:E53)</f>
        <v>0</v>
      </c>
    </row>
    <row r="51" spans="1:5" ht="12" customHeight="1">
      <c r="A51" s="570" t="s">
        <v>782</v>
      </c>
      <c r="B51" s="361" t="s">
        <v>155</v>
      </c>
      <c r="C51" s="97"/>
      <c r="D51" s="97"/>
      <c r="E51" s="551"/>
    </row>
    <row r="52" spans="1:5" ht="12" customHeight="1">
      <c r="A52" s="570" t="s">
        <v>783</v>
      </c>
      <c r="B52" s="360" t="s">
        <v>135</v>
      </c>
      <c r="C52" s="435"/>
      <c r="D52" s="435"/>
      <c r="E52" s="575"/>
    </row>
    <row r="53" spans="1:5" ht="15" customHeight="1">
      <c r="A53" s="570" t="s">
        <v>784</v>
      </c>
      <c r="B53" s="360" t="s">
        <v>46</v>
      </c>
      <c r="C53" s="435"/>
      <c r="D53" s="435"/>
      <c r="E53" s="575"/>
    </row>
    <row r="54" spans="1:5" ht="13.5" thickBot="1">
      <c r="A54" s="570"/>
      <c r="B54" s="360" t="s">
        <v>626</v>
      </c>
      <c r="C54" s="435"/>
      <c r="D54" s="435"/>
      <c r="E54" s="575"/>
    </row>
    <row r="55" spans="1:5" ht="15" customHeight="1" thickBot="1">
      <c r="A55" s="557" t="s">
        <v>796</v>
      </c>
      <c r="B55" s="561" t="s">
        <v>843</v>
      </c>
      <c r="C55" s="101">
        <f>+C44+C50</f>
        <v>13415</v>
      </c>
      <c r="D55" s="101">
        <f>+D44+D50</f>
        <v>22096</v>
      </c>
      <c r="E55" s="565">
        <f>+E44+E50</f>
        <v>21758</v>
      </c>
    </row>
    <row r="56" spans="3:5" ht="13.5" thickBot="1">
      <c r="C56" s="566"/>
      <c r="D56" s="566"/>
      <c r="E56" s="566"/>
    </row>
    <row r="57" spans="1:5" ht="13.5" thickBot="1">
      <c r="A57" s="507" t="s">
        <v>619</v>
      </c>
      <c r="B57" s="508"/>
      <c r="C57" s="105">
        <v>8</v>
      </c>
      <c r="D57" s="105">
        <v>8</v>
      </c>
      <c r="E57" s="555">
        <v>8</v>
      </c>
    </row>
    <row r="58" spans="1:5" ht="13.5" thickBot="1">
      <c r="A58" s="507" t="s">
        <v>147</v>
      </c>
      <c r="B58" s="508"/>
      <c r="C58" s="105"/>
      <c r="D58" s="105"/>
      <c r="E58" s="555"/>
    </row>
  </sheetData>
  <sheetProtection formatCells="0"/>
  <mergeCells count="5">
    <mergeCell ref="A1:E1"/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E12" sqref="E12"/>
    </sheetView>
  </sheetViews>
  <sheetFormatPr defaultColWidth="9.00390625" defaultRowHeight="12.75"/>
  <cols>
    <col min="1" max="1" width="7.00390625" style="333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">
        <v>52</v>
      </c>
    </row>
    <row r="2" spans="1:7" ht="17.25" customHeight="1" thickBot="1">
      <c r="A2" s="709" t="s">
        <v>5</v>
      </c>
      <c r="B2" s="711" t="s">
        <v>310</v>
      </c>
      <c r="C2" s="711" t="s">
        <v>628</v>
      </c>
      <c r="D2" s="711" t="s">
        <v>670</v>
      </c>
      <c r="E2" s="713" t="s">
        <v>629</v>
      </c>
      <c r="F2" s="713"/>
      <c r="G2" s="714"/>
    </row>
    <row r="3" spans="1:7" s="334" customFormat="1" ht="57.75" customHeight="1" thickBot="1">
      <c r="A3" s="710"/>
      <c r="B3" s="712"/>
      <c r="C3" s="712"/>
      <c r="D3" s="712"/>
      <c r="E3" s="31" t="s">
        <v>630</v>
      </c>
      <c r="F3" s="31" t="s">
        <v>631</v>
      </c>
      <c r="G3" s="656" t="s">
        <v>632</v>
      </c>
    </row>
    <row r="4" spans="1:7" s="335" customFormat="1" ht="15" customHeight="1" thickBot="1">
      <c r="A4" s="496" t="s">
        <v>425</v>
      </c>
      <c r="B4" s="497" t="s">
        <v>426</v>
      </c>
      <c r="C4" s="497" t="s">
        <v>427</v>
      </c>
      <c r="D4" s="497" t="s">
        <v>428</v>
      </c>
      <c r="E4" s="497" t="s">
        <v>671</v>
      </c>
      <c r="F4" s="497" t="s">
        <v>502</v>
      </c>
      <c r="G4" s="579" t="s">
        <v>503</v>
      </c>
    </row>
    <row r="5" spans="1:7" ht="15" customHeight="1">
      <c r="A5" s="336" t="s">
        <v>7</v>
      </c>
      <c r="B5" s="337" t="s">
        <v>848</v>
      </c>
      <c r="C5" s="338">
        <v>11</v>
      </c>
      <c r="D5" s="338">
        <v>-11</v>
      </c>
      <c r="E5" s="339">
        <f>C5+D5</f>
        <v>0</v>
      </c>
      <c r="F5" s="338"/>
      <c r="G5" s="340"/>
    </row>
    <row r="6" spans="1:7" ht="15" customHeight="1">
      <c r="A6" s="341" t="s">
        <v>8</v>
      </c>
      <c r="B6" s="342" t="s">
        <v>847</v>
      </c>
      <c r="C6" s="2">
        <v>-634</v>
      </c>
      <c r="D6" s="2"/>
      <c r="E6" s="339"/>
      <c r="F6" s="2"/>
      <c r="G6" s="173"/>
    </row>
    <row r="7" spans="1:7" ht="15" customHeight="1">
      <c r="A7" s="341" t="s">
        <v>9</v>
      </c>
      <c r="B7" s="342" t="s">
        <v>859</v>
      </c>
      <c r="C7" s="2">
        <v>-299</v>
      </c>
      <c r="D7" s="2"/>
      <c r="E7" s="339"/>
      <c r="F7" s="2"/>
      <c r="G7" s="173"/>
    </row>
    <row r="8" spans="1:7" ht="15" customHeight="1">
      <c r="A8" s="341" t="s">
        <v>10</v>
      </c>
      <c r="B8" s="342" t="s">
        <v>860</v>
      </c>
      <c r="C8" s="2">
        <v>11</v>
      </c>
      <c r="D8" s="2">
        <v>-11</v>
      </c>
      <c r="E8" s="339">
        <f aca="true" t="shared" si="0" ref="E8:E35">C8+D8</f>
        <v>0</v>
      </c>
      <c r="F8" s="2"/>
      <c r="G8" s="173"/>
    </row>
    <row r="9" spans="1:7" ht="15" customHeight="1">
      <c r="A9" s="341" t="s">
        <v>11</v>
      </c>
      <c r="B9" s="342" t="s">
        <v>152</v>
      </c>
      <c r="C9" s="2">
        <v>11738</v>
      </c>
      <c r="D9" s="2"/>
      <c r="E9" s="339">
        <f t="shared" si="0"/>
        <v>11738</v>
      </c>
      <c r="F9" s="2">
        <v>11738</v>
      </c>
      <c r="G9" s="173"/>
    </row>
    <row r="10" spans="1:7" ht="15" customHeight="1">
      <c r="A10" s="341" t="s">
        <v>12</v>
      </c>
      <c r="B10" s="342"/>
      <c r="C10" s="2"/>
      <c r="D10" s="2"/>
      <c r="E10" s="339">
        <f t="shared" si="0"/>
        <v>0</v>
      </c>
      <c r="F10" s="2"/>
      <c r="G10" s="173"/>
    </row>
    <row r="11" spans="1:7" ht="15" customHeight="1">
      <c r="A11" s="341" t="s">
        <v>13</v>
      </c>
      <c r="B11" s="342"/>
      <c r="C11" s="2"/>
      <c r="D11" s="2"/>
      <c r="E11" s="339">
        <f t="shared" si="0"/>
        <v>0</v>
      </c>
      <c r="F11" s="2"/>
      <c r="G11" s="173"/>
    </row>
    <row r="12" spans="1:7" ht="15" customHeight="1">
      <c r="A12" s="341" t="s">
        <v>14</v>
      </c>
      <c r="B12" s="342"/>
      <c r="C12" s="2"/>
      <c r="D12" s="2"/>
      <c r="E12" s="339">
        <f t="shared" si="0"/>
        <v>0</v>
      </c>
      <c r="F12" s="2"/>
      <c r="G12" s="173"/>
    </row>
    <row r="13" spans="1:7" ht="15" customHeight="1">
      <c r="A13" s="341" t="s">
        <v>15</v>
      </c>
      <c r="B13" s="342"/>
      <c r="C13" s="2"/>
      <c r="D13" s="2"/>
      <c r="E13" s="339">
        <f t="shared" si="0"/>
        <v>0</v>
      </c>
      <c r="F13" s="2"/>
      <c r="G13" s="173"/>
    </row>
    <row r="14" spans="1:7" ht="15" customHeight="1">
      <c r="A14" s="341" t="s">
        <v>16</v>
      </c>
      <c r="B14" s="342"/>
      <c r="C14" s="2"/>
      <c r="D14" s="2"/>
      <c r="E14" s="339">
        <f t="shared" si="0"/>
        <v>0</v>
      </c>
      <c r="F14" s="2"/>
      <c r="G14" s="173"/>
    </row>
    <row r="15" spans="1:7" ht="15" customHeight="1">
      <c r="A15" s="341" t="s">
        <v>17</v>
      </c>
      <c r="B15" s="342"/>
      <c r="C15" s="2"/>
      <c r="D15" s="2"/>
      <c r="E15" s="339">
        <f t="shared" si="0"/>
        <v>0</v>
      </c>
      <c r="F15" s="2"/>
      <c r="G15" s="173"/>
    </row>
    <row r="16" spans="1:7" ht="15" customHeight="1">
      <c r="A16" s="341" t="s">
        <v>18</v>
      </c>
      <c r="B16" s="342"/>
      <c r="C16" s="2"/>
      <c r="D16" s="2"/>
      <c r="E16" s="339">
        <f t="shared" si="0"/>
        <v>0</v>
      </c>
      <c r="F16" s="2"/>
      <c r="G16" s="173"/>
    </row>
    <row r="17" spans="1:7" ht="15" customHeight="1">
      <c r="A17" s="341" t="s">
        <v>19</v>
      </c>
      <c r="B17" s="342"/>
      <c r="C17" s="2"/>
      <c r="D17" s="2"/>
      <c r="E17" s="339">
        <f t="shared" si="0"/>
        <v>0</v>
      </c>
      <c r="F17" s="2"/>
      <c r="G17" s="173"/>
    </row>
    <row r="18" spans="1:7" ht="15" customHeight="1">
      <c r="A18" s="341" t="s">
        <v>20</v>
      </c>
      <c r="B18" s="342"/>
      <c r="C18" s="2"/>
      <c r="D18" s="2"/>
      <c r="E18" s="339">
        <f t="shared" si="0"/>
        <v>0</v>
      </c>
      <c r="F18" s="2"/>
      <c r="G18" s="173"/>
    </row>
    <row r="19" spans="1:7" ht="15" customHeight="1">
      <c r="A19" s="341" t="s">
        <v>21</v>
      </c>
      <c r="B19" s="342"/>
      <c r="C19" s="2"/>
      <c r="D19" s="2"/>
      <c r="E19" s="339">
        <f t="shared" si="0"/>
        <v>0</v>
      </c>
      <c r="F19" s="2"/>
      <c r="G19" s="173"/>
    </row>
    <row r="20" spans="1:7" ht="15" customHeight="1">
      <c r="A20" s="341" t="s">
        <v>22</v>
      </c>
      <c r="B20" s="342"/>
      <c r="C20" s="2"/>
      <c r="D20" s="2"/>
      <c r="E20" s="339">
        <f t="shared" si="0"/>
        <v>0</v>
      </c>
      <c r="F20" s="2"/>
      <c r="G20" s="173"/>
    </row>
    <row r="21" spans="1:7" ht="15" customHeight="1">
      <c r="A21" s="341" t="s">
        <v>23</v>
      </c>
      <c r="B21" s="342"/>
      <c r="C21" s="2"/>
      <c r="D21" s="2"/>
      <c r="E21" s="339">
        <f t="shared" si="0"/>
        <v>0</v>
      </c>
      <c r="F21" s="2"/>
      <c r="G21" s="173"/>
    </row>
    <row r="22" spans="1:7" ht="15" customHeight="1">
      <c r="A22" s="341" t="s">
        <v>24</v>
      </c>
      <c r="B22" s="342"/>
      <c r="C22" s="2"/>
      <c r="D22" s="2"/>
      <c r="E22" s="339">
        <f t="shared" si="0"/>
        <v>0</v>
      </c>
      <c r="F22" s="2"/>
      <c r="G22" s="173"/>
    </row>
    <row r="23" spans="1:7" ht="15" customHeight="1">
      <c r="A23" s="341" t="s">
        <v>25</v>
      </c>
      <c r="B23" s="342"/>
      <c r="C23" s="2"/>
      <c r="D23" s="2"/>
      <c r="E23" s="339">
        <f t="shared" si="0"/>
        <v>0</v>
      </c>
      <c r="F23" s="2"/>
      <c r="G23" s="173"/>
    </row>
    <row r="24" spans="1:7" ht="15" customHeight="1">
      <c r="A24" s="341" t="s">
        <v>26</v>
      </c>
      <c r="B24" s="342"/>
      <c r="C24" s="2"/>
      <c r="D24" s="2"/>
      <c r="E24" s="339">
        <f t="shared" si="0"/>
        <v>0</v>
      </c>
      <c r="F24" s="2"/>
      <c r="G24" s="173"/>
    </row>
    <row r="25" spans="1:7" ht="15" customHeight="1">
      <c r="A25" s="341" t="s">
        <v>27</v>
      </c>
      <c r="B25" s="342"/>
      <c r="C25" s="2"/>
      <c r="D25" s="2"/>
      <c r="E25" s="339">
        <f t="shared" si="0"/>
        <v>0</v>
      </c>
      <c r="F25" s="2"/>
      <c r="G25" s="173"/>
    </row>
    <row r="26" spans="1:7" ht="15" customHeight="1">
      <c r="A26" s="341" t="s">
        <v>28</v>
      </c>
      <c r="B26" s="342"/>
      <c r="C26" s="2"/>
      <c r="D26" s="2"/>
      <c r="E26" s="339">
        <f t="shared" si="0"/>
        <v>0</v>
      </c>
      <c r="F26" s="2"/>
      <c r="G26" s="173"/>
    </row>
    <row r="27" spans="1:7" ht="15" customHeight="1">
      <c r="A27" s="341" t="s">
        <v>29</v>
      </c>
      <c r="B27" s="342"/>
      <c r="C27" s="2"/>
      <c r="D27" s="2"/>
      <c r="E27" s="339">
        <f t="shared" si="0"/>
        <v>0</v>
      </c>
      <c r="F27" s="2"/>
      <c r="G27" s="173"/>
    </row>
    <row r="28" spans="1:7" ht="15" customHeight="1">
      <c r="A28" s="341" t="s">
        <v>30</v>
      </c>
      <c r="B28" s="342"/>
      <c r="C28" s="2"/>
      <c r="D28" s="2"/>
      <c r="E28" s="339">
        <f t="shared" si="0"/>
        <v>0</v>
      </c>
      <c r="F28" s="2"/>
      <c r="G28" s="173"/>
    </row>
    <row r="29" spans="1:7" ht="15" customHeight="1">
      <c r="A29" s="341" t="s">
        <v>31</v>
      </c>
      <c r="B29" s="342"/>
      <c r="C29" s="2"/>
      <c r="D29" s="2"/>
      <c r="E29" s="339">
        <f t="shared" si="0"/>
        <v>0</v>
      </c>
      <c r="F29" s="2"/>
      <c r="G29" s="173"/>
    </row>
    <row r="30" spans="1:7" ht="15" customHeight="1">
      <c r="A30" s="341" t="s">
        <v>32</v>
      </c>
      <c r="B30" s="342"/>
      <c r="C30" s="2"/>
      <c r="D30" s="2"/>
      <c r="E30" s="339"/>
      <c r="F30" s="2"/>
      <c r="G30" s="173"/>
    </row>
    <row r="31" spans="1:7" ht="15" customHeight="1">
      <c r="A31" s="341" t="s">
        <v>33</v>
      </c>
      <c r="B31" s="342"/>
      <c r="C31" s="2"/>
      <c r="D31" s="2"/>
      <c r="E31" s="339">
        <f t="shared" si="0"/>
        <v>0</v>
      </c>
      <c r="F31" s="2"/>
      <c r="G31" s="173"/>
    </row>
    <row r="32" spans="1:7" ht="15" customHeight="1">
      <c r="A32" s="341" t="s">
        <v>34</v>
      </c>
      <c r="B32" s="342"/>
      <c r="C32" s="2"/>
      <c r="D32" s="2"/>
      <c r="E32" s="339">
        <f t="shared" si="0"/>
        <v>0</v>
      </c>
      <c r="F32" s="2"/>
      <c r="G32" s="173"/>
    </row>
    <row r="33" spans="1:7" ht="15" customHeight="1">
      <c r="A33" s="341" t="s">
        <v>35</v>
      </c>
      <c r="B33" s="342"/>
      <c r="C33" s="2"/>
      <c r="D33" s="2"/>
      <c r="E33" s="339">
        <f t="shared" si="0"/>
        <v>0</v>
      </c>
      <c r="F33" s="2"/>
      <c r="G33" s="173"/>
    </row>
    <row r="34" spans="1:7" ht="15" customHeight="1">
      <c r="A34" s="341" t="s">
        <v>92</v>
      </c>
      <c r="B34" s="342"/>
      <c r="C34" s="2"/>
      <c r="D34" s="2"/>
      <c r="E34" s="339">
        <f t="shared" si="0"/>
        <v>0</v>
      </c>
      <c r="F34" s="2"/>
      <c r="G34" s="173"/>
    </row>
    <row r="35" spans="1:7" ht="15" customHeight="1" thickBot="1">
      <c r="A35" s="341" t="s">
        <v>187</v>
      </c>
      <c r="B35" s="343"/>
      <c r="C35" s="3"/>
      <c r="D35" s="3"/>
      <c r="E35" s="339">
        <f t="shared" si="0"/>
        <v>0</v>
      </c>
      <c r="F35" s="3"/>
      <c r="G35" s="344"/>
    </row>
    <row r="36" spans="1:7" ht="15" customHeight="1" thickBot="1">
      <c r="A36" s="715" t="s">
        <v>40</v>
      </c>
      <c r="B36" s="716"/>
      <c r="C36" s="15">
        <f>SUM(C5:C35)</f>
        <v>10827</v>
      </c>
      <c r="D36" s="15">
        <f>SUM(D5:D35)</f>
        <v>-22</v>
      </c>
      <c r="E36" s="15">
        <f>SUM(E5:E35)</f>
        <v>11738</v>
      </c>
      <c r="F36" s="15">
        <f>SUM(F5:F35)</f>
        <v>11738</v>
      </c>
      <c r="G36" s="16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8/2015. (V.19.) önkormányzati rendelethez&amp;"Times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E111" sqref="E111"/>
    </sheetView>
  </sheetViews>
  <sheetFormatPr defaultColWidth="9.00390625" defaultRowHeight="12.75"/>
  <cols>
    <col min="1" max="1" width="9.00390625" style="401" customWidth="1"/>
    <col min="2" max="2" width="64.875" style="401" customWidth="1"/>
    <col min="3" max="3" width="17.375" style="401" customWidth="1"/>
    <col min="4" max="5" width="17.375" style="402" customWidth="1"/>
    <col min="6" max="16384" width="9.375" style="412" customWidth="1"/>
  </cols>
  <sheetData>
    <row r="1" spans="1:5" ht="15.75" customHeight="1">
      <c r="A1" s="672" t="s">
        <v>4</v>
      </c>
      <c r="B1" s="672"/>
      <c r="C1" s="672"/>
      <c r="D1" s="672"/>
      <c r="E1" s="672"/>
    </row>
    <row r="2" spans="1:5" ht="15.75" customHeight="1" thickBot="1">
      <c r="A2" s="46" t="s">
        <v>110</v>
      </c>
      <c r="B2" s="46"/>
      <c r="C2" s="46"/>
      <c r="D2" s="399"/>
      <c r="E2" s="399" t="s">
        <v>156</v>
      </c>
    </row>
    <row r="3" spans="1:5" ht="15.75" customHeight="1">
      <c r="A3" s="673" t="s">
        <v>60</v>
      </c>
      <c r="B3" s="675" t="s">
        <v>6</v>
      </c>
      <c r="C3" s="717">
        <v>2013</v>
      </c>
      <c r="D3" s="677">
        <v>2014</v>
      </c>
      <c r="E3" s="678"/>
    </row>
    <row r="4" spans="1:5" ht="37.5" customHeight="1" thickBot="1">
      <c r="A4" s="674"/>
      <c r="B4" s="676"/>
      <c r="C4" s="718"/>
      <c r="D4" s="48" t="s">
        <v>183</v>
      </c>
      <c r="E4" s="49" t="s">
        <v>184</v>
      </c>
    </row>
    <row r="5" spans="1:5" s="413" customFormat="1" ht="12" customHeight="1" thickBot="1">
      <c r="A5" s="377" t="s">
        <v>425</v>
      </c>
      <c r="B5" s="378" t="s">
        <v>426</v>
      </c>
      <c r="C5" s="378" t="s">
        <v>427</v>
      </c>
      <c r="D5" s="378" t="s">
        <v>429</v>
      </c>
      <c r="E5" s="379" t="s">
        <v>502</v>
      </c>
    </row>
    <row r="6" spans="1:5" s="414" customFormat="1" ht="12" customHeight="1" thickBot="1">
      <c r="A6" s="372" t="s">
        <v>7</v>
      </c>
      <c r="B6" s="595" t="s">
        <v>311</v>
      </c>
      <c r="C6" s="404">
        <f>+C7+C8+C9+C10+C11+C12</f>
        <v>451044</v>
      </c>
      <c r="D6" s="404">
        <f>+D7+D8+D9+D10+D11+D12</f>
        <v>438363</v>
      </c>
      <c r="E6" s="387">
        <f>+E7+E8+E9+E10+E11+E12</f>
        <v>438903</v>
      </c>
    </row>
    <row r="7" spans="1:5" s="414" customFormat="1" ht="12" customHeight="1">
      <c r="A7" s="367" t="s">
        <v>72</v>
      </c>
      <c r="B7" s="596" t="s">
        <v>312</v>
      </c>
      <c r="C7" s="406">
        <v>128335</v>
      </c>
      <c r="D7" s="406">
        <v>144918</v>
      </c>
      <c r="E7" s="389">
        <v>144918</v>
      </c>
    </row>
    <row r="8" spans="1:5" s="414" customFormat="1" ht="12" customHeight="1">
      <c r="A8" s="366" t="s">
        <v>73</v>
      </c>
      <c r="B8" s="597" t="s">
        <v>313</v>
      </c>
      <c r="C8" s="405">
        <v>65323</v>
      </c>
      <c r="D8" s="405">
        <v>69583</v>
      </c>
      <c r="E8" s="388">
        <v>69583</v>
      </c>
    </row>
    <row r="9" spans="1:5" s="414" customFormat="1" ht="12" customHeight="1">
      <c r="A9" s="366" t="s">
        <v>74</v>
      </c>
      <c r="B9" s="597" t="s">
        <v>314</v>
      </c>
      <c r="C9" s="405">
        <v>127730</v>
      </c>
      <c r="D9" s="405">
        <v>200617</v>
      </c>
      <c r="E9" s="388">
        <v>195981</v>
      </c>
    </row>
    <row r="10" spans="1:5" s="414" customFormat="1" ht="12" customHeight="1">
      <c r="A10" s="366" t="s">
        <v>75</v>
      </c>
      <c r="B10" s="597" t="s">
        <v>315</v>
      </c>
      <c r="C10" s="405">
        <v>4765</v>
      </c>
      <c r="D10" s="405">
        <v>4213</v>
      </c>
      <c r="E10" s="388">
        <v>4213</v>
      </c>
    </row>
    <row r="11" spans="1:5" s="414" customFormat="1" ht="12" customHeight="1">
      <c r="A11" s="366" t="s">
        <v>107</v>
      </c>
      <c r="B11" s="597" t="s">
        <v>316</v>
      </c>
      <c r="C11" s="585">
        <v>4233</v>
      </c>
      <c r="D11" s="405">
        <v>1671</v>
      </c>
      <c r="E11" s="388">
        <v>2211</v>
      </c>
    </row>
    <row r="12" spans="1:5" s="414" customFormat="1" ht="12" customHeight="1" thickBot="1">
      <c r="A12" s="368" t="s">
        <v>76</v>
      </c>
      <c r="B12" s="598" t="s">
        <v>317</v>
      </c>
      <c r="C12" s="586">
        <v>120658</v>
      </c>
      <c r="D12" s="407">
        <v>17361</v>
      </c>
      <c r="E12" s="390">
        <v>21997</v>
      </c>
    </row>
    <row r="13" spans="1:5" s="414" customFormat="1" ht="12" customHeight="1" thickBot="1">
      <c r="A13" s="372" t="s">
        <v>8</v>
      </c>
      <c r="B13" s="599" t="s">
        <v>318</v>
      </c>
      <c r="C13" s="404">
        <f>+C14+C15+C16+C17+C18</f>
        <v>86919</v>
      </c>
      <c r="D13" s="404">
        <f>+D14+D15+D16+D17+D18</f>
        <v>147824</v>
      </c>
      <c r="E13" s="387">
        <f>+E14+E15+E16+E17+E18</f>
        <v>70357</v>
      </c>
    </row>
    <row r="14" spans="1:5" s="414" customFormat="1" ht="12" customHeight="1">
      <c r="A14" s="367" t="s">
        <v>78</v>
      </c>
      <c r="B14" s="596" t="s">
        <v>319</v>
      </c>
      <c r="C14" s="406"/>
      <c r="D14" s="406"/>
      <c r="E14" s="389"/>
    </row>
    <row r="15" spans="1:5" s="414" customFormat="1" ht="12" customHeight="1">
      <c r="A15" s="366" t="s">
        <v>79</v>
      </c>
      <c r="B15" s="597" t="s">
        <v>320</v>
      </c>
      <c r="C15" s="405"/>
      <c r="D15" s="405"/>
      <c r="E15" s="388"/>
    </row>
    <row r="16" spans="1:5" s="414" customFormat="1" ht="12" customHeight="1">
      <c r="A16" s="366" t="s">
        <v>80</v>
      </c>
      <c r="B16" s="597" t="s">
        <v>321</v>
      </c>
      <c r="C16" s="405"/>
      <c r="D16" s="405"/>
      <c r="E16" s="388"/>
    </row>
    <row r="17" spans="1:5" s="414" customFormat="1" ht="12" customHeight="1">
      <c r="A17" s="366" t="s">
        <v>81</v>
      </c>
      <c r="B17" s="597" t="s">
        <v>322</v>
      </c>
      <c r="C17" s="405"/>
      <c r="D17" s="405"/>
      <c r="E17" s="388"/>
    </row>
    <row r="18" spans="1:5" s="414" customFormat="1" ht="12" customHeight="1">
      <c r="A18" s="366" t="s">
        <v>82</v>
      </c>
      <c r="B18" s="597" t="s">
        <v>323</v>
      </c>
      <c r="C18" s="405">
        <v>86919</v>
      </c>
      <c r="D18" s="405">
        <v>147824</v>
      </c>
      <c r="E18" s="388">
        <v>70357</v>
      </c>
    </row>
    <row r="19" spans="1:5" s="414" customFormat="1" ht="12" customHeight="1" thickBot="1">
      <c r="A19" s="368" t="s">
        <v>89</v>
      </c>
      <c r="B19" s="598" t="s">
        <v>324</v>
      </c>
      <c r="C19" s="407"/>
      <c r="D19" s="407"/>
      <c r="E19" s="390"/>
    </row>
    <row r="20" spans="1:5" s="414" customFormat="1" ht="12" customHeight="1" thickBot="1">
      <c r="A20" s="372" t="s">
        <v>9</v>
      </c>
      <c r="B20" s="595" t="s">
        <v>325</v>
      </c>
      <c r="C20" s="404">
        <f>+C21+C22+C23+C24+C25</f>
        <v>0</v>
      </c>
      <c r="D20" s="404">
        <f>+D21+D22+D23+D24+D25</f>
        <v>102000</v>
      </c>
      <c r="E20" s="387">
        <f>+E21+E22+E23+E24+E25</f>
        <v>110657</v>
      </c>
    </row>
    <row r="21" spans="1:5" s="414" customFormat="1" ht="12" customHeight="1">
      <c r="A21" s="367" t="s">
        <v>61</v>
      </c>
      <c r="B21" s="596" t="s">
        <v>326</v>
      </c>
      <c r="C21" s="406"/>
      <c r="D21" s="406">
        <v>102000</v>
      </c>
      <c r="E21" s="389">
        <v>110657</v>
      </c>
    </row>
    <row r="22" spans="1:5" s="414" customFormat="1" ht="12" customHeight="1">
      <c r="A22" s="366" t="s">
        <v>62</v>
      </c>
      <c r="B22" s="597" t="s">
        <v>327</v>
      </c>
      <c r="C22" s="405"/>
      <c r="D22" s="405"/>
      <c r="E22" s="388"/>
    </row>
    <row r="23" spans="1:5" s="414" customFormat="1" ht="12" customHeight="1">
      <c r="A23" s="366" t="s">
        <v>63</v>
      </c>
      <c r="B23" s="597" t="s">
        <v>328</v>
      </c>
      <c r="C23" s="405"/>
      <c r="D23" s="405"/>
      <c r="E23" s="388"/>
    </row>
    <row r="24" spans="1:5" s="414" customFormat="1" ht="12" customHeight="1">
      <c r="A24" s="366" t="s">
        <v>64</v>
      </c>
      <c r="B24" s="597" t="s">
        <v>329</v>
      </c>
      <c r="C24" s="405"/>
      <c r="D24" s="405"/>
      <c r="E24" s="388"/>
    </row>
    <row r="25" spans="1:5" s="414" customFormat="1" ht="12" customHeight="1">
      <c r="A25" s="366" t="s">
        <v>119</v>
      </c>
      <c r="B25" s="597" t="s">
        <v>330</v>
      </c>
      <c r="C25" s="405"/>
      <c r="D25" s="405"/>
      <c r="E25" s="388"/>
    </row>
    <row r="26" spans="1:5" s="414" customFormat="1" ht="12" customHeight="1" thickBot="1">
      <c r="A26" s="368" t="s">
        <v>120</v>
      </c>
      <c r="B26" s="598" t="s">
        <v>331</v>
      </c>
      <c r="C26" s="407"/>
      <c r="D26" s="407"/>
      <c r="E26" s="390"/>
    </row>
    <row r="27" spans="1:5" s="414" customFormat="1" ht="12" customHeight="1" thickBot="1">
      <c r="A27" s="372" t="s">
        <v>121</v>
      </c>
      <c r="B27" s="595" t="s">
        <v>332</v>
      </c>
      <c r="C27" s="410">
        <f>+C28+C31+C32+C33</f>
        <v>92250</v>
      </c>
      <c r="D27" s="410">
        <f>+D28+D31+D32+D33</f>
        <v>150550</v>
      </c>
      <c r="E27" s="423">
        <f>+E28+E31+E32+E33</f>
        <v>145520</v>
      </c>
    </row>
    <row r="28" spans="1:5" s="414" customFormat="1" ht="12" customHeight="1">
      <c r="A28" s="367" t="s">
        <v>333</v>
      </c>
      <c r="B28" s="596" t="s">
        <v>334</v>
      </c>
      <c r="C28" s="425">
        <f>+C29+C30</f>
        <v>85600</v>
      </c>
      <c r="D28" s="425">
        <f>+D29+D30</f>
        <v>140900</v>
      </c>
      <c r="E28" s="424">
        <f>+E29+E30</f>
        <v>137482</v>
      </c>
    </row>
    <row r="29" spans="1:5" s="414" customFormat="1" ht="12" customHeight="1">
      <c r="A29" s="366" t="s">
        <v>335</v>
      </c>
      <c r="B29" s="597" t="s">
        <v>336</v>
      </c>
      <c r="C29" s="405">
        <v>12600</v>
      </c>
      <c r="D29" s="405">
        <v>19900</v>
      </c>
      <c r="E29" s="388">
        <v>17832</v>
      </c>
    </row>
    <row r="30" spans="1:5" s="414" customFormat="1" ht="12" customHeight="1">
      <c r="A30" s="366" t="s">
        <v>337</v>
      </c>
      <c r="B30" s="597" t="s">
        <v>338</v>
      </c>
      <c r="C30" s="405">
        <v>73000</v>
      </c>
      <c r="D30" s="405">
        <v>121000</v>
      </c>
      <c r="E30" s="388">
        <v>119650</v>
      </c>
    </row>
    <row r="31" spans="1:5" s="414" customFormat="1" ht="12" customHeight="1">
      <c r="A31" s="366" t="s">
        <v>339</v>
      </c>
      <c r="B31" s="597" t="s">
        <v>340</v>
      </c>
      <c r="C31" s="405">
        <v>5700</v>
      </c>
      <c r="D31" s="405">
        <v>7200</v>
      </c>
      <c r="E31" s="388">
        <v>6022</v>
      </c>
    </row>
    <row r="32" spans="1:5" s="414" customFormat="1" ht="12" customHeight="1">
      <c r="A32" s="366" t="s">
        <v>341</v>
      </c>
      <c r="B32" s="597" t="s">
        <v>342</v>
      </c>
      <c r="C32" s="405"/>
      <c r="D32" s="405"/>
      <c r="E32" s="388"/>
    </row>
    <row r="33" spans="1:5" s="414" customFormat="1" ht="12" customHeight="1" thickBot="1">
      <c r="A33" s="368" t="s">
        <v>343</v>
      </c>
      <c r="B33" s="598" t="s">
        <v>344</v>
      </c>
      <c r="C33" s="407">
        <v>950</v>
      </c>
      <c r="D33" s="407">
        <v>2450</v>
      </c>
      <c r="E33" s="390">
        <v>2016</v>
      </c>
    </row>
    <row r="34" spans="1:5" s="414" customFormat="1" ht="12" customHeight="1" thickBot="1">
      <c r="A34" s="372" t="s">
        <v>11</v>
      </c>
      <c r="B34" s="595" t="s">
        <v>345</v>
      </c>
      <c r="C34" s="404">
        <f>SUM(C35:C44)</f>
        <v>68841</v>
      </c>
      <c r="D34" s="404">
        <f>SUM(D35:D44)</f>
        <v>74035</v>
      </c>
      <c r="E34" s="387">
        <f>SUM(E35:E44)</f>
        <v>81793</v>
      </c>
    </row>
    <row r="35" spans="1:5" s="414" customFormat="1" ht="12" customHeight="1">
      <c r="A35" s="367" t="s">
        <v>65</v>
      </c>
      <c r="B35" s="596" t="s">
        <v>346</v>
      </c>
      <c r="C35" s="406">
        <v>1000</v>
      </c>
      <c r="D35" s="406">
        <v>1668</v>
      </c>
      <c r="E35" s="389">
        <v>1668</v>
      </c>
    </row>
    <row r="36" spans="1:5" s="414" customFormat="1" ht="12" customHeight="1">
      <c r="A36" s="366" t="s">
        <v>66</v>
      </c>
      <c r="B36" s="597" t="s">
        <v>347</v>
      </c>
      <c r="C36" s="405">
        <v>15100</v>
      </c>
      <c r="D36" s="405">
        <v>16394</v>
      </c>
      <c r="E36" s="388">
        <v>17405</v>
      </c>
    </row>
    <row r="37" spans="1:5" s="414" customFormat="1" ht="12" customHeight="1">
      <c r="A37" s="366" t="s">
        <v>67</v>
      </c>
      <c r="B37" s="597" t="s">
        <v>348</v>
      </c>
      <c r="C37" s="405"/>
      <c r="D37" s="405"/>
      <c r="E37" s="388">
        <v>236</v>
      </c>
    </row>
    <row r="38" spans="1:5" s="414" customFormat="1" ht="12" customHeight="1">
      <c r="A38" s="366" t="s">
        <v>123</v>
      </c>
      <c r="B38" s="597" t="s">
        <v>349</v>
      </c>
      <c r="C38" s="405">
        <v>7017</v>
      </c>
      <c r="D38" s="405">
        <v>7730</v>
      </c>
      <c r="E38" s="388">
        <v>6822</v>
      </c>
    </row>
    <row r="39" spans="1:5" s="414" customFormat="1" ht="12" customHeight="1">
      <c r="A39" s="366" t="s">
        <v>124</v>
      </c>
      <c r="B39" s="597" t="s">
        <v>350</v>
      </c>
      <c r="C39" s="405">
        <v>30758</v>
      </c>
      <c r="D39" s="405">
        <v>38150</v>
      </c>
      <c r="E39" s="388">
        <v>37811</v>
      </c>
    </row>
    <row r="40" spans="1:5" s="414" customFormat="1" ht="12" customHeight="1">
      <c r="A40" s="366" t="s">
        <v>125</v>
      </c>
      <c r="B40" s="597" t="s">
        <v>351</v>
      </c>
      <c r="C40" s="405">
        <v>13966</v>
      </c>
      <c r="D40" s="405">
        <v>9587</v>
      </c>
      <c r="E40" s="388">
        <v>9148</v>
      </c>
    </row>
    <row r="41" spans="1:5" s="414" customFormat="1" ht="12" customHeight="1">
      <c r="A41" s="366" t="s">
        <v>126</v>
      </c>
      <c r="B41" s="597" t="s">
        <v>352</v>
      </c>
      <c r="C41" s="405"/>
      <c r="D41" s="405"/>
      <c r="E41" s="388"/>
    </row>
    <row r="42" spans="1:5" s="414" customFormat="1" ht="12" customHeight="1">
      <c r="A42" s="366" t="s">
        <v>127</v>
      </c>
      <c r="B42" s="597" t="s">
        <v>353</v>
      </c>
      <c r="C42" s="405">
        <v>500</v>
      </c>
      <c r="D42" s="405">
        <v>506</v>
      </c>
      <c r="E42" s="388">
        <v>424</v>
      </c>
    </row>
    <row r="43" spans="1:5" s="414" customFormat="1" ht="12" customHeight="1">
      <c r="A43" s="366" t="s">
        <v>354</v>
      </c>
      <c r="B43" s="597" t="s">
        <v>355</v>
      </c>
      <c r="C43" s="408"/>
      <c r="D43" s="408"/>
      <c r="E43" s="391"/>
    </row>
    <row r="44" spans="1:5" s="414" customFormat="1" ht="12" customHeight="1" thickBot="1">
      <c r="A44" s="368" t="s">
        <v>356</v>
      </c>
      <c r="B44" s="598" t="s">
        <v>357</v>
      </c>
      <c r="C44" s="409">
        <v>500</v>
      </c>
      <c r="D44" s="409"/>
      <c r="E44" s="392">
        <v>8279</v>
      </c>
    </row>
    <row r="45" spans="1:5" s="414" customFormat="1" ht="12" customHeight="1" thickBot="1">
      <c r="A45" s="372" t="s">
        <v>12</v>
      </c>
      <c r="B45" s="595" t="s">
        <v>358</v>
      </c>
      <c r="C45" s="404">
        <f>SUM(C46:C50)</f>
        <v>0</v>
      </c>
      <c r="D45" s="404">
        <f>SUM(D46:D50)</f>
        <v>6600</v>
      </c>
      <c r="E45" s="387">
        <f>SUM(E46:E50)</f>
        <v>1397</v>
      </c>
    </row>
    <row r="46" spans="1:5" s="414" customFormat="1" ht="12" customHeight="1">
      <c r="A46" s="367" t="s">
        <v>68</v>
      </c>
      <c r="B46" s="596" t="s">
        <v>359</v>
      </c>
      <c r="C46" s="427"/>
      <c r="D46" s="427"/>
      <c r="E46" s="393"/>
    </row>
    <row r="47" spans="1:5" s="414" customFormat="1" ht="12" customHeight="1">
      <c r="A47" s="366" t="s">
        <v>69</v>
      </c>
      <c r="B47" s="597" t="s">
        <v>360</v>
      </c>
      <c r="C47" s="408"/>
      <c r="D47" s="408">
        <v>1200</v>
      </c>
      <c r="E47" s="391">
        <v>1200</v>
      </c>
    </row>
    <row r="48" spans="1:5" s="414" customFormat="1" ht="12" customHeight="1">
      <c r="A48" s="366" t="s">
        <v>361</v>
      </c>
      <c r="B48" s="597" t="s">
        <v>362</v>
      </c>
      <c r="C48" s="408"/>
      <c r="D48" s="408">
        <v>200</v>
      </c>
      <c r="E48" s="391">
        <v>197</v>
      </c>
    </row>
    <row r="49" spans="1:5" s="414" customFormat="1" ht="12" customHeight="1">
      <c r="A49" s="366" t="s">
        <v>363</v>
      </c>
      <c r="B49" s="597" t="s">
        <v>364</v>
      </c>
      <c r="C49" s="408"/>
      <c r="D49" s="408">
        <v>5200</v>
      </c>
      <c r="E49" s="391"/>
    </row>
    <row r="50" spans="1:5" s="414" customFormat="1" ht="12" customHeight="1" thickBot="1">
      <c r="A50" s="368" t="s">
        <v>365</v>
      </c>
      <c r="B50" s="598" t="s">
        <v>366</v>
      </c>
      <c r="C50" s="409"/>
      <c r="D50" s="409"/>
      <c r="E50" s="392"/>
    </row>
    <row r="51" spans="1:5" s="414" customFormat="1" ht="13.5" thickBot="1">
      <c r="A51" s="372" t="s">
        <v>128</v>
      </c>
      <c r="B51" s="595" t="s">
        <v>367</v>
      </c>
      <c r="C51" s="404">
        <f>SUM(C52:C54)</f>
        <v>0</v>
      </c>
      <c r="D51" s="404">
        <f>SUM(D52:D54)</f>
        <v>101192</v>
      </c>
      <c r="E51" s="387">
        <f>SUM(E52:E54)</f>
        <v>132994</v>
      </c>
    </row>
    <row r="52" spans="1:5" s="414" customFormat="1" ht="12.75">
      <c r="A52" s="367" t="s">
        <v>70</v>
      </c>
      <c r="B52" s="596" t="s">
        <v>368</v>
      </c>
      <c r="C52" s="406"/>
      <c r="D52" s="406"/>
      <c r="E52" s="389"/>
    </row>
    <row r="53" spans="1:5" s="414" customFormat="1" ht="14.25" customHeight="1">
      <c r="A53" s="366" t="s">
        <v>71</v>
      </c>
      <c r="B53" s="597" t="s">
        <v>527</v>
      </c>
      <c r="C53" s="405"/>
      <c r="D53" s="405"/>
      <c r="E53" s="388">
        <v>170</v>
      </c>
    </row>
    <row r="54" spans="1:5" s="414" customFormat="1" ht="12.75">
      <c r="A54" s="366" t="s">
        <v>370</v>
      </c>
      <c r="B54" s="597" t="s">
        <v>371</v>
      </c>
      <c r="C54" s="405"/>
      <c r="D54" s="405">
        <v>101192</v>
      </c>
      <c r="E54" s="388">
        <v>132824</v>
      </c>
    </row>
    <row r="55" spans="1:5" s="414" customFormat="1" ht="13.5" thickBot="1">
      <c r="A55" s="368" t="s">
        <v>372</v>
      </c>
      <c r="B55" s="598" t="s">
        <v>373</v>
      </c>
      <c r="C55" s="407"/>
      <c r="D55" s="407"/>
      <c r="E55" s="390"/>
    </row>
    <row r="56" spans="1:5" s="414" customFormat="1" ht="13.5" thickBot="1">
      <c r="A56" s="372" t="s">
        <v>14</v>
      </c>
      <c r="B56" s="599" t="s">
        <v>374</v>
      </c>
      <c r="C56" s="404">
        <f>SUM(C57:C59)</f>
        <v>211915</v>
      </c>
      <c r="D56" s="404">
        <f>SUM(D57:D59)</f>
        <v>22640</v>
      </c>
      <c r="E56" s="387">
        <f>SUM(E57:E59)</f>
        <v>11351</v>
      </c>
    </row>
    <row r="57" spans="1:5" s="414" customFormat="1" ht="12.75">
      <c r="A57" s="366" t="s">
        <v>129</v>
      </c>
      <c r="B57" s="596" t="s">
        <v>375</v>
      </c>
      <c r="C57" s="408"/>
      <c r="D57" s="408"/>
      <c r="E57" s="391"/>
    </row>
    <row r="58" spans="1:5" s="414" customFormat="1" ht="12.75" customHeight="1">
      <c r="A58" s="366" t="s">
        <v>130</v>
      </c>
      <c r="B58" s="597" t="s">
        <v>528</v>
      </c>
      <c r="C58" s="408"/>
      <c r="D58" s="408"/>
      <c r="E58" s="391"/>
    </row>
    <row r="59" spans="1:5" s="414" customFormat="1" ht="12.75">
      <c r="A59" s="366" t="s">
        <v>157</v>
      </c>
      <c r="B59" s="597" t="s">
        <v>377</v>
      </c>
      <c r="C59" s="408">
        <v>211915</v>
      </c>
      <c r="D59" s="408">
        <v>22640</v>
      </c>
      <c r="E59" s="391">
        <v>11351</v>
      </c>
    </row>
    <row r="60" spans="1:5" s="414" customFormat="1" ht="13.5" thickBot="1">
      <c r="A60" s="366" t="s">
        <v>378</v>
      </c>
      <c r="B60" s="598" t="s">
        <v>379</v>
      </c>
      <c r="C60" s="408"/>
      <c r="D60" s="408"/>
      <c r="E60" s="391"/>
    </row>
    <row r="61" spans="1:5" s="414" customFormat="1" ht="13.5" thickBot="1">
      <c r="A61" s="372" t="s">
        <v>15</v>
      </c>
      <c r="B61" s="595" t="s">
        <v>380</v>
      </c>
      <c r="C61" s="410">
        <f>+C6+C13+C20+C27+C34+C45+C51+C56</f>
        <v>910969</v>
      </c>
      <c r="D61" s="410">
        <f>+D6+D13+D20+D27+D34+D45+D51+D56</f>
        <v>1043204</v>
      </c>
      <c r="E61" s="423">
        <f>+E6+E13+E20+E27+E34+E45+E51+E56</f>
        <v>992972</v>
      </c>
    </row>
    <row r="62" spans="1:5" s="414" customFormat="1" ht="13.5" thickBot="1">
      <c r="A62" s="428" t="s">
        <v>381</v>
      </c>
      <c r="B62" s="599" t="s">
        <v>634</v>
      </c>
      <c r="C62" s="404">
        <f>SUM(C63:C65)</f>
        <v>0</v>
      </c>
      <c r="D62" s="404">
        <f>SUM(D63:D65)</f>
        <v>0</v>
      </c>
      <c r="E62" s="387">
        <f>SUM(E63:E65)</f>
        <v>0</v>
      </c>
    </row>
    <row r="63" spans="1:5" s="414" customFormat="1" ht="12.75">
      <c r="A63" s="366" t="s">
        <v>382</v>
      </c>
      <c r="B63" s="596" t="s">
        <v>383</v>
      </c>
      <c r="C63" s="408"/>
      <c r="D63" s="408"/>
      <c r="E63" s="391"/>
    </row>
    <row r="64" spans="1:5" s="414" customFormat="1" ht="12.75">
      <c r="A64" s="366" t="s">
        <v>384</v>
      </c>
      <c r="B64" s="597" t="s">
        <v>385</v>
      </c>
      <c r="C64" s="408"/>
      <c r="D64" s="408"/>
      <c r="E64" s="391"/>
    </row>
    <row r="65" spans="1:5" s="414" customFormat="1" ht="13.5" thickBot="1">
      <c r="A65" s="366" t="s">
        <v>386</v>
      </c>
      <c r="B65" s="352" t="s">
        <v>430</v>
      </c>
      <c r="C65" s="408"/>
      <c r="D65" s="408"/>
      <c r="E65" s="391"/>
    </row>
    <row r="66" spans="1:5" s="414" customFormat="1" ht="13.5" thickBot="1">
      <c r="A66" s="428" t="s">
        <v>387</v>
      </c>
      <c r="B66" s="599" t="s">
        <v>388</v>
      </c>
      <c r="C66" s="404">
        <f>SUM(C67:C70)</f>
        <v>0</v>
      </c>
      <c r="D66" s="404">
        <f>SUM(D67:D70)</f>
        <v>0</v>
      </c>
      <c r="E66" s="387">
        <f>SUM(E67:E70)</f>
        <v>0</v>
      </c>
    </row>
    <row r="67" spans="1:5" s="414" customFormat="1" ht="12.75">
      <c r="A67" s="366" t="s">
        <v>108</v>
      </c>
      <c r="B67" s="596" t="s">
        <v>389</v>
      </c>
      <c r="C67" s="408"/>
      <c r="D67" s="408"/>
      <c r="E67" s="391"/>
    </row>
    <row r="68" spans="1:5" s="414" customFormat="1" ht="12.75">
      <c r="A68" s="366" t="s">
        <v>109</v>
      </c>
      <c r="B68" s="597" t="s">
        <v>390</v>
      </c>
      <c r="C68" s="408"/>
      <c r="D68" s="408"/>
      <c r="E68" s="391"/>
    </row>
    <row r="69" spans="1:5" s="414" customFormat="1" ht="12" customHeight="1">
      <c r="A69" s="366" t="s">
        <v>391</v>
      </c>
      <c r="B69" s="597" t="s">
        <v>392</v>
      </c>
      <c r="C69" s="408"/>
      <c r="D69" s="408"/>
      <c r="E69" s="391"/>
    </row>
    <row r="70" spans="1:5" s="414" customFormat="1" ht="12" customHeight="1" thickBot="1">
      <c r="A70" s="366" t="s">
        <v>393</v>
      </c>
      <c r="B70" s="598" t="s">
        <v>394</v>
      </c>
      <c r="C70" s="408"/>
      <c r="D70" s="408"/>
      <c r="E70" s="391"/>
    </row>
    <row r="71" spans="1:5" s="414" customFormat="1" ht="12" customHeight="1" thickBot="1">
      <c r="A71" s="428" t="s">
        <v>395</v>
      </c>
      <c r="B71" s="599" t="s">
        <v>396</v>
      </c>
      <c r="C71" s="404">
        <f>SUM(C72:C73)</f>
        <v>0</v>
      </c>
      <c r="D71" s="404">
        <f>SUM(D72:D73)</f>
        <v>0</v>
      </c>
      <c r="E71" s="387">
        <f>SUM(E72:E73)</f>
        <v>0</v>
      </c>
    </row>
    <row r="72" spans="1:5" s="414" customFormat="1" ht="12" customHeight="1">
      <c r="A72" s="366" t="s">
        <v>397</v>
      </c>
      <c r="B72" s="596" t="s">
        <v>398</v>
      </c>
      <c r="C72" s="408"/>
      <c r="D72" s="408"/>
      <c r="E72" s="391"/>
    </row>
    <row r="73" spans="1:5" s="414" customFormat="1" ht="12" customHeight="1" thickBot="1">
      <c r="A73" s="366" t="s">
        <v>399</v>
      </c>
      <c r="B73" s="598" t="s">
        <v>400</v>
      </c>
      <c r="C73" s="408"/>
      <c r="D73" s="408"/>
      <c r="E73" s="391"/>
    </row>
    <row r="74" spans="1:5" s="414" customFormat="1" ht="12" customHeight="1" thickBot="1">
      <c r="A74" s="428" t="s">
        <v>401</v>
      </c>
      <c r="B74" s="599" t="s">
        <v>402</v>
      </c>
      <c r="C74" s="404">
        <f>SUM(C75:C77)</f>
        <v>0</v>
      </c>
      <c r="D74" s="404">
        <f>SUM(D75:D77)</f>
        <v>0</v>
      </c>
      <c r="E74" s="387">
        <f>SUM(E75:E77)</f>
        <v>0</v>
      </c>
    </row>
    <row r="75" spans="1:5" s="414" customFormat="1" ht="12" customHeight="1">
      <c r="A75" s="366" t="s">
        <v>403</v>
      </c>
      <c r="B75" s="596" t="s">
        <v>404</v>
      </c>
      <c r="C75" s="408"/>
      <c r="D75" s="408"/>
      <c r="E75" s="391"/>
    </row>
    <row r="76" spans="1:5" s="414" customFormat="1" ht="12" customHeight="1">
      <c r="A76" s="366" t="s">
        <v>405</v>
      </c>
      <c r="B76" s="597" t="s">
        <v>406</v>
      </c>
      <c r="C76" s="408"/>
      <c r="D76" s="408"/>
      <c r="E76" s="391"/>
    </row>
    <row r="77" spans="1:5" s="414" customFormat="1" ht="12" customHeight="1" thickBot="1">
      <c r="A77" s="366" t="s">
        <v>407</v>
      </c>
      <c r="B77" s="598" t="s">
        <v>408</v>
      </c>
      <c r="C77" s="408"/>
      <c r="D77" s="408"/>
      <c r="E77" s="391"/>
    </row>
    <row r="78" spans="1:5" s="414" customFormat="1" ht="12" customHeight="1" thickBot="1">
      <c r="A78" s="428" t="s">
        <v>409</v>
      </c>
      <c r="B78" s="599" t="s">
        <v>410</v>
      </c>
      <c r="C78" s="404">
        <f>SUM(C79:C82)</f>
        <v>0</v>
      </c>
      <c r="D78" s="404">
        <f>SUM(D79:D82)</f>
        <v>0</v>
      </c>
      <c r="E78" s="387">
        <f>SUM(E79:E82)</f>
        <v>0</v>
      </c>
    </row>
    <row r="79" spans="1:5" s="414" customFormat="1" ht="12" customHeight="1">
      <c r="A79" s="583" t="s">
        <v>411</v>
      </c>
      <c r="B79" s="596" t="s">
        <v>412</v>
      </c>
      <c r="C79" s="408"/>
      <c r="D79" s="408"/>
      <c r="E79" s="391"/>
    </row>
    <row r="80" spans="1:5" s="414" customFormat="1" ht="12" customHeight="1">
      <c r="A80" s="584" t="s">
        <v>413</v>
      </c>
      <c r="B80" s="597" t="s">
        <v>414</v>
      </c>
      <c r="C80" s="408"/>
      <c r="D80" s="408"/>
      <c r="E80" s="391"/>
    </row>
    <row r="81" spans="1:5" s="414" customFormat="1" ht="12" customHeight="1">
      <c r="A81" s="584" t="s">
        <v>415</v>
      </c>
      <c r="B81" s="597" t="s">
        <v>416</v>
      </c>
      <c r="C81" s="408"/>
      <c r="D81" s="408"/>
      <c r="E81" s="391"/>
    </row>
    <row r="82" spans="1:5" s="414" customFormat="1" ht="12" customHeight="1" thickBot="1">
      <c r="A82" s="429" t="s">
        <v>417</v>
      </c>
      <c r="B82" s="598" t="s">
        <v>418</v>
      </c>
      <c r="C82" s="408"/>
      <c r="D82" s="408"/>
      <c r="E82" s="391"/>
    </row>
    <row r="83" spans="1:5" s="414" customFormat="1" ht="12" customHeight="1" thickBot="1">
      <c r="A83" s="428" t="s">
        <v>419</v>
      </c>
      <c r="B83" s="599" t="s">
        <v>420</v>
      </c>
      <c r="C83" s="431"/>
      <c r="D83" s="431"/>
      <c r="E83" s="432"/>
    </row>
    <row r="84" spans="1:5" s="414" customFormat="1" ht="13.5" customHeight="1" thickBot="1">
      <c r="A84" s="428" t="s">
        <v>421</v>
      </c>
      <c r="B84" s="350" t="s">
        <v>422</v>
      </c>
      <c r="C84" s="410">
        <f>+C62+C66+C71+C74+C78+C83</f>
        <v>0</v>
      </c>
      <c r="D84" s="410">
        <f>+D62+D66+D71+D74+D78+D83</f>
        <v>0</v>
      </c>
      <c r="E84" s="423">
        <f>+E62+E66+E71+E74+E78+E83</f>
        <v>0</v>
      </c>
    </row>
    <row r="85" spans="1:5" s="414" customFormat="1" ht="12" customHeight="1" thickBot="1">
      <c r="A85" s="430" t="s">
        <v>423</v>
      </c>
      <c r="B85" s="353" t="s">
        <v>424</v>
      </c>
      <c r="C85" s="410">
        <f>+C61+C84</f>
        <v>910969</v>
      </c>
      <c r="D85" s="410">
        <f>+D61+D84</f>
        <v>1043204</v>
      </c>
      <c r="E85" s="423">
        <f>+E61+E84</f>
        <v>992972</v>
      </c>
    </row>
    <row r="86" spans="1:5" ht="16.5" customHeight="1">
      <c r="A86" s="672" t="s">
        <v>36</v>
      </c>
      <c r="B86" s="672"/>
      <c r="C86" s="672"/>
      <c r="D86" s="672"/>
      <c r="E86" s="672"/>
    </row>
    <row r="87" spans="1:5" s="420" customFormat="1" ht="16.5" customHeight="1" thickBot="1">
      <c r="A87" s="47" t="s">
        <v>111</v>
      </c>
      <c r="B87" s="47"/>
      <c r="C87" s="47"/>
      <c r="D87" s="381"/>
      <c r="E87" s="381" t="s">
        <v>156</v>
      </c>
    </row>
    <row r="88" spans="1:5" s="420" customFormat="1" ht="16.5" customHeight="1">
      <c r="A88" s="673" t="s">
        <v>60</v>
      </c>
      <c r="B88" s="675" t="s">
        <v>177</v>
      </c>
      <c r="C88" s="717">
        <f>+C3</f>
        <v>2013</v>
      </c>
      <c r="D88" s="677">
        <f>+D3</f>
        <v>2014</v>
      </c>
      <c r="E88" s="678"/>
    </row>
    <row r="89" spans="1:5" ht="37.5" customHeight="1" thickBot="1">
      <c r="A89" s="674"/>
      <c r="B89" s="676"/>
      <c r="C89" s="718"/>
      <c r="D89" s="48" t="s">
        <v>183</v>
      </c>
      <c r="E89" s="49" t="s">
        <v>184</v>
      </c>
    </row>
    <row r="90" spans="1:5" s="413" customFormat="1" ht="12" customHeight="1" thickBot="1">
      <c r="A90" s="377" t="s">
        <v>425</v>
      </c>
      <c r="B90" s="378" t="s">
        <v>426</v>
      </c>
      <c r="C90" s="378" t="s">
        <v>427</v>
      </c>
      <c r="D90" s="378" t="s">
        <v>429</v>
      </c>
      <c r="E90" s="426" t="s">
        <v>502</v>
      </c>
    </row>
    <row r="91" spans="1:5" ht="12" customHeight="1" thickBot="1">
      <c r="A91" s="374" t="s">
        <v>7</v>
      </c>
      <c r="B91" s="376" t="s">
        <v>529</v>
      </c>
      <c r="C91" s="403">
        <f>SUM(C92:C96)</f>
        <v>701729</v>
      </c>
      <c r="D91" s="403">
        <f>+D92+D93+D94+D95+D96</f>
        <v>846855</v>
      </c>
      <c r="E91" s="358">
        <f>+E92+E93+E94+E95+E96</f>
        <v>826701</v>
      </c>
    </row>
    <row r="92" spans="1:5" ht="12" customHeight="1">
      <c r="A92" s="369" t="s">
        <v>72</v>
      </c>
      <c r="B92" s="600" t="s">
        <v>37</v>
      </c>
      <c r="C92" s="92">
        <v>233688</v>
      </c>
      <c r="D92" s="92">
        <v>357966</v>
      </c>
      <c r="E92" s="357">
        <v>356839</v>
      </c>
    </row>
    <row r="93" spans="1:5" ht="12" customHeight="1">
      <c r="A93" s="366" t="s">
        <v>73</v>
      </c>
      <c r="B93" s="601" t="s">
        <v>131</v>
      </c>
      <c r="C93" s="405">
        <v>55576</v>
      </c>
      <c r="D93" s="405">
        <v>79921</v>
      </c>
      <c r="E93" s="388">
        <v>77842</v>
      </c>
    </row>
    <row r="94" spans="1:5" ht="12" customHeight="1">
      <c r="A94" s="366" t="s">
        <v>74</v>
      </c>
      <c r="B94" s="601" t="s">
        <v>100</v>
      </c>
      <c r="C94" s="407">
        <v>239438</v>
      </c>
      <c r="D94" s="407">
        <v>226745</v>
      </c>
      <c r="E94" s="390">
        <v>234256</v>
      </c>
    </row>
    <row r="95" spans="1:5" ht="12" customHeight="1">
      <c r="A95" s="366" t="s">
        <v>75</v>
      </c>
      <c r="B95" s="602" t="s">
        <v>132</v>
      </c>
      <c r="C95" s="407">
        <v>167287</v>
      </c>
      <c r="D95" s="407">
        <v>166950</v>
      </c>
      <c r="E95" s="390">
        <v>143046</v>
      </c>
    </row>
    <row r="96" spans="1:5" ht="12" customHeight="1">
      <c r="A96" s="366" t="s">
        <v>84</v>
      </c>
      <c r="B96" s="603" t="s">
        <v>133</v>
      </c>
      <c r="C96" s="407">
        <v>5740</v>
      </c>
      <c r="D96" s="407">
        <v>15273</v>
      </c>
      <c r="E96" s="390">
        <v>14718</v>
      </c>
    </row>
    <row r="97" spans="1:5" ht="12" customHeight="1">
      <c r="A97" s="366" t="s">
        <v>76</v>
      </c>
      <c r="B97" s="601" t="s">
        <v>431</v>
      </c>
      <c r="C97" s="407"/>
      <c r="D97" s="407"/>
      <c r="E97" s="390"/>
    </row>
    <row r="98" spans="1:5" ht="12" customHeight="1">
      <c r="A98" s="366" t="s">
        <v>77</v>
      </c>
      <c r="B98" s="604" t="s">
        <v>432</v>
      </c>
      <c r="C98" s="407"/>
      <c r="D98" s="407"/>
      <c r="E98" s="390"/>
    </row>
    <row r="99" spans="1:5" ht="12" customHeight="1">
      <c r="A99" s="366" t="s">
        <v>85</v>
      </c>
      <c r="B99" s="601" t="s">
        <v>433</v>
      </c>
      <c r="C99" s="407"/>
      <c r="D99" s="407"/>
      <c r="E99" s="390"/>
    </row>
    <row r="100" spans="1:5" ht="12" customHeight="1">
      <c r="A100" s="366" t="s">
        <v>86</v>
      </c>
      <c r="B100" s="601" t="s">
        <v>851</v>
      </c>
      <c r="C100" s="407"/>
      <c r="D100" s="407">
        <v>1938</v>
      </c>
      <c r="E100" s="390">
        <v>1938</v>
      </c>
    </row>
    <row r="101" spans="1:5" ht="12" customHeight="1">
      <c r="A101" s="366" t="s">
        <v>87</v>
      </c>
      <c r="B101" s="604" t="s">
        <v>435</v>
      </c>
      <c r="C101" s="407"/>
      <c r="D101" s="407"/>
      <c r="E101" s="390"/>
    </row>
    <row r="102" spans="1:5" ht="12" customHeight="1">
      <c r="A102" s="366" t="s">
        <v>88</v>
      </c>
      <c r="B102" s="604" t="s">
        <v>436</v>
      </c>
      <c r="C102" s="407"/>
      <c r="D102" s="407"/>
      <c r="E102" s="390"/>
    </row>
    <row r="103" spans="1:5" ht="12" customHeight="1">
      <c r="A103" s="366" t="s">
        <v>90</v>
      </c>
      <c r="B103" s="601" t="s">
        <v>437</v>
      </c>
      <c r="C103" s="407"/>
      <c r="D103" s="407"/>
      <c r="E103" s="390"/>
    </row>
    <row r="104" spans="1:5" ht="12" customHeight="1">
      <c r="A104" s="365" t="s">
        <v>134</v>
      </c>
      <c r="B104" s="605" t="s">
        <v>438</v>
      </c>
      <c r="C104" s="407"/>
      <c r="D104" s="407"/>
      <c r="E104" s="390"/>
    </row>
    <row r="105" spans="1:5" ht="12" customHeight="1">
      <c r="A105" s="366" t="s">
        <v>439</v>
      </c>
      <c r="B105" s="605" t="s">
        <v>440</v>
      </c>
      <c r="C105" s="407"/>
      <c r="D105" s="407"/>
      <c r="E105" s="390"/>
    </row>
    <row r="106" spans="1:5" ht="12" customHeight="1" thickBot="1">
      <c r="A106" s="370" t="s">
        <v>441</v>
      </c>
      <c r="B106" s="606" t="s">
        <v>442</v>
      </c>
      <c r="C106" s="93">
        <v>5740</v>
      </c>
      <c r="D106" s="93">
        <v>13385</v>
      </c>
      <c r="E106" s="351">
        <v>12880</v>
      </c>
    </row>
    <row r="107" spans="1:5" ht="12" customHeight="1" thickBot="1">
      <c r="A107" s="372" t="s">
        <v>8</v>
      </c>
      <c r="B107" s="375" t="s">
        <v>530</v>
      </c>
      <c r="C107" s="404">
        <f>+C108+C110+C112</f>
        <v>189158</v>
      </c>
      <c r="D107" s="404">
        <f>+D108+D110+D112</f>
        <v>196349</v>
      </c>
      <c r="E107" s="387">
        <f>+E108+E110+E112</f>
        <v>165569</v>
      </c>
    </row>
    <row r="108" spans="1:5" ht="12" customHeight="1">
      <c r="A108" s="367" t="s">
        <v>78</v>
      </c>
      <c r="B108" s="601" t="s">
        <v>155</v>
      </c>
      <c r="C108" s="406">
        <v>167902</v>
      </c>
      <c r="D108" s="406">
        <v>58130</v>
      </c>
      <c r="E108" s="389">
        <v>46828</v>
      </c>
    </row>
    <row r="109" spans="1:5" ht="12" customHeight="1">
      <c r="A109" s="367" t="s">
        <v>79</v>
      </c>
      <c r="B109" s="605" t="s">
        <v>443</v>
      </c>
      <c r="C109" s="406"/>
      <c r="D109" s="406"/>
      <c r="E109" s="389"/>
    </row>
    <row r="110" spans="1:5" ht="15.75">
      <c r="A110" s="367" t="s">
        <v>80</v>
      </c>
      <c r="B110" s="605" t="s">
        <v>135</v>
      </c>
      <c r="C110" s="405">
        <v>6746</v>
      </c>
      <c r="D110" s="405">
        <v>30380</v>
      </c>
      <c r="E110" s="388">
        <v>10912</v>
      </c>
    </row>
    <row r="111" spans="1:5" ht="12" customHeight="1">
      <c r="A111" s="367" t="s">
        <v>81</v>
      </c>
      <c r="B111" s="605" t="s">
        <v>444</v>
      </c>
      <c r="C111" s="405"/>
      <c r="D111" s="405"/>
      <c r="E111" s="388"/>
    </row>
    <row r="112" spans="1:5" ht="12" customHeight="1">
      <c r="A112" s="367" t="s">
        <v>82</v>
      </c>
      <c r="B112" s="598" t="s">
        <v>158</v>
      </c>
      <c r="C112" s="405">
        <v>14510</v>
      </c>
      <c r="D112" s="405">
        <v>107839</v>
      </c>
      <c r="E112" s="388">
        <v>107829</v>
      </c>
    </row>
    <row r="113" spans="1:5" ht="15.75">
      <c r="A113" s="367" t="s">
        <v>89</v>
      </c>
      <c r="B113" s="597" t="s">
        <v>445</v>
      </c>
      <c r="C113" s="405"/>
      <c r="D113" s="405"/>
      <c r="E113" s="388"/>
    </row>
    <row r="114" spans="1:5" ht="15.75">
      <c r="A114" s="367" t="s">
        <v>91</v>
      </c>
      <c r="B114" s="607" t="s">
        <v>446</v>
      </c>
      <c r="C114" s="405"/>
      <c r="D114" s="405"/>
      <c r="E114" s="388"/>
    </row>
    <row r="115" spans="1:5" ht="12" customHeight="1">
      <c r="A115" s="367" t="s">
        <v>136</v>
      </c>
      <c r="B115" s="601" t="s">
        <v>434</v>
      </c>
      <c r="C115" s="405"/>
      <c r="D115" s="405"/>
      <c r="E115" s="388"/>
    </row>
    <row r="116" spans="1:5" ht="12" customHeight="1">
      <c r="A116" s="367" t="s">
        <v>137</v>
      </c>
      <c r="B116" s="601" t="s">
        <v>829</v>
      </c>
      <c r="C116" s="405"/>
      <c r="D116" s="405">
        <v>107839</v>
      </c>
      <c r="E116" s="388">
        <v>107829</v>
      </c>
    </row>
    <row r="117" spans="1:5" ht="12" customHeight="1">
      <c r="A117" s="367" t="s">
        <v>138</v>
      </c>
      <c r="B117" s="601" t="s">
        <v>448</v>
      </c>
      <c r="C117" s="405"/>
      <c r="D117" s="405"/>
      <c r="E117" s="388"/>
    </row>
    <row r="118" spans="1:5" s="433" customFormat="1" ht="12" customHeight="1">
      <c r="A118" s="367" t="s">
        <v>449</v>
      </c>
      <c r="B118" s="601" t="s">
        <v>437</v>
      </c>
      <c r="C118" s="405"/>
      <c r="D118" s="405"/>
      <c r="E118" s="388"/>
    </row>
    <row r="119" spans="1:5" ht="12" customHeight="1">
      <c r="A119" s="367" t="s">
        <v>450</v>
      </c>
      <c r="B119" s="601" t="s">
        <v>451</v>
      </c>
      <c r="C119" s="405"/>
      <c r="D119" s="405"/>
      <c r="E119" s="388"/>
    </row>
    <row r="120" spans="1:5" ht="12" customHeight="1" thickBot="1">
      <c r="A120" s="365" t="s">
        <v>452</v>
      </c>
      <c r="B120" s="601" t="s">
        <v>453</v>
      </c>
      <c r="C120" s="407"/>
      <c r="D120" s="407"/>
      <c r="E120" s="390"/>
    </row>
    <row r="121" spans="1:5" ht="12" customHeight="1" thickBot="1">
      <c r="A121" s="372" t="s">
        <v>9</v>
      </c>
      <c r="B121" s="577" t="s">
        <v>454</v>
      </c>
      <c r="C121" s="404">
        <f>+C122+C123</f>
        <v>0</v>
      </c>
      <c r="D121" s="404">
        <f>+D122+D123</f>
        <v>0</v>
      </c>
      <c r="E121" s="387">
        <f>+E122+E123</f>
        <v>0</v>
      </c>
    </row>
    <row r="122" spans="1:5" ht="12" customHeight="1">
      <c r="A122" s="367" t="s">
        <v>61</v>
      </c>
      <c r="B122" s="607" t="s">
        <v>47</v>
      </c>
      <c r="C122" s="406"/>
      <c r="D122" s="406"/>
      <c r="E122" s="389"/>
    </row>
    <row r="123" spans="1:5" ht="12" customHeight="1" thickBot="1">
      <c r="A123" s="368" t="s">
        <v>62</v>
      </c>
      <c r="B123" s="605" t="s">
        <v>48</v>
      </c>
      <c r="C123" s="407"/>
      <c r="D123" s="407"/>
      <c r="E123" s="390"/>
    </row>
    <row r="124" spans="1:5" ht="12" customHeight="1" thickBot="1">
      <c r="A124" s="372" t="s">
        <v>10</v>
      </c>
      <c r="B124" s="577" t="s">
        <v>455</v>
      </c>
      <c r="C124" s="404">
        <f>+C91+C107+C121</f>
        <v>890887</v>
      </c>
      <c r="D124" s="404">
        <f>+D91+D107+D121</f>
        <v>1043204</v>
      </c>
      <c r="E124" s="387">
        <f>+E91+E107+E121</f>
        <v>992270</v>
      </c>
    </row>
    <row r="125" spans="1:5" ht="12" customHeight="1" thickBot="1">
      <c r="A125" s="372" t="s">
        <v>11</v>
      </c>
      <c r="B125" s="577" t="s">
        <v>456</v>
      </c>
      <c r="C125" s="404">
        <f>+C126+C127+C128</f>
        <v>20082</v>
      </c>
      <c r="D125" s="404">
        <f>+D126+D127+D128</f>
        <v>0</v>
      </c>
      <c r="E125" s="387">
        <f>+E126+E127+E128</f>
        <v>0</v>
      </c>
    </row>
    <row r="126" spans="1:5" ht="12" customHeight="1">
      <c r="A126" s="367" t="s">
        <v>65</v>
      </c>
      <c r="B126" s="607" t="s">
        <v>531</v>
      </c>
      <c r="C126" s="405"/>
      <c r="D126" s="405"/>
      <c r="E126" s="388"/>
    </row>
    <row r="127" spans="1:5" ht="12" customHeight="1">
      <c r="A127" s="367" t="s">
        <v>66</v>
      </c>
      <c r="B127" s="607" t="s">
        <v>532</v>
      </c>
      <c r="C127" s="405"/>
      <c r="D127" s="405"/>
      <c r="E127" s="388"/>
    </row>
    <row r="128" spans="1:5" ht="12" customHeight="1" thickBot="1">
      <c r="A128" s="365" t="s">
        <v>67</v>
      </c>
      <c r="B128" s="608" t="s">
        <v>533</v>
      </c>
      <c r="C128" s="405">
        <v>20082</v>
      </c>
      <c r="D128" s="405"/>
      <c r="E128" s="388"/>
    </row>
    <row r="129" spans="1:5" ht="12" customHeight="1" thickBot="1">
      <c r="A129" s="372" t="s">
        <v>12</v>
      </c>
      <c r="B129" s="577" t="s">
        <v>460</v>
      </c>
      <c r="C129" s="404">
        <f>+C130+C131+C132+C133</f>
        <v>0</v>
      </c>
      <c r="D129" s="404">
        <f>+D130+D131+D132+D133</f>
        <v>0</v>
      </c>
      <c r="E129" s="387">
        <f>+E130+E131+E132+E133</f>
        <v>0</v>
      </c>
    </row>
    <row r="130" spans="1:5" ht="12" customHeight="1">
      <c r="A130" s="367" t="s">
        <v>68</v>
      </c>
      <c r="B130" s="607" t="s">
        <v>534</v>
      </c>
      <c r="C130" s="405"/>
      <c r="D130" s="405"/>
      <c r="E130" s="388"/>
    </row>
    <row r="131" spans="1:5" ht="12" customHeight="1">
      <c r="A131" s="367" t="s">
        <v>69</v>
      </c>
      <c r="B131" s="607" t="s">
        <v>535</v>
      </c>
      <c r="C131" s="405"/>
      <c r="D131" s="405"/>
      <c r="E131" s="388"/>
    </row>
    <row r="132" spans="1:5" ht="12" customHeight="1">
      <c r="A132" s="367" t="s">
        <v>361</v>
      </c>
      <c r="B132" s="607" t="s">
        <v>536</v>
      </c>
      <c r="C132" s="405"/>
      <c r="D132" s="405"/>
      <c r="E132" s="388"/>
    </row>
    <row r="133" spans="1:5" ht="12" customHeight="1" thickBot="1">
      <c r="A133" s="365" t="s">
        <v>363</v>
      </c>
      <c r="B133" s="608" t="s">
        <v>537</v>
      </c>
      <c r="C133" s="405"/>
      <c r="D133" s="405"/>
      <c r="E133" s="388"/>
    </row>
    <row r="134" spans="1:5" ht="12" customHeight="1" thickBot="1">
      <c r="A134" s="372" t="s">
        <v>13</v>
      </c>
      <c r="B134" s="577" t="s">
        <v>465</v>
      </c>
      <c r="C134" s="410">
        <f>+C135+C136+C137+C138</f>
        <v>0</v>
      </c>
      <c r="D134" s="410">
        <f>+D135+D136+D137+D138</f>
        <v>0</v>
      </c>
      <c r="E134" s="423">
        <f>+E135+E136+E137+E138</f>
        <v>0</v>
      </c>
    </row>
    <row r="135" spans="1:5" ht="12" customHeight="1">
      <c r="A135" s="367" t="s">
        <v>70</v>
      </c>
      <c r="B135" s="607" t="s">
        <v>466</v>
      </c>
      <c r="C135" s="405"/>
      <c r="D135" s="405"/>
      <c r="E135" s="388"/>
    </row>
    <row r="136" spans="1:5" ht="12" customHeight="1">
      <c r="A136" s="367" t="s">
        <v>71</v>
      </c>
      <c r="B136" s="607" t="s">
        <v>467</v>
      </c>
      <c r="C136" s="405"/>
      <c r="D136" s="405"/>
      <c r="E136" s="388"/>
    </row>
    <row r="137" spans="1:5" ht="12" customHeight="1">
      <c r="A137" s="367" t="s">
        <v>370</v>
      </c>
      <c r="B137" s="607" t="s">
        <v>538</v>
      </c>
      <c r="C137" s="405"/>
      <c r="D137" s="405"/>
      <c r="E137" s="388"/>
    </row>
    <row r="138" spans="1:5" ht="12" customHeight="1" thickBot="1">
      <c r="A138" s="365" t="s">
        <v>372</v>
      </c>
      <c r="B138" s="608" t="s">
        <v>509</v>
      </c>
      <c r="C138" s="405"/>
      <c r="D138" s="405"/>
      <c r="E138" s="388"/>
    </row>
    <row r="139" spans="1:9" ht="15" customHeight="1" thickBot="1">
      <c r="A139" s="372" t="s">
        <v>14</v>
      </c>
      <c r="B139" s="577" t="s">
        <v>518</v>
      </c>
      <c r="C139" s="94">
        <f>+C140+C141+C142+C143</f>
        <v>0</v>
      </c>
      <c r="D139" s="94">
        <f>+D140+D141+D142+D143</f>
        <v>0</v>
      </c>
      <c r="E139" s="356">
        <f>+E140+E141+E142+E143</f>
        <v>0</v>
      </c>
      <c r="F139" s="421"/>
      <c r="G139" s="422"/>
      <c r="H139" s="422"/>
      <c r="I139" s="422"/>
    </row>
    <row r="140" spans="1:5" s="414" customFormat="1" ht="12.75" customHeight="1">
      <c r="A140" s="367" t="s">
        <v>129</v>
      </c>
      <c r="B140" s="607" t="s">
        <v>470</v>
      </c>
      <c r="C140" s="405"/>
      <c r="D140" s="405"/>
      <c r="E140" s="388"/>
    </row>
    <row r="141" spans="1:5" ht="13.5" customHeight="1">
      <c r="A141" s="367" t="s">
        <v>130</v>
      </c>
      <c r="B141" s="607" t="s">
        <v>471</v>
      </c>
      <c r="C141" s="405"/>
      <c r="D141" s="405"/>
      <c r="E141" s="388"/>
    </row>
    <row r="142" spans="1:5" ht="13.5" customHeight="1">
      <c r="A142" s="367" t="s">
        <v>157</v>
      </c>
      <c r="B142" s="607" t="s">
        <v>472</v>
      </c>
      <c r="C142" s="405"/>
      <c r="D142" s="405"/>
      <c r="E142" s="388"/>
    </row>
    <row r="143" spans="1:5" ht="13.5" customHeight="1" thickBot="1">
      <c r="A143" s="367" t="s">
        <v>378</v>
      </c>
      <c r="B143" s="607" t="s">
        <v>473</v>
      </c>
      <c r="C143" s="405"/>
      <c r="D143" s="405"/>
      <c r="E143" s="388"/>
    </row>
    <row r="144" spans="1:5" ht="12.75" customHeight="1" thickBot="1">
      <c r="A144" s="372" t="s">
        <v>15</v>
      </c>
      <c r="B144" s="577" t="s">
        <v>474</v>
      </c>
      <c r="C144" s="354">
        <f>+C125+C129+C134+C139</f>
        <v>20082</v>
      </c>
      <c r="D144" s="354">
        <f>+D125+D129+D134+D139</f>
        <v>0</v>
      </c>
      <c r="E144" s="355">
        <f>+E125+E129+E134+E139</f>
        <v>0</v>
      </c>
    </row>
    <row r="145" spans="1:5" ht="13.5" customHeight="1" thickBot="1">
      <c r="A145" s="397" t="s">
        <v>16</v>
      </c>
      <c r="B145" s="609" t="s">
        <v>475</v>
      </c>
      <c r="C145" s="354">
        <f>+C124+C144</f>
        <v>910969</v>
      </c>
      <c r="D145" s="354">
        <f>+D124+D144</f>
        <v>1043204</v>
      </c>
      <c r="E145" s="355">
        <f>+E124+E144</f>
        <v>992270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6:E86"/>
    <mergeCell ref="A88:A89"/>
    <mergeCell ref="B88:B89"/>
    <mergeCell ref="D88:E88"/>
    <mergeCell ref="C88:C89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Vaja Város Önkormányzat
2014. ÉVI ZÁRSZÁMADÁSÁNAK PÉNZÜGYI MÉRLEGE&amp;10
&amp;R&amp;"Times New Roman CE,Félkövér dőlt"&amp;11 1. tájékoztató tábla a 8/2015. (V.19.) önkormányzati rendelethez</oddHeader>
  </headerFooter>
  <rowBreaks count="1" manualBreakCount="1">
    <brk id="85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view="pageLayout" workbookViewId="0" topLeftCell="A1">
      <selection activeCell="J12" sqref="J12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0"/>
      <c r="B1" s="111"/>
      <c r="C1" s="111"/>
      <c r="D1" s="111"/>
      <c r="E1" s="111"/>
      <c r="F1" s="111"/>
      <c r="G1" s="111"/>
      <c r="H1" s="111"/>
      <c r="I1" s="111"/>
      <c r="J1" s="112" t="s">
        <v>52</v>
      </c>
      <c r="K1" s="687"/>
    </row>
    <row r="2" spans="1:11" s="116" customFormat="1" ht="26.25" customHeight="1">
      <c r="A2" s="719" t="s">
        <v>60</v>
      </c>
      <c r="B2" s="721" t="s">
        <v>188</v>
      </c>
      <c r="C2" s="721" t="s">
        <v>189</v>
      </c>
      <c r="D2" s="721" t="s">
        <v>190</v>
      </c>
      <c r="E2" s="721">
        <v>2014</v>
      </c>
      <c r="F2" s="113" t="s">
        <v>191</v>
      </c>
      <c r="G2" s="114"/>
      <c r="H2" s="114"/>
      <c r="I2" s="115"/>
      <c r="J2" s="724" t="s">
        <v>192</v>
      </c>
      <c r="K2" s="687"/>
    </row>
    <row r="3" spans="1:11" s="120" customFormat="1" ht="32.25" customHeight="1" thickBot="1">
      <c r="A3" s="720"/>
      <c r="B3" s="722"/>
      <c r="C3" s="722"/>
      <c r="D3" s="723"/>
      <c r="E3" s="723"/>
      <c r="F3" s="117">
        <v>2015</v>
      </c>
      <c r="G3" s="118">
        <v>2016</v>
      </c>
      <c r="H3" s="118">
        <v>2017</v>
      </c>
      <c r="I3" s="119">
        <v>2018</v>
      </c>
      <c r="J3" s="725"/>
      <c r="K3" s="687"/>
    </row>
    <row r="4" spans="1:11" s="122" customFormat="1" ht="13.5" customHeight="1" thickBot="1">
      <c r="A4" s="580" t="s">
        <v>425</v>
      </c>
      <c r="B4" s="121" t="s">
        <v>539</v>
      </c>
      <c r="C4" s="581" t="s">
        <v>427</v>
      </c>
      <c r="D4" s="581" t="s">
        <v>428</v>
      </c>
      <c r="E4" s="581" t="s">
        <v>429</v>
      </c>
      <c r="F4" s="581" t="s">
        <v>502</v>
      </c>
      <c r="G4" s="581" t="s">
        <v>503</v>
      </c>
      <c r="H4" s="581" t="s">
        <v>504</v>
      </c>
      <c r="I4" s="581" t="s">
        <v>505</v>
      </c>
      <c r="J4" s="582" t="s">
        <v>635</v>
      </c>
      <c r="K4" s="687"/>
    </row>
    <row r="5" spans="1:11" ht="33.75" customHeight="1">
      <c r="A5" s="123" t="s">
        <v>7</v>
      </c>
      <c r="B5" s="124" t="s">
        <v>193</v>
      </c>
      <c r="C5" s="125"/>
      <c r="D5" s="126">
        <f aca="true" t="shared" si="0" ref="D5:I5">SUM(D6:D7)</f>
        <v>0</v>
      </c>
      <c r="E5" s="126">
        <f t="shared" si="0"/>
        <v>0</v>
      </c>
      <c r="F5" s="126">
        <f t="shared" si="0"/>
        <v>0</v>
      </c>
      <c r="G5" s="126">
        <f t="shared" si="0"/>
        <v>0</v>
      </c>
      <c r="H5" s="126">
        <f t="shared" si="0"/>
        <v>0</v>
      </c>
      <c r="I5" s="127">
        <f t="shared" si="0"/>
        <v>0</v>
      </c>
      <c r="J5" s="128">
        <f aca="true" t="shared" si="1" ref="J5:J18">SUM(F5:I5)</f>
        <v>0</v>
      </c>
      <c r="K5" s="687"/>
    </row>
    <row r="6" spans="1:11" ht="21" customHeight="1">
      <c r="A6" s="129" t="s">
        <v>8</v>
      </c>
      <c r="B6" s="130" t="s">
        <v>194</v>
      </c>
      <c r="C6" s="131"/>
      <c r="D6" s="2"/>
      <c r="E6" s="2"/>
      <c r="F6" s="2"/>
      <c r="G6" s="2"/>
      <c r="H6" s="2"/>
      <c r="I6" s="50"/>
      <c r="J6" s="132">
        <f t="shared" si="1"/>
        <v>0</v>
      </c>
      <c r="K6" s="687"/>
    </row>
    <row r="7" spans="1:11" ht="21" customHeight="1">
      <c r="A7" s="129" t="s">
        <v>9</v>
      </c>
      <c r="B7" s="130" t="s">
        <v>194</v>
      </c>
      <c r="C7" s="131"/>
      <c r="D7" s="2"/>
      <c r="E7" s="2"/>
      <c r="F7" s="2"/>
      <c r="G7" s="2"/>
      <c r="H7" s="2"/>
      <c r="I7" s="50"/>
      <c r="J7" s="132">
        <f t="shared" si="1"/>
        <v>0</v>
      </c>
      <c r="K7" s="687"/>
    </row>
    <row r="8" spans="1:11" ht="36" customHeight="1">
      <c r="A8" s="129" t="s">
        <v>10</v>
      </c>
      <c r="B8" s="133" t="s">
        <v>195</v>
      </c>
      <c r="C8" s="134"/>
      <c r="D8" s="135">
        <f aca="true" t="shared" si="2" ref="D8:I8">SUM(D9:D10)</f>
        <v>0</v>
      </c>
      <c r="E8" s="135">
        <f t="shared" si="2"/>
        <v>0</v>
      </c>
      <c r="F8" s="135">
        <f t="shared" si="2"/>
        <v>0</v>
      </c>
      <c r="G8" s="135">
        <f t="shared" si="2"/>
        <v>0</v>
      </c>
      <c r="H8" s="135">
        <f t="shared" si="2"/>
        <v>0</v>
      </c>
      <c r="I8" s="136">
        <f t="shared" si="2"/>
        <v>0</v>
      </c>
      <c r="J8" s="137">
        <f t="shared" si="1"/>
        <v>0</v>
      </c>
      <c r="K8" s="687"/>
    </row>
    <row r="9" spans="1:11" ht="21" customHeight="1">
      <c r="A9" s="129" t="s">
        <v>11</v>
      </c>
      <c r="B9" s="130" t="s">
        <v>194</v>
      </c>
      <c r="C9" s="131"/>
      <c r="D9" s="2"/>
      <c r="E9" s="2"/>
      <c r="F9" s="2"/>
      <c r="G9" s="2"/>
      <c r="H9" s="2"/>
      <c r="I9" s="50"/>
      <c r="J9" s="132">
        <f t="shared" si="1"/>
        <v>0</v>
      </c>
      <c r="K9" s="687"/>
    </row>
    <row r="10" spans="1:11" ht="18" customHeight="1">
      <c r="A10" s="129" t="s">
        <v>12</v>
      </c>
      <c r="B10" s="130" t="s">
        <v>194</v>
      </c>
      <c r="C10" s="131"/>
      <c r="D10" s="2"/>
      <c r="E10" s="2"/>
      <c r="F10" s="2"/>
      <c r="G10" s="2"/>
      <c r="H10" s="2"/>
      <c r="I10" s="50"/>
      <c r="J10" s="132">
        <f t="shared" si="1"/>
        <v>0</v>
      </c>
      <c r="K10" s="687"/>
    </row>
    <row r="11" spans="1:11" ht="21" customHeight="1">
      <c r="A11" s="129" t="s">
        <v>13</v>
      </c>
      <c r="B11" s="138" t="s">
        <v>196</v>
      </c>
      <c r="C11" s="134"/>
      <c r="D11" s="135">
        <f aca="true" t="shared" si="3" ref="D11:I11">SUM(D12:D12)</f>
        <v>112590</v>
      </c>
      <c r="E11" s="135">
        <f t="shared" si="3"/>
        <v>11722</v>
      </c>
      <c r="F11" s="135">
        <v>295199</v>
      </c>
      <c r="G11" s="135">
        <f t="shared" si="3"/>
        <v>0</v>
      </c>
      <c r="H11" s="135">
        <f t="shared" si="3"/>
        <v>0</v>
      </c>
      <c r="I11" s="136">
        <f t="shared" si="3"/>
        <v>0</v>
      </c>
      <c r="J11" s="137">
        <f t="shared" si="1"/>
        <v>295199</v>
      </c>
      <c r="K11" s="687"/>
    </row>
    <row r="12" spans="1:11" ht="21" customHeight="1">
      <c r="A12" s="129" t="s">
        <v>14</v>
      </c>
      <c r="B12" s="130" t="s">
        <v>886</v>
      </c>
      <c r="C12" s="131">
        <v>2014</v>
      </c>
      <c r="D12" s="2">
        <v>112590</v>
      </c>
      <c r="E12" s="2">
        <v>11722</v>
      </c>
      <c r="F12" s="2">
        <v>100868</v>
      </c>
      <c r="G12" s="2"/>
      <c r="H12" s="2"/>
      <c r="I12" s="50"/>
      <c r="J12" s="132">
        <f t="shared" si="1"/>
        <v>100868</v>
      </c>
      <c r="K12" s="687"/>
    </row>
    <row r="13" spans="1:11" ht="21" customHeight="1">
      <c r="A13" s="129"/>
      <c r="B13" s="130" t="s">
        <v>887</v>
      </c>
      <c r="C13" s="131">
        <v>2014</v>
      </c>
      <c r="D13" s="2">
        <v>194331</v>
      </c>
      <c r="E13" s="2"/>
      <c r="F13" s="2">
        <v>194331</v>
      </c>
      <c r="G13" s="2"/>
      <c r="H13" s="2"/>
      <c r="I13" s="50"/>
      <c r="J13" s="132">
        <v>194331</v>
      </c>
      <c r="K13" s="687"/>
    </row>
    <row r="14" spans="1:11" ht="21" customHeight="1">
      <c r="A14" s="129" t="s">
        <v>15</v>
      </c>
      <c r="B14" s="138" t="s">
        <v>197</v>
      </c>
      <c r="C14" s="134"/>
      <c r="D14" s="135">
        <f aca="true" t="shared" si="4" ref="D14:I14">SUM(D15:D15)</f>
        <v>170684</v>
      </c>
      <c r="E14" s="135">
        <f t="shared" si="4"/>
        <v>10912</v>
      </c>
      <c r="F14" s="135">
        <f t="shared" si="4"/>
        <v>159772</v>
      </c>
      <c r="G14" s="135">
        <f t="shared" si="4"/>
        <v>0</v>
      </c>
      <c r="H14" s="135">
        <f t="shared" si="4"/>
        <v>0</v>
      </c>
      <c r="I14" s="136">
        <f t="shared" si="4"/>
        <v>0</v>
      </c>
      <c r="J14" s="137">
        <f t="shared" si="1"/>
        <v>159772</v>
      </c>
      <c r="K14" s="687"/>
    </row>
    <row r="15" spans="1:11" ht="21" customHeight="1">
      <c r="A15" s="129" t="s">
        <v>16</v>
      </c>
      <c r="B15" s="130" t="s">
        <v>885</v>
      </c>
      <c r="C15" s="131">
        <v>2014</v>
      </c>
      <c r="D15" s="2">
        <v>170684</v>
      </c>
      <c r="E15" s="2">
        <v>10912</v>
      </c>
      <c r="F15" s="2">
        <v>159772</v>
      </c>
      <c r="G15" s="2"/>
      <c r="H15" s="2"/>
      <c r="I15" s="50"/>
      <c r="J15" s="132">
        <f t="shared" si="1"/>
        <v>159772</v>
      </c>
      <c r="K15" s="687"/>
    </row>
    <row r="16" spans="1:11" ht="21" customHeight="1">
      <c r="A16" s="139" t="s">
        <v>17</v>
      </c>
      <c r="B16" s="140" t="s">
        <v>198</v>
      </c>
      <c r="C16" s="141"/>
      <c r="D16" s="142">
        <f aca="true" t="shared" si="5" ref="D16:I16">SUM(D17:D18)</f>
        <v>0</v>
      </c>
      <c r="E16" s="142">
        <f t="shared" si="5"/>
        <v>0</v>
      </c>
      <c r="F16" s="142">
        <f t="shared" si="5"/>
        <v>0</v>
      </c>
      <c r="G16" s="142">
        <f t="shared" si="5"/>
        <v>0</v>
      </c>
      <c r="H16" s="142">
        <f t="shared" si="5"/>
        <v>0</v>
      </c>
      <c r="I16" s="143">
        <f t="shared" si="5"/>
        <v>0</v>
      </c>
      <c r="J16" s="137">
        <f t="shared" si="1"/>
        <v>0</v>
      </c>
      <c r="K16" s="687"/>
    </row>
    <row r="17" spans="1:11" ht="21" customHeight="1">
      <c r="A17" s="139" t="s">
        <v>18</v>
      </c>
      <c r="B17" s="130" t="s">
        <v>194</v>
      </c>
      <c r="C17" s="131"/>
      <c r="D17" s="2"/>
      <c r="E17" s="2"/>
      <c r="F17" s="2"/>
      <c r="G17" s="2"/>
      <c r="H17" s="2"/>
      <c r="I17" s="50"/>
      <c r="J17" s="132">
        <f t="shared" si="1"/>
        <v>0</v>
      </c>
      <c r="K17" s="687"/>
    </row>
    <row r="18" spans="1:11" ht="21" customHeight="1" thickBot="1">
      <c r="A18" s="139" t="s">
        <v>19</v>
      </c>
      <c r="B18" s="130" t="s">
        <v>194</v>
      </c>
      <c r="C18" s="144"/>
      <c r="D18" s="145"/>
      <c r="E18" s="145"/>
      <c r="F18" s="145"/>
      <c r="G18" s="145"/>
      <c r="H18" s="145"/>
      <c r="I18" s="146"/>
      <c r="J18" s="132">
        <f t="shared" si="1"/>
        <v>0</v>
      </c>
      <c r="K18" s="687"/>
    </row>
    <row r="19" spans="1:11" ht="21" customHeight="1" thickBot="1">
      <c r="A19" s="147" t="s">
        <v>20</v>
      </c>
      <c r="B19" s="148" t="s">
        <v>199</v>
      </c>
      <c r="C19" s="149"/>
      <c r="D19" s="150">
        <f aca="true" t="shared" si="6" ref="D19:J19">D5+D8+D11+D14+D16</f>
        <v>283274</v>
      </c>
      <c r="E19" s="150">
        <f t="shared" si="6"/>
        <v>22634</v>
      </c>
      <c r="F19" s="150">
        <f t="shared" si="6"/>
        <v>454971</v>
      </c>
      <c r="G19" s="150">
        <f t="shared" si="6"/>
        <v>0</v>
      </c>
      <c r="H19" s="150">
        <f t="shared" si="6"/>
        <v>0</v>
      </c>
      <c r="I19" s="151">
        <f t="shared" si="6"/>
        <v>0</v>
      </c>
      <c r="J19" s="152">
        <f t="shared" si="6"/>
        <v>454971</v>
      </c>
      <c r="K19" s="687"/>
    </row>
  </sheetData>
  <sheetProtection/>
  <mergeCells count="7">
    <mergeCell ref="K1:K19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J7" sqref="J7:J8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53"/>
      <c r="H1" s="154" t="s">
        <v>52</v>
      </c>
      <c r="I1" s="726"/>
    </row>
    <row r="2" spans="1:9" s="116" customFormat="1" ht="26.25" customHeight="1">
      <c r="A2" s="666" t="s">
        <v>60</v>
      </c>
      <c r="B2" s="730" t="s">
        <v>200</v>
      </c>
      <c r="C2" s="666" t="s">
        <v>201</v>
      </c>
      <c r="D2" s="666" t="s">
        <v>202</v>
      </c>
      <c r="E2" s="732">
        <v>2014</v>
      </c>
      <c r="F2" s="734" t="s">
        <v>203</v>
      </c>
      <c r="G2" s="735"/>
      <c r="H2" s="727" t="s">
        <v>852</v>
      </c>
      <c r="I2" s="726"/>
    </row>
    <row r="3" spans="1:9" s="120" customFormat="1" ht="40.5" customHeight="1" thickBot="1">
      <c r="A3" s="729"/>
      <c r="B3" s="731"/>
      <c r="C3" s="731"/>
      <c r="D3" s="729"/>
      <c r="E3" s="733"/>
      <c r="F3" s="155">
        <v>2015</v>
      </c>
      <c r="G3" s="156">
        <v>2016</v>
      </c>
      <c r="H3" s="728"/>
      <c r="I3" s="726"/>
    </row>
    <row r="4" spans="1:9" s="160" customFormat="1" ht="12.75" customHeight="1" thickBot="1">
      <c r="A4" s="157" t="s">
        <v>425</v>
      </c>
      <c r="B4" s="109" t="s">
        <v>426</v>
      </c>
      <c r="C4" s="109" t="s">
        <v>427</v>
      </c>
      <c r="D4" s="158" t="s">
        <v>428</v>
      </c>
      <c r="E4" s="157" t="s">
        <v>429</v>
      </c>
      <c r="F4" s="158" t="s">
        <v>502</v>
      </c>
      <c r="G4" s="158" t="s">
        <v>503</v>
      </c>
      <c r="H4" s="159" t="s">
        <v>504</v>
      </c>
      <c r="I4" s="726"/>
    </row>
    <row r="5" spans="1:9" ht="22.5" customHeight="1" thickBot="1">
      <c r="A5" s="161" t="s">
        <v>7</v>
      </c>
      <c r="B5" s="162" t="s">
        <v>204</v>
      </c>
      <c r="C5" s="163"/>
      <c r="D5" s="164"/>
      <c r="E5" s="165">
        <f>SUM(E6:E11)</f>
        <v>0</v>
      </c>
      <c r="F5" s="166">
        <f>SUM(F6:F11)</f>
        <v>0</v>
      </c>
      <c r="G5" s="166">
        <f>SUM(G6:G11)</f>
        <v>0</v>
      </c>
      <c r="H5" s="167">
        <f>SUM(H6:H11)</f>
        <v>0</v>
      </c>
      <c r="I5" s="726"/>
    </row>
    <row r="6" spans="1:9" ht="22.5" customHeight="1">
      <c r="A6" s="168" t="s">
        <v>8</v>
      </c>
      <c r="B6" s="169" t="s">
        <v>194</v>
      </c>
      <c r="C6" s="170"/>
      <c r="D6" s="171"/>
      <c r="E6" s="172"/>
      <c r="F6" s="2"/>
      <c r="G6" s="2"/>
      <c r="H6" s="173"/>
      <c r="I6" s="726"/>
    </row>
    <row r="7" spans="1:10" ht="22.5" customHeight="1">
      <c r="A7" s="168" t="s">
        <v>9</v>
      </c>
      <c r="B7" s="169" t="s">
        <v>194</v>
      </c>
      <c r="C7" s="170"/>
      <c r="D7" s="171"/>
      <c r="E7" s="172"/>
      <c r="F7" s="2"/>
      <c r="G7" s="2"/>
      <c r="H7" s="173"/>
      <c r="I7" s="726"/>
      <c r="J7" s="668"/>
    </row>
    <row r="8" spans="1:10" ht="22.5" customHeight="1">
      <c r="A8" s="168" t="s">
        <v>10</v>
      </c>
      <c r="B8" s="169" t="s">
        <v>194</v>
      </c>
      <c r="C8" s="170"/>
      <c r="D8" s="171"/>
      <c r="E8" s="172"/>
      <c r="F8" s="2"/>
      <c r="G8" s="2"/>
      <c r="H8" s="173"/>
      <c r="I8" s="726"/>
      <c r="J8" s="668"/>
    </row>
    <row r="9" spans="1:9" ht="22.5" customHeight="1">
      <c r="A9" s="168" t="s">
        <v>11</v>
      </c>
      <c r="B9" s="169" t="s">
        <v>194</v>
      </c>
      <c r="C9" s="170"/>
      <c r="D9" s="171"/>
      <c r="E9" s="172"/>
      <c r="F9" s="2"/>
      <c r="G9" s="2"/>
      <c r="H9" s="173"/>
      <c r="I9" s="726"/>
    </row>
    <row r="10" spans="1:9" ht="22.5" customHeight="1">
      <c r="A10" s="168" t="s">
        <v>12</v>
      </c>
      <c r="B10" s="169" t="s">
        <v>194</v>
      </c>
      <c r="C10" s="170"/>
      <c r="D10" s="171"/>
      <c r="E10" s="172"/>
      <c r="F10" s="2"/>
      <c r="G10" s="2"/>
      <c r="H10" s="173"/>
      <c r="I10" s="726"/>
    </row>
    <row r="11" spans="1:9" ht="22.5" customHeight="1" thickBot="1">
      <c r="A11" s="168" t="s">
        <v>13</v>
      </c>
      <c r="B11" s="169" t="s">
        <v>194</v>
      </c>
      <c r="C11" s="170"/>
      <c r="D11" s="171"/>
      <c r="E11" s="172"/>
      <c r="F11" s="2"/>
      <c r="G11" s="2"/>
      <c r="H11" s="173"/>
      <c r="I11" s="726"/>
    </row>
    <row r="12" spans="1:9" ht="22.5" customHeight="1" thickBot="1">
      <c r="A12" s="161" t="s">
        <v>14</v>
      </c>
      <c r="B12" s="162" t="s">
        <v>205</v>
      </c>
      <c r="C12" s="174"/>
      <c r="D12" s="175"/>
      <c r="E12" s="165">
        <f>SUM(E13:E18)</f>
        <v>0</v>
      </c>
      <c r="F12" s="166">
        <f>SUM(F13:F18)</f>
        <v>0</v>
      </c>
      <c r="G12" s="166">
        <f>SUM(G13:G18)</f>
        <v>0</v>
      </c>
      <c r="H12" s="167">
        <f>SUM(H13:H18)</f>
        <v>0</v>
      </c>
      <c r="I12" s="726"/>
    </row>
    <row r="13" spans="1:9" ht="22.5" customHeight="1">
      <c r="A13" s="168" t="s">
        <v>15</v>
      </c>
      <c r="B13" s="169" t="s">
        <v>194</v>
      </c>
      <c r="C13" s="170"/>
      <c r="D13" s="171"/>
      <c r="E13" s="172"/>
      <c r="F13" s="2"/>
      <c r="G13" s="2"/>
      <c r="H13" s="173"/>
      <c r="I13" s="726"/>
    </row>
    <row r="14" spans="1:9" ht="22.5" customHeight="1">
      <c r="A14" s="168" t="s">
        <v>16</v>
      </c>
      <c r="B14" s="169" t="s">
        <v>194</v>
      </c>
      <c r="C14" s="170"/>
      <c r="D14" s="171"/>
      <c r="E14" s="172"/>
      <c r="F14" s="2"/>
      <c r="G14" s="2"/>
      <c r="H14" s="173"/>
      <c r="I14" s="726"/>
    </row>
    <row r="15" spans="1:9" ht="22.5" customHeight="1">
      <c r="A15" s="168" t="s">
        <v>17</v>
      </c>
      <c r="B15" s="169" t="s">
        <v>194</v>
      </c>
      <c r="C15" s="170"/>
      <c r="D15" s="171"/>
      <c r="E15" s="172"/>
      <c r="F15" s="2"/>
      <c r="G15" s="2"/>
      <c r="H15" s="173"/>
      <c r="I15" s="726"/>
    </row>
    <row r="16" spans="1:9" ht="22.5" customHeight="1">
      <c r="A16" s="168" t="s">
        <v>18</v>
      </c>
      <c r="B16" s="169" t="s">
        <v>194</v>
      </c>
      <c r="C16" s="170"/>
      <c r="D16" s="171"/>
      <c r="E16" s="172"/>
      <c r="F16" s="2"/>
      <c r="G16" s="2"/>
      <c r="H16" s="173"/>
      <c r="I16" s="726"/>
    </row>
    <row r="17" spans="1:9" ht="22.5" customHeight="1">
      <c r="A17" s="168" t="s">
        <v>19</v>
      </c>
      <c r="B17" s="169" t="s">
        <v>194</v>
      </c>
      <c r="C17" s="170"/>
      <c r="D17" s="171"/>
      <c r="E17" s="172"/>
      <c r="F17" s="2"/>
      <c r="G17" s="2"/>
      <c r="H17" s="173"/>
      <c r="I17" s="726"/>
    </row>
    <row r="18" spans="1:9" ht="22.5" customHeight="1" thickBot="1">
      <c r="A18" s="168" t="s">
        <v>20</v>
      </c>
      <c r="B18" s="169" t="s">
        <v>194</v>
      </c>
      <c r="C18" s="170"/>
      <c r="D18" s="171"/>
      <c r="E18" s="172"/>
      <c r="F18" s="2"/>
      <c r="G18" s="2"/>
      <c r="H18" s="173"/>
      <c r="I18" s="726"/>
    </row>
    <row r="19" spans="1:9" ht="22.5" customHeight="1" thickBot="1">
      <c r="A19" s="161" t="s">
        <v>21</v>
      </c>
      <c r="B19" s="162" t="s">
        <v>636</v>
      </c>
      <c r="C19" s="163"/>
      <c r="D19" s="164"/>
      <c r="E19" s="165">
        <f>E5+E12</f>
        <v>0</v>
      </c>
      <c r="F19" s="166">
        <f>F5+F12</f>
        <v>0</v>
      </c>
      <c r="G19" s="166">
        <f>G5+G12</f>
        <v>0</v>
      </c>
      <c r="H19" s="167">
        <f>H5+H12</f>
        <v>0</v>
      </c>
      <c r="I19" s="726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54" t="s">
        <v>853</v>
      </c>
      <c r="B1" s="755"/>
      <c r="C1" s="755"/>
      <c r="D1" s="755"/>
      <c r="E1" s="755"/>
      <c r="F1" s="755"/>
      <c r="G1" s="755"/>
      <c r="H1" s="755"/>
      <c r="I1" s="755"/>
      <c r="J1" s="726"/>
    </row>
    <row r="2" spans="8:10" ht="14.25" thickBot="1">
      <c r="H2" s="756" t="s">
        <v>206</v>
      </c>
      <c r="I2" s="756"/>
      <c r="J2" s="726"/>
    </row>
    <row r="3" spans="1:10" ht="13.5" thickBot="1">
      <c r="A3" s="757" t="s">
        <v>5</v>
      </c>
      <c r="B3" s="736" t="s">
        <v>207</v>
      </c>
      <c r="C3" s="738" t="s">
        <v>208</v>
      </c>
      <c r="D3" s="740" t="s">
        <v>209</v>
      </c>
      <c r="E3" s="741"/>
      <c r="F3" s="741"/>
      <c r="G3" s="741"/>
      <c r="H3" s="741"/>
      <c r="I3" s="742" t="s">
        <v>210</v>
      </c>
      <c r="J3" s="726"/>
    </row>
    <row r="4" spans="1:10" s="21" customFormat="1" ht="42" customHeight="1" thickBot="1">
      <c r="A4" s="758"/>
      <c r="B4" s="737"/>
      <c r="C4" s="739"/>
      <c r="D4" s="176" t="s">
        <v>211</v>
      </c>
      <c r="E4" s="176" t="s">
        <v>212</v>
      </c>
      <c r="F4" s="176" t="s">
        <v>213</v>
      </c>
      <c r="G4" s="177" t="s">
        <v>214</v>
      </c>
      <c r="H4" s="177" t="s">
        <v>215</v>
      </c>
      <c r="I4" s="743"/>
      <c r="J4" s="726"/>
    </row>
    <row r="5" spans="1:10" s="21" customFormat="1" ht="12" customHeight="1" thickBot="1">
      <c r="A5" s="576" t="s">
        <v>425</v>
      </c>
      <c r="B5" s="178" t="s">
        <v>426</v>
      </c>
      <c r="C5" s="178" t="s">
        <v>427</v>
      </c>
      <c r="D5" s="178" t="s">
        <v>428</v>
      </c>
      <c r="E5" s="178" t="s">
        <v>429</v>
      </c>
      <c r="F5" s="178" t="s">
        <v>502</v>
      </c>
      <c r="G5" s="178" t="s">
        <v>503</v>
      </c>
      <c r="H5" s="178" t="s">
        <v>540</v>
      </c>
      <c r="I5" s="179" t="s">
        <v>541</v>
      </c>
      <c r="J5" s="726"/>
    </row>
    <row r="6" spans="1:10" s="21" customFormat="1" ht="18" customHeight="1">
      <c r="A6" s="744" t="s">
        <v>216</v>
      </c>
      <c r="B6" s="745"/>
      <c r="C6" s="745"/>
      <c r="D6" s="745"/>
      <c r="E6" s="745"/>
      <c r="F6" s="745"/>
      <c r="G6" s="745"/>
      <c r="H6" s="745"/>
      <c r="I6" s="746"/>
      <c r="J6" s="726"/>
    </row>
    <row r="7" spans="1:10" ht="15.75" customHeight="1">
      <c r="A7" s="34" t="s">
        <v>7</v>
      </c>
      <c r="B7" s="32" t="s">
        <v>217</v>
      </c>
      <c r="C7" s="24"/>
      <c r="D7" s="24"/>
      <c r="E7" s="24"/>
      <c r="F7" s="24"/>
      <c r="G7" s="181"/>
      <c r="H7" s="182">
        <f aca="true" t="shared" si="0" ref="H7:H13">SUM(D7:G7)</f>
        <v>0</v>
      </c>
      <c r="I7" s="35">
        <f aca="true" t="shared" si="1" ref="I7:I13">C7+H7</f>
        <v>0</v>
      </c>
      <c r="J7" s="726"/>
    </row>
    <row r="8" spans="1:10" ht="22.5">
      <c r="A8" s="34" t="s">
        <v>8</v>
      </c>
      <c r="B8" s="32" t="s">
        <v>148</v>
      </c>
      <c r="C8" s="24"/>
      <c r="D8" s="24"/>
      <c r="E8" s="24"/>
      <c r="F8" s="24"/>
      <c r="G8" s="181"/>
      <c r="H8" s="182">
        <f t="shared" si="0"/>
        <v>0</v>
      </c>
      <c r="I8" s="35">
        <f t="shared" si="1"/>
        <v>0</v>
      </c>
      <c r="J8" s="726"/>
    </row>
    <row r="9" spans="1:10" ht="22.5">
      <c r="A9" s="34" t="s">
        <v>9</v>
      </c>
      <c r="B9" s="32" t="s">
        <v>149</v>
      </c>
      <c r="C9" s="24"/>
      <c r="D9" s="24"/>
      <c r="E9" s="24"/>
      <c r="F9" s="24"/>
      <c r="G9" s="181"/>
      <c r="H9" s="182">
        <f t="shared" si="0"/>
        <v>0</v>
      </c>
      <c r="I9" s="35">
        <f t="shared" si="1"/>
        <v>0</v>
      </c>
      <c r="J9" s="726"/>
    </row>
    <row r="10" spans="1:10" ht="15.75" customHeight="1">
      <c r="A10" s="34" t="s">
        <v>10</v>
      </c>
      <c r="B10" s="32" t="s">
        <v>150</v>
      </c>
      <c r="C10" s="24"/>
      <c r="D10" s="24"/>
      <c r="E10" s="24"/>
      <c r="F10" s="24"/>
      <c r="G10" s="181"/>
      <c r="H10" s="182">
        <f t="shared" si="0"/>
        <v>0</v>
      </c>
      <c r="I10" s="35">
        <f t="shared" si="1"/>
        <v>0</v>
      </c>
      <c r="J10" s="726"/>
    </row>
    <row r="11" spans="1:10" ht="22.5">
      <c r="A11" s="34" t="s">
        <v>11</v>
      </c>
      <c r="B11" s="32" t="s">
        <v>151</v>
      </c>
      <c r="C11" s="24"/>
      <c r="D11" s="24"/>
      <c r="E11" s="24"/>
      <c r="F11" s="24"/>
      <c r="G11" s="181"/>
      <c r="H11" s="182">
        <f t="shared" si="0"/>
        <v>0</v>
      </c>
      <c r="I11" s="35">
        <f t="shared" si="1"/>
        <v>0</v>
      </c>
      <c r="J11" s="726"/>
    </row>
    <row r="12" spans="1:10" ht="15.75" customHeight="1">
      <c r="A12" s="36" t="s">
        <v>12</v>
      </c>
      <c r="B12" s="37" t="s">
        <v>218</v>
      </c>
      <c r="C12" s="25"/>
      <c r="D12" s="25"/>
      <c r="E12" s="25">
        <v>19747</v>
      </c>
      <c r="F12" s="25">
        <v>8180</v>
      </c>
      <c r="G12" s="183">
        <v>9652</v>
      </c>
      <c r="H12" s="182">
        <f t="shared" si="0"/>
        <v>37579</v>
      </c>
      <c r="I12" s="35">
        <f t="shared" si="1"/>
        <v>37579</v>
      </c>
      <c r="J12" s="726"/>
    </row>
    <row r="13" spans="1:10" ht="15.75" customHeight="1" thickBot="1">
      <c r="A13" s="184" t="s">
        <v>13</v>
      </c>
      <c r="B13" s="185" t="s">
        <v>219</v>
      </c>
      <c r="C13" s="187"/>
      <c r="D13" s="187"/>
      <c r="E13" s="187"/>
      <c r="F13" s="187"/>
      <c r="G13" s="188"/>
      <c r="H13" s="182">
        <f t="shared" si="0"/>
        <v>0</v>
      </c>
      <c r="I13" s="35">
        <f t="shared" si="1"/>
        <v>0</v>
      </c>
      <c r="J13" s="726"/>
    </row>
    <row r="14" spans="1:10" s="26" customFormat="1" ht="18" customHeight="1" thickBot="1">
      <c r="A14" s="747" t="s">
        <v>220</v>
      </c>
      <c r="B14" s="748"/>
      <c r="C14" s="38">
        <f aca="true" t="shared" si="2" ref="C14:I14">SUM(C7:C13)</f>
        <v>0</v>
      </c>
      <c r="D14" s="38">
        <f>SUM(D7:D13)</f>
        <v>0</v>
      </c>
      <c r="E14" s="38">
        <f t="shared" si="2"/>
        <v>19747</v>
      </c>
      <c r="F14" s="38">
        <f t="shared" si="2"/>
        <v>8180</v>
      </c>
      <c r="G14" s="189">
        <f t="shared" si="2"/>
        <v>9652</v>
      </c>
      <c r="H14" s="189">
        <f t="shared" si="2"/>
        <v>37579</v>
      </c>
      <c r="I14" s="39">
        <f t="shared" si="2"/>
        <v>37579</v>
      </c>
      <c r="J14" s="726"/>
    </row>
    <row r="15" spans="1:10" s="23" customFormat="1" ht="18" customHeight="1">
      <c r="A15" s="749" t="s">
        <v>221</v>
      </c>
      <c r="B15" s="750"/>
      <c r="C15" s="750"/>
      <c r="D15" s="750"/>
      <c r="E15" s="750"/>
      <c r="F15" s="750"/>
      <c r="G15" s="750"/>
      <c r="H15" s="750"/>
      <c r="I15" s="751"/>
      <c r="J15" s="726"/>
    </row>
    <row r="16" spans="1:10" s="23" customFormat="1" ht="12.75">
      <c r="A16" s="34" t="s">
        <v>7</v>
      </c>
      <c r="B16" s="32" t="s">
        <v>222</v>
      </c>
      <c r="C16" s="24"/>
      <c r="D16" s="24"/>
      <c r="E16" s="24"/>
      <c r="F16" s="24"/>
      <c r="G16" s="181"/>
      <c r="H16" s="182">
        <f>SUM(D16:G16)</f>
        <v>0</v>
      </c>
      <c r="I16" s="35">
        <f>C16+H16</f>
        <v>0</v>
      </c>
      <c r="J16" s="726"/>
    </row>
    <row r="17" spans="1:10" ht="13.5" thickBot="1">
      <c r="A17" s="184" t="s">
        <v>8</v>
      </c>
      <c r="B17" s="185" t="s">
        <v>219</v>
      </c>
      <c r="C17" s="187"/>
      <c r="D17" s="187"/>
      <c r="E17" s="187"/>
      <c r="F17" s="187"/>
      <c r="G17" s="188"/>
      <c r="H17" s="182">
        <f>SUM(D17:G17)</f>
        <v>0</v>
      </c>
      <c r="I17" s="190">
        <f>C17+H17</f>
        <v>0</v>
      </c>
      <c r="J17" s="726"/>
    </row>
    <row r="18" spans="1:10" ht="15.75" customHeight="1" thickBot="1">
      <c r="A18" s="747" t="s">
        <v>223</v>
      </c>
      <c r="B18" s="748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89">
        <f t="shared" si="3"/>
        <v>0</v>
      </c>
      <c r="H18" s="189">
        <f t="shared" si="3"/>
        <v>0</v>
      </c>
      <c r="I18" s="39">
        <f t="shared" si="3"/>
        <v>0</v>
      </c>
      <c r="J18" s="726"/>
    </row>
    <row r="19" spans="1:10" ht="18" customHeight="1" thickBot="1">
      <c r="A19" s="752" t="s">
        <v>224</v>
      </c>
      <c r="B19" s="753"/>
      <c r="C19" s="191">
        <f aca="true" t="shared" si="4" ref="C19:I19">C14+C18</f>
        <v>0</v>
      </c>
      <c r="D19" s="191">
        <f t="shared" si="4"/>
        <v>0</v>
      </c>
      <c r="E19" s="191">
        <f t="shared" si="4"/>
        <v>19747</v>
      </c>
      <c r="F19" s="191">
        <f t="shared" si="4"/>
        <v>8180</v>
      </c>
      <c r="G19" s="191">
        <f t="shared" si="4"/>
        <v>9652</v>
      </c>
      <c r="H19" s="191">
        <f t="shared" si="4"/>
        <v>37579</v>
      </c>
      <c r="I19" s="39">
        <f t="shared" si="4"/>
        <v>37579</v>
      </c>
      <c r="J19" s="726"/>
    </row>
  </sheetData>
  <sheetProtection/>
  <mergeCells count="13">
    <mergeCell ref="J1:J19"/>
    <mergeCell ref="A19:B19"/>
    <mergeCell ref="A1:I1"/>
    <mergeCell ref="H2:I2"/>
    <mergeCell ref="A3:A4"/>
    <mergeCell ref="A6:I6"/>
    <mergeCell ref="A14:B14"/>
    <mergeCell ref="A15:I15"/>
    <mergeCell ref="A18:B18"/>
    <mergeCell ref="B3:B4"/>
    <mergeCell ref="C3:C4"/>
    <mergeCell ref="D3:H3"/>
    <mergeCell ref="I3:I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C20" sqref="C20"/>
    </sheetView>
  </sheetViews>
  <sheetFormatPr defaultColWidth="9.00390625" defaultRowHeight="12.75"/>
  <cols>
    <col min="1" max="1" width="5.875" style="21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53"/>
      <c r="D1" s="154" t="s">
        <v>52</v>
      </c>
    </row>
    <row r="2" spans="1:4" s="21" customFormat="1" ht="48" customHeight="1" thickBot="1">
      <c r="A2" s="192" t="s">
        <v>5</v>
      </c>
      <c r="B2" s="176" t="s">
        <v>6</v>
      </c>
      <c r="C2" s="176" t="s">
        <v>225</v>
      </c>
      <c r="D2" s="193" t="s">
        <v>226</v>
      </c>
    </row>
    <row r="3" spans="1:4" s="21" customFormat="1" ht="13.5" customHeight="1" thickBot="1">
      <c r="A3" s="194" t="s">
        <v>425</v>
      </c>
      <c r="B3" s="195" t="s">
        <v>426</v>
      </c>
      <c r="C3" s="195" t="s">
        <v>427</v>
      </c>
      <c r="D3" s="196" t="s">
        <v>428</v>
      </c>
    </row>
    <row r="4" spans="1:4" ht="18" customHeight="1">
      <c r="A4" s="197" t="s">
        <v>7</v>
      </c>
      <c r="B4" s="198" t="s">
        <v>227</v>
      </c>
      <c r="C4" s="199"/>
      <c r="D4" s="200"/>
    </row>
    <row r="5" spans="1:4" ht="18" customHeight="1">
      <c r="A5" s="201" t="s">
        <v>8</v>
      </c>
      <c r="B5" s="202" t="s">
        <v>228</v>
      </c>
      <c r="C5" s="203"/>
      <c r="D5" s="204"/>
    </row>
    <row r="6" spans="1:4" ht="18" customHeight="1">
      <c r="A6" s="201" t="s">
        <v>9</v>
      </c>
      <c r="B6" s="202" t="s">
        <v>229</v>
      </c>
      <c r="C6" s="203"/>
      <c r="D6" s="204"/>
    </row>
    <row r="7" spans="1:4" ht="18" customHeight="1">
      <c r="A7" s="201" t="s">
        <v>10</v>
      </c>
      <c r="B7" s="202" t="s">
        <v>230</v>
      </c>
      <c r="C7" s="203"/>
      <c r="D7" s="204"/>
    </row>
    <row r="8" spans="1:4" ht="18" customHeight="1">
      <c r="A8" s="205" t="s">
        <v>11</v>
      </c>
      <c r="B8" s="202" t="s">
        <v>231</v>
      </c>
      <c r="C8" s="203">
        <v>540</v>
      </c>
      <c r="D8" s="204">
        <v>618</v>
      </c>
    </row>
    <row r="9" spans="1:4" ht="18" customHeight="1">
      <c r="A9" s="201" t="s">
        <v>12</v>
      </c>
      <c r="B9" s="202" t="s">
        <v>232</v>
      </c>
      <c r="C9" s="203"/>
      <c r="D9" s="204"/>
    </row>
    <row r="10" spans="1:4" ht="18" customHeight="1">
      <c r="A10" s="205" t="s">
        <v>13</v>
      </c>
      <c r="B10" s="206" t="s">
        <v>233</v>
      </c>
      <c r="C10" s="203">
        <v>328</v>
      </c>
      <c r="D10" s="204">
        <v>334</v>
      </c>
    </row>
    <row r="11" spans="1:4" ht="18" customHeight="1">
      <c r="A11" s="205" t="s">
        <v>14</v>
      </c>
      <c r="B11" s="206" t="s">
        <v>234</v>
      </c>
      <c r="C11" s="203"/>
      <c r="D11" s="204"/>
    </row>
    <row r="12" spans="1:4" ht="18" customHeight="1">
      <c r="A12" s="201" t="s">
        <v>15</v>
      </c>
      <c r="B12" s="206" t="s">
        <v>235</v>
      </c>
      <c r="C12" s="203"/>
      <c r="D12" s="204"/>
    </row>
    <row r="13" spans="1:4" ht="18" customHeight="1">
      <c r="A13" s="205" t="s">
        <v>16</v>
      </c>
      <c r="B13" s="206" t="s">
        <v>236</v>
      </c>
      <c r="C13" s="203"/>
      <c r="D13" s="204"/>
    </row>
    <row r="14" spans="1:4" ht="22.5">
      <c r="A14" s="201" t="s">
        <v>17</v>
      </c>
      <c r="B14" s="206" t="s">
        <v>237</v>
      </c>
      <c r="C14" s="203">
        <v>212</v>
      </c>
      <c r="D14" s="204">
        <v>284</v>
      </c>
    </row>
    <row r="15" spans="1:4" ht="18" customHeight="1">
      <c r="A15" s="205" t="s">
        <v>18</v>
      </c>
      <c r="B15" s="202" t="s">
        <v>238</v>
      </c>
      <c r="C15" s="203"/>
      <c r="D15" s="204"/>
    </row>
    <row r="16" spans="1:4" ht="18" customHeight="1">
      <c r="A16" s="201" t="s">
        <v>19</v>
      </c>
      <c r="B16" s="202" t="s">
        <v>239</v>
      </c>
      <c r="C16" s="203"/>
      <c r="D16" s="204"/>
    </row>
    <row r="17" spans="1:4" ht="18" customHeight="1">
      <c r="A17" s="205" t="s">
        <v>20</v>
      </c>
      <c r="B17" s="202" t="s">
        <v>240</v>
      </c>
      <c r="C17" s="203"/>
      <c r="D17" s="204"/>
    </row>
    <row r="18" spans="1:4" ht="18" customHeight="1">
      <c r="A18" s="201" t="s">
        <v>21</v>
      </c>
      <c r="B18" s="202" t="s">
        <v>241</v>
      </c>
      <c r="C18" s="203"/>
      <c r="D18" s="204"/>
    </row>
    <row r="19" spans="1:4" ht="18" customHeight="1">
      <c r="A19" s="205" t="s">
        <v>22</v>
      </c>
      <c r="B19" s="202" t="s">
        <v>242</v>
      </c>
      <c r="C19" s="203"/>
      <c r="D19" s="204"/>
    </row>
    <row r="20" spans="1:4" ht="18" customHeight="1">
      <c r="A20" s="201" t="s">
        <v>23</v>
      </c>
      <c r="B20" s="180"/>
      <c r="C20" s="203"/>
      <c r="D20" s="204"/>
    </row>
    <row r="21" spans="1:4" ht="18" customHeight="1">
      <c r="A21" s="205" t="s">
        <v>24</v>
      </c>
      <c r="B21" s="180"/>
      <c r="C21" s="203"/>
      <c r="D21" s="204"/>
    </row>
    <row r="22" spans="1:4" ht="18" customHeight="1">
      <c r="A22" s="201" t="s">
        <v>25</v>
      </c>
      <c r="B22" s="180"/>
      <c r="C22" s="203"/>
      <c r="D22" s="204"/>
    </row>
    <row r="23" spans="1:4" ht="18" customHeight="1">
      <c r="A23" s="205" t="s">
        <v>26</v>
      </c>
      <c r="B23" s="180"/>
      <c r="C23" s="203"/>
      <c r="D23" s="204"/>
    </row>
    <row r="24" spans="1:4" ht="18" customHeight="1">
      <c r="A24" s="201" t="s">
        <v>27</v>
      </c>
      <c r="B24" s="180"/>
      <c r="C24" s="203"/>
      <c r="D24" s="204"/>
    </row>
    <row r="25" spans="1:4" ht="18" customHeight="1">
      <c r="A25" s="205" t="s">
        <v>28</v>
      </c>
      <c r="B25" s="180"/>
      <c r="C25" s="203"/>
      <c r="D25" s="204"/>
    </row>
    <row r="26" spans="1:4" ht="18" customHeight="1">
      <c r="A26" s="201" t="s">
        <v>29</v>
      </c>
      <c r="B26" s="180"/>
      <c r="C26" s="203"/>
      <c r="D26" s="204"/>
    </row>
    <row r="27" spans="1:4" ht="18" customHeight="1">
      <c r="A27" s="205" t="s">
        <v>30</v>
      </c>
      <c r="B27" s="180"/>
      <c r="C27" s="203"/>
      <c r="D27" s="204"/>
    </row>
    <row r="28" spans="1:4" ht="18" customHeight="1" thickBot="1">
      <c r="A28" s="207" t="s">
        <v>31</v>
      </c>
      <c r="B28" s="186"/>
      <c r="C28" s="208"/>
      <c r="D28" s="209"/>
    </row>
    <row r="29" spans="1:4" ht="18" customHeight="1" thickBot="1">
      <c r="A29" s="303" t="s">
        <v>32</v>
      </c>
      <c r="B29" s="304" t="s">
        <v>40</v>
      </c>
      <c r="C29" s="305">
        <f>+C4+C5+C6+C7+C8+C15+C16+C17+C18+C19+C20+C21+C22+C23+C24+C25+C26+C27+C28</f>
        <v>540</v>
      </c>
      <c r="D29" s="306">
        <f>+D4+D5+D6+D7+D8+D15+D16+D17+D18+D19+D20+D21+D22+D23+D24+D25+D26+D27+D28</f>
        <v>618</v>
      </c>
    </row>
    <row r="30" spans="1:4" ht="25.5" customHeight="1">
      <c r="A30" s="210"/>
      <c r="B30" s="759" t="s">
        <v>243</v>
      </c>
      <c r="C30" s="759"/>
      <c r="D30" s="759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8/2015. (V.19.)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E4" sqref="E4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2"/>
      <c r="D1" s="212"/>
      <c r="E1" s="212" t="s">
        <v>206</v>
      </c>
    </row>
    <row r="2" spans="1:5" ht="42.75" customHeight="1" thickBot="1">
      <c r="A2" s="213" t="s">
        <v>60</v>
      </c>
      <c r="B2" s="214" t="s">
        <v>244</v>
      </c>
      <c r="C2" s="214" t="s">
        <v>245</v>
      </c>
      <c r="D2" s="215" t="s">
        <v>246</v>
      </c>
      <c r="E2" s="216" t="s">
        <v>247</v>
      </c>
    </row>
    <row r="3" spans="1:5" ht="15.75" customHeight="1">
      <c r="A3" s="217" t="s">
        <v>7</v>
      </c>
      <c r="B3" s="218" t="s">
        <v>861</v>
      </c>
      <c r="C3" s="218" t="s">
        <v>862</v>
      </c>
      <c r="D3" s="219"/>
      <c r="E3" s="220">
        <v>11100</v>
      </c>
    </row>
    <row r="4" spans="1:5" ht="15.75" customHeight="1">
      <c r="A4" s="221" t="s">
        <v>8</v>
      </c>
      <c r="B4" s="222" t="s">
        <v>863</v>
      </c>
      <c r="C4" s="222" t="s">
        <v>862</v>
      </c>
      <c r="D4" s="223">
        <v>700</v>
      </c>
      <c r="E4" s="224">
        <v>500</v>
      </c>
    </row>
    <row r="5" spans="1:5" ht="15.75" customHeight="1">
      <c r="A5" s="221" t="s">
        <v>9</v>
      </c>
      <c r="B5" s="222" t="s">
        <v>864</v>
      </c>
      <c r="C5" s="222" t="s">
        <v>862</v>
      </c>
      <c r="D5" s="223">
        <v>2000</v>
      </c>
      <c r="E5" s="224">
        <v>2000</v>
      </c>
    </row>
    <row r="6" spans="1:5" ht="15.75" customHeight="1">
      <c r="A6" s="221" t="s">
        <v>10</v>
      </c>
      <c r="B6" s="222" t="s">
        <v>865</v>
      </c>
      <c r="C6" s="222" t="s">
        <v>862</v>
      </c>
      <c r="D6" s="223">
        <v>300</v>
      </c>
      <c r="E6" s="224">
        <v>300</v>
      </c>
    </row>
    <row r="7" spans="1:5" ht="15.75" customHeight="1">
      <c r="A7" s="221" t="s">
        <v>11</v>
      </c>
      <c r="B7" s="222" t="s">
        <v>866</v>
      </c>
      <c r="C7" s="222" t="s">
        <v>862</v>
      </c>
      <c r="D7" s="223"/>
      <c r="E7" s="224">
        <v>813</v>
      </c>
    </row>
    <row r="8" spans="1:5" ht="15.75" customHeight="1">
      <c r="A8" s="221" t="s">
        <v>12</v>
      </c>
      <c r="B8" s="222"/>
      <c r="C8" s="222"/>
      <c r="D8" s="223"/>
      <c r="E8" s="224"/>
    </row>
    <row r="9" spans="1:5" ht="15.75" customHeight="1">
      <c r="A9" s="221" t="s">
        <v>13</v>
      </c>
      <c r="B9" s="222"/>
      <c r="C9" s="222"/>
      <c r="D9" s="223"/>
      <c r="E9" s="224"/>
    </row>
    <row r="10" spans="1:5" ht="15.75" customHeight="1">
      <c r="A10" s="221" t="s">
        <v>14</v>
      </c>
      <c r="B10" s="222"/>
      <c r="C10" s="222"/>
      <c r="D10" s="223"/>
      <c r="E10" s="224"/>
    </row>
    <row r="11" spans="1:5" ht="15.75" customHeight="1">
      <c r="A11" s="221" t="s">
        <v>15</v>
      </c>
      <c r="B11" s="222"/>
      <c r="C11" s="222"/>
      <c r="D11" s="223"/>
      <c r="E11" s="224"/>
    </row>
    <row r="12" spans="1:5" ht="15.75" customHeight="1">
      <c r="A12" s="221" t="s">
        <v>16</v>
      </c>
      <c r="B12" s="222"/>
      <c r="C12" s="222"/>
      <c r="D12" s="223"/>
      <c r="E12" s="224"/>
    </row>
    <row r="13" spans="1:5" ht="15.75" customHeight="1">
      <c r="A13" s="221" t="s">
        <v>17</v>
      </c>
      <c r="B13" s="222"/>
      <c r="C13" s="222"/>
      <c r="D13" s="223"/>
      <c r="E13" s="224"/>
    </row>
    <row r="14" spans="1:5" ht="15.75" customHeight="1">
      <c r="A14" s="221" t="s">
        <v>18</v>
      </c>
      <c r="B14" s="222"/>
      <c r="C14" s="222"/>
      <c r="D14" s="223"/>
      <c r="E14" s="224"/>
    </row>
    <row r="15" spans="1:5" ht="15.75" customHeight="1">
      <c r="A15" s="221" t="s">
        <v>19</v>
      </c>
      <c r="B15" s="222"/>
      <c r="C15" s="222"/>
      <c r="D15" s="223"/>
      <c r="E15" s="224"/>
    </row>
    <row r="16" spans="1:5" ht="15.75" customHeight="1">
      <c r="A16" s="221" t="s">
        <v>20</v>
      </c>
      <c r="B16" s="222"/>
      <c r="C16" s="222"/>
      <c r="D16" s="223"/>
      <c r="E16" s="224"/>
    </row>
    <row r="17" spans="1:5" ht="15.75" customHeight="1">
      <c r="A17" s="221" t="s">
        <v>21</v>
      </c>
      <c r="B17" s="222"/>
      <c r="C17" s="222"/>
      <c r="D17" s="223"/>
      <c r="E17" s="224"/>
    </row>
    <row r="18" spans="1:5" ht="15.75" customHeight="1">
      <c r="A18" s="221" t="s">
        <v>22</v>
      </c>
      <c r="B18" s="222"/>
      <c r="C18" s="222"/>
      <c r="D18" s="223"/>
      <c r="E18" s="224"/>
    </row>
    <row r="19" spans="1:5" ht="15.75" customHeight="1">
      <c r="A19" s="221" t="s">
        <v>23</v>
      </c>
      <c r="B19" s="222"/>
      <c r="C19" s="222"/>
      <c r="D19" s="223"/>
      <c r="E19" s="224"/>
    </row>
    <row r="20" spans="1:5" ht="15.75" customHeight="1">
      <c r="A20" s="221" t="s">
        <v>24</v>
      </c>
      <c r="B20" s="222"/>
      <c r="C20" s="222"/>
      <c r="D20" s="223"/>
      <c r="E20" s="224"/>
    </row>
    <row r="21" spans="1:5" ht="15.75" customHeight="1">
      <c r="A21" s="221" t="s">
        <v>25</v>
      </c>
      <c r="B21" s="222"/>
      <c r="C21" s="222"/>
      <c r="D21" s="223"/>
      <c r="E21" s="224"/>
    </row>
    <row r="22" spans="1:5" ht="15.75" customHeight="1">
      <c r="A22" s="221" t="s">
        <v>26</v>
      </c>
      <c r="B22" s="222"/>
      <c r="C22" s="222"/>
      <c r="D22" s="223"/>
      <c r="E22" s="224"/>
    </row>
    <row r="23" spans="1:5" ht="15.75" customHeight="1">
      <c r="A23" s="221" t="s">
        <v>27</v>
      </c>
      <c r="B23" s="222"/>
      <c r="C23" s="222"/>
      <c r="D23" s="223"/>
      <c r="E23" s="224"/>
    </row>
    <row r="24" spans="1:5" ht="15.75" customHeight="1">
      <c r="A24" s="221" t="s">
        <v>28</v>
      </c>
      <c r="B24" s="222"/>
      <c r="C24" s="222"/>
      <c r="D24" s="223"/>
      <c r="E24" s="224"/>
    </row>
    <row r="25" spans="1:5" ht="15.75" customHeight="1">
      <c r="A25" s="221" t="s">
        <v>29</v>
      </c>
      <c r="B25" s="222"/>
      <c r="C25" s="222"/>
      <c r="D25" s="223"/>
      <c r="E25" s="224"/>
    </row>
    <row r="26" spans="1:5" ht="15.75" customHeight="1">
      <c r="A26" s="221" t="s">
        <v>30</v>
      </c>
      <c r="B26" s="222"/>
      <c r="C26" s="222"/>
      <c r="D26" s="223"/>
      <c r="E26" s="224"/>
    </row>
    <row r="27" spans="1:5" ht="15.75" customHeight="1">
      <c r="A27" s="221" t="s">
        <v>31</v>
      </c>
      <c r="B27" s="222"/>
      <c r="C27" s="222"/>
      <c r="D27" s="223"/>
      <c r="E27" s="224"/>
    </row>
    <row r="28" spans="1:5" ht="15.75" customHeight="1">
      <c r="A28" s="221" t="s">
        <v>32</v>
      </c>
      <c r="B28" s="222"/>
      <c r="C28" s="222"/>
      <c r="D28" s="223"/>
      <c r="E28" s="224"/>
    </row>
    <row r="29" spans="1:5" ht="15.75" customHeight="1">
      <c r="A29" s="221" t="s">
        <v>33</v>
      </c>
      <c r="B29" s="222"/>
      <c r="C29" s="222"/>
      <c r="D29" s="223"/>
      <c r="E29" s="224"/>
    </row>
    <row r="30" spans="1:5" ht="15.75" customHeight="1">
      <c r="A30" s="221" t="s">
        <v>34</v>
      </c>
      <c r="B30" s="222"/>
      <c r="C30" s="222"/>
      <c r="D30" s="223"/>
      <c r="E30" s="224"/>
    </row>
    <row r="31" spans="1:5" ht="15.75" customHeight="1">
      <c r="A31" s="221" t="s">
        <v>35</v>
      </c>
      <c r="B31" s="222"/>
      <c r="C31" s="222"/>
      <c r="D31" s="223"/>
      <c r="E31" s="224"/>
    </row>
    <row r="32" spans="1:5" ht="15.75" customHeight="1">
      <c r="A32" s="221" t="s">
        <v>92</v>
      </c>
      <c r="B32" s="222"/>
      <c r="C32" s="222"/>
      <c r="D32" s="223"/>
      <c r="E32" s="224"/>
    </row>
    <row r="33" spans="1:5" ht="15.75" customHeight="1">
      <c r="A33" s="221" t="s">
        <v>187</v>
      </c>
      <c r="B33" s="222"/>
      <c r="C33" s="222"/>
      <c r="D33" s="223"/>
      <c r="E33" s="224"/>
    </row>
    <row r="34" spans="1:5" ht="15.75" customHeight="1">
      <c r="A34" s="221" t="s">
        <v>248</v>
      </c>
      <c r="B34" s="222"/>
      <c r="C34" s="222"/>
      <c r="D34" s="223"/>
      <c r="E34" s="224"/>
    </row>
    <row r="35" spans="1:5" ht="15.75" customHeight="1" thickBot="1">
      <c r="A35" s="225" t="s">
        <v>249</v>
      </c>
      <c r="B35" s="226"/>
      <c r="C35" s="226"/>
      <c r="D35" s="227"/>
      <c r="E35" s="228"/>
    </row>
    <row r="36" spans="1:5" ht="15.75" customHeight="1" thickBot="1">
      <c r="A36" s="760" t="s">
        <v>40</v>
      </c>
      <c r="B36" s="761"/>
      <c r="C36" s="229"/>
      <c r="D36" s="230">
        <f>SUM(D3:D35)</f>
        <v>3000</v>
      </c>
      <c r="E36" s="231">
        <f>SUM(E3:E35)</f>
        <v>14713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8/2015. (V.19.)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G15" sqref="G15"/>
    </sheetView>
  </sheetViews>
  <sheetFormatPr defaultColWidth="12.00390625" defaultRowHeight="12.75"/>
  <cols>
    <col min="1" max="1" width="67.125" style="610" customWidth="1"/>
    <col min="2" max="2" width="6.125" style="611" customWidth="1"/>
    <col min="3" max="4" width="12.125" style="610" customWidth="1"/>
    <col min="5" max="5" width="12.125" style="635" customWidth="1"/>
    <col min="6" max="16384" width="12.00390625" style="610" customWidth="1"/>
  </cols>
  <sheetData>
    <row r="1" spans="1:5" ht="49.5" customHeight="1">
      <c r="A1" s="763" t="s">
        <v>883</v>
      </c>
      <c r="B1" s="764"/>
      <c r="C1" s="764"/>
      <c r="D1" s="764"/>
      <c r="E1" s="764"/>
    </row>
    <row r="2" spans="3:5" ht="16.5" thickBot="1">
      <c r="C2" s="765" t="s">
        <v>250</v>
      </c>
      <c r="D2" s="765"/>
      <c r="E2" s="765"/>
    </row>
    <row r="3" spans="1:5" ht="15.75" customHeight="1">
      <c r="A3" s="766" t="s">
        <v>251</v>
      </c>
      <c r="B3" s="769" t="s">
        <v>252</v>
      </c>
      <c r="C3" s="772" t="s">
        <v>253</v>
      </c>
      <c r="D3" s="772" t="s">
        <v>254</v>
      </c>
      <c r="E3" s="774" t="s">
        <v>884</v>
      </c>
    </row>
    <row r="4" spans="1:5" ht="11.25" customHeight="1">
      <c r="A4" s="767"/>
      <c r="B4" s="770"/>
      <c r="C4" s="773"/>
      <c r="D4" s="773"/>
      <c r="E4" s="775"/>
    </row>
    <row r="5" spans="1:5" ht="15.75">
      <c r="A5" s="768"/>
      <c r="B5" s="771"/>
      <c r="C5" s="776" t="s">
        <v>255</v>
      </c>
      <c r="D5" s="776"/>
      <c r="E5" s="777"/>
    </row>
    <row r="6" spans="1:5" s="615" customFormat="1" ht="16.5" thickBot="1">
      <c r="A6" s="612" t="s">
        <v>604</v>
      </c>
      <c r="B6" s="613" t="s">
        <v>426</v>
      </c>
      <c r="C6" s="613" t="s">
        <v>427</v>
      </c>
      <c r="D6" s="613" t="s">
        <v>428</v>
      </c>
      <c r="E6" s="614" t="s">
        <v>429</v>
      </c>
    </row>
    <row r="7" spans="1:5" s="620" customFormat="1" ht="15.75">
      <c r="A7" s="616" t="s">
        <v>542</v>
      </c>
      <c r="B7" s="617" t="s">
        <v>256</v>
      </c>
      <c r="C7" s="618">
        <v>1693</v>
      </c>
      <c r="D7" s="618">
        <v>1693</v>
      </c>
      <c r="E7" s="619">
        <v>454</v>
      </c>
    </row>
    <row r="8" spans="1:5" s="620" customFormat="1" ht="15.75">
      <c r="A8" s="621" t="s">
        <v>543</v>
      </c>
      <c r="B8" s="247" t="s">
        <v>257</v>
      </c>
      <c r="C8" s="622">
        <f>+C9+C14+C19+C24+C29</f>
        <v>2133864</v>
      </c>
      <c r="D8" s="622">
        <f>+D9+D14+D19+D24+D29</f>
        <v>2133864</v>
      </c>
      <c r="E8" s="623">
        <f>+E9+E14+E19+E24+E29</f>
        <v>1665084</v>
      </c>
    </row>
    <row r="9" spans="1:5" s="620" customFormat="1" ht="15.75">
      <c r="A9" s="621" t="s">
        <v>544</v>
      </c>
      <c r="B9" s="247" t="s">
        <v>258</v>
      </c>
      <c r="C9" s="622">
        <f>+C10+C11+C12+C13</f>
        <v>1984391</v>
      </c>
      <c r="D9" s="622">
        <f>+D10+D11+D12+D13</f>
        <v>1984391</v>
      </c>
      <c r="E9" s="623">
        <f>+E10+E11+E12+E13</f>
        <v>1619826</v>
      </c>
    </row>
    <row r="10" spans="1:5" s="620" customFormat="1" ht="15.75">
      <c r="A10" s="624" t="s">
        <v>545</v>
      </c>
      <c r="B10" s="247" t="s">
        <v>259</v>
      </c>
      <c r="C10" s="235">
        <v>1718365</v>
      </c>
      <c r="D10" s="235">
        <v>1718365</v>
      </c>
      <c r="E10" s="625">
        <v>1402674</v>
      </c>
    </row>
    <row r="11" spans="1:5" s="620" customFormat="1" ht="26.25" customHeight="1">
      <c r="A11" s="624" t="s">
        <v>546</v>
      </c>
      <c r="B11" s="247" t="s">
        <v>260</v>
      </c>
      <c r="C11" s="233"/>
      <c r="D11" s="233"/>
      <c r="E11" s="234"/>
    </row>
    <row r="12" spans="1:5" s="620" customFormat="1" ht="22.5">
      <c r="A12" s="624" t="s">
        <v>547</v>
      </c>
      <c r="B12" s="247" t="s">
        <v>261</v>
      </c>
      <c r="C12" s="233">
        <v>158421</v>
      </c>
      <c r="D12" s="233">
        <v>158421</v>
      </c>
      <c r="E12" s="234">
        <v>129316</v>
      </c>
    </row>
    <row r="13" spans="1:5" s="620" customFormat="1" ht="15.75">
      <c r="A13" s="624" t="s">
        <v>548</v>
      </c>
      <c r="B13" s="247" t="s">
        <v>262</v>
      </c>
      <c r="C13" s="233">
        <v>107605</v>
      </c>
      <c r="D13" s="233">
        <v>107605</v>
      </c>
      <c r="E13" s="234">
        <v>87836</v>
      </c>
    </row>
    <row r="14" spans="1:5" s="620" customFormat="1" ht="15.75">
      <c r="A14" s="621" t="s">
        <v>549</v>
      </c>
      <c r="B14" s="247" t="s">
        <v>263</v>
      </c>
      <c r="C14" s="626">
        <f>+C15+C16+C17+C18</f>
        <v>124028</v>
      </c>
      <c r="D14" s="626">
        <f>+D15+D16+D17+D18</f>
        <v>124028</v>
      </c>
      <c r="E14" s="627">
        <f>+E15+E16+E17+E18</f>
        <v>19813</v>
      </c>
    </row>
    <row r="15" spans="1:5" s="620" customFormat="1" ht="15.75">
      <c r="A15" s="624" t="s">
        <v>550</v>
      </c>
      <c r="B15" s="247" t="s">
        <v>264</v>
      </c>
      <c r="C15" s="233">
        <v>2433</v>
      </c>
      <c r="D15" s="233">
        <v>2433</v>
      </c>
      <c r="E15" s="234">
        <v>388</v>
      </c>
    </row>
    <row r="16" spans="1:5" s="620" customFormat="1" ht="22.5">
      <c r="A16" s="624" t="s">
        <v>551</v>
      </c>
      <c r="B16" s="247" t="s">
        <v>16</v>
      </c>
      <c r="C16" s="233"/>
      <c r="D16" s="233"/>
      <c r="E16" s="234"/>
    </row>
    <row r="17" spans="1:5" s="620" customFormat="1" ht="15.75">
      <c r="A17" s="624" t="s">
        <v>552</v>
      </c>
      <c r="B17" s="247" t="s">
        <v>17</v>
      </c>
      <c r="C17" s="233">
        <v>53836</v>
      </c>
      <c r="D17" s="233">
        <v>53836</v>
      </c>
      <c r="E17" s="234">
        <v>8600</v>
      </c>
    </row>
    <row r="18" spans="1:5" s="620" customFormat="1" ht="15.75">
      <c r="A18" s="624" t="s">
        <v>553</v>
      </c>
      <c r="B18" s="247" t="s">
        <v>18</v>
      </c>
      <c r="C18" s="233">
        <v>67759</v>
      </c>
      <c r="D18" s="233">
        <v>67759</v>
      </c>
      <c r="E18" s="234">
        <v>10825</v>
      </c>
    </row>
    <row r="19" spans="1:5" s="620" customFormat="1" ht="15.75">
      <c r="A19" s="621" t="s">
        <v>554</v>
      </c>
      <c r="B19" s="247" t="s">
        <v>19</v>
      </c>
      <c r="C19" s="626">
        <f>+C20+C21+C22+C23</f>
        <v>0</v>
      </c>
      <c r="D19" s="626">
        <f>+D20+D21+D22+D23</f>
        <v>0</v>
      </c>
      <c r="E19" s="627">
        <f>+E20+E21+E22+E23</f>
        <v>0</v>
      </c>
    </row>
    <row r="20" spans="1:5" s="620" customFormat="1" ht="15.75">
      <c r="A20" s="624" t="s">
        <v>555</v>
      </c>
      <c r="B20" s="247" t="s">
        <v>20</v>
      </c>
      <c r="C20" s="233"/>
      <c r="D20" s="233"/>
      <c r="E20" s="234"/>
    </row>
    <row r="21" spans="1:5" s="620" customFormat="1" ht="15.75">
      <c r="A21" s="624" t="s">
        <v>556</v>
      </c>
      <c r="B21" s="247" t="s">
        <v>21</v>
      </c>
      <c r="C21" s="233"/>
      <c r="D21" s="233"/>
      <c r="E21" s="234"/>
    </row>
    <row r="22" spans="1:5" s="620" customFormat="1" ht="15.75">
      <c r="A22" s="624" t="s">
        <v>557</v>
      </c>
      <c r="B22" s="247" t="s">
        <v>22</v>
      </c>
      <c r="C22" s="233"/>
      <c r="D22" s="233"/>
      <c r="E22" s="234"/>
    </row>
    <row r="23" spans="1:5" s="620" customFormat="1" ht="15.75">
      <c r="A23" s="624" t="s">
        <v>558</v>
      </c>
      <c r="B23" s="247" t="s">
        <v>23</v>
      </c>
      <c r="C23" s="233"/>
      <c r="D23" s="233"/>
      <c r="E23" s="234"/>
    </row>
    <row r="24" spans="1:5" s="620" customFormat="1" ht="15.75">
      <c r="A24" s="621" t="s">
        <v>559</v>
      </c>
      <c r="B24" s="247" t="s">
        <v>24</v>
      </c>
      <c r="C24" s="626">
        <f>+C25+C26+C27+C28</f>
        <v>25445</v>
      </c>
      <c r="D24" s="626">
        <f>+D25+D26+D27+D28</f>
        <v>25445</v>
      </c>
      <c r="E24" s="627">
        <f>+E25+E26+E27+E28</f>
        <v>25445</v>
      </c>
    </row>
    <row r="25" spans="1:5" s="620" customFormat="1" ht="15.75">
      <c r="A25" s="624" t="s">
        <v>560</v>
      </c>
      <c r="B25" s="247" t="s">
        <v>25</v>
      </c>
      <c r="C25" s="233"/>
      <c r="D25" s="233"/>
      <c r="E25" s="234"/>
    </row>
    <row r="26" spans="1:5" s="620" customFormat="1" ht="15.75">
      <c r="A26" s="624" t="s">
        <v>561</v>
      </c>
      <c r="B26" s="247" t="s">
        <v>26</v>
      </c>
      <c r="C26" s="233"/>
      <c r="D26" s="233"/>
      <c r="E26" s="234"/>
    </row>
    <row r="27" spans="1:5" s="620" customFormat="1" ht="15.75">
      <c r="A27" s="624" t="s">
        <v>562</v>
      </c>
      <c r="B27" s="247" t="s">
        <v>27</v>
      </c>
      <c r="C27" s="233">
        <v>25445</v>
      </c>
      <c r="D27" s="233">
        <v>25445</v>
      </c>
      <c r="E27" s="234">
        <v>25445</v>
      </c>
    </row>
    <row r="28" spans="1:5" s="620" customFormat="1" ht="15.75">
      <c r="A28" s="624" t="s">
        <v>563</v>
      </c>
      <c r="B28" s="247" t="s">
        <v>28</v>
      </c>
      <c r="C28" s="233"/>
      <c r="D28" s="233"/>
      <c r="E28" s="234"/>
    </row>
    <row r="29" spans="1:5" s="620" customFormat="1" ht="15.75">
      <c r="A29" s="621" t="s">
        <v>564</v>
      </c>
      <c r="B29" s="247" t="s">
        <v>29</v>
      </c>
      <c r="C29" s="626">
        <f>+C30+C31+C32+C33</f>
        <v>0</v>
      </c>
      <c r="D29" s="626">
        <f>+D30+D31+D32+D33</f>
        <v>0</v>
      </c>
      <c r="E29" s="627">
        <f>+E30+E31+E32+E33</f>
        <v>0</v>
      </c>
    </row>
    <row r="30" spans="1:5" s="620" customFormat="1" ht="15.75">
      <c r="A30" s="624" t="s">
        <v>565</v>
      </c>
      <c r="B30" s="247" t="s">
        <v>30</v>
      </c>
      <c r="C30" s="233"/>
      <c r="D30" s="233"/>
      <c r="E30" s="234"/>
    </row>
    <row r="31" spans="1:5" s="620" customFormat="1" ht="22.5">
      <c r="A31" s="624" t="s">
        <v>566</v>
      </c>
      <c r="B31" s="247" t="s">
        <v>31</v>
      </c>
      <c r="C31" s="233"/>
      <c r="D31" s="233"/>
      <c r="E31" s="234"/>
    </row>
    <row r="32" spans="1:5" s="620" customFormat="1" ht="15.75">
      <c r="A32" s="624" t="s">
        <v>567</v>
      </c>
      <c r="B32" s="247" t="s">
        <v>32</v>
      </c>
      <c r="C32" s="233"/>
      <c r="D32" s="233"/>
      <c r="E32" s="234"/>
    </row>
    <row r="33" spans="1:5" s="620" customFormat="1" ht="15.75">
      <c r="A33" s="624" t="s">
        <v>568</v>
      </c>
      <c r="B33" s="247" t="s">
        <v>33</v>
      </c>
      <c r="C33" s="233"/>
      <c r="D33" s="233"/>
      <c r="E33" s="234"/>
    </row>
    <row r="34" spans="1:5" s="620" customFormat="1" ht="15.75">
      <c r="A34" s="621" t="s">
        <v>569</v>
      </c>
      <c r="B34" s="247" t="s">
        <v>34</v>
      </c>
      <c r="C34" s="626">
        <f>+C35+C40+C45</f>
        <v>11760</v>
      </c>
      <c r="D34" s="626">
        <f>+D35+D40+D45</f>
        <v>11760</v>
      </c>
      <c r="E34" s="627">
        <f>+E35+E40+E45</f>
        <v>11760</v>
      </c>
    </row>
    <row r="35" spans="1:5" s="620" customFormat="1" ht="15.75">
      <c r="A35" s="621" t="s">
        <v>570</v>
      </c>
      <c r="B35" s="247" t="s">
        <v>35</v>
      </c>
      <c r="C35" s="626">
        <f>+C36+C37+C38+C39</f>
        <v>11760</v>
      </c>
      <c r="D35" s="626">
        <f>+D36+D37+D38+D39</f>
        <v>11760</v>
      </c>
      <c r="E35" s="627">
        <f>+E36+E37+E38+E39</f>
        <v>11760</v>
      </c>
    </row>
    <row r="36" spans="1:5" s="620" customFormat="1" ht="15.75">
      <c r="A36" s="624" t="s">
        <v>571</v>
      </c>
      <c r="B36" s="247" t="s">
        <v>92</v>
      </c>
      <c r="C36" s="233"/>
      <c r="D36" s="233"/>
      <c r="E36" s="234"/>
    </row>
    <row r="37" spans="1:5" s="620" customFormat="1" ht="15.75">
      <c r="A37" s="624" t="s">
        <v>572</v>
      </c>
      <c r="B37" s="247" t="s">
        <v>187</v>
      </c>
      <c r="C37" s="233"/>
      <c r="D37" s="233"/>
      <c r="E37" s="234"/>
    </row>
    <row r="38" spans="1:5" s="620" customFormat="1" ht="15.75">
      <c r="A38" s="624" t="s">
        <v>573</v>
      </c>
      <c r="B38" s="247" t="s">
        <v>248</v>
      </c>
      <c r="C38" s="233"/>
      <c r="D38" s="233"/>
      <c r="E38" s="234"/>
    </row>
    <row r="39" spans="1:5" s="620" customFormat="1" ht="15.75">
      <c r="A39" s="624" t="s">
        <v>574</v>
      </c>
      <c r="B39" s="247" t="s">
        <v>249</v>
      </c>
      <c r="C39" s="233">
        <v>11760</v>
      </c>
      <c r="D39" s="233">
        <v>11760</v>
      </c>
      <c r="E39" s="234">
        <v>11760</v>
      </c>
    </row>
    <row r="40" spans="1:5" s="620" customFormat="1" ht="15.75">
      <c r="A40" s="621" t="s">
        <v>575</v>
      </c>
      <c r="B40" s="247" t="s">
        <v>265</v>
      </c>
      <c r="C40" s="626">
        <f>+C41+C42+C43+C44</f>
        <v>0</v>
      </c>
      <c r="D40" s="626">
        <f>+D41+D42+D43+D44</f>
        <v>0</v>
      </c>
      <c r="E40" s="627">
        <f>+E41+E42+E43+E44</f>
        <v>0</v>
      </c>
    </row>
    <row r="41" spans="1:5" s="620" customFormat="1" ht="15.75">
      <c r="A41" s="624" t="s">
        <v>576</v>
      </c>
      <c r="B41" s="247" t="s">
        <v>266</v>
      </c>
      <c r="C41" s="233"/>
      <c r="D41" s="233"/>
      <c r="E41" s="234"/>
    </row>
    <row r="42" spans="1:5" s="620" customFormat="1" ht="22.5">
      <c r="A42" s="624" t="s">
        <v>577</v>
      </c>
      <c r="B42" s="247" t="s">
        <v>267</v>
      </c>
      <c r="C42" s="233"/>
      <c r="D42" s="233"/>
      <c r="E42" s="234"/>
    </row>
    <row r="43" spans="1:5" s="620" customFormat="1" ht="15.75">
      <c r="A43" s="624" t="s">
        <v>578</v>
      </c>
      <c r="B43" s="247" t="s">
        <v>268</v>
      </c>
      <c r="C43" s="233"/>
      <c r="D43" s="233"/>
      <c r="E43" s="234"/>
    </row>
    <row r="44" spans="1:5" s="620" customFormat="1" ht="15.75">
      <c r="A44" s="624" t="s">
        <v>579</v>
      </c>
      <c r="B44" s="247" t="s">
        <v>269</v>
      </c>
      <c r="C44" s="233"/>
      <c r="D44" s="233"/>
      <c r="E44" s="234"/>
    </row>
    <row r="45" spans="1:5" s="620" customFormat="1" ht="15.75">
      <c r="A45" s="621" t="s">
        <v>580</v>
      </c>
      <c r="B45" s="247" t="s">
        <v>270</v>
      </c>
      <c r="C45" s="626">
        <f>+C46+C47+C48+C49</f>
        <v>0</v>
      </c>
      <c r="D45" s="626">
        <f>+D46+D47+D48+D49</f>
        <v>0</v>
      </c>
      <c r="E45" s="627">
        <f>+E46+E47+E48+E49</f>
        <v>0</v>
      </c>
    </row>
    <row r="46" spans="1:5" s="620" customFormat="1" ht="15.75">
      <c r="A46" s="624" t="s">
        <v>581</v>
      </c>
      <c r="B46" s="247" t="s">
        <v>271</v>
      </c>
      <c r="C46" s="233"/>
      <c r="D46" s="233"/>
      <c r="E46" s="234"/>
    </row>
    <row r="47" spans="1:5" s="620" customFormat="1" ht="22.5">
      <c r="A47" s="624" t="s">
        <v>582</v>
      </c>
      <c r="B47" s="247" t="s">
        <v>272</v>
      </c>
      <c r="C47" s="233"/>
      <c r="D47" s="233"/>
      <c r="E47" s="234"/>
    </row>
    <row r="48" spans="1:5" s="620" customFormat="1" ht="15.75">
      <c r="A48" s="624" t="s">
        <v>583</v>
      </c>
      <c r="B48" s="247" t="s">
        <v>273</v>
      </c>
      <c r="C48" s="233"/>
      <c r="D48" s="233"/>
      <c r="E48" s="234"/>
    </row>
    <row r="49" spans="1:5" s="620" customFormat="1" ht="15.75">
      <c r="A49" s="624" t="s">
        <v>584</v>
      </c>
      <c r="B49" s="247" t="s">
        <v>274</v>
      </c>
      <c r="C49" s="233"/>
      <c r="D49" s="233"/>
      <c r="E49" s="234"/>
    </row>
    <row r="50" spans="1:5" s="620" customFormat="1" ht="15.75">
      <c r="A50" s="621" t="s">
        <v>585</v>
      </c>
      <c r="B50" s="247" t="s">
        <v>275</v>
      </c>
      <c r="C50" s="233"/>
      <c r="D50" s="233"/>
      <c r="E50" s="234"/>
    </row>
    <row r="51" spans="1:5" s="620" customFormat="1" ht="21">
      <c r="A51" s="621" t="s">
        <v>586</v>
      </c>
      <c r="B51" s="247" t="s">
        <v>276</v>
      </c>
      <c r="C51" s="626">
        <f>+C7+C8+C34+C50</f>
        <v>2147317</v>
      </c>
      <c r="D51" s="626">
        <f>+D7+D8+D34+D50</f>
        <v>2147317</v>
      </c>
      <c r="E51" s="627">
        <f>+E7+E8+E34+E50</f>
        <v>1677298</v>
      </c>
    </row>
    <row r="52" spans="1:5" s="620" customFormat="1" ht="15.75">
      <c r="A52" s="621" t="s">
        <v>587</v>
      </c>
      <c r="B52" s="247" t="s">
        <v>277</v>
      </c>
      <c r="C52" s="233">
        <v>560</v>
      </c>
      <c r="D52" s="233">
        <v>560</v>
      </c>
      <c r="E52" s="234">
        <v>560</v>
      </c>
    </row>
    <row r="53" spans="1:5" s="620" customFormat="1" ht="15.75">
      <c r="A53" s="621" t="s">
        <v>588</v>
      </c>
      <c r="B53" s="247" t="s">
        <v>278</v>
      </c>
      <c r="C53" s="233"/>
      <c r="D53" s="233"/>
      <c r="E53" s="234"/>
    </row>
    <row r="54" spans="1:5" s="620" customFormat="1" ht="15.75">
      <c r="A54" s="621" t="s">
        <v>589</v>
      </c>
      <c r="B54" s="247" t="s">
        <v>279</v>
      </c>
      <c r="C54" s="626">
        <f>+C52+C53</f>
        <v>560</v>
      </c>
      <c r="D54" s="626">
        <f>+D52+D53</f>
        <v>560</v>
      </c>
      <c r="E54" s="627">
        <f>+E52+E53</f>
        <v>560</v>
      </c>
    </row>
    <row r="55" spans="1:5" s="620" customFormat="1" ht="15.75">
      <c r="A55" s="621" t="s">
        <v>590</v>
      </c>
      <c r="B55" s="247" t="s">
        <v>280</v>
      </c>
      <c r="C55" s="233"/>
      <c r="D55" s="233"/>
      <c r="E55" s="234"/>
    </row>
    <row r="56" spans="1:5" s="620" customFormat="1" ht="15.75">
      <c r="A56" s="621" t="s">
        <v>591</v>
      </c>
      <c r="B56" s="247" t="s">
        <v>281</v>
      </c>
      <c r="C56" s="233"/>
      <c r="D56" s="233"/>
      <c r="E56" s="234"/>
    </row>
    <row r="57" spans="1:5" s="620" customFormat="1" ht="15.75">
      <c r="A57" s="621" t="s">
        <v>592</v>
      </c>
      <c r="B57" s="247" t="s">
        <v>282</v>
      </c>
      <c r="C57" s="233">
        <v>12194</v>
      </c>
      <c r="D57" s="233">
        <v>12194</v>
      </c>
      <c r="E57" s="234">
        <v>12194</v>
      </c>
    </row>
    <row r="58" spans="1:5" s="620" customFormat="1" ht="15.75">
      <c r="A58" s="621" t="s">
        <v>593</v>
      </c>
      <c r="B58" s="247" t="s">
        <v>283</v>
      </c>
      <c r="C58" s="233"/>
      <c r="D58" s="233"/>
      <c r="E58" s="234"/>
    </row>
    <row r="59" spans="1:5" s="620" customFormat="1" ht="15.75">
      <c r="A59" s="621" t="s">
        <v>594</v>
      </c>
      <c r="B59" s="247" t="s">
        <v>284</v>
      </c>
      <c r="C59" s="626">
        <f>+C55+C56+C57+C58</f>
        <v>12194</v>
      </c>
      <c r="D59" s="626">
        <f>+D55+D56+D57+D58</f>
        <v>12194</v>
      </c>
      <c r="E59" s="627">
        <f>+E55+E56+E57+E58</f>
        <v>12194</v>
      </c>
    </row>
    <row r="60" spans="1:5" s="620" customFormat="1" ht="15.75">
      <c r="A60" s="621" t="s">
        <v>595</v>
      </c>
      <c r="B60" s="247" t="s">
        <v>285</v>
      </c>
      <c r="C60" s="233">
        <v>24058</v>
      </c>
      <c r="D60" s="233">
        <v>24058</v>
      </c>
      <c r="E60" s="234">
        <v>24058</v>
      </c>
    </row>
    <row r="61" spans="1:5" s="620" customFormat="1" ht="15.75">
      <c r="A61" s="621" t="s">
        <v>596</v>
      </c>
      <c r="B61" s="247" t="s">
        <v>286</v>
      </c>
      <c r="C61" s="233"/>
      <c r="D61" s="233"/>
      <c r="E61" s="234"/>
    </row>
    <row r="62" spans="1:5" s="620" customFormat="1" ht="15.75">
      <c r="A62" s="621" t="s">
        <v>597</v>
      </c>
      <c r="B62" s="247" t="s">
        <v>287</v>
      </c>
      <c r="C62" s="233"/>
      <c r="D62" s="233"/>
      <c r="E62" s="234"/>
    </row>
    <row r="63" spans="1:5" s="620" customFormat="1" ht="15.75">
      <c r="A63" s="621" t="s">
        <v>598</v>
      </c>
      <c r="B63" s="247" t="s">
        <v>288</v>
      </c>
      <c r="C63" s="626">
        <f>+C60+C61+C62</f>
        <v>24058</v>
      </c>
      <c r="D63" s="626">
        <f>+D60+D61+D62</f>
        <v>24058</v>
      </c>
      <c r="E63" s="627">
        <f>+E60+E61+E62</f>
        <v>24058</v>
      </c>
    </row>
    <row r="64" spans="1:5" s="620" customFormat="1" ht="15.75">
      <c r="A64" s="621" t="s">
        <v>599</v>
      </c>
      <c r="B64" s="247" t="s">
        <v>289</v>
      </c>
      <c r="C64" s="233">
        <v>26218</v>
      </c>
      <c r="D64" s="233">
        <v>26218</v>
      </c>
      <c r="E64" s="234">
        <v>26218</v>
      </c>
    </row>
    <row r="65" spans="1:5" s="620" customFormat="1" ht="21">
      <c r="A65" s="621" t="s">
        <v>600</v>
      </c>
      <c r="B65" s="247" t="s">
        <v>290</v>
      </c>
      <c r="C65" s="233"/>
      <c r="D65" s="233"/>
      <c r="E65" s="234"/>
    </row>
    <row r="66" spans="1:5" s="620" customFormat="1" ht="15.75">
      <c r="A66" s="621" t="s">
        <v>601</v>
      </c>
      <c r="B66" s="247" t="s">
        <v>291</v>
      </c>
      <c r="C66" s="626">
        <f>+C64+C65</f>
        <v>26218</v>
      </c>
      <c r="D66" s="626">
        <f>+D64+D65</f>
        <v>26218</v>
      </c>
      <c r="E66" s="627">
        <f>+E64+E65</f>
        <v>26218</v>
      </c>
    </row>
    <row r="67" spans="1:5" s="620" customFormat="1" ht="15.75">
      <c r="A67" s="621" t="s">
        <v>602</v>
      </c>
      <c r="B67" s="247" t="s">
        <v>292</v>
      </c>
      <c r="C67" s="233"/>
      <c r="D67" s="233"/>
      <c r="E67" s="234"/>
    </row>
    <row r="68" spans="1:5" s="620" customFormat="1" ht="16.5" thickBot="1">
      <c r="A68" s="628" t="s">
        <v>603</v>
      </c>
      <c r="B68" s="251" t="s">
        <v>293</v>
      </c>
      <c r="C68" s="629">
        <f>+C51+C54+C59+C63+C66+C67</f>
        <v>2210347</v>
      </c>
      <c r="D68" s="629">
        <f>+D51+D54+D59+D63+D66+D67</f>
        <v>2210347</v>
      </c>
      <c r="E68" s="630">
        <f>+E51+E54+E59+E63+E66+E67</f>
        <v>1740328</v>
      </c>
    </row>
    <row r="69" spans="1:5" ht="15.75">
      <c r="A69" s="631"/>
      <c r="C69" s="632"/>
      <c r="D69" s="632"/>
      <c r="E69" s="633"/>
    </row>
    <row r="70" spans="1:5" ht="15.75">
      <c r="A70" s="631"/>
      <c r="C70" s="632"/>
      <c r="D70" s="632"/>
      <c r="E70" s="633"/>
    </row>
    <row r="71" spans="1:5" ht="15.75">
      <c r="A71" s="634"/>
      <c r="C71" s="632"/>
      <c r="D71" s="632"/>
      <c r="E71" s="633"/>
    </row>
    <row r="72" spans="1:5" ht="15.75">
      <c r="A72" s="762"/>
      <c r="B72" s="762"/>
      <c r="C72" s="762"/>
      <c r="D72" s="762"/>
      <c r="E72" s="762"/>
    </row>
    <row r="73" spans="1:5" ht="15.75">
      <c r="A73" s="762"/>
      <c r="B73" s="762"/>
      <c r="C73" s="762"/>
      <c r="D73" s="762"/>
      <c r="E73" s="762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dőlt"Vaja Város Önkormányzat&amp;R&amp;"Times New Roman,Félkövér dőlt"7.1. tájékoztató tábla a 8/2015. (V.19.) önkormányzati rendelethez</oddHeader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76">
      <selection activeCell="E96" sqref="E96"/>
    </sheetView>
  </sheetViews>
  <sheetFormatPr defaultColWidth="9.00390625" defaultRowHeight="12.75"/>
  <cols>
    <col min="1" max="1" width="9.50390625" style="401" customWidth="1"/>
    <col min="2" max="2" width="60.875" style="401" customWidth="1"/>
    <col min="3" max="5" width="15.875" style="402" customWidth="1"/>
    <col min="6" max="16384" width="9.375" style="412" customWidth="1"/>
  </cols>
  <sheetData>
    <row r="1" spans="1:5" ht="15.75" customHeight="1">
      <c r="A1" s="672" t="s">
        <v>4</v>
      </c>
      <c r="B1" s="672"/>
      <c r="C1" s="672"/>
      <c r="D1" s="672"/>
      <c r="E1" s="672"/>
    </row>
    <row r="2" spans="1:5" ht="15.75" customHeight="1" thickBot="1">
      <c r="A2" s="46" t="s">
        <v>110</v>
      </c>
      <c r="B2" s="46"/>
      <c r="C2" s="399"/>
      <c r="D2" s="399"/>
      <c r="E2" s="399" t="s">
        <v>156</v>
      </c>
    </row>
    <row r="3" spans="1:5" ht="15.75" customHeight="1">
      <c r="A3" s="673" t="s">
        <v>60</v>
      </c>
      <c r="B3" s="675" t="s">
        <v>6</v>
      </c>
      <c r="C3" s="677">
        <f>+'1.1.sz.mell.'!C3:E3</f>
        <v>2014</v>
      </c>
      <c r="D3" s="677"/>
      <c r="E3" s="678"/>
    </row>
    <row r="4" spans="1:5" ht="37.5" customHeight="1" thickBot="1">
      <c r="A4" s="674"/>
      <c r="B4" s="676"/>
      <c r="C4" s="48" t="s">
        <v>178</v>
      </c>
      <c r="D4" s="48" t="s">
        <v>183</v>
      </c>
      <c r="E4" s="49" t="s">
        <v>184</v>
      </c>
    </row>
    <row r="5" spans="1:5" s="413" customFormat="1" ht="12" customHeight="1" thickBot="1">
      <c r="A5" s="377" t="s">
        <v>425</v>
      </c>
      <c r="B5" s="378" t="s">
        <v>426</v>
      </c>
      <c r="C5" s="378" t="s">
        <v>427</v>
      </c>
      <c r="D5" s="378" t="s">
        <v>428</v>
      </c>
      <c r="E5" s="426" t="s">
        <v>429</v>
      </c>
    </row>
    <row r="6" spans="1:5" s="414" customFormat="1" ht="12" customHeight="1" thickBot="1">
      <c r="A6" s="372" t="s">
        <v>672</v>
      </c>
      <c r="B6" s="373" t="s">
        <v>673</v>
      </c>
      <c r="C6" s="404">
        <f>SUM(C7:C12)</f>
        <v>0</v>
      </c>
      <c r="D6" s="404">
        <f>SUM(D7:D12)</f>
        <v>0</v>
      </c>
      <c r="E6" s="387">
        <f>SUM(E7:E12)</f>
        <v>0</v>
      </c>
    </row>
    <row r="7" spans="1:5" s="414" customFormat="1" ht="12" customHeight="1">
      <c r="A7" s="367" t="s">
        <v>674</v>
      </c>
      <c r="B7" s="415" t="s">
        <v>312</v>
      </c>
      <c r="C7" s="406"/>
      <c r="D7" s="406"/>
      <c r="E7" s="389"/>
    </row>
    <row r="8" spans="1:5" s="414" customFormat="1" ht="12" customHeight="1">
      <c r="A8" s="366" t="s">
        <v>675</v>
      </c>
      <c r="B8" s="416" t="s">
        <v>313</v>
      </c>
      <c r="C8" s="405"/>
      <c r="D8" s="405"/>
      <c r="E8" s="388"/>
    </row>
    <row r="9" spans="1:5" s="414" customFormat="1" ht="12" customHeight="1">
      <c r="A9" s="366" t="s">
        <v>676</v>
      </c>
      <c r="B9" s="416" t="s">
        <v>314</v>
      </c>
      <c r="C9" s="405"/>
      <c r="D9" s="405"/>
      <c r="E9" s="388"/>
    </row>
    <row r="10" spans="1:5" s="414" customFormat="1" ht="12" customHeight="1">
      <c r="A10" s="366" t="s">
        <v>677</v>
      </c>
      <c r="B10" s="416" t="s">
        <v>315</v>
      </c>
      <c r="C10" s="405"/>
      <c r="D10" s="405"/>
      <c r="E10" s="388"/>
    </row>
    <row r="11" spans="1:5" s="414" customFormat="1" ht="12" customHeight="1">
      <c r="A11" s="366" t="s">
        <v>678</v>
      </c>
      <c r="B11" s="416" t="s">
        <v>316</v>
      </c>
      <c r="C11" s="405"/>
      <c r="D11" s="405"/>
      <c r="E11" s="388"/>
    </row>
    <row r="12" spans="1:5" s="414" customFormat="1" ht="12" customHeight="1" thickBot="1">
      <c r="A12" s="368" t="s">
        <v>679</v>
      </c>
      <c r="B12" s="417" t="s">
        <v>317</v>
      </c>
      <c r="C12" s="407"/>
      <c r="D12" s="407"/>
      <c r="E12" s="390"/>
    </row>
    <row r="13" spans="1:5" s="414" customFormat="1" ht="12" customHeight="1" thickBot="1">
      <c r="A13" s="372" t="s">
        <v>680</v>
      </c>
      <c r="B13" s="394" t="s">
        <v>681</v>
      </c>
      <c r="C13" s="404">
        <f>SUM(C14:C18)</f>
        <v>0</v>
      </c>
      <c r="D13" s="404">
        <f>SUM(D14:D18)</f>
        <v>0</v>
      </c>
      <c r="E13" s="387">
        <f>SUM(E14:E18)</f>
        <v>0</v>
      </c>
    </row>
    <row r="14" spans="1:5" s="414" customFormat="1" ht="12" customHeight="1">
      <c r="A14" s="367" t="s">
        <v>682</v>
      </c>
      <c r="B14" s="415" t="s">
        <v>319</v>
      </c>
      <c r="C14" s="406"/>
      <c r="D14" s="406"/>
      <c r="E14" s="389"/>
    </row>
    <row r="15" spans="1:5" s="414" customFormat="1" ht="12" customHeight="1">
      <c r="A15" s="366" t="s">
        <v>683</v>
      </c>
      <c r="B15" s="416" t="s">
        <v>320</v>
      </c>
      <c r="C15" s="405"/>
      <c r="D15" s="405"/>
      <c r="E15" s="388"/>
    </row>
    <row r="16" spans="1:5" s="414" customFormat="1" ht="12" customHeight="1">
      <c r="A16" s="366" t="s">
        <v>684</v>
      </c>
      <c r="B16" s="416" t="s">
        <v>321</v>
      </c>
      <c r="C16" s="405"/>
      <c r="D16" s="405"/>
      <c r="E16" s="388"/>
    </row>
    <row r="17" spans="1:5" s="414" customFormat="1" ht="12" customHeight="1">
      <c r="A17" s="366" t="s">
        <v>685</v>
      </c>
      <c r="B17" s="416" t="s">
        <v>322</v>
      </c>
      <c r="C17" s="405"/>
      <c r="D17" s="405"/>
      <c r="E17" s="388"/>
    </row>
    <row r="18" spans="1:5" s="414" customFormat="1" ht="12" customHeight="1">
      <c r="A18" s="366" t="s">
        <v>686</v>
      </c>
      <c r="B18" s="416" t="s">
        <v>323</v>
      </c>
      <c r="C18" s="405"/>
      <c r="D18" s="405"/>
      <c r="E18" s="388"/>
    </row>
    <row r="19" spans="1:5" s="414" customFormat="1" ht="12" customHeight="1" thickBot="1">
      <c r="A19" s="368"/>
      <c r="B19" s="417" t="s">
        <v>687</v>
      </c>
      <c r="C19" s="407"/>
      <c r="D19" s="407"/>
      <c r="E19" s="390"/>
    </row>
    <row r="20" spans="1:5" s="414" customFormat="1" ht="12" customHeight="1" thickBot="1">
      <c r="A20" s="372" t="s">
        <v>688</v>
      </c>
      <c r="B20" s="373" t="s">
        <v>689</v>
      </c>
      <c r="C20" s="404">
        <f>SUM(C21:C25)</f>
        <v>0</v>
      </c>
      <c r="D20" s="404">
        <f>SUM(D21:D25)</f>
        <v>0</v>
      </c>
      <c r="E20" s="387">
        <f>SUM(E21:E25)</f>
        <v>0</v>
      </c>
    </row>
    <row r="21" spans="1:5" s="414" customFormat="1" ht="12" customHeight="1">
      <c r="A21" s="367" t="s">
        <v>690</v>
      </c>
      <c r="B21" s="415" t="s">
        <v>326</v>
      </c>
      <c r="C21" s="406"/>
      <c r="D21" s="406"/>
      <c r="E21" s="389"/>
    </row>
    <row r="22" spans="1:5" s="414" customFormat="1" ht="12" customHeight="1">
      <c r="A22" s="366" t="s">
        <v>691</v>
      </c>
      <c r="B22" s="416" t="s">
        <v>327</v>
      </c>
      <c r="C22" s="405"/>
      <c r="D22" s="405"/>
      <c r="E22" s="388"/>
    </row>
    <row r="23" spans="1:5" s="414" customFormat="1" ht="12" customHeight="1">
      <c r="A23" s="366" t="s">
        <v>692</v>
      </c>
      <c r="B23" s="416" t="s">
        <v>328</v>
      </c>
      <c r="C23" s="405"/>
      <c r="D23" s="405"/>
      <c r="E23" s="388"/>
    </row>
    <row r="24" spans="1:5" s="414" customFormat="1" ht="12" customHeight="1">
      <c r="A24" s="366" t="s">
        <v>693</v>
      </c>
      <c r="B24" s="416" t="s">
        <v>329</v>
      </c>
      <c r="C24" s="405"/>
      <c r="D24" s="405"/>
      <c r="E24" s="388"/>
    </row>
    <row r="25" spans="1:5" s="414" customFormat="1" ht="12" customHeight="1">
      <c r="A25" s="366" t="s">
        <v>694</v>
      </c>
      <c r="B25" s="416" t="s">
        <v>330</v>
      </c>
      <c r="C25" s="405"/>
      <c r="D25" s="405"/>
      <c r="E25" s="388"/>
    </row>
    <row r="26" spans="1:5" s="414" customFormat="1" ht="12" customHeight="1" thickBot="1">
      <c r="A26" s="368"/>
      <c r="B26" s="417" t="s">
        <v>695</v>
      </c>
      <c r="C26" s="407"/>
      <c r="D26" s="407"/>
      <c r="E26" s="390"/>
    </row>
    <row r="27" spans="1:5" s="414" customFormat="1" ht="12" customHeight="1" thickBot="1">
      <c r="A27" s="372" t="s">
        <v>696</v>
      </c>
      <c r="B27" s="373" t="s">
        <v>697</v>
      </c>
      <c r="C27" s="410">
        <f>+C28+C31+C32+C33</f>
        <v>0</v>
      </c>
      <c r="D27" s="410">
        <f>+D28+D31+D32+D33</f>
        <v>0</v>
      </c>
      <c r="E27" s="423">
        <f>+E28+E31+E32+E33</f>
        <v>0</v>
      </c>
    </row>
    <row r="28" spans="1:5" s="414" customFormat="1" ht="12" customHeight="1">
      <c r="A28" s="367" t="s">
        <v>698</v>
      </c>
      <c r="B28" s="415" t="s">
        <v>334</v>
      </c>
      <c r="C28" s="425">
        <f>+C29+C30</f>
        <v>0</v>
      </c>
      <c r="D28" s="425">
        <f>+D29+D30</f>
        <v>0</v>
      </c>
      <c r="E28" s="424">
        <f>+E29+E30</f>
        <v>0</v>
      </c>
    </row>
    <row r="29" spans="1:5" s="414" customFormat="1" ht="12" customHeight="1">
      <c r="A29" s="366" t="s">
        <v>699</v>
      </c>
      <c r="B29" s="416" t="s">
        <v>336</v>
      </c>
      <c r="C29" s="405"/>
      <c r="D29" s="405"/>
      <c r="E29" s="388"/>
    </row>
    <row r="30" spans="1:5" s="414" customFormat="1" ht="12" customHeight="1">
      <c r="A30" s="366" t="s">
        <v>700</v>
      </c>
      <c r="B30" s="416" t="s">
        <v>338</v>
      </c>
      <c r="C30" s="405"/>
      <c r="D30" s="405"/>
      <c r="E30" s="388"/>
    </row>
    <row r="31" spans="1:5" s="414" customFormat="1" ht="12" customHeight="1">
      <c r="A31" s="366" t="s">
        <v>701</v>
      </c>
      <c r="B31" s="416" t="s">
        <v>340</v>
      </c>
      <c r="C31" s="405"/>
      <c r="D31" s="405"/>
      <c r="E31" s="388"/>
    </row>
    <row r="32" spans="1:5" s="414" customFormat="1" ht="12" customHeight="1">
      <c r="A32" s="366" t="s">
        <v>702</v>
      </c>
      <c r="B32" s="416" t="s">
        <v>342</v>
      </c>
      <c r="C32" s="405"/>
      <c r="D32" s="405"/>
      <c r="E32" s="388"/>
    </row>
    <row r="33" spans="1:5" s="414" customFormat="1" ht="12" customHeight="1" thickBot="1">
      <c r="A33" s="368" t="s">
        <v>703</v>
      </c>
      <c r="B33" s="417" t="s">
        <v>344</v>
      </c>
      <c r="C33" s="407"/>
      <c r="D33" s="407"/>
      <c r="E33" s="390"/>
    </row>
    <row r="34" spans="1:5" s="414" customFormat="1" ht="12" customHeight="1" thickBot="1">
      <c r="A34" s="372" t="s">
        <v>704</v>
      </c>
      <c r="B34" s="373" t="s">
        <v>705</v>
      </c>
      <c r="C34" s="404">
        <f>SUM(C35:C44)</f>
        <v>27938</v>
      </c>
      <c r="D34" s="404">
        <f>SUM(D35:D44)</f>
        <v>27830</v>
      </c>
      <c r="E34" s="387">
        <f>SUM(E35:E44)</f>
        <v>33211</v>
      </c>
    </row>
    <row r="35" spans="1:5" s="414" customFormat="1" ht="12" customHeight="1">
      <c r="A35" s="367" t="s">
        <v>706</v>
      </c>
      <c r="B35" s="415" t="s">
        <v>346</v>
      </c>
      <c r="C35" s="406"/>
      <c r="D35" s="406"/>
      <c r="E35" s="389"/>
    </row>
    <row r="36" spans="1:5" s="414" customFormat="1" ht="12" customHeight="1">
      <c r="A36" s="366" t="s">
        <v>707</v>
      </c>
      <c r="B36" s="416" t="s">
        <v>347</v>
      </c>
      <c r="C36" s="405"/>
      <c r="D36" s="405"/>
      <c r="E36" s="388">
        <v>124</v>
      </c>
    </row>
    <row r="37" spans="1:5" s="414" customFormat="1" ht="12" customHeight="1">
      <c r="A37" s="366" t="s">
        <v>708</v>
      </c>
      <c r="B37" s="416" t="s">
        <v>348</v>
      </c>
      <c r="C37" s="405"/>
      <c r="D37" s="405"/>
      <c r="E37" s="388"/>
    </row>
    <row r="38" spans="1:5" s="414" customFormat="1" ht="12" customHeight="1">
      <c r="A38" s="366" t="s">
        <v>709</v>
      </c>
      <c r="B38" s="416" t="s">
        <v>349</v>
      </c>
      <c r="C38" s="405"/>
      <c r="D38" s="405"/>
      <c r="E38" s="388"/>
    </row>
    <row r="39" spans="1:5" s="414" customFormat="1" ht="12" customHeight="1">
      <c r="A39" s="366" t="s">
        <v>710</v>
      </c>
      <c r="B39" s="416" t="s">
        <v>350</v>
      </c>
      <c r="C39" s="405">
        <v>22160</v>
      </c>
      <c r="D39" s="405">
        <v>27710</v>
      </c>
      <c r="E39" s="388">
        <v>31794</v>
      </c>
    </row>
    <row r="40" spans="1:5" s="414" customFormat="1" ht="12" customHeight="1">
      <c r="A40" s="366" t="s">
        <v>711</v>
      </c>
      <c r="B40" s="416" t="s">
        <v>351</v>
      </c>
      <c r="C40" s="405">
        <v>5778</v>
      </c>
      <c r="D40" s="405">
        <v>120</v>
      </c>
      <c r="E40" s="388">
        <v>1290</v>
      </c>
    </row>
    <row r="41" spans="1:5" s="414" customFormat="1" ht="12" customHeight="1">
      <c r="A41" s="366" t="s">
        <v>711</v>
      </c>
      <c r="B41" s="416" t="s">
        <v>352</v>
      </c>
      <c r="C41" s="405"/>
      <c r="D41" s="405"/>
      <c r="E41" s="388"/>
    </row>
    <row r="42" spans="1:5" s="414" customFormat="1" ht="12" customHeight="1">
      <c r="A42" s="366" t="s">
        <v>712</v>
      </c>
      <c r="B42" s="416" t="s">
        <v>353</v>
      </c>
      <c r="C42" s="405"/>
      <c r="D42" s="405"/>
      <c r="E42" s="388">
        <v>3</v>
      </c>
    </row>
    <row r="43" spans="1:5" s="414" customFormat="1" ht="12" customHeight="1">
      <c r="A43" s="366" t="s">
        <v>713</v>
      </c>
      <c r="B43" s="416" t="s">
        <v>355</v>
      </c>
      <c r="C43" s="408"/>
      <c r="D43" s="408"/>
      <c r="E43" s="391"/>
    </row>
    <row r="44" spans="1:5" s="414" customFormat="1" ht="12" customHeight="1" thickBot="1">
      <c r="A44" s="368" t="s">
        <v>714</v>
      </c>
      <c r="B44" s="417" t="s">
        <v>357</v>
      </c>
      <c r="C44" s="409"/>
      <c r="D44" s="409"/>
      <c r="E44" s="392"/>
    </row>
    <row r="45" spans="1:5" s="414" customFormat="1" ht="12" customHeight="1" thickBot="1">
      <c r="A45" s="372" t="s">
        <v>715</v>
      </c>
      <c r="B45" s="373" t="s">
        <v>716</v>
      </c>
      <c r="C45" s="404">
        <f>SUM(C46:C50)</f>
        <v>0</v>
      </c>
      <c r="D45" s="404">
        <f>SUM(D46:D50)</f>
        <v>0</v>
      </c>
      <c r="E45" s="387">
        <f>SUM(E46:E50)</f>
        <v>0</v>
      </c>
    </row>
    <row r="46" spans="1:5" s="414" customFormat="1" ht="12" customHeight="1">
      <c r="A46" s="367" t="s">
        <v>717</v>
      </c>
      <c r="B46" s="415" t="s">
        <v>359</v>
      </c>
      <c r="C46" s="427"/>
      <c r="D46" s="427"/>
      <c r="E46" s="393"/>
    </row>
    <row r="47" spans="1:5" s="414" customFormat="1" ht="12" customHeight="1">
      <c r="A47" s="366" t="s">
        <v>718</v>
      </c>
      <c r="B47" s="416" t="s">
        <v>360</v>
      </c>
      <c r="C47" s="408"/>
      <c r="D47" s="408"/>
      <c r="E47" s="391"/>
    </row>
    <row r="48" spans="1:5" s="414" customFormat="1" ht="12" customHeight="1">
      <c r="A48" s="366" t="s">
        <v>719</v>
      </c>
      <c r="B48" s="416" t="s">
        <v>362</v>
      </c>
      <c r="C48" s="408"/>
      <c r="D48" s="408"/>
      <c r="E48" s="391"/>
    </row>
    <row r="49" spans="1:5" s="414" customFormat="1" ht="12" customHeight="1">
      <c r="A49" s="366" t="s">
        <v>720</v>
      </c>
      <c r="B49" s="416" t="s">
        <v>364</v>
      </c>
      <c r="C49" s="408"/>
      <c r="D49" s="408"/>
      <c r="E49" s="391"/>
    </row>
    <row r="50" spans="1:5" s="414" customFormat="1" ht="12" customHeight="1" thickBot="1">
      <c r="A50" s="368" t="s">
        <v>721</v>
      </c>
      <c r="B50" s="417" t="s">
        <v>366</v>
      </c>
      <c r="C50" s="409"/>
      <c r="D50" s="409"/>
      <c r="E50" s="392"/>
    </row>
    <row r="51" spans="1:5" s="414" customFormat="1" ht="17.25" customHeight="1" thickBot="1">
      <c r="A51" s="372" t="s">
        <v>722</v>
      </c>
      <c r="B51" s="373" t="s">
        <v>723</v>
      </c>
      <c r="C51" s="404">
        <f>SUM(C52:C54)</f>
        <v>0</v>
      </c>
      <c r="D51" s="404">
        <f>SUM(D52:D54)</f>
        <v>0</v>
      </c>
      <c r="E51" s="387">
        <f>SUM(E52:E54)</f>
        <v>0</v>
      </c>
    </row>
    <row r="52" spans="1:5" s="414" customFormat="1" ht="12" customHeight="1">
      <c r="A52" s="367" t="s">
        <v>724</v>
      </c>
      <c r="B52" s="415" t="s">
        <v>368</v>
      </c>
      <c r="C52" s="406"/>
      <c r="D52" s="406"/>
      <c r="E52" s="389"/>
    </row>
    <row r="53" spans="1:5" s="414" customFormat="1" ht="12" customHeight="1">
      <c r="A53" s="366" t="s">
        <v>725</v>
      </c>
      <c r="B53" s="416" t="s">
        <v>369</v>
      </c>
      <c r="C53" s="405"/>
      <c r="D53" s="405"/>
      <c r="E53" s="388"/>
    </row>
    <row r="54" spans="1:5" s="414" customFormat="1" ht="12" customHeight="1">
      <c r="A54" s="366" t="s">
        <v>726</v>
      </c>
      <c r="B54" s="416" t="s">
        <v>371</v>
      </c>
      <c r="C54" s="405"/>
      <c r="D54" s="405"/>
      <c r="E54" s="388"/>
    </row>
    <row r="55" spans="1:5" s="414" customFormat="1" ht="12" customHeight="1" thickBot="1">
      <c r="A55" s="368"/>
      <c r="B55" s="417" t="s">
        <v>373</v>
      </c>
      <c r="C55" s="407"/>
      <c r="D55" s="407"/>
      <c r="E55" s="390"/>
    </row>
    <row r="56" spans="1:5" s="414" customFormat="1" ht="12" customHeight="1" thickBot="1">
      <c r="A56" s="372" t="s">
        <v>727</v>
      </c>
      <c r="B56" s="394" t="s">
        <v>374</v>
      </c>
      <c r="C56" s="404">
        <f>SUM(C57:C59)</f>
        <v>0</v>
      </c>
      <c r="D56" s="404">
        <f>SUM(D57:D59)</f>
        <v>0</v>
      </c>
      <c r="E56" s="387">
        <f>SUM(E57:E59)</f>
        <v>0</v>
      </c>
    </row>
    <row r="57" spans="1:5" s="414" customFormat="1" ht="12" customHeight="1">
      <c r="A57" s="367" t="s">
        <v>728</v>
      </c>
      <c r="B57" s="415" t="s">
        <v>375</v>
      </c>
      <c r="C57" s="408"/>
      <c r="D57" s="408"/>
      <c r="E57" s="391"/>
    </row>
    <row r="58" spans="1:5" s="414" customFormat="1" ht="12" customHeight="1">
      <c r="A58" s="366" t="s">
        <v>729</v>
      </c>
      <c r="B58" s="416" t="s">
        <v>376</v>
      </c>
      <c r="C58" s="408"/>
      <c r="D58" s="408"/>
      <c r="E58" s="391"/>
    </row>
    <row r="59" spans="1:5" s="414" customFormat="1" ht="12" customHeight="1">
      <c r="A59" s="366" t="s">
        <v>730</v>
      </c>
      <c r="B59" s="416" t="s">
        <v>377</v>
      </c>
      <c r="C59" s="408"/>
      <c r="D59" s="408"/>
      <c r="E59" s="391"/>
    </row>
    <row r="60" spans="1:5" s="414" customFormat="1" ht="12" customHeight="1" thickBot="1">
      <c r="A60" s="368"/>
      <c r="B60" s="417" t="s">
        <v>731</v>
      </c>
      <c r="C60" s="408"/>
      <c r="D60" s="408"/>
      <c r="E60" s="391"/>
    </row>
    <row r="61" spans="1:5" s="414" customFormat="1" ht="12" customHeight="1" thickBot="1">
      <c r="A61" s="372" t="s">
        <v>732</v>
      </c>
      <c r="B61" s="373" t="s">
        <v>733</v>
      </c>
      <c r="C61" s="410">
        <f>+C6+C13+C20+C27+C34+C45+C51+C56</f>
        <v>27938</v>
      </c>
      <c r="D61" s="410">
        <f>+D6+D13+D20+D27+D34+D45+D51+D56</f>
        <v>27830</v>
      </c>
      <c r="E61" s="423">
        <f>+E6+E13+E20+E27+E34+E45+E51+E56</f>
        <v>33211</v>
      </c>
    </row>
    <row r="62" spans="1:5" s="414" customFormat="1" ht="12" customHeight="1" thickBot="1">
      <c r="A62" s="428" t="s">
        <v>734</v>
      </c>
      <c r="B62" s="394" t="s">
        <v>735</v>
      </c>
      <c r="C62" s="404">
        <f>+C63+C64+C65</f>
        <v>0</v>
      </c>
      <c r="D62" s="404">
        <f>+D63+D64+D65</f>
        <v>0</v>
      </c>
      <c r="E62" s="387">
        <f>+E63+E64+E65</f>
        <v>0</v>
      </c>
    </row>
    <row r="63" spans="1:5" s="414" customFormat="1" ht="12" customHeight="1">
      <c r="A63" s="367" t="s">
        <v>736</v>
      </c>
      <c r="B63" s="415" t="s">
        <v>383</v>
      </c>
      <c r="C63" s="408"/>
      <c r="D63" s="408"/>
      <c r="E63" s="391"/>
    </row>
    <row r="64" spans="1:5" s="414" customFormat="1" ht="12" customHeight="1">
      <c r="A64" s="366" t="s">
        <v>737</v>
      </c>
      <c r="B64" s="416" t="s">
        <v>385</v>
      </c>
      <c r="C64" s="408"/>
      <c r="D64" s="408"/>
      <c r="E64" s="391"/>
    </row>
    <row r="65" spans="1:5" s="414" customFormat="1" ht="12" customHeight="1" thickBot="1">
      <c r="A65" s="368" t="s">
        <v>738</v>
      </c>
      <c r="B65" s="352" t="s">
        <v>430</v>
      </c>
      <c r="C65" s="408"/>
      <c r="D65" s="408"/>
      <c r="E65" s="391"/>
    </row>
    <row r="66" spans="1:5" s="414" customFormat="1" ht="12" customHeight="1" thickBot="1">
      <c r="A66" s="428" t="s">
        <v>739</v>
      </c>
      <c r="B66" s="394" t="s">
        <v>740</v>
      </c>
      <c r="C66" s="404">
        <f>+C67+C68+C69+C70</f>
        <v>0</v>
      </c>
      <c r="D66" s="404">
        <f>+D67+D68+D69+D70</f>
        <v>0</v>
      </c>
      <c r="E66" s="387">
        <f>+E67+E68+E69+E70</f>
        <v>0</v>
      </c>
    </row>
    <row r="67" spans="1:5" s="414" customFormat="1" ht="13.5" customHeight="1">
      <c r="A67" s="367" t="s">
        <v>741</v>
      </c>
      <c r="B67" s="415" t="s">
        <v>389</v>
      </c>
      <c r="C67" s="408"/>
      <c r="D67" s="408"/>
      <c r="E67" s="391"/>
    </row>
    <row r="68" spans="1:5" s="414" customFormat="1" ht="12" customHeight="1">
      <c r="A68" s="366" t="s">
        <v>742</v>
      </c>
      <c r="B68" s="416" t="s">
        <v>390</v>
      </c>
      <c r="C68" s="408"/>
      <c r="D68" s="408"/>
      <c r="E68" s="391"/>
    </row>
    <row r="69" spans="1:5" s="414" customFormat="1" ht="12" customHeight="1">
      <c r="A69" s="366" t="s">
        <v>743</v>
      </c>
      <c r="B69" s="416" t="s">
        <v>392</v>
      </c>
      <c r="C69" s="408"/>
      <c r="D69" s="408"/>
      <c r="E69" s="391"/>
    </row>
    <row r="70" spans="1:5" s="414" customFormat="1" ht="12" customHeight="1" thickBot="1">
      <c r="A70" s="368" t="s">
        <v>744</v>
      </c>
      <c r="B70" s="417" t="s">
        <v>394</v>
      </c>
      <c r="C70" s="408"/>
      <c r="D70" s="408"/>
      <c r="E70" s="391"/>
    </row>
    <row r="71" spans="1:5" s="414" customFormat="1" ht="12" customHeight="1" thickBot="1">
      <c r="A71" s="428" t="s">
        <v>745</v>
      </c>
      <c r="B71" s="394" t="s">
        <v>746</v>
      </c>
      <c r="C71" s="404">
        <f>+C72+C73</f>
        <v>0</v>
      </c>
      <c r="D71" s="404">
        <f>+D72+D73</f>
        <v>0</v>
      </c>
      <c r="E71" s="387">
        <f>+E72+E73</f>
        <v>0</v>
      </c>
    </row>
    <row r="72" spans="1:5" s="414" customFormat="1" ht="12" customHeight="1">
      <c r="A72" s="367" t="s">
        <v>747</v>
      </c>
      <c r="B72" s="415" t="s">
        <v>398</v>
      </c>
      <c r="C72" s="408"/>
      <c r="D72" s="408"/>
      <c r="E72" s="391"/>
    </row>
    <row r="73" spans="1:5" s="414" customFormat="1" ht="12" customHeight="1" thickBot="1">
      <c r="A73" s="368" t="s">
        <v>748</v>
      </c>
      <c r="B73" s="417" t="s">
        <v>400</v>
      </c>
      <c r="C73" s="408"/>
      <c r="D73" s="408"/>
      <c r="E73" s="391"/>
    </row>
    <row r="74" spans="1:5" s="414" customFormat="1" ht="12" customHeight="1" thickBot="1">
      <c r="A74" s="428" t="s">
        <v>749</v>
      </c>
      <c r="B74" s="394" t="s">
        <v>750</v>
      </c>
      <c r="C74" s="404">
        <f>+C75+C76+C77</f>
        <v>0</v>
      </c>
      <c r="D74" s="404">
        <f>+D75+D76+D77</f>
        <v>0</v>
      </c>
      <c r="E74" s="387">
        <f>+E75+E76+E77</f>
        <v>0</v>
      </c>
    </row>
    <row r="75" spans="1:5" s="414" customFormat="1" ht="12" customHeight="1">
      <c r="A75" s="367" t="s">
        <v>751</v>
      </c>
      <c r="B75" s="415" t="s">
        <v>404</v>
      </c>
      <c r="C75" s="408"/>
      <c r="D75" s="408"/>
      <c r="E75" s="391"/>
    </row>
    <row r="76" spans="1:5" s="414" customFormat="1" ht="12" customHeight="1">
      <c r="A76" s="366" t="s">
        <v>752</v>
      </c>
      <c r="B76" s="416" t="s">
        <v>406</v>
      </c>
      <c r="C76" s="408"/>
      <c r="D76" s="408"/>
      <c r="E76" s="391"/>
    </row>
    <row r="77" spans="1:5" s="414" customFormat="1" ht="12" customHeight="1" thickBot="1">
      <c r="A77" s="368" t="s">
        <v>753</v>
      </c>
      <c r="B77" s="396" t="s">
        <v>408</v>
      </c>
      <c r="C77" s="408"/>
      <c r="D77" s="408"/>
      <c r="E77" s="391"/>
    </row>
    <row r="78" spans="1:5" s="414" customFormat="1" ht="12" customHeight="1" thickBot="1">
      <c r="A78" s="428" t="s">
        <v>754</v>
      </c>
      <c r="B78" s="394" t="s">
        <v>755</v>
      </c>
      <c r="C78" s="404">
        <f>+C79+C80+C81+C82</f>
        <v>0</v>
      </c>
      <c r="D78" s="404">
        <f>+D79+D80+D81+D82</f>
        <v>0</v>
      </c>
      <c r="E78" s="387">
        <f>+E79+E80+E81+E82</f>
        <v>0</v>
      </c>
    </row>
    <row r="79" spans="1:5" s="414" customFormat="1" ht="12" customHeight="1">
      <c r="A79" s="418" t="s">
        <v>756</v>
      </c>
      <c r="B79" s="415" t="s">
        <v>412</v>
      </c>
      <c r="C79" s="408"/>
      <c r="D79" s="408"/>
      <c r="E79" s="391"/>
    </row>
    <row r="80" spans="1:5" s="414" customFormat="1" ht="12" customHeight="1">
      <c r="A80" s="419" t="s">
        <v>757</v>
      </c>
      <c r="B80" s="416" t="s">
        <v>414</v>
      </c>
      <c r="C80" s="408"/>
      <c r="D80" s="408"/>
      <c r="E80" s="391"/>
    </row>
    <row r="81" spans="1:5" s="414" customFormat="1" ht="12" customHeight="1">
      <c r="A81" s="419" t="s">
        <v>758</v>
      </c>
      <c r="B81" s="416" t="s">
        <v>416</v>
      </c>
      <c r="C81" s="408"/>
      <c r="D81" s="408"/>
      <c r="E81" s="391"/>
    </row>
    <row r="82" spans="1:5" s="414" customFormat="1" ht="12" customHeight="1" thickBot="1">
      <c r="A82" s="429" t="s">
        <v>759</v>
      </c>
      <c r="B82" s="396" t="s">
        <v>418</v>
      </c>
      <c r="C82" s="408"/>
      <c r="D82" s="408"/>
      <c r="E82" s="391"/>
    </row>
    <row r="83" spans="1:5" s="414" customFormat="1" ht="12" customHeight="1" thickBot="1">
      <c r="A83" s="428" t="s">
        <v>760</v>
      </c>
      <c r="B83" s="394" t="s">
        <v>420</v>
      </c>
      <c r="C83" s="431"/>
      <c r="D83" s="431"/>
      <c r="E83" s="432"/>
    </row>
    <row r="84" spans="1:5" s="414" customFormat="1" ht="12" customHeight="1" thickBot="1">
      <c r="A84" s="428" t="s">
        <v>761</v>
      </c>
      <c r="B84" s="350" t="s">
        <v>762</v>
      </c>
      <c r="C84" s="410">
        <f>+C62+C66+C71+C74+C78+C83</f>
        <v>0</v>
      </c>
      <c r="D84" s="410">
        <f>+D62+D66+D71+D74+D78+D83</f>
        <v>0</v>
      </c>
      <c r="E84" s="423">
        <f>+E62+E66+E71+E74+E78+E83</f>
        <v>0</v>
      </c>
    </row>
    <row r="85" spans="1:5" s="414" customFormat="1" ht="12" customHeight="1" thickBot="1">
      <c r="A85" s="430" t="s">
        <v>763</v>
      </c>
      <c r="B85" s="353" t="s">
        <v>764</v>
      </c>
      <c r="C85" s="410">
        <f>+C61+C84</f>
        <v>27938</v>
      </c>
      <c r="D85" s="410">
        <f>+D61+D84</f>
        <v>27830</v>
      </c>
      <c r="E85" s="423">
        <f>+E61+E84</f>
        <v>33211</v>
      </c>
    </row>
    <row r="86" spans="1:5" s="414" customFormat="1" ht="12" customHeight="1">
      <c r="A86" s="348"/>
      <c r="B86" s="348"/>
      <c r="C86" s="349"/>
      <c r="D86" s="349"/>
      <c r="E86" s="349"/>
    </row>
    <row r="87" spans="1:5" ht="16.5" customHeight="1">
      <c r="A87" s="672" t="s">
        <v>36</v>
      </c>
      <c r="B87" s="672"/>
      <c r="C87" s="672"/>
      <c r="D87" s="672"/>
      <c r="E87" s="672"/>
    </row>
    <row r="88" spans="1:5" s="420" customFormat="1" ht="16.5" customHeight="1" thickBot="1">
      <c r="A88" s="47" t="s">
        <v>111</v>
      </c>
      <c r="B88" s="47"/>
      <c r="C88" s="381"/>
      <c r="D88" s="381"/>
      <c r="E88" s="381" t="s">
        <v>156</v>
      </c>
    </row>
    <row r="89" spans="1:5" s="420" customFormat="1" ht="16.5" customHeight="1">
      <c r="A89" s="673" t="s">
        <v>60</v>
      </c>
      <c r="B89" s="675" t="s">
        <v>177</v>
      </c>
      <c r="C89" s="677">
        <f>+C3</f>
        <v>2014</v>
      </c>
      <c r="D89" s="677"/>
      <c r="E89" s="678"/>
    </row>
    <row r="90" spans="1:5" ht="37.5" customHeight="1" thickBot="1">
      <c r="A90" s="674"/>
      <c r="B90" s="676"/>
      <c r="C90" s="48" t="s">
        <v>178</v>
      </c>
      <c r="D90" s="48" t="s">
        <v>183</v>
      </c>
      <c r="E90" s="49" t="s">
        <v>184</v>
      </c>
    </row>
    <row r="91" spans="1:5" s="413" customFormat="1" ht="12" customHeight="1" thickBot="1">
      <c r="A91" s="377" t="s">
        <v>425</v>
      </c>
      <c r="B91" s="378" t="s">
        <v>426</v>
      </c>
      <c r="C91" s="378" t="s">
        <v>427</v>
      </c>
      <c r="D91" s="378" t="s">
        <v>428</v>
      </c>
      <c r="E91" s="379" t="s">
        <v>429</v>
      </c>
    </row>
    <row r="92" spans="1:5" ht="12" customHeight="1" thickBot="1">
      <c r="A92" s="374" t="s">
        <v>7</v>
      </c>
      <c r="B92" s="376" t="s">
        <v>765</v>
      </c>
      <c r="C92" s="403">
        <f>SUM(C93:C97)</f>
        <v>90084</v>
      </c>
      <c r="D92" s="403">
        <f>SUM(D93:D97)</f>
        <v>104166</v>
      </c>
      <c r="E92" s="358">
        <f>SUM(E93:E97)</f>
        <v>125879</v>
      </c>
    </row>
    <row r="93" spans="1:5" ht="12" customHeight="1">
      <c r="A93" s="369" t="s">
        <v>766</v>
      </c>
      <c r="B93" s="362" t="s">
        <v>37</v>
      </c>
      <c r="C93" s="92">
        <v>41945</v>
      </c>
      <c r="D93" s="92">
        <v>48514</v>
      </c>
      <c r="E93" s="357">
        <v>61056</v>
      </c>
    </row>
    <row r="94" spans="1:5" ht="12" customHeight="1">
      <c r="A94" s="366" t="s">
        <v>767</v>
      </c>
      <c r="B94" s="360" t="s">
        <v>131</v>
      </c>
      <c r="C94" s="405">
        <v>11510</v>
      </c>
      <c r="D94" s="405">
        <v>13976</v>
      </c>
      <c r="E94" s="388">
        <v>16570</v>
      </c>
    </row>
    <row r="95" spans="1:5" ht="12" customHeight="1">
      <c r="A95" s="366" t="s">
        <v>768</v>
      </c>
      <c r="B95" s="360" t="s">
        <v>100</v>
      </c>
      <c r="C95" s="407">
        <v>33629</v>
      </c>
      <c r="D95" s="407">
        <v>38063</v>
      </c>
      <c r="E95" s="390">
        <v>44635</v>
      </c>
    </row>
    <row r="96" spans="1:5" ht="12" customHeight="1">
      <c r="A96" s="366" t="s">
        <v>769</v>
      </c>
      <c r="B96" s="363" t="s">
        <v>132</v>
      </c>
      <c r="C96" s="407"/>
      <c r="D96" s="407"/>
      <c r="E96" s="390"/>
    </row>
    <row r="97" spans="1:5" ht="12" customHeight="1">
      <c r="A97" s="366" t="s">
        <v>770</v>
      </c>
      <c r="B97" s="371" t="s">
        <v>133</v>
      </c>
      <c r="C97" s="407">
        <v>3000</v>
      </c>
      <c r="D97" s="407">
        <v>3613</v>
      </c>
      <c r="E97" s="390">
        <v>3618</v>
      </c>
    </row>
    <row r="98" spans="1:5" ht="12" customHeight="1">
      <c r="A98" s="366" t="s">
        <v>771</v>
      </c>
      <c r="B98" s="360" t="s">
        <v>431</v>
      </c>
      <c r="C98" s="407"/>
      <c r="D98" s="407"/>
      <c r="E98" s="390"/>
    </row>
    <row r="99" spans="1:5" ht="12" customHeight="1">
      <c r="A99" s="366" t="s">
        <v>772</v>
      </c>
      <c r="B99" s="383" t="s">
        <v>432</v>
      </c>
      <c r="C99" s="407"/>
      <c r="D99" s="407"/>
      <c r="E99" s="390"/>
    </row>
    <row r="100" spans="1:5" ht="12" customHeight="1">
      <c r="A100" s="366" t="s">
        <v>773</v>
      </c>
      <c r="B100" s="384" t="s">
        <v>433</v>
      </c>
      <c r="C100" s="407"/>
      <c r="D100" s="407"/>
      <c r="E100" s="390"/>
    </row>
    <row r="101" spans="1:5" ht="12" customHeight="1">
      <c r="A101" s="366" t="s">
        <v>774</v>
      </c>
      <c r="B101" s="384" t="s">
        <v>434</v>
      </c>
      <c r="C101" s="407"/>
      <c r="D101" s="407"/>
      <c r="E101" s="390"/>
    </row>
    <row r="102" spans="1:5" ht="12" customHeight="1">
      <c r="A102" s="366" t="s">
        <v>775</v>
      </c>
      <c r="B102" s="383" t="s">
        <v>435</v>
      </c>
      <c r="C102" s="407"/>
      <c r="D102" s="407"/>
      <c r="E102" s="390"/>
    </row>
    <row r="103" spans="1:5" ht="12" customHeight="1">
      <c r="A103" s="366" t="s">
        <v>776</v>
      </c>
      <c r="B103" s="383" t="s">
        <v>436</v>
      </c>
      <c r="C103" s="407"/>
      <c r="D103" s="407"/>
      <c r="E103" s="390"/>
    </row>
    <row r="104" spans="1:5" ht="12" customHeight="1">
      <c r="A104" s="366" t="s">
        <v>777</v>
      </c>
      <c r="B104" s="384" t="s">
        <v>437</v>
      </c>
      <c r="C104" s="407"/>
      <c r="D104" s="407"/>
      <c r="E104" s="390"/>
    </row>
    <row r="105" spans="1:5" ht="12" customHeight="1">
      <c r="A105" s="365" t="s">
        <v>778</v>
      </c>
      <c r="B105" s="385" t="s">
        <v>438</v>
      </c>
      <c r="C105" s="407"/>
      <c r="D105" s="407"/>
      <c r="E105" s="390"/>
    </row>
    <row r="106" spans="1:5" ht="12" customHeight="1">
      <c r="A106" s="366" t="s">
        <v>779</v>
      </c>
      <c r="B106" s="385" t="s">
        <v>440</v>
      </c>
      <c r="C106" s="407"/>
      <c r="D106" s="407"/>
      <c r="E106" s="390"/>
    </row>
    <row r="107" spans="1:5" ht="12" customHeight="1" thickBot="1">
      <c r="A107" s="370" t="s">
        <v>780</v>
      </c>
      <c r="B107" s="386" t="s">
        <v>442</v>
      </c>
      <c r="C107" s="93">
        <v>3000</v>
      </c>
      <c r="D107" s="93">
        <v>3613</v>
      </c>
      <c r="E107" s="351">
        <v>3618</v>
      </c>
    </row>
    <row r="108" spans="1:5" ht="12" customHeight="1" thickBot="1">
      <c r="A108" s="372" t="s">
        <v>8</v>
      </c>
      <c r="B108" s="375" t="s">
        <v>781</v>
      </c>
      <c r="C108" s="404">
        <f>+C109+C111+C113</f>
        <v>0</v>
      </c>
      <c r="D108" s="404">
        <f>+D109+D111+D113</f>
        <v>0</v>
      </c>
      <c r="E108" s="387">
        <f>+E109+E111+E113</f>
        <v>0</v>
      </c>
    </row>
    <row r="109" spans="1:5" ht="12" customHeight="1">
      <c r="A109" s="367" t="s">
        <v>782</v>
      </c>
      <c r="B109" s="360" t="s">
        <v>155</v>
      </c>
      <c r="C109" s="406"/>
      <c r="D109" s="406"/>
      <c r="E109" s="389"/>
    </row>
    <row r="110" spans="1:5" ht="12" customHeight="1">
      <c r="A110" s="367"/>
      <c r="B110" s="364" t="s">
        <v>443</v>
      </c>
      <c r="C110" s="406"/>
      <c r="D110" s="406"/>
      <c r="E110" s="389"/>
    </row>
    <row r="111" spans="1:5" ht="15.75">
      <c r="A111" s="367" t="s">
        <v>783</v>
      </c>
      <c r="B111" s="364" t="s">
        <v>135</v>
      </c>
      <c r="C111" s="405"/>
      <c r="D111" s="405"/>
      <c r="E111" s="388"/>
    </row>
    <row r="112" spans="1:5" ht="12" customHeight="1">
      <c r="A112" s="367"/>
      <c r="B112" s="364" t="s">
        <v>444</v>
      </c>
      <c r="C112" s="405"/>
      <c r="D112" s="405"/>
      <c r="E112" s="388"/>
    </row>
    <row r="113" spans="1:5" ht="12" customHeight="1">
      <c r="A113" s="367" t="s">
        <v>784</v>
      </c>
      <c r="B113" s="396" t="s">
        <v>158</v>
      </c>
      <c r="C113" s="405"/>
      <c r="D113" s="405"/>
      <c r="E113" s="388"/>
    </row>
    <row r="114" spans="1:5" ht="21.75" customHeight="1">
      <c r="A114" s="367" t="s">
        <v>785</v>
      </c>
      <c r="B114" s="395" t="s">
        <v>445</v>
      </c>
      <c r="C114" s="405"/>
      <c r="D114" s="405"/>
      <c r="E114" s="388"/>
    </row>
    <row r="115" spans="1:5" ht="24" customHeight="1">
      <c r="A115" s="367" t="s">
        <v>786</v>
      </c>
      <c r="B115" s="411" t="s">
        <v>446</v>
      </c>
      <c r="C115" s="405"/>
      <c r="D115" s="405"/>
      <c r="E115" s="388"/>
    </row>
    <row r="116" spans="1:5" ht="12" customHeight="1">
      <c r="A116" s="367" t="s">
        <v>787</v>
      </c>
      <c r="B116" s="384" t="s">
        <v>434</v>
      </c>
      <c r="C116" s="405"/>
      <c r="D116" s="405"/>
      <c r="E116" s="388"/>
    </row>
    <row r="117" spans="1:5" ht="12" customHeight="1">
      <c r="A117" s="367" t="s">
        <v>788</v>
      </c>
      <c r="B117" s="384" t="s">
        <v>447</v>
      </c>
      <c r="C117" s="405"/>
      <c r="D117" s="405"/>
      <c r="E117" s="388"/>
    </row>
    <row r="118" spans="1:5" ht="12" customHeight="1">
      <c r="A118" s="367" t="s">
        <v>789</v>
      </c>
      <c r="B118" s="384" t="s">
        <v>448</v>
      </c>
      <c r="C118" s="405"/>
      <c r="D118" s="405"/>
      <c r="E118" s="388"/>
    </row>
    <row r="119" spans="1:5" s="433" customFormat="1" ht="12" customHeight="1">
      <c r="A119" s="367" t="s">
        <v>790</v>
      </c>
      <c r="B119" s="384" t="s">
        <v>437</v>
      </c>
      <c r="C119" s="405"/>
      <c r="D119" s="405"/>
      <c r="E119" s="388"/>
    </row>
    <row r="120" spans="1:5" ht="12" customHeight="1">
      <c r="A120" s="367" t="s">
        <v>791</v>
      </c>
      <c r="B120" s="384" t="s">
        <v>451</v>
      </c>
      <c r="C120" s="405"/>
      <c r="D120" s="405"/>
      <c r="E120" s="388"/>
    </row>
    <row r="121" spans="1:5" ht="12" customHeight="1" thickBot="1">
      <c r="A121" s="365" t="s">
        <v>792</v>
      </c>
      <c r="B121" s="384" t="s">
        <v>453</v>
      </c>
      <c r="C121" s="407"/>
      <c r="D121" s="407"/>
      <c r="E121" s="390"/>
    </row>
    <row r="122" spans="1:5" ht="12" customHeight="1" thickBot="1">
      <c r="A122" s="372" t="s">
        <v>9</v>
      </c>
      <c r="B122" s="380" t="s">
        <v>793</v>
      </c>
      <c r="C122" s="404">
        <f>+C123+C124</f>
        <v>0</v>
      </c>
      <c r="D122" s="404">
        <f>+D123+D124</f>
        <v>0</v>
      </c>
      <c r="E122" s="387">
        <f>+E123+E124</f>
        <v>0</v>
      </c>
    </row>
    <row r="123" spans="1:5" ht="12" customHeight="1">
      <c r="A123" s="367" t="s">
        <v>794</v>
      </c>
      <c r="B123" s="361" t="s">
        <v>47</v>
      </c>
      <c r="C123" s="406"/>
      <c r="D123" s="406"/>
      <c r="E123" s="389"/>
    </row>
    <row r="124" spans="1:5" ht="12" customHeight="1" thickBot="1">
      <c r="A124" s="368" t="s">
        <v>795</v>
      </c>
      <c r="B124" s="364" t="s">
        <v>48</v>
      </c>
      <c r="C124" s="407"/>
      <c r="D124" s="407"/>
      <c r="E124" s="390"/>
    </row>
    <row r="125" spans="1:5" ht="12" customHeight="1" thickBot="1">
      <c r="A125" s="372" t="s">
        <v>796</v>
      </c>
      <c r="B125" s="380" t="s">
        <v>797</v>
      </c>
      <c r="C125" s="404">
        <f>+C92+C108+C122</f>
        <v>90084</v>
      </c>
      <c r="D125" s="404">
        <f>+D92+D108+D122</f>
        <v>104166</v>
      </c>
      <c r="E125" s="387">
        <f>+E92+E108+E122</f>
        <v>125879</v>
      </c>
    </row>
    <row r="126" spans="1:5" ht="12" customHeight="1" thickBot="1">
      <c r="A126" s="372" t="s">
        <v>798</v>
      </c>
      <c r="B126" s="380" t="s">
        <v>799</v>
      </c>
      <c r="C126" s="404">
        <f>+C127+C128+C129</f>
        <v>0</v>
      </c>
      <c r="D126" s="404">
        <f>+D127+D128+D129</f>
        <v>0</v>
      </c>
      <c r="E126" s="387">
        <f>+E127+E128+E129</f>
        <v>0</v>
      </c>
    </row>
    <row r="127" spans="1:5" ht="12" customHeight="1">
      <c r="A127" s="367" t="s">
        <v>800</v>
      </c>
      <c r="B127" s="361" t="s">
        <v>457</v>
      </c>
      <c r="C127" s="405"/>
      <c r="D127" s="405"/>
      <c r="E127" s="388"/>
    </row>
    <row r="128" spans="1:5" ht="12" customHeight="1">
      <c r="A128" s="367" t="s">
        <v>801</v>
      </c>
      <c r="B128" s="361" t="s">
        <v>458</v>
      </c>
      <c r="C128" s="405"/>
      <c r="D128" s="405"/>
      <c r="E128" s="388"/>
    </row>
    <row r="129" spans="1:5" ht="12" customHeight="1" thickBot="1">
      <c r="A129" s="365" t="s">
        <v>802</v>
      </c>
      <c r="B129" s="359" t="s">
        <v>459</v>
      </c>
      <c r="C129" s="405"/>
      <c r="D129" s="405"/>
      <c r="E129" s="388"/>
    </row>
    <row r="130" spans="1:5" ht="12" customHeight="1" thickBot="1">
      <c r="A130" s="372" t="s">
        <v>803</v>
      </c>
      <c r="B130" s="380" t="s">
        <v>804</v>
      </c>
      <c r="C130" s="404">
        <f>+C131+C132+C134+C133</f>
        <v>0</v>
      </c>
      <c r="D130" s="404">
        <f>+D131+D132+D134+D133</f>
        <v>0</v>
      </c>
      <c r="E130" s="387">
        <f>+E131+E132+E134+E133</f>
        <v>0</v>
      </c>
    </row>
    <row r="131" spans="1:5" ht="12" customHeight="1">
      <c r="A131" s="367" t="s">
        <v>805</v>
      </c>
      <c r="B131" s="361" t="s">
        <v>461</v>
      </c>
      <c r="C131" s="405"/>
      <c r="D131" s="405"/>
      <c r="E131" s="388"/>
    </row>
    <row r="132" spans="1:5" ht="12" customHeight="1">
      <c r="A132" s="367" t="s">
        <v>806</v>
      </c>
      <c r="B132" s="361" t="s">
        <v>462</v>
      </c>
      <c r="C132" s="405"/>
      <c r="D132" s="405"/>
      <c r="E132" s="388"/>
    </row>
    <row r="133" spans="1:5" ht="12" customHeight="1">
      <c r="A133" s="367" t="s">
        <v>807</v>
      </c>
      <c r="B133" s="361" t="s">
        <v>463</v>
      </c>
      <c r="C133" s="405"/>
      <c r="D133" s="405"/>
      <c r="E133" s="388"/>
    </row>
    <row r="134" spans="1:5" ht="12" customHeight="1" thickBot="1">
      <c r="A134" s="365" t="s">
        <v>808</v>
      </c>
      <c r="B134" s="359" t="s">
        <v>464</v>
      </c>
      <c r="C134" s="405"/>
      <c r="D134" s="405"/>
      <c r="E134" s="388"/>
    </row>
    <row r="135" spans="1:5" ht="12" customHeight="1" thickBot="1">
      <c r="A135" s="372" t="s">
        <v>809</v>
      </c>
      <c r="B135" s="380" t="s">
        <v>810</v>
      </c>
      <c r="C135" s="410">
        <f>+C136+C137+C138+C139</f>
        <v>0</v>
      </c>
      <c r="D135" s="410">
        <f>+D136+D137+D138+D139</f>
        <v>0</v>
      </c>
      <c r="E135" s="423">
        <f>+E136+E137+E138+E139</f>
        <v>0</v>
      </c>
    </row>
    <row r="136" spans="1:5" ht="12" customHeight="1">
      <c r="A136" s="367" t="s">
        <v>811</v>
      </c>
      <c r="B136" s="361" t="s">
        <v>466</v>
      </c>
      <c r="C136" s="405"/>
      <c r="D136" s="405"/>
      <c r="E136" s="388"/>
    </row>
    <row r="137" spans="1:5" ht="12" customHeight="1">
      <c r="A137" s="367" t="s">
        <v>812</v>
      </c>
      <c r="B137" s="361" t="s">
        <v>467</v>
      </c>
      <c r="C137" s="405"/>
      <c r="D137" s="405"/>
      <c r="E137" s="388"/>
    </row>
    <row r="138" spans="1:5" ht="12" customHeight="1">
      <c r="A138" s="367" t="s">
        <v>813</v>
      </c>
      <c r="B138" s="361" t="s">
        <v>468</v>
      </c>
      <c r="C138" s="405"/>
      <c r="D138" s="405"/>
      <c r="E138" s="388"/>
    </row>
    <row r="139" spans="1:5" ht="12" customHeight="1" thickBot="1">
      <c r="A139" s="365" t="s">
        <v>814</v>
      </c>
      <c r="B139" s="359" t="s">
        <v>469</v>
      </c>
      <c r="C139" s="405"/>
      <c r="D139" s="405"/>
      <c r="E139" s="388"/>
    </row>
    <row r="140" spans="1:9" ht="15" customHeight="1" thickBot="1">
      <c r="A140" s="372" t="s">
        <v>815</v>
      </c>
      <c r="B140" s="380" t="s">
        <v>816</v>
      </c>
      <c r="C140" s="94">
        <f>+C141+C142+C143+C144</f>
        <v>0</v>
      </c>
      <c r="D140" s="94">
        <f>+D141+D142+D143+D144</f>
        <v>0</v>
      </c>
      <c r="E140" s="356">
        <f>+E141+E142+E143+E144</f>
        <v>0</v>
      </c>
      <c r="F140" s="421"/>
      <c r="G140" s="422"/>
      <c r="H140" s="422"/>
      <c r="I140" s="422"/>
    </row>
    <row r="141" spans="1:5" s="414" customFormat="1" ht="12.75" customHeight="1">
      <c r="A141" s="367" t="s">
        <v>817</v>
      </c>
      <c r="B141" s="361" t="s">
        <v>470</v>
      </c>
      <c r="C141" s="405"/>
      <c r="D141" s="405"/>
      <c r="E141" s="388"/>
    </row>
    <row r="142" spans="1:5" ht="12.75" customHeight="1">
      <c r="A142" s="367" t="s">
        <v>818</v>
      </c>
      <c r="B142" s="361" t="s">
        <v>471</v>
      </c>
      <c r="C142" s="405"/>
      <c r="D142" s="405"/>
      <c r="E142" s="388"/>
    </row>
    <row r="143" spans="1:5" ht="12.75" customHeight="1">
      <c r="A143" s="367" t="s">
        <v>819</v>
      </c>
      <c r="B143" s="361" t="s">
        <v>472</v>
      </c>
      <c r="C143" s="405"/>
      <c r="D143" s="405"/>
      <c r="E143" s="388"/>
    </row>
    <row r="144" spans="1:5" ht="12.75" customHeight="1" thickBot="1">
      <c r="A144" s="367" t="s">
        <v>820</v>
      </c>
      <c r="B144" s="361" t="s">
        <v>473</v>
      </c>
      <c r="C144" s="405"/>
      <c r="D144" s="405"/>
      <c r="E144" s="388"/>
    </row>
    <row r="145" spans="1:5" ht="16.5" thickBot="1">
      <c r="A145" s="372" t="s">
        <v>821</v>
      </c>
      <c r="B145" s="380" t="s">
        <v>474</v>
      </c>
      <c r="C145" s="354">
        <f>+C126+C130+C135+C140</f>
        <v>0</v>
      </c>
      <c r="D145" s="354">
        <f>+D126+D130+D135+D140</f>
        <v>0</v>
      </c>
      <c r="E145" s="355">
        <f>+E126+E130+E135+E140</f>
        <v>0</v>
      </c>
    </row>
    <row r="146" spans="1:5" ht="16.5" thickBot="1">
      <c r="A146" s="397" t="s">
        <v>822</v>
      </c>
      <c r="B146" s="400" t="s">
        <v>475</v>
      </c>
      <c r="C146" s="354">
        <f>+C125+C145</f>
        <v>90084</v>
      </c>
      <c r="D146" s="354">
        <f>+D125+D145</f>
        <v>104166</v>
      </c>
      <c r="E146" s="355">
        <f>+E125+E145</f>
        <v>125879</v>
      </c>
    </row>
    <row r="148" spans="1:5" ht="18.75" customHeight="1">
      <c r="A148" s="671" t="s">
        <v>476</v>
      </c>
      <c r="B148" s="671"/>
      <c r="C148" s="671"/>
      <c r="D148" s="671"/>
      <c r="E148" s="671"/>
    </row>
    <row r="149" spans="1:5" ht="13.5" customHeight="1" thickBot="1">
      <c r="A149" s="382" t="s">
        <v>112</v>
      </c>
      <c r="B149" s="382"/>
      <c r="C149" s="412"/>
      <c r="E149" s="399" t="s">
        <v>156</v>
      </c>
    </row>
    <row r="150" spans="1:5" ht="21.75" thickBot="1">
      <c r="A150" s="372">
        <v>1</v>
      </c>
      <c r="B150" s="375" t="s">
        <v>477</v>
      </c>
      <c r="C150" s="398">
        <f>+C61-C125</f>
        <v>-62146</v>
      </c>
      <c r="D150" s="398">
        <f>+D61-D125</f>
        <v>-76336</v>
      </c>
      <c r="E150" s="398">
        <f>+E61-E125</f>
        <v>-92668</v>
      </c>
    </row>
    <row r="151" spans="1:5" ht="21.75" thickBot="1">
      <c r="A151" s="372" t="s">
        <v>8</v>
      </c>
      <c r="B151" s="375" t="s">
        <v>478</v>
      </c>
      <c r="C151" s="398">
        <f>+C84-C145</f>
        <v>0</v>
      </c>
      <c r="D151" s="398">
        <f>+D84-D145</f>
        <v>0</v>
      </c>
      <c r="E151" s="39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1" customFormat="1" ht="12.75" customHeight="1">
      <c r="C161" s="402"/>
      <c r="D161" s="402"/>
      <c r="E161" s="402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2014. ÉVI ZÁRSZÁMADÁS
ÖNKÉNT VÁLLALT FELADATAINAK MÉRLEGE
&amp;R&amp;"Times New Roman CE,Félkövér dőlt"&amp;11 1.3. melléklet a 8/2015. (V.19.)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71.125" style="239" customWidth="1"/>
    <col min="2" max="2" width="6.125" style="254" customWidth="1"/>
    <col min="3" max="3" width="18.00390625" style="636" customWidth="1"/>
    <col min="4" max="16384" width="9.375" style="636" customWidth="1"/>
  </cols>
  <sheetData>
    <row r="1" spans="1:3" ht="32.25" customHeight="1">
      <c r="A1" s="779" t="s">
        <v>294</v>
      </c>
      <c r="B1" s="779"/>
      <c r="C1" s="779"/>
    </row>
    <row r="2" spans="1:3" ht="15.75">
      <c r="A2" s="780">
        <v>2014</v>
      </c>
      <c r="B2" s="780"/>
      <c r="C2" s="780"/>
    </row>
    <row r="4" spans="2:3" ht="13.5" thickBot="1">
      <c r="B4" s="781" t="s">
        <v>250</v>
      </c>
      <c r="C4" s="781"/>
    </row>
    <row r="5" spans="1:6" s="240" customFormat="1" ht="31.5" customHeight="1">
      <c r="A5" s="782" t="s">
        <v>295</v>
      </c>
      <c r="B5" s="784" t="s">
        <v>252</v>
      </c>
      <c r="C5" s="786" t="s">
        <v>296</v>
      </c>
      <c r="E5" s="658"/>
      <c r="F5" s="658"/>
    </row>
    <row r="6" spans="1:3" s="240" customFormat="1" ht="12.75">
      <c r="A6" s="783"/>
      <c r="B6" s="785"/>
      <c r="C6" s="787"/>
    </row>
    <row r="7" spans="1:3" s="244" customFormat="1" ht="13.5" thickBot="1">
      <c r="A7" s="241" t="s">
        <v>425</v>
      </c>
      <c r="B7" s="242" t="s">
        <v>426</v>
      </c>
      <c r="C7" s="243" t="s">
        <v>427</v>
      </c>
    </row>
    <row r="8" spans="1:3" ht="15.75" customHeight="1">
      <c r="A8" s="621" t="s">
        <v>605</v>
      </c>
      <c r="B8" s="245" t="s">
        <v>256</v>
      </c>
      <c r="C8" s="246">
        <v>2168298</v>
      </c>
    </row>
    <row r="9" spans="1:3" ht="15.75" customHeight="1">
      <c r="A9" s="621" t="s">
        <v>606</v>
      </c>
      <c r="B9" s="247" t="s">
        <v>257</v>
      </c>
      <c r="C9" s="246"/>
    </row>
    <row r="10" spans="1:3" ht="15.75" customHeight="1">
      <c r="A10" s="621" t="s">
        <v>607</v>
      </c>
      <c r="B10" s="247" t="s">
        <v>258</v>
      </c>
      <c r="C10" s="246"/>
    </row>
    <row r="11" spans="1:3" ht="15.75" customHeight="1">
      <c r="A11" s="621" t="s">
        <v>608</v>
      </c>
      <c r="B11" s="247" t="s">
        <v>259</v>
      </c>
      <c r="C11" s="248">
        <v>-495749</v>
      </c>
    </row>
    <row r="12" spans="1:3" ht="15.75" customHeight="1">
      <c r="A12" s="621" t="s">
        <v>609</v>
      </c>
      <c r="B12" s="247" t="s">
        <v>260</v>
      </c>
      <c r="C12" s="248"/>
    </row>
    <row r="13" spans="1:3" ht="15.75" customHeight="1">
      <c r="A13" s="621" t="s">
        <v>610</v>
      </c>
      <c r="B13" s="247" t="s">
        <v>261</v>
      </c>
      <c r="C13" s="248">
        <v>-42115</v>
      </c>
    </row>
    <row r="14" spans="1:3" ht="15.75" customHeight="1">
      <c r="A14" s="621" t="s">
        <v>611</v>
      </c>
      <c r="B14" s="247" t="s">
        <v>262</v>
      </c>
      <c r="C14" s="249">
        <f>+C8+C9+C10+C11+C12+C13</f>
        <v>1630434</v>
      </c>
    </row>
    <row r="15" spans="1:3" ht="15.75" customHeight="1">
      <c r="A15" s="621" t="s">
        <v>669</v>
      </c>
      <c r="B15" s="247" t="s">
        <v>263</v>
      </c>
      <c r="C15" s="637">
        <v>53272</v>
      </c>
    </row>
    <row r="16" spans="1:3" ht="15.75" customHeight="1">
      <c r="A16" s="621" t="s">
        <v>612</v>
      </c>
      <c r="B16" s="247" t="s">
        <v>264</v>
      </c>
      <c r="C16" s="248">
        <v>10454</v>
      </c>
    </row>
    <row r="17" spans="1:3" ht="15.75" customHeight="1">
      <c r="A17" s="621" t="s">
        <v>613</v>
      </c>
      <c r="B17" s="247" t="s">
        <v>16</v>
      </c>
      <c r="C17" s="248">
        <v>7771</v>
      </c>
    </row>
    <row r="18" spans="1:3" ht="15.75" customHeight="1">
      <c r="A18" s="621" t="s">
        <v>614</v>
      </c>
      <c r="B18" s="247" t="s">
        <v>17</v>
      </c>
      <c r="C18" s="249">
        <f>+C15+C16+C17</f>
        <v>71497</v>
      </c>
    </row>
    <row r="19" spans="1:3" s="638" customFormat="1" ht="15.75" customHeight="1">
      <c r="A19" s="621" t="s">
        <v>615</v>
      </c>
      <c r="B19" s="247" t="s">
        <v>18</v>
      </c>
      <c r="C19" s="248"/>
    </row>
    <row r="20" spans="1:3" ht="15.75" customHeight="1">
      <c r="A20" s="621" t="s">
        <v>616</v>
      </c>
      <c r="B20" s="247" t="s">
        <v>19</v>
      </c>
      <c r="C20" s="248">
        <v>38397</v>
      </c>
    </row>
    <row r="21" spans="1:3" ht="15.75" customHeight="1" thickBot="1">
      <c r="A21" s="250" t="s">
        <v>617</v>
      </c>
      <c r="B21" s="251" t="s">
        <v>20</v>
      </c>
      <c r="C21" s="252">
        <f>+C14+C18+C19+C20</f>
        <v>1740328</v>
      </c>
    </row>
    <row r="22" spans="1:5" ht="15.75">
      <c r="A22" s="631"/>
      <c r="B22" s="634"/>
      <c r="C22" s="632"/>
      <c r="D22" s="632"/>
      <c r="E22" s="632"/>
    </row>
    <row r="23" spans="1:5" ht="15.75">
      <c r="A23" s="631"/>
      <c r="B23" s="634"/>
      <c r="C23" s="632"/>
      <c r="D23" s="632"/>
      <c r="E23" s="632"/>
    </row>
    <row r="24" spans="1:5" ht="15.75">
      <c r="A24" s="634"/>
      <c r="B24" s="634"/>
      <c r="C24" s="632"/>
      <c r="D24" s="632"/>
      <c r="E24" s="632"/>
    </row>
    <row r="25" spans="1:5" ht="15.75">
      <c r="A25" s="778"/>
      <c r="B25" s="778"/>
      <c r="C25" s="778"/>
      <c r="D25" s="639"/>
      <c r="E25" s="639"/>
    </row>
    <row r="26" spans="1:5" ht="15.75">
      <c r="A26" s="778"/>
      <c r="B26" s="778"/>
      <c r="C26" s="778"/>
      <c r="D26" s="639"/>
      <c r="E26" s="639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dőlt"Vaja Város Önkormányzat&amp;R&amp;"Times New Roman CE,Félkövér dőlt"7.2. tájékoztató tábla a 8/2015. (V.19.)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A1" sqref="A1:D1"/>
    </sheetView>
  </sheetViews>
  <sheetFormatPr defaultColWidth="12.00390625" defaultRowHeight="12.75"/>
  <cols>
    <col min="1" max="1" width="58.875" style="232" customWidth="1"/>
    <col min="2" max="2" width="6.875" style="232" customWidth="1"/>
    <col min="3" max="3" width="17.125" style="232" customWidth="1"/>
    <col min="4" max="4" width="19.125" style="232" customWidth="1"/>
    <col min="5" max="16384" width="12.00390625" style="232" customWidth="1"/>
  </cols>
  <sheetData>
    <row r="1" spans="1:4" ht="48" customHeight="1">
      <c r="A1" s="788" t="s">
        <v>888</v>
      </c>
      <c r="B1" s="789"/>
      <c r="C1" s="789"/>
      <c r="D1" s="789"/>
    </row>
    <row r="2" ht="16.5" thickBot="1"/>
    <row r="3" spans="1:4" ht="43.5" customHeight="1" thickBot="1">
      <c r="A3" s="642" t="s">
        <v>53</v>
      </c>
      <c r="B3" s="347" t="s">
        <v>252</v>
      </c>
      <c r="C3" s="643" t="s">
        <v>297</v>
      </c>
      <c r="D3" s="644" t="s">
        <v>298</v>
      </c>
    </row>
    <row r="4" spans="1:4" ht="16.5" thickBot="1">
      <c r="A4" s="255" t="s">
        <v>425</v>
      </c>
      <c r="B4" s="256" t="s">
        <v>426</v>
      </c>
      <c r="C4" s="256" t="s">
        <v>427</v>
      </c>
      <c r="D4" s="257" t="s">
        <v>428</v>
      </c>
    </row>
    <row r="5" spans="1:4" ht="15.75" customHeight="1">
      <c r="A5" s="266" t="s">
        <v>637</v>
      </c>
      <c r="B5" s="259" t="s">
        <v>7</v>
      </c>
      <c r="C5" s="260"/>
      <c r="D5" s="261"/>
    </row>
    <row r="6" spans="1:4" ht="15.75" customHeight="1">
      <c r="A6" s="266" t="s">
        <v>638</v>
      </c>
      <c r="B6" s="263" t="s">
        <v>8</v>
      </c>
      <c r="C6" s="264"/>
      <c r="D6" s="265"/>
    </row>
    <row r="7" spans="1:4" ht="15.75" customHeight="1">
      <c r="A7" s="266" t="s">
        <v>639</v>
      </c>
      <c r="B7" s="263" t="s">
        <v>9</v>
      </c>
      <c r="C7" s="264"/>
      <c r="D7" s="265"/>
    </row>
    <row r="8" spans="1:4" ht="15.75" customHeight="1" thickBot="1">
      <c r="A8" s="267" t="s">
        <v>640</v>
      </c>
      <c r="B8" s="268" t="s">
        <v>10</v>
      </c>
      <c r="C8" s="269"/>
      <c r="D8" s="270"/>
    </row>
    <row r="9" spans="1:4" ht="15.75" customHeight="1" thickBot="1">
      <c r="A9" s="646" t="s">
        <v>641</v>
      </c>
      <c r="B9" s="647" t="s">
        <v>11</v>
      </c>
      <c r="C9" s="648"/>
      <c r="D9" s="649">
        <f>+D10+D11+D12+D13</f>
        <v>0</v>
      </c>
    </row>
    <row r="10" spans="1:4" ht="15.75" customHeight="1">
      <c r="A10" s="645" t="s">
        <v>642</v>
      </c>
      <c r="B10" s="259" t="s">
        <v>12</v>
      </c>
      <c r="C10" s="260"/>
      <c r="D10" s="261"/>
    </row>
    <row r="11" spans="1:4" ht="15.75" customHeight="1">
      <c r="A11" s="266" t="s">
        <v>643</v>
      </c>
      <c r="B11" s="263" t="s">
        <v>13</v>
      </c>
      <c r="C11" s="264"/>
      <c r="D11" s="265"/>
    </row>
    <row r="12" spans="1:4" ht="15.75" customHeight="1">
      <c r="A12" s="266" t="s">
        <v>644</v>
      </c>
      <c r="B12" s="263" t="s">
        <v>14</v>
      </c>
      <c r="C12" s="264"/>
      <c r="D12" s="265"/>
    </row>
    <row r="13" spans="1:4" ht="15.75" customHeight="1" thickBot="1">
      <c r="A13" s="267" t="s">
        <v>645</v>
      </c>
      <c r="B13" s="268" t="s">
        <v>15</v>
      </c>
      <c r="C13" s="269"/>
      <c r="D13" s="270"/>
    </row>
    <row r="14" spans="1:4" ht="15.75" customHeight="1" thickBot="1">
      <c r="A14" s="646" t="s">
        <v>646</v>
      </c>
      <c r="B14" s="647" t="s">
        <v>16</v>
      </c>
      <c r="C14" s="648"/>
      <c r="D14" s="649">
        <f>+D15+D16+D17</f>
        <v>0</v>
      </c>
    </row>
    <row r="15" spans="1:4" ht="15.75" customHeight="1">
      <c r="A15" s="645" t="s">
        <v>647</v>
      </c>
      <c r="B15" s="259" t="s">
        <v>17</v>
      </c>
      <c r="C15" s="260"/>
      <c r="D15" s="261"/>
    </row>
    <row r="16" spans="1:4" ht="15.75" customHeight="1">
      <c r="A16" s="266" t="s">
        <v>648</v>
      </c>
      <c r="B16" s="263" t="s">
        <v>18</v>
      </c>
      <c r="C16" s="264"/>
      <c r="D16" s="265"/>
    </row>
    <row r="17" spans="1:4" ht="15.75" customHeight="1" thickBot="1">
      <c r="A17" s="267" t="s">
        <v>649</v>
      </c>
      <c r="B17" s="268" t="s">
        <v>19</v>
      </c>
      <c r="C17" s="269"/>
      <c r="D17" s="270"/>
    </row>
    <row r="18" spans="1:4" ht="15.75" customHeight="1" thickBot="1">
      <c r="A18" s="646" t="s">
        <v>655</v>
      </c>
      <c r="B18" s="647" t="s">
        <v>20</v>
      </c>
      <c r="C18" s="648"/>
      <c r="D18" s="649">
        <f>+D19+D20+D21</f>
        <v>0</v>
      </c>
    </row>
    <row r="19" spans="1:4" ht="15.75" customHeight="1">
      <c r="A19" s="645" t="s">
        <v>650</v>
      </c>
      <c r="B19" s="259" t="s">
        <v>21</v>
      </c>
      <c r="C19" s="260"/>
      <c r="D19" s="261"/>
    </row>
    <row r="20" spans="1:4" ht="15.75" customHeight="1">
      <c r="A20" s="266" t="s">
        <v>651</v>
      </c>
      <c r="B20" s="263" t="s">
        <v>22</v>
      </c>
      <c r="C20" s="264"/>
      <c r="D20" s="265"/>
    </row>
    <row r="21" spans="1:4" ht="15.75" customHeight="1">
      <c r="A21" s="266" t="s">
        <v>652</v>
      </c>
      <c r="B21" s="263" t="s">
        <v>23</v>
      </c>
      <c r="C21" s="264"/>
      <c r="D21" s="265"/>
    </row>
    <row r="22" spans="1:4" ht="15.75" customHeight="1">
      <c r="A22" s="266" t="s">
        <v>653</v>
      </c>
      <c r="B22" s="263" t="s">
        <v>24</v>
      </c>
      <c r="C22" s="264"/>
      <c r="D22" s="265"/>
    </row>
    <row r="23" spans="1:4" ht="15.75" customHeight="1">
      <c r="A23" s="266"/>
      <c r="B23" s="263" t="s">
        <v>25</v>
      </c>
      <c r="C23" s="264"/>
      <c r="D23" s="265"/>
    </row>
    <row r="24" spans="1:4" ht="15.75" customHeight="1">
      <c r="A24" s="266"/>
      <c r="B24" s="263" t="s">
        <v>26</v>
      </c>
      <c r="C24" s="264"/>
      <c r="D24" s="265"/>
    </row>
    <row r="25" spans="1:4" ht="15.75" customHeight="1">
      <c r="A25" s="266"/>
      <c r="B25" s="263" t="s">
        <v>27</v>
      </c>
      <c r="C25" s="264"/>
      <c r="D25" s="265"/>
    </row>
    <row r="26" spans="1:4" ht="15.75" customHeight="1">
      <c r="A26" s="266"/>
      <c r="B26" s="263" t="s">
        <v>28</v>
      </c>
      <c r="C26" s="264"/>
      <c r="D26" s="265"/>
    </row>
    <row r="27" spans="1:4" ht="15.75" customHeight="1">
      <c r="A27" s="266"/>
      <c r="B27" s="263" t="s">
        <v>29</v>
      </c>
      <c r="C27" s="264"/>
      <c r="D27" s="265"/>
    </row>
    <row r="28" spans="1:4" ht="15.75" customHeight="1">
      <c r="A28" s="266"/>
      <c r="B28" s="263" t="s">
        <v>30</v>
      </c>
      <c r="C28" s="264"/>
      <c r="D28" s="265"/>
    </row>
    <row r="29" spans="1:4" ht="15.75" customHeight="1">
      <c r="A29" s="266"/>
      <c r="B29" s="263" t="s">
        <v>31</v>
      </c>
      <c r="C29" s="264"/>
      <c r="D29" s="265"/>
    </row>
    <row r="30" spans="1:4" ht="15.75" customHeight="1">
      <c r="A30" s="266"/>
      <c r="B30" s="263" t="s">
        <v>32</v>
      </c>
      <c r="C30" s="264"/>
      <c r="D30" s="265"/>
    </row>
    <row r="31" spans="1:4" ht="15.75" customHeight="1">
      <c r="A31" s="266"/>
      <c r="B31" s="263" t="s">
        <v>33</v>
      </c>
      <c r="C31" s="264"/>
      <c r="D31" s="265"/>
    </row>
    <row r="32" spans="1:4" ht="15.75" customHeight="1">
      <c r="A32" s="266"/>
      <c r="B32" s="263" t="s">
        <v>34</v>
      </c>
      <c r="C32" s="264"/>
      <c r="D32" s="265"/>
    </row>
    <row r="33" spans="1:4" ht="15.75" customHeight="1">
      <c r="A33" s="266"/>
      <c r="B33" s="263" t="s">
        <v>35</v>
      </c>
      <c r="C33" s="264"/>
      <c r="D33" s="265"/>
    </row>
    <row r="34" spans="1:4" ht="15.75" customHeight="1">
      <c r="A34" s="266"/>
      <c r="B34" s="263" t="s">
        <v>92</v>
      </c>
      <c r="C34" s="264"/>
      <c r="D34" s="265"/>
    </row>
    <row r="35" spans="1:4" ht="15.75" customHeight="1">
      <c r="A35" s="266"/>
      <c r="B35" s="263" t="s">
        <v>187</v>
      </c>
      <c r="C35" s="264"/>
      <c r="D35" s="265"/>
    </row>
    <row r="36" spans="1:4" ht="15.75" customHeight="1">
      <c r="A36" s="266"/>
      <c r="B36" s="263" t="s">
        <v>248</v>
      </c>
      <c r="C36" s="264"/>
      <c r="D36" s="265"/>
    </row>
    <row r="37" spans="1:4" ht="15.75" customHeight="1" thickBot="1">
      <c r="A37" s="267"/>
      <c r="B37" s="268" t="s">
        <v>249</v>
      </c>
      <c r="C37" s="269"/>
      <c r="D37" s="270"/>
    </row>
    <row r="38" spans="1:6" ht="15.75" customHeight="1" thickBot="1">
      <c r="A38" s="790" t="s">
        <v>654</v>
      </c>
      <c r="B38" s="791"/>
      <c r="C38" s="271"/>
      <c r="D38" s="649">
        <f>+D5+D6+D7+D8+D9+D14+D18+D22+D23+D24+D25+D26+D27+D28+D29+D30+D31+D32+D33+D34+D35+D36+D37</f>
        <v>0</v>
      </c>
      <c r="F38" s="272"/>
    </row>
    <row r="39" ht="15.75">
      <c r="A39" s="650" t="s">
        <v>656</v>
      </c>
    </row>
    <row r="40" spans="1:4" ht="15.75">
      <c r="A40" s="236"/>
      <c r="B40" s="237"/>
      <c r="C40" s="792"/>
      <c r="D40" s="792"/>
    </row>
    <row r="41" spans="1:4" ht="15.75">
      <c r="A41" s="236"/>
      <c r="B41" s="237"/>
      <c r="C41" s="238"/>
      <c r="D41" s="238"/>
    </row>
    <row r="42" spans="1:4" ht="15.75">
      <c r="A42" s="237"/>
      <c r="B42" s="237"/>
      <c r="C42" s="792"/>
      <c r="D42" s="792"/>
    </row>
    <row r="43" spans="1:2" ht="15.75">
      <c r="A43" s="253"/>
      <c r="B43" s="253"/>
    </row>
    <row r="44" spans="1:3" ht="15.75">
      <c r="A44" s="253"/>
      <c r="B44" s="253"/>
      <c r="C44" s="253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dőlt"Vaja Város Önkormányzat&amp;R&amp;"Times New Roman,Félkövér dőlt"7.3. tájékoztató tábla a 8/2015. (V.19.)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A1" sqref="A1:D1"/>
    </sheetView>
  </sheetViews>
  <sheetFormatPr defaultColWidth="12.00390625" defaultRowHeight="12.75"/>
  <cols>
    <col min="1" max="1" width="56.125" style="232" customWidth="1"/>
    <col min="2" max="2" width="6.875" style="232" customWidth="1"/>
    <col min="3" max="3" width="17.125" style="232" customWidth="1"/>
    <col min="4" max="4" width="19.125" style="232" customWidth="1"/>
    <col min="5" max="16384" width="12.00390625" style="232" customWidth="1"/>
  </cols>
  <sheetData>
    <row r="1" spans="1:4" ht="48.75" customHeight="1">
      <c r="A1" s="793" t="s">
        <v>850</v>
      </c>
      <c r="B1" s="794"/>
      <c r="C1" s="794"/>
      <c r="D1" s="794"/>
    </row>
    <row r="2" ht="16.5" thickBot="1"/>
    <row r="3" spans="1:4" ht="64.5" thickBot="1">
      <c r="A3" s="651" t="s">
        <v>53</v>
      </c>
      <c r="B3" s="347" t="s">
        <v>252</v>
      </c>
      <c r="C3" s="652" t="s">
        <v>657</v>
      </c>
      <c r="D3" s="653" t="s">
        <v>298</v>
      </c>
    </row>
    <row r="4" spans="1:4" ht="16.5" thickBot="1">
      <c r="A4" s="273" t="s">
        <v>425</v>
      </c>
      <c r="B4" s="274" t="s">
        <v>426</v>
      </c>
      <c r="C4" s="274" t="s">
        <v>427</v>
      </c>
      <c r="D4" s="275" t="s">
        <v>428</v>
      </c>
    </row>
    <row r="5" spans="1:4" ht="15.75" customHeight="1">
      <c r="A5" s="262" t="s">
        <v>658</v>
      </c>
      <c r="B5" s="259" t="s">
        <v>7</v>
      </c>
      <c r="C5" s="260"/>
      <c r="D5" s="261"/>
    </row>
    <row r="6" spans="1:4" ht="15.75" customHeight="1">
      <c r="A6" s="262" t="s">
        <v>659</v>
      </c>
      <c r="B6" s="263" t="s">
        <v>8</v>
      </c>
      <c r="C6" s="264"/>
      <c r="D6" s="265"/>
    </row>
    <row r="7" spans="1:4" ht="15.75" customHeight="1" thickBot="1">
      <c r="A7" s="654" t="s">
        <v>660</v>
      </c>
      <c r="B7" s="268" t="s">
        <v>9</v>
      </c>
      <c r="C7" s="269"/>
      <c r="D7" s="270"/>
    </row>
    <row r="8" spans="1:4" ht="15.75" customHeight="1" thickBot="1">
      <c r="A8" s="646" t="s">
        <v>661</v>
      </c>
      <c r="B8" s="647" t="s">
        <v>10</v>
      </c>
      <c r="C8" s="648"/>
      <c r="D8" s="649">
        <f>+D5+D6+D7</f>
        <v>0</v>
      </c>
    </row>
    <row r="9" spans="1:4" ht="15.75" customHeight="1">
      <c r="A9" s="258" t="s">
        <v>662</v>
      </c>
      <c r="B9" s="259" t="s">
        <v>11</v>
      </c>
      <c r="C9" s="260"/>
      <c r="D9" s="261"/>
    </row>
    <row r="10" spans="1:4" ht="15.75" customHeight="1">
      <c r="A10" s="262" t="s">
        <v>663</v>
      </c>
      <c r="B10" s="263" t="s">
        <v>12</v>
      </c>
      <c r="C10" s="264"/>
      <c r="D10" s="265"/>
    </row>
    <row r="11" spans="1:4" ht="15.75" customHeight="1">
      <c r="A11" s="262" t="s">
        <v>664</v>
      </c>
      <c r="B11" s="263" t="s">
        <v>13</v>
      </c>
      <c r="C11" s="264"/>
      <c r="D11" s="265"/>
    </row>
    <row r="12" spans="1:4" ht="15.75" customHeight="1">
      <c r="A12" s="262" t="s">
        <v>665</v>
      </c>
      <c r="B12" s="263" t="s">
        <v>14</v>
      </c>
      <c r="C12" s="264"/>
      <c r="D12" s="265"/>
    </row>
    <row r="13" spans="1:4" ht="15.75" customHeight="1" thickBot="1">
      <c r="A13" s="654" t="s">
        <v>666</v>
      </c>
      <c r="B13" s="268" t="s">
        <v>15</v>
      </c>
      <c r="C13" s="269"/>
      <c r="D13" s="270"/>
    </row>
    <row r="14" spans="1:4" ht="15.75" customHeight="1" thickBot="1">
      <c r="A14" s="646" t="s">
        <v>667</v>
      </c>
      <c r="B14" s="647" t="s">
        <v>16</v>
      </c>
      <c r="C14" s="655"/>
      <c r="D14" s="649">
        <f>+D9+D10+D11+D12+D13</f>
        <v>0</v>
      </c>
    </row>
    <row r="15" spans="1:4" ht="15.75" customHeight="1">
      <c r="A15" s="258"/>
      <c r="B15" s="259" t="s">
        <v>17</v>
      </c>
      <c r="C15" s="260"/>
      <c r="D15" s="261"/>
    </row>
    <row r="16" spans="1:4" ht="15.75" customHeight="1">
      <c r="A16" s="262"/>
      <c r="B16" s="263" t="s">
        <v>18</v>
      </c>
      <c r="C16" s="264"/>
      <c r="D16" s="265"/>
    </row>
    <row r="17" spans="1:4" ht="15.75" customHeight="1">
      <c r="A17" s="262"/>
      <c r="B17" s="263" t="s">
        <v>19</v>
      </c>
      <c r="C17" s="264"/>
      <c r="D17" s="265"/>
    </row>
    <row r="18" spans="1:4" ht="15.75" customHeight="1">
      <c r="A18" s="262"/>
      <c r="B18" s="263" t="s">
        <v>20</v>
      </c>
      <c r="C18" s="264"/>
      <c r="D18" s="265"/>
    </row>
    <row r="19" spans="1:4" ht="15.75" customHeight="1">
      <c r="A19" s="262"/>
      <c r="B19" s="263" t="s">
        <v>21</v>
      </c>
      <c r="C19" s="264"/>
      <c r="D19" s="265"/>
    </row>
    <row r="20" spans="1:4" ht="15.75" customHeight="1">
      <c r="A20" s="262"/>
      <c r="B20" s="263" t="s">
        <v>22</v>
      </c>
      <c r="C20" s="264"/>
      <c r="D20" s="265"/>
    </row>
    <row r="21" spans="1:4" ht="15.75" customHeight="1">
      <c r="A21" s="262"/>
      <c r="B21" s="263" t="s">
        <v>23</v>
      </c>
      <c r="C21" s="264"/>
      <c r="D21" s="265"/>
    </row>
    <row r="22" spans="1:4" ht="15.75" customHeight="1">
      <c r="A22" s="262"/>
      <c r="B22" s="263" t="s">
        <v>24</v>
      </c>
      <c r="C22" s="264"/>
      <c r="D22" s="265"/>
    </row>
    <row r="23" spans="1:4" ht="15.75" customHeight="1">
      <c r="A23" s="262"/>
      <c r="B23" s="263" t="s">
        <v>25</v>
      </c>
      <c r="C23" s="264"/>
      <c r="D23" s="265"/>
    </row>
    <row r="24" spans="1:4" ht="15.75" customHeight="1">
      <c r="A24" s="262"/>
      <c r="B24" s="263" t="s">
        <v>26</v>
      </c>
      <c r="C24" s="264"/>
      <c r="D24" s="265"/>
    </row>
    <row r="25" spans="1:4" ht="15.75" customHeight="1">
      <c r="A25" s="262"/>
      <c r="B25" s="263" t="s">
        <v>27</v>
      </c>
      <c r="C25" s="264"/>
      <c r="D25" s="265"/>
    </row>
    <row r="26" spans="1:4" ht="15.75" customHeight="1">
      <c r="A26" s="262"/>
      <c r="B26" s="263" t="s">
        <v>28</v>
      </c>
      <c r="C26" s="264"/>
      <c r="D26" s="265"/>
    </row>
    <row r="27" spans="1:4" ht="15.75" customHeight="1">
      <c r="A27" s="262"/>
      <c r="B27" s="263" t="s">
        <v>29</v>
      </c>
      <c r="C27" s="264"/>
      <c r="D27" s="265"/>
    </row>
    <row r="28" spans="1:4" ht="15.75" customHeight="1">
      <c r="A28" s="262"/>
      <c r="B28" s="263" t="s">
        <v>30</v>
      </c>
      <c r="C28" s="264"/>
      <c r="D28" s="265"/>
    </row>
    <row r="29" spans="1:4" ht="15.75" customHeight="1">
      <c r="A29" s="262"/>
      <c r="B29" s="263" t="s">
        <v>31</v>
      </c>
      <c r="C29" s="264"/>
      <c r="D29" s="265"/>
    </row>
    <row r="30" spans="1:4" ht="15.75" customHeight="1">
      <c r="A30" s="262"/>
      <c r="B30" s="263" t="s">
        <v>32</v>
      </c>
      <c r="C30" s="264"/>
      <c r="D30" s="265"/>
    </row>
    <row r="31" spans="1:4" ht="15.75" customHeight="1">
      <c r="A31" s="262"/>
      <c r="B31" s="263" t="s">
        <v>33</v>
      </c>
      <c r="C31" s="264"/>
      <c r="D31" s="265"/>
    </row>
    <row r="32" spans="1:4" ht="15.75" customHeight="1">
      <c r="A32" s="262"/>
      <c r="B32" s="263" t="s">
        <v>34</v>
      </c>
      <c r="C32" s="264"/>
      <c r="D32" s="265"/>
    </row>
    <row r="33" spans="1:4" ht="15.75" customHeight="1">
      <c r="A33" s="262"/>
      <c r="B33" s="263" t="s">
        <v>35</v>
      </c>
      <c r="C33" s="264"/>
      <c r="D33" s="265"/>
    </row>
    <row r="34" spans="1:4" ht="15.75" customHeight="1">
      <c r="A34" s="262"/>
      <c r="B34" s="263" t="s">
        <v>92</v>
      </c>
      <c r="C34" s="264"/>
      <c r="D34" s="265"/>
    </row>
    <row r="35" spans="1:4" ht="15.75" customHeight="1">
      <c r="A35" s="262"/>
      <c r="B35" s="263" t="s">
        <v>187</v>
      </c>
      <c r="C35" s="264"/>
      <c r="D35" s="265"/>
    </row>
    <row r="36" spans="1:4" ht="15.75" customHeight="1">
      <c r="A36" s="262"/>
      <c r="B36" s="263" t="s">
        <v>248</v>
      </c>
      <c r="C36" s="264"/>
      <c r="D36" s="265"/>
    </row>
    <row r="37" spans="1:4" ht="15.75" customHeight="1" thickBot="1">
      <c r="A37" s="276"/>
      <c r="B37" s="277" t="s">
        <v>249</v>
      </c>
      <c r="C37" s="278"/>
      <c r="D37" s="279"/>
    </row>
    <row r="38" spans="1:6" ht="15.75" customHeight="1" thickBot="1">
      <c r="A38" s="795" t="s">
        <v>668</v>
      </c>
      <c r="B38" s="796"/>
      <c r="C38" s="271"/>
      <c r="D38" s="649">
        <f>+D8+D14+SUM(D15:D37)</f>
        <v>0</v>
      </c>
      <c r="F38" s="280"/>
    </row>
  </sheetData>
  <sheetProtection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dőlt"Vaja Város Önkormányzat&amp;R&amp;"Times New Roman,Félkövér dőlt"7.4. tájékoztató tábla a 8/2015. (V.19.)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7">
      <selection activeCell="N55" sqref="N55"/>
    </sheetView>
  </sheetViews>
  <sheetFormatPr defaultColWidth="9.00390625" defaultRowHeight="12.75"/>
  <cols>
    <col min="1" max="1" width="9.375" style="307" customWidth="1"/>
    <col min="2" max="2" width="58.375" style="307" customWidth="1"/>
    <col min="3" max="5" width="25.00390625" style="307" customWidth="1"/>
    <col min="6" max="6" width="5.50390625" style="307" customWidth="1"/>
    <col min="7" max="16384" width="9.375" style="307" customWidth="1"/>
  </cols>
  <sheetData>
    <row r="1" spans="1:6" ht="13.5">
      <c r="A1" s="308"/>
      <c r="E1" s="670" t="s">
        <v>890</v>
      </c>
      <c r="F1" s="800" t="e">
        <f>+CONCATENATE("8. tájékoztató tábla a ......../",LEFT(#REF!,4)+1,". (........) önkormányzati rendelethez")</f>
        <v>#REF!</v>
      </c>
    </row>
    <row r="2" spans="1:6" ht="33" customHeight="1">
      <c r="A2" s="797" t="s">
        <v>854</v>
      </c>
      <c r="B2" s="797"/>
      <c r="C2" s="797"/>
      <c r="D2" s="797"/>
      <c r="E2" s="797"/>
      <c r="F2" s="800"/>
    </row>
    <row r="3" spans="1:6" ht="16.5" thickBot="1">
      <c r="A3" s="309"/>
      <c r="F3" s="800"/>
    </row>
    <row r="4" spans="1:6" ht="79.5" thickBot="1">
      <c r="A4" s="310" t="s">
        <v>252</v>
      </c>
      <c r="B4" s="311" t="s">
        <v>299</v>
      </c>
      <c r="C4" s="311" t="s">
        <v>300</v>
      </c>
      <c r="D4" s="311" t="s">
        <v>301</v>
      </c>
      <c r="E4" s="312" t="s">
        <v>302</v>
      </c>
      <c r="F4" s="800"/>
    </row>
    <row r="5" spans="1:6" ht="15.75">
      <c r="A5" s="313" t="s">
        <v>7</v>
      </c>
      <c r="B5" s="317" t="s">
        <v>855</v>
      </c>
      <c r="C5" s="320">
        <v>1</v>
      </c>
      <c r="D5" s="323">
        <v>10000000</v>
      </c>
      <c r="E5" s="327"/>
      <c r="F5" s="800"/>
    </row>
    <row r="6" spans="1:6" ht="15.75">
      <c r="A6" s="314" t="s">
        <v>8</v>
      </c>
      <c r="B6" s="318"/>
      <c r="C6" s="321"/>
      <c r="D6" s="324"/>
      <c r="E6" s="328"/>
      <c r="F6" s="800"/>
    </row>
    <row r="7" spans="1:6" ht="15.75">
      <c r="A7" s="314" t="s">
        <v>9</v>
      </c>
      <c r="B7" s="318"/>
      <c r="C7" s="321"/>
      <c r="D7" s="324"/>
      <c r="E7" s="328"/>
      <c r="F7" s="800"/>
    </row>
    <row r="8" spans="1:6" ht="15.75">
      <c r="A8" s="314" t="s">
        <v>10</v>
      </c>
      <c r="B8" s="318"/>
      <c r="C8" s="321"/>
      <c r="D8" s="324"/>
      <c r="E8" s="328"/>
      <c r="F8" s="800"/>
    </row>
    <row r="9" spans="1:6" ht="15.75">
      <c r="A9" s="314" t="s">
        <v>11</v>
      </c>
      <c r="B9" s="318"/>
      <c r="C9" s="321"/>
      <c r="D9" s="324"/>
      <c r="E9" s="328"/>
      <c r="F9" s="800"/>
    </row>
    <row r="10" spans="1:6" ht="15.75">
      <c r="A10" s="314" t="s">
        <v>12</v>
      </c>
      <c r="B10" s="318"/>
      <c r="C10" s="321"/>
      <c r="D10" s="324"/>
      <c r="E10" s="328"/>
      <c r="F10" s="800"/>
    </row>
    <row r="11" spans="1:6" ht="15.75">
      <c r="A11" s="314" t="s">
        <v>13</v>
      </c>
      <c r="B11" s="318"/>
      <c r="C11" s="321"/>
      <c r="D11" s="324"/>
      <c r="E11" s="328"/>
      <c r="F11" s="800"/>
    </row>
    <row r="12" spans="1:6" ht="15.75">
      <c r="A12" s="314" t="s">
        <v>14</v>
      </c>
      <c r="B12" s="318"/>
      <c r="C12" s="321"/>
      <c r="D12" s="324"/>
      <c r="E12" s="328"/>
      <c r="F12" s="800"/>
    </row>
    <row r="13" spans="1:6" ht="15.75">
      <c r="A13" s="314" t="s">
        <v>15</v>
      </c>
      <c r="B13" s="318"/>
      <c r="C13" s="321"/>
      <c r="D13" s="324"/>
      <c r="E13" s="328"/>
      <c r="F13" s="800"/>
    </row>
    <row r="14" spans="1:6" ht="15.75">
      <c r="A14" s="314" t="s">
        <v>16</v>
      </c>
      <c r="B14" s="318"/>
      <c r="C14" s="321"/>
      <c r="D14" s="324"/>
      <c r="E14" s="328"/>
      <c r="F14" s="800"/>
    </row>
    <row r="15" spans="1:6" ht="15.75">
      <c r="A15" s="314" t="s">
        <v>17</v>
      </c>
      <c r="B15" s="318"/>
      <c r="C15" s="321"/>
      <c r="D15" s="324"/>
      <c r="E15" s="328"/>
      <c r="F15" s="800"/>
    </row>
    <row r="16" spans="1:6" ht="15.75">
      <c r="A16" s="314" t="s">
        <v>18</v>
      </c>
      <c r="B16" s="318"/>
      <c r="C16" s="321"/>
      <c r="D16" s="324"/>
      <c r="E16" s="328"/>
      <c r="F16" s="800"/>
    </row>
    <row r="17" spans="1:6" ht="15.75">
      <c r="A17" s="314" t="s">
        <v>19</v>
      </c>
      <c r="B17" s="318"/>
      <c r="C17" s="321"/>
      <c r="D17" s="324"/>
      <c r="E17" s="328"/>
      <c r="F17" s="800"/>
    </row>
    <row r="18" spans="1:6" ht="15.75">
      <c r="A18" s="314" t="s">
        <v>20</v>
      </c>
      <c r="B18" s="318"/>
      <c r="C18" s="321"/>
      <c r="D18" s="324"/>
      <c r="E18" s="328"/>
      <c r="F18" s="800"/>
    </row>
    <row r="19" spans="1:6" ht="15.75">
      <c r="A19" s="314" t="s">
        <v>21</v>
      </c>
      <c r="B19" s="318"/>
      <c r="C19" s="321"/>
      <c r="D19" s="324"/>
      <c r="E19" s="328"/>
      <c r="F19" s="800"/>
    </row>
    <row r="20" spans="1:6" ht="15.75">
      <c r="A20" s="314" t="s">
        <v>22</v>
      </c>
      <c r="B20" s="318"/>
      <c r="C20" s="321"/>
      <c r="D20" s="324"/>
      <c r="E20" s="328"/>
      <c r="F20" s="800"/>
    </row>
    <row r="21" spans="1:6" ht="16.5" thickBot="1">
      <c r="A21" s="315" t="s">
        <v>23</v>
      </c>
      <c r="B21" s="319"/>
      <c r="C21" s="322"/>
      <c r="D21" s="325"/>
      <c r="E21" s="329"/>
      <c r="F21" s="800"/>
    </row>
    <row r="22" spans="1:6" ht="16.5" thickBot="1">
      <c r="A22" s="798" t="s">
        <v>303</v>
      </c>
      <c r="B22" s="799"/>
      <c r="C22" s="316"/>
      <c r="D22" s="326">
        <f>IF(SUM(D5:D21)=0,"",SUM(D5:D21))</f>
        <v>10000000</v>
      </c>
      <c r="E22" s="330">
        <f>IF(SUM(E5:E21)=0,"",SUM(E5:E21))</f>
      </c>
      <c r="F22" s="800"/>
    </row>
    <row r="23" ht="15.75">
      <c r="A23" s="309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view="pageLayout" workbookViewId="0" topLeftCell="A1">
      <selection activeCell="C4" sqref="C4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1" t="s">
        <v>891</v>
      </c>
    </row>
    <row r="2" spans="1:3" ht="14.25">
      <c r="A2" s="282"/>
      <c r="B2" s="282"/>
      <c r="C2" s="282"/>
    </row>
    <row r="3" spans="1:3" ht="33.75" customHeight="1">
      <c r="A3" s="801" t="s">
        <v>304</v>
      </c>
      <c r="B3" s="801"/>
      <c r="C3" s="801"/>
    </row>
    <row r="4" ht="14.25" thickBot="1">
      <c r="C4" s="669" t="s">
        <v>856</v>
      </c>
    </row>
    <row r="5" spans="1:3" s="286" customFormat="1" ht="43.5" customHeight="1" thickBot="1">
      <c r="A5" s="283" t="s">
        <v>5</v>
      </c>
      <c r="B5" s="284" t="s">
        <v>53</v>
      </c>
      <c r="C5" s="285" t="s">
        <v>305</v>
      </c>
    </row>
    <row r="6" spans="1:3" ht="28.5" customHeight="1">
      <c r="A6" s="287" t="s">
        <v>7</v>
      </c>
      <c r="B6" s="288" t="s">
        <v>857</v>
      </c>
      <c r="C6" s="289">
        <v>11675</v>
      </c>
    </row>
    <row r="7" spans="1:3" ht="18" customHeight="1">
      <c r="A7" s="290" t="s">
        <v>8</v>
      </c>
      <c r="B7" s="291" t="s">
        <v>306</v>
      </c>
      <c r="C7" s="292"/>
    </row>
    <row r="8" spans="1:3" ht="18" customHeight="1">
      <c r="A8" s="290" t="s">
        <v>9</v>
      </c>
      <c r="B8" s="291" t="s">
        <v>307</v>
      </c>
      <c r="C8" s="292"/>
    </row>
    <row r="9" spans="1:3" ht="18" customHeight="1">
      <c r="A9" s="290" t="s">
        <v>10</v>
      </c>
      <c r="B9" s="293" t="s">
        <v>308</v>
      </c>
      <c r="C9" s="292">
        <v>992972</v>
      </c>
    </row>
    <row r="10" spans="1:3" ht="18" customHeight="1" thickBot="1">
      <c r="A10" s="294" t="s">
        <v>11</v>
      </c>
      <c r="B10" s="295" t="s">
        <v>309</v>
      </c>
      <c r="C10" s="296">
        <v>992453</v>
      </c>
    </row>
    <row r="11" spans="1:3" ht="25.5" customHeight="1">
      <c r="A11" s="297" t="s">
        <v>12</v>
      </c>
      <c r="B11" s="298" t="s">
        <v>858</v>
      </c>
      <c r="C11" s="299">
        <f>C6+C9-C10</f>
        <v>12194</v>
      </c>
    </row>
    <row r="12" spans="1:3" ht="18" customHeight="1">
      <c r="A12" s="290" t="s">
        <v>13</v>
      </c>
      <c r="B12" s="291" t="s">
        <v>306</v>
      </c>
      <c r="C12" s="292">
        <v>12194</v>
      </c>
    </row>
    <row r="13" spans="1:3" ht="18" customHeight="1" thickBot="1">
      <c r="A13" s="300" t="s">
        <v>14</v>
      </c>
      <c r="B13" s="301" t="s">
        <v>307</v>
      </c>
      <c r="C13" s="302"/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H23" sqref="H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98" zoomScaleSheetLayoutView="100" workbookViewId="0" topLeftCell="A1">
      <selection activeCell="E97" sqref="E97"/>
    </sheetView>
  </sheetViews>
  <sheetFormatPr defaultColWidth="9.00390625" defaultRowHeight="12.75"/>
  <cols>
    <col min="1" max="1" width="9.50390625" style="401" customWidth="1"/>
    <col min="2" max="2" width="60.875" style="401" customWidth="1"/>
    <col min="3" max="5" width="15.875" style="402" customWidth="1"/>
    <col min="6" max="16384" width="9.375" style="412" customWidth="1"/>
  </cols>
  <sheetData>
    <row r="1" spans="1:5" ht="15.75" customHeight="1">
      <c r="A1" s="672" t="s">
        <v>4</v>
      </c>
      <c r="B1" s="672"/>
      <c r="C1" s="672"/>
      <c r="D1" s="672"/>
      <c r="E1" s="672"/>
    </row>
    <row r="2" spans="1:5" ht="15.75" customHeight="1" thickBot="1">
      <c r="A2" s="46" t="s">
        <v>110</v>
      </c>
      <c r="B2" s="46"/>
      <c r="C2" s="399"/>
      <c r="D2" s="399"/>
      <c r="E2" s="399" t="s">
        <v>156</v>
      </c>
    </row>
    <row r="3" spans="1:5" ht="15.75" customHeight="1">
      <c r="A3" s="673" t="s">
        <v>60</v>
      </c>
      <c r="B3" s="675" t="s">
        <v>6</v>
      </c>
      <c r="C3" s="677">
        <f>+'1.1.sz.mell.'!C3:E3</f>
        <v>2014</v>
      </c>
      <c r="D3" s="677"/>
      <c r="E3" s="678"/>
    </row>
    <row r="4" spans="1:5" ht="37.5" customHeight="1" thickBot="1">
      <c r="A4" s="674"/>
      <c r="B4" s="676"/>
      <c r="C4" s="48" t="s">
        <v>178</v>
      </c>
      <c r="D4" s="48" t="s">
        <v>183</v>
      </c>
      <c r="E4" s="49" t="s">
        <v>184</v>
      </c>
    </row>
    <row r="5" spans="1:5" s="413" customFormat="1" ht="12" customHeight="1" thickBot="1">
      <c r="A5" s="377" t="s">
        <v>425</v>
      </c>
      <c r="B5" s="378" t="s">
        <v>426</v>
      </c>
      <c r="C5" s="378" t="s">
        <v>427</v>
      </c>
      <c r="D5" s="378" t="s">
        <v>428</v>
      </c>
      <c r="E5" s="426" t="s">
        <v>429</v>
      </c>
    </row>
    <row r="6" spans="1:5" s="414" customFormat="1" ht="12" customHeight="1" thickBot="1">
      <c r="A6" s="372" t="s">
        <v>672</v>
      </c>
      <c r="B6" s="373" t="s">
        <v>673</v>
      </c>
      <c r="C6" s="404">
        <f>SUM(C7:C12)</f>
        <v>0</v>
      </c>
      <c r="D6" s="404">
        <f>SUM(D7:D12)</f>
        <v>0</v>
      </c>
      <c r="E6" s="387">
        <f>SUM(E7:E12)</f>
        <v>0</v>
      </c>
    </row>
    <row r="7" spans="1:5" s="414" customFormat="1" ht="12" customHeight="1">
      <c r="A7" s="367" t="s">
        <v>674</v>
      </c>
      <c r="B7" s="415" t="s">
        <v>312</v>
      </c>
      <c r="C7" s="406"/>
      <c r="D7" s="406"/>
      <c r="E7" s="389"/>
    </row>
    <row r="8" spans="1:5" s="414" customFormat="1" ht="12" customHeight="1">
      <c r="A8" s="366" t="s">
        <v>675</v>
      </c>
      <c r="B8" s="416" t="s">
        <v>313</v>
      </c>
      <c r="C8" s="405"/>
      <c r="D8" s="405"/>
      <c r="E8" s="388"/>
    </row>
    <row r="9" spans="1:5" s="414" customFormat="1" ht="12" customHeight="1">
      <c r="A9" s="366" t="s">
        <v>676</v>
      </c>
      <c r="B9" s="416" t="s">
        <v>314</v>
      </c>
      <c r="C9" s="405"/>
      <c r="D9" s="405"/>
      <c r="E9" s="388"/>
    </row>
    <row r="10" spans="1:5" s="414" customFormat="1" ht="12" customHeight="1">
      <c r="A10" s="366" t="s">
        <v>677</v>
      </c>
      <c r="B10" s="416" t="s">
        <v>315</v>
      </c>
      <c r="C10" s="405"/>
      <c r="D10" s="405"/>
      <c r="E10" s="388"/>
    </row>
    <row r="11" spans="1:5" s="414" customFormat="1" ht="12" customHeight="1">
      <c r="A11" s="366" t="s">
        <v>678</v>
      </c>
      <c r="B11" s="416" t="s">
        <v>316</v>
      </c>
      <c r="C11" s="405"/>
      <c r="D11" s="405"/>
      <c r="E11" s="388"/>
    </row>
    <row r="12" spans="1:5" s="414" customFormat="1" ht="12" customHeight="1" thickBot="1">
      <c r="A12" s="368" t="s">
        <v>679</v>
      </c>
      <c r="B12" s="417" t="s">
        <v>317</v>
      </c>
      <c r="C12" s="407"/>
      <c r="D12" s="407"/>
      <c r="E12" s="390"/>
    </row>
    <row r="13" spans="1:5" s="414" customFormat="1" ht="12" customHeight="1" thickBot="1">
      <c r="A13" s="372" t="s">
        <v>680</v>
      </c>
      <c r="B13" s="394" t="s">
        <v>681</v>
      </c>
      <c r="C13" s="404">
        <f>SUM(C14:C18)</f>
        <v>134300</v>
      </c>
      <c r="D13" s="404">
        <f>SUM(D14:D18)</f>
        <v>147824</v>
      </c>
      <c r="E13" s="387">
        <f>SUM(E14:E18)</f>
        <v>70357</v>
      </c>
    </row>
    <row r="14" spans="1:5" s="414" customFormat="1" ht="12" customHeight="1">
      <c r="A14" s="367" t="s">
        <v>682</v>
      </c>
      <c r="B14" s="415" t="s">
        <v>319</v>
      </c>
      <c r="C14" s="406"/>
      <c r="D14" s="406"/>
      <c r="E14" s="389"/>
    </row>
    <row r="15" spans="1:5" s="414" customFormat="1" ht="12" customHeight="1">
      <c r="A15" s="366" t="s">
        <v>683</v>
      </c>
      <c r="B15" s="416" t="s">
        <v>320</v>
      </c>
      <c r="C15" s="405"/>
      <c r="D15" s="405"/>
      <c r="E15" s="388"/>
    </row>
    <row r="16" spans="1:5" s="414" customFormat="1" ht="12" customHeight="1">
      <c r="A16" s="366" t="s">
        <v>684</v>
      </c>
      <c r="B16" s="416" t="s">
        <v>321</v>
      </c>
      <c r="C16" s="405"/>
      <c r="D16" s="405"/>
      <c r="E16" s="388"/>
    </row>
    <row r="17" spans="1:5" s="414" customFormat="1" ht="12" customHeight="1">
      <c r="A17" s="366" t="s">
        <v>685</v>
      </c>
      <c r="B17" s="416" t="s">
        <v>322</v>
      </c>
      <c r="C17" s="405"/>
      <c r="D17" s="405"/>
      <c r="E17" s="388"/>
    </row>
    <row r="18" spans="1:5" s="414" customFormat="1" ht="12" customHeight="1">
      <c r="A18" s="366" t="s">
        <v>686</v>
      </c>
      <c r="B18" s="416" t="s">
        <v>323</v>
      </c>
      <c r="C18" s="405">
        <v>134300</v>
      </c>
      <c r="D18" s="405">
        <v>147824</v>
      </c>
      <c r="E18" s="388">
        <v>70357</v>
      </c>
    </row>
    <row r="19" spans="1:5" s="414" customFormat="1" ht="12" customHeight="1" thickBot="1">
      <c r="A19" s="368"/>
      <c r="B19" s="417" t="s">
        <v>687</v>
      </c>
      <c r="C19" s="407"/>
      <c r="D19" s="407"/>
      <c r="E19" s="390"/>
    </row>
    <row r="20" spans="1:5" s="414" customFormat="1" ht="12" customHeight="1" thickBot="1">
      <c r="A20" s="372" t="s">
        <v>688</v>
      </c>
      <c r="B20" s="373" t="s">
        <v>689</v>
      </c>
      <c r="C20" s="404">
        <f>SUM(C21:C25)</f>
        <v>0</v>
      </c>
      <c r="D20" s="404">
        <f>SUM(D21:D25)</f>
        <v>0</v>
      </c>
      <c r="E20" s="387">
        <f>SUM(E21:E25)</f>
        <v>0</v>
      </c>
    </row>
    <row r="21" spans="1:5" s="414" customFormat="1" ht="12" customHeight="1">
      <c r="A21" s="367" t="s">
        <v>690</v>
      </c>
      <c r="B21" s="415" t="s">
        <v>326</v>
      </c>
      <c r="C21" s="406"/>
      <c r="D21" s="406"/>
      <c r="E21" s="389"/>
    </row>
    <row r="22" spans="1:5" s="414" customFormat="1" ht="12" customHeight="1">
      <c r="A22" s="366" t="s">
        <v>691</v>
      </c>
      <c r="B22" s="416" t="s">
        <v>327</v>
      </c>
      <c r="C22" s="405"/>
      <c r="D22" s="405"/>
      <c r="E22" s="388"/>
    </row>
    <row r="23" spans="1:5" s="414" customFormat="1" ht="12" customHeight="1">
      <c r="A23" s="366" t="s">
        <v>692</v>
      </c>
      <c r="B23" s="416" t="s">
        <v>328</v>
      </c>
      <c r="C23" s="405"/>
      <c r="D23" s="405"/>
      <c r="E23" s="388"/>
    </row>
    <row r="24" spans="1:5" s="414" customFormat="1" ht="12" customHeight="1">
      <c r="A24" s="366" t="s">
        <v>693</v>
      </c>
      <c r="B24" s="416" t="s">
        <v>329</v>
      </c>
      <c r="C24" s="405"/>
      <c r="D24" s="405"/>
      <c r="E24" s="388"/>
    </row>
    <row r="25" spans="1:5" s="414" customFormat="1" ht="12" customHeight="1">
      <c r="A25" s="366" t="s">
        <v>694</v>
      </c>
      <c r="B25" s="416" t="s">
        <v>330</v>
      </c>
      <c r="C25" s="405"/>
      <c r="D25" s="405"/>
      <c r="E25" s="388"/>
    </row>
    <row r="26" spans="1:5" s="414" customFormat="1" ht="12" customHeight="1" thickBot="1">
      <c r="A26" s="368"/>
      <c r="B26" s="417" t="s">
        <v>695</v>
      </c>
      <c r="C26" s="407"/>
      <c r="D26" s="407"/>
      <c r="E26" s="390"/>
    </row>
    <row r="27" spans="1:5" s="414" customFormat="1" ht="12" customHeight="1" thickBot="1">
      <c r="A27" s="372" t="s">
        <v>696</v>
      </c>
      <c r="B27" s="373" t="s">
        <v>697</v>
      </c>
      <c r="C27" s="410">
        <f>+C28+C31+C32+C33</f>
        <v>0</v>
      </c>
      <c r="D27" s="410">
        <f>+D28+D31+D32+D33</f>
        <v>0</v>
      </c>
      <c r="E27" s="423">
        <f>+E28+E31+E32+E33</f>
        <v>0</v>
      </c>
    </row>
    <row r="28" spans="1:5" s="414" customFormat="1" ht="12" customHeight="1">
      <c r="A28" s="367" t="s">
        <v>698</v>
      </c>
      <c r="B28" s="415" t="s">
        <v>334</v>
      </c>
      <c r="C28" s="425">
        <f>+C29+C30</f>
        <v>0</v>
      </c>
      <c r="D28" s="425">
        <f>+D29+D30</f>
        <v>0</v>
      </c>
      <c r="E28" s="424">
        <f>+E29+E30</f>
        <v>0</v>
      </c>
    </row>
    <row r="29" spans="1:5" s="414" customFormat="1" ht="12" customHeight="1">
      <c r="A29" s="366" t="s">
        <v>699</v>
      </c>
      <c r="B29" s="416" t="s">
        <v>336</v>
      </c>
      <c r="C29" s="405"/>
      <c r="D29" s="405"/>
      <c r="E29" s="388"/>
    </row>
    <row r="30" spans="1:5" s="414" customFormat="1" ht="12" customHeight="1">
      <c r="A30" s="366" t="s">
        <v>700</v>
      </c>
      <c r="B30" s="416" t="s">
        <v>338</v>
      </c>
      <c r="C30" s="405"/>
      <c r="D30" s="405"/>
      <c r="E30" s="388"/>
    </row>
    <row r="31" spans="1:5" s="414" customFormat="1" ht="12" customHeight="1">
      <c r="A31" s="366" t="s">
        <v>701</v>
      </c>
      <c r="B31" s="416" t="s">
        <v>340</v>
      </c>
      <c r="C31" s="405"/>
      <c r="D31" s="405"/>
      <c r="E31" s="388"/>
    </row>
    <row r="32" spans="1:5" s="414" customFormat="1" ht="12" customHeight="1">
      <c r="A32" s="366" t="s">
        <v>702</v>
      </c>
      <c r="B32" s="416" t="s">
        <v>342</v>
      </c>
      <c r="C32" s="405"/>
      <c r="D32" s="405"/>
      <c r="E32" s="388"/>
    </row>
    <row r="33" spans="1:5" s="414" customFormat="1" ht="12" customHeight="1" thickBot="1">
      <c r="A33" s="368" t="s">
        <v>703</v>
      </c>
      <c r="B33" s="417" t="s">
        <v>344</v>
      </c>
      <c r="C33" s="407"/>
      <c r="D33" s="407"/>
      <c r="E33" s="390"/>
    </row>
    <row r="34" spans="1:5" s="414" customFormat="1" ht="12" customHeight="1" thickBot="1">
      <c r="A34" s="372" t="s">
        <v>704</v>
      </c>
      <c r="B34" s="373" t="s">
        <v>705</v>
      </c>
      <c r="C34" s="404">
        <f>SUM(C35:C44)</f>
        <v>0</v>
      </c>
      <c r="D34" s="404">
        <f>SUM(D35:D44)</f>
        <v>0</v>
      </c>
      <c r="E34" s="387">
        <f>SUM(E35:E44)</f>
        <v>0</v>
      </c>
    </row>
    <row r="35" spans="1:5" s="414" customFormat="1" ht="12" customHeight="1">
      <c r="A35" s="367" t="s">
        <v>706</v>
      </c>
      <c r="B35" s="415" t="s">
        <v>346</v>
      </c>
      <c r="C35" s="406"/>
      <c r="D35" s="406"/>
      <c r="E35" s="389"/>
    </row>
    <row r="36" spans="1:5" s="414" customFormat="1" ht="12" customHeight="1">
      <c r="A36" s="366" t="s">
        <v>707</v>
      </c>
      <c r="B36" s="416" t="s">
        <v>347</v>
      </c>
      <c r="C36" s="405"/>
      <c r="D36" s="405"/>
      <c r="E36" s="388"/>
    </row>
    <row r="37" spans="1:5" s="414" customFormat="1" ht="12" customHeight="1">
      <c r="A37" s="366" t="s">
        <v>708</v>
      </c>
      <c r="B37" s="416" t="s">
        <v>348</v>
      </c>
      <c r="C37" s="405"/>
      <c r="D37" s="405"/>
      <c r="E37" s="388"/>
    </row>
    <row r="38" spans="1:5" s="414" customFormat="1" ht="12" customHeight="1">
      <c r="A38" s="366" t="s">
        <v>709</v>
      </c>
      <c r="B38" s="416" t="s">
        <v>349</v>
      </c>
      <c r="C38" s="405"/>
      <c r="D38" s="405"/>
      <c r="E38" s="388"/>
    </row>
    <row r="39" spans="1:5" s="414" customFormat="1" ht="12" customHeight="1">
      <c r="A39" s="366" t="s">
        <v>710</v>
      </c>
      <c r="B39" s="416" t="s">
        <v>350</v>
      </c>
      <c r="C39" s="405"/>
      <c r="D39" s="405"/>
      <c r="E39" s="388"/>
    </row>
    <row r="40" spans="1:5" s="414" customFormat="1" ht="12" customHeight="1">
      <c r="A40" s="366" t="s">
        <v>711</v>
      </c>
      <c r="B40" s="416" t="s">
        <v>351</v>
      </c>
      <c r="C40" s="405"/>
      <c r="D40" s="405"/>
      <c r="E40" s="388"/>
    </row>
    <row r="41" spans="1:5" s="414" customFormat="1" ht="12" customHeight="1">
      <c r="A41" s="366" t="s">
        <v>711</v>
      </c>
      <c r="B41" s="416" t="s">
        <v>352</v>
      </c>
      <c r="C41" s="405"/>
      <c r="D41" s="405"/>
      <c r="E41" s="388"/>
    </row>
    <row r="42" spans="1:5" s="414" customFormat="1" ht="12" customHeight="1">
      <c r="A42" s="366" t="s">
        <v>712</v>
      </c>
      <c r="B42" s="416" t="s">
        <v>353</v>
      </c>
      <c r="C42" s="405"/>
      <c r="D42" s="405"/>
      <c r="E42" s="388"/>
    </row>
    <row r="43" spans="1:5" s="414" customFormat="1" ht="12" customHeight="1">
      <c r="A43" s="366" t="s">
        <v>713</v>
      </c>
      <c r="B43" s="416" t="s">
        <v>355</v>
      </c>
      <c r="C43" s="408"/>
      <c r="D43" s="408"/>
      <c r="E43" s="391"/>
    </row>
    <row r="44" spans="1:5" s="414" customFormat="1" ht="12" customHeight="1" thickBot="1">
      <c r="A44" s="368" t="s">
        <v>714</v>
      </c>
      <c r="B44" s="417" t="s">
        <v>357</v>
      </c>
      <c r="C44" s="409"/>
      <c r="D44" s="409"/>
      <c r="E44" s="392"/>
    </row>
    <row r="45" spans="1:5" s="414" customFormat="1" ht="12" customHeight="1" thickBot="1">
      <c r="A45" s="372" t="s">
        <v>715</v>
      </c>
      <c r="B45" s="373" t="s">
        <v>716</v>
      </c>
      <c r="C45" s="404">
        <f>SUM(C46:C50)</f>
        <v>0</v>
      </c>
      <c r="D45" s="404">
        <f>SUM(D46:D50)</f>
        <v>0</v>
      </c>
      <c r="E45" s="387">
        <f>SUM(E46:E50)</f>
        <v>0</v>
      </c>
    </row>
    <row r="46" spans="1:5" s="414" customFormat="1" ht="12" customHeight="1">
      <c r="A46" s="367" t="s">
        <v>717</v>
      </c>
      <c r="B46" s="415" t="s">
        <v>359</v>
      </c>
      <c r="C46" s="427"/>
      <c r="D46" s="427"/>
      <c r="E46" s="393"/>
    </row>
    <row r="47" spans="1:5" s="414" customFormat="1" ht="12" customHeight="1">
      <c r="A47" s="366" t="s">
        <v>718</v>
      </c>
      <c r="B47" s="416" t="s">
        <v>360</v>
      </c>
      <c r="C47" s="408"/>
      <c r="D47" s="408"/>
      <c r="E47" s="391"/>
    </row>
    <row r="48" spans="1:5" s="414" customFormat="1" ht="12" customHeight="1">
      <c r="A48" s="366" t="s">
        <v>719</v>
      </c>
      <c r="B48" s="416" t="s">
        <v>362</v>
      </c>
      <c r="C48" s="408"/>
      <c r="D48" s="408"/>
      <c r="E48" s="391"/>
    </row>
    <row r="49" spans="1:5" s="414" customFormat="1" ht="12" customHeight="1">
      <c r="A49" s="366" t="s">
        <v>720</v>
      </c>
      <c r="B49" s="416" t="s">
        <v>364</v>
      </c>
      <c r="C49" s="408"/>
      <c r="D49" s="408"/>
      <c r="E49" s="391"/>
    </row>
    <row r="50" spans="1:5" s="414" customFormat="1" ht="12" customHeight="1" thickBot="1">
      <c r="A50" s="368" t="s">
        <v>721</v>
      </c>
      <c r="B50" s="417" t="s">
        <v>366</v>
      </c>
      <c r="C50" s="409"/>
      <c r="D50" s="409"/>
      <c r="E50" s="392"/>
    </row>
    <row r="51" spans="1:5" s="414" customFormat="1" ht="17.25" customHeight="1" thickBot="1">
      <c r="A51" s="372" t="s">
        <v>722</v>
      </c>
      <c r="B51" s="373" t="s">
        <v>723</v>
      </c>
      <c r="C51" s="404">
        <f>SUM(C52:C54)</f>
        <v>0</v>
      </c>
      <c r="D51" s="404">
        <f>SUM(D52:D54)</f>
        <v>0</v>
      </c>
      <c r="E51" s="387">
        <f>SUM(E52:E54)</f>
        <v>0</v>
      </c>
    </row>
    <row r="52" spans="1:5" s="414" customFormat="1" ht="12" customHeight="1">
      <c r="A52" s="367" t="s">
        <v>724</v>
      </c>
      <c r="B52" s="415" t="s">
        <v>368</v>
      </c>
      <c r="C52" s="406"/>
      <c r="D52" s="406"/>
      <c r="E52" s="389"/>
    </row>
    <row r="53" spans="1:5" s="414" customFormat="1" ht="12" customHeight="1">
      <c r="A53" s="366" t="s">
        <v>725</v>
      </c>
      <c r="B53" s="416" t="s">
        <v>369</v>
      </c>
      <c r="C53" s="405"/>
      <c r="D53" s="405"/>
      <c r="E53" s="388"/>
    </row>
    <row r="54" spans="1:5" s="414" customFormat="1" ht="12" customHeight="1">
      <c r="A54" s="366" t="s">
        <v>726</v>
      </c>
      <c r="B54" s="416" t="s">
        <v>371</v>
      </c>
      <c r="C54" s="405"/>
      <c r="D54" s="405"/>
      <c r="E54" s="388"/>
    </row>
    <row r="55" spans="1:5" s="414" customFormat="1" ht="12" customHeight="1" thickBot="1">
      <c r="A55" s="368"/>
      <c r="B55" s="417" t="s">
        <v>373</v>
      </c>
      <c r="C55" s="407"/>
      <c r="D55" s="407"/>
      <c r="E55" s="390"/>
    </row>
    <row r="56" spans="1:5" s="414" customFormat="1" ht="12" customHeight="1" thickBot="1">
      <c r="A56" s="372" t="s">
        <v>727</v>
      </c>
      <c r="B56" s="394" t="s">
        <v>374</v>
      </c>
      <c r="C56" s="404">
        <f>SUM(C57:C59)</f>
        <v>0</v>
      </c>
      <c r="D56" s="404">
        <f>SUM(D57:D59)</f>
        <v>0</v>
      </c>
      <c r="E56" s="387">
        <f>SUM(E57:E59)</f>
        <v>0</v>
      </c>
    </row>
    <row r="57" spans="1:5" s="414" customFormat="1" ht="12" customHeight="1">
      <c r="A57" s="367" t="s">
        <v>728</v>
      </c>
      <c r="B57" s="415" t="s">
        <v>375</v>
      </c>
      <c r="C57" s="408"/>
      <c r="D57" s="408"/>
      <c r="E57" s="391"/>
    </row>
    <row r="58" spans="1:5" s="414" customFormat="1" ht="12" customHeight="1">
      <c r="A58" s="366" t="s">
        <v>729</v>
      </c>
      <c r="B58" s="416" t="s">
        <v>376</v>
      </c>
      <c r="C58" s="408"/>
      <c r="D58" s="408"/>
      <c r="E58" s="391"/>
    </row>
    <row r="59" spans="1:5" s="414" customFormat="1" ht="12" customHeight="1">
      <c r="A59" s="366" t="s">
        <v>730</v>
      </c>
      <c r="B59" s="416" t="s">
        <v>377</v>
      </c>
      <c r="C59" s="408"/>
      <c r="D59" s="408"/>
      <c r="E59" s="391"/>
    </row>
    <row r="60" spans="1:5" s="414" customFormat="1" ht="12" customHeight="1" thickBot="1">
      <c r="A60" s="368"/>
      <c r="B60" s="417" t="s">
        <v>731</v>
      </c>
      <c r="C60" s="408"/>
      <c r="D60" s="408"/>
      <c r="E60" s="391"/>
    </row>
    <row r="61" spans="1:5" s="414" customFormat="1" ht="12" customHeight="1" thickBot="1">
      <c r="A61" s="372" t="s">
        <v>732</v>
      </c>
      <c r="B61" s="373" t="s">
        <v>733</v>
      </c>
      <c r="C61" s="410">
        <f>+C6+C13+C20+C27+C34+C45+C51+C56</f>
        <v>134300</v>
      </c>
      <c r="D61" s="410">
        <f>+D6+D13+D20+D27+D34+D45+D51+D56</f>
        <v>147824</v>
      </c>
      <c r="E61" s="423">
        <f>+E6+E13+E20+E27+E34+E45+E51+E56</f>
        <v>70357</v>
      </c>
    </row>
    <row r="62" spans="1:5" s="414" customFormat="1" ht="12" customHeight="1" thickBot="1">
      <c r="A62" s="428" t="s">
        <v>734</v>
      </c>
      <c r="B62" s="394" t="s">
        <v>735</v>
      </c>
      <c r="C62" s="404">
        <f>+C63+C64+C65</f>
        <v>0</v>
      </c>
      <c r="D62" s="404">
        <f>+D63+D64+D65</f>
        <v>0</v>
      </c>
      <c r="E62" s="387">
        <f>+E63+E64+E65</f>
        <v>0</v>
      </c>
    </row>
    <row r="63" spans="1:5" s="414" customFormat="1" ht="12" customHeight="1">
      <c r="A63" s="367" t="s">
        <v>736</v>
      </c>
      <c r="B63" s="415" t="s">
        <v>383</v>
      </c>
      <c r="C63" s="408"/>
      <c r="D63" s="408"/>
      <c r="E63" s="391"/>
    </row>
    <row r="64" spans="1:5" s="414" customFormat="1" ht="12" customHeight="1">
      <c r="A64" s="366" t="s">
        <v>737</v>
      </c>
      <c r="B64" s="416" t="s">
        <v>385</v>
      </c>
      <c r="C64" s="408"/>
      <c r="D64" s="408"/>
      <c r="E64" s="391"/>
    </row>
    <row r="65" spans="1:5" s="414" customFormat="1" ht="12" customHeight="1" thickBot="1">
      <c r="A65" s="368" t="s">
        <v>738</v>
      </c>
      <c r="B65" s="352" t="s">
        <v>430</v>
      </c>
      <c r="C65" s="408"/>
      <c r="D65" s="408"/>
      <c r="E65" s="391"/>
    </row>
    <row r="66" spans="1:5" s="414" customFormat="1" ht="12" customHeight="1" thickBot="1">
      <c r="A66" s="428" t="s">
        <v>739</v>
      </c>
      <c r="B66" s="394" t="s">
        <v>740</v>
      </c>
      <c r="C66" s="404">
        <f>+C67+C68+C69+C70</f>
        <v>0</v>
      </c>
      <c r="D66" s="404">
        <f>+D67+D68+D69+D70</f>
        <v>0</v>
      </c>
      <c r="E66" s="387">
        <f>+E67+E68+E69+E70</f>
        <v>0</v>
      </c>
    </row>
    <row r="67" spans="1:5" s="414" customFormat="1" ht="13.5" customHeight="1">
      <c r="A67" s="367" t="s">
        <v>741</v>
      </c>
      <c r="B67" s="415" t="s">
        <v>389</v>
      </c>
      <c r="C67" s="408"/>
      <c r="D67" s="408"/>
      <c r="E67" s="391"/>
    </row>
    <row r="68" spans="1:5" s="414" customFormat="1" ht="12" customHeight="1">
      <c r="A68" s="366" t="s">
        <v>742</v>
      </c>
      <c r="B68" s="416" t="s">
        <v>390</v>
      </c>
      <c r="C68" s="408"/>
      <c r="D68" s="408"/>
      <c r="E68" s="391"/>
    </row>
    <row r="69" spans="1:5" s="414" customFormat="1" ht="12" customHeight="1">
      <c r="A69" s="366" t="s">
        <v>743</v>
      </c>
      <c r="B69" s="416" t="s">
        <v>392</v>
      </c>
      <c r="C69" s="408"/>
      <c r="D69" s="408"/>
      <c r="E69" s="391"/>
    </row>
    <row r="70" spans="1:5" s="414" customFormat="1" ht="12" customHeight="1" thickBot="1">
      <c r="A70" s="368" t="s">
        <v>744</v>
      </c>
      <c r="B70" s="417" t="s">
        <v>394</v>
      </c>
      <c r="C70" s="408"/>
      <c r="D70" s="408"/>
      <c r="E70" s="391"/>
    </row>
    <row r="71" spans="1:5" s="414" customFormat="1" ht="12" customHeight="1" thickBot="1">
      <c r="A71" s="428" t="s">
        <v>745</v>
      </c>
      <c r="B71" s="394" t="s">
        <v>746</v>
      </c>
      <c r="C71" s="404">
        <f>+C72+C73</f>
        <v>0</v>
      </c>
      <c r="D71" s="404">
        <f>+D72+D73</f>
        <v>0</v>
      </c>
      <c r="E71" s="387">
        <f>+E72+E73</f>
        <v>0</v>
      </c>
    </row>
    <row r="72" spans="1:5" s="414" customFormat="1" ht="12" customHeight="1">
      <c r="A72" s="367" t="s">
        <v>747</v>
      </c>
      <c r="B72" s="415" t="s">
        <v>398</v>
      </c>
      <c r="C72" s="408"/>
      <c r="D72" s="408"/>
      <c r="E72" s="391"/>
    </row>
    <row r="73" spans="1:5" s="414" customFormat="1" ht="12" customHeight="1" thickBot="1">
      <c r="A73" s="368" t="s">
        <v>748</v>
      </c>
      <c r="B73" s="417" t="s">
        <v>400</v>
      </c>
      <c r="C73" s="408"/>
      <c r="D73" s="408"/>
      <c r="E73" s="391"/>
    </row>
    <row r="74" spans="1:5" s="414" customFormat="1" ht="12" customHeight="1" thickBot="1">
      <c r="A74" s="428" t="s">
        <v>749</v>
      </c>
      <c r="B74" s="394" t="s">
        <v>750</v>
      </c>
      <c r="C74" s="404">
        <f>+C75+C76+C77</f>
        <v>0</v>
      </c>
      <c r="D74" s="404">
        <f>+D75+D76+D77</f>
        <v>0</v>
      </c>
      <c r="E74" s="387">
        <f>+E75+E76+E77</f>
        <v>0</v>
      </c>
    </row>
    <row r="75" spans="1:5" s="414" customFormat="1" ht="12" customHeight="1">
      <c r="A75" s="367" t="s">
        <v>751</v>
      </c>
      <c r="B75" s="415" t="s">
        <v>404</v>
      </c>
      <c r="C75" s="408"/>
      <c r="D75" s="408"/>
      <c r="E75" s="391"/>
    </row>
    <row r="76" spans="1:5" s="414" customFormat="1" ht="12" customHeight="1">
      <c r="A76" s="366" t="s">
        <v>752</v>
      </c>
      <c r="B76" s="416" t="s">
        <v>406</v>
      </c>
      <c r="C76" s="408"/>
      <c r="D76" s="408"/>
      <c r="E76" s="391"/>
    </row>
    <row r="77" spans="1:5" s="414" customFormat="1" ht="12" customHeight="1" thickBot="1">
      <c r="A77" s="368" t="s">
        <v>753</v>
      </c>
      <c r="B77" s="396" t="s">
        <v>408</v>
      </c>
      <c r="C77" s="408"/>
      <c r="D77" s="408"/>
      <c r="E77" s="391"/>
    </row>
    <row r="78" spans="1:5" s="414" customFormat="1" ht="12" customHeight="1" thickBot="1">
      <c r="A78" s="428" t="s">
        <v>754</v>
      </c>
      <c r="B78" s="394" t="s">
        <v>755</v>
      </c>
      <c r="C78" s="404">
        <f>+C79+C80+C81+C82</f>
        <v>0</v>
      </c>
      <c r="D78" s="404">
        <f>+D79+D80+D81+D82</f>
        <v>0</v>
      </c>
      <c r="E78" s="387">
        <f>+E79+E80+E81+E82</f>
        <v>0</v>
      </c>
    </row>
    <row r="79" spans="1:5" s="414" customFormat="1" ht="12" customHeight="1">
      <c r="A79" s="418" t="s">
        <v>756</v>
      </c>
      <c r="B79" s="415" t="s">
        <v>412</v>
      </c>
      <c r="C79" s="408"/>
      <c r="D79" s="408"/>
      <c r="E79" s="391"/>
    </row>
    <row r="80" spans="1:5" s="414" customFormat="1" ht="12" customHeight="1">
      <c r="A80" s="419" t="s">
        <v>757</v>
      </c>
      <c r="B80" s="416" t="s">
        <v>414</v>
      </c>
      <c r="C80" s="408"/>
      <c r="D80" s="408"/>
      <c r="E80" s="391"/>
    </row>
    <row r="81" spans="1:5" s="414" customFormat="1" ht="12" customHeight="1">
      <c r="A81" s="419" t="s">
        <v>758</v>
      </c>
      <c r="B81" s="416" t="s">
        <v>416</v>
      </c>
      <c r="C81" s="408"/>
      <c r="D81" s="408"/>
      <c r="E81" s="391"/>
    </row>
    <row r="82" spans="1:5" s="414" customFormat="1" ht="12" customHeight="1" thickBot="1">
      <c r="A82" s="429" t="s">
        <v>759</v>
      </c>
      <c r="B82" s="396" t="s">
        <v>418</v>
      </c>
      <c r="C82" s="408"/>
      <c r="D82" s="408"/>
      <c r="E82" s="391"/>
    </row>
    <row r="83" spans="1:5" s="414" customFormat="1" ht="12" customHeight="1" thickBot="1">
      <c r="A83" s="428" t="s">
        <v>760</v>
      </c>
      <c r="B83" s="394" t="s">
        <v>420</v>
      </c>
      <c r="C83" s="431"/>
      <c r="D83" s="431"/>
      <c r="E83" s="432"/>
    </row>
    <row r="84" spans="1:5" s="414" customFormat="1" ht="12" customHeight="1" thickBot="1">
      <c r="A84" s="428" t="s">
        <v>761</v>
      </c>
      <c r="B84" s="350" t="s">
        <v>762</v>
      </c>
      <c r="C84" s="410">
        <f>+C62+C66+C71+C74+C78+C83</f>
        <v>0</v>
      </c>
      <c r="D84" s="410">
        <f>+D62+D66+D71+D74+D78+D83</f>
        <v>0</v>
      </c>
      <c r="E84" s="423">
        <f>+E62+E66+E71+E74+E78+E83</f>
        <v>0</v>
      </c>
    </row>
    <row r="85" spans="1:5" s="414" customFormat="1" ht="12" customHeight="1" thickBot="1">
      <c r="A85" s="430" t="s">
        <v>763</v>
      </c>
      <c r="B85" s="353" t="s">
        <v>764</v>
      </c>
      <c r="C85" s="410">
        <f>+C61+C84</f>
        <v>134300</v>
      </c>
      <c r="D85" s="410">
        <f>+D61+D84</f>
        <v>147824</v>
      </c>
      <c r="E85" s="423">
        <f>+E61+E84</f>
        <v>70357</v>
      </c>
    </row>
    <row r="86" spans="1:5" s="414" customFormat="1" ht="12" customHeight="1">
      <c r="A86" s="348"/>
      <c r="B86" s="348"/>
      <c r="C86" s="349"/>
      <c r="D86" s="349"/>
      <c r="E86" s="349"/>
    </row>
    <row r="87" spans="1:5" ht="16.5" customHeight="1">
      <c r="A87" s="672" t="s">
        <v>36</v>
      </c>
      <c r="B87" s="672"/>
      <c r="C87" s="672"/>
      <c r="D87" s="672"/>
      <c r="E87" s="672"/>
    </row>
    <row r="88" spans="1:5" s="420" customFormat="1" ht="16.5" customHeight="1" thickBot="1">
      <c r="A88" s="47" t="s">
        <v>111</v>
      </c>
      <c r="B88" s="47"/>
      <c r="C88" s="381"/>
      <c r="D88" s="381"/>
      <c r="E88" s="381" t="s">
        <v>156</v>
      </c>
    </row>
    <row r="89" spans="1:5" s="420" customFormat="1" ht="16.5" customHeight="1">
      <c r="A89" s="673" t="s">
        <v>60</v>
      </c>
      <c r="B89" s="675" t="s">
        <v>177</v>
      </c>
      <c r="C89" s="677">
        <f>+C3</f>
        <v>2014</v>
      </c>
      <c r="D89" s="677"/>
      <c r="E89" s="678"/>
    </row>
    <row r="90" spans="1:5" ht="37.5" customHeight="1" thickBot="1">
      <c r="A90" s="674"/>
      <c r="B90" s="676"/>
      <c r="C90" s="48" t="s">
        <v>178</v>
      </c>
      <c r="D90" s="48" t="s">
        <v>183</v>
      </c>
      <c r="E90" s="49" t="s">
        <v>184</v>
      </c>
    </row>
    <row r="91" spans="1:5" s="413" customFormat="1" ht="12" customHeight="1" thickBot="1">
      <c r="A91" s="377" t="s">
        <v>425</v>
      </c>
      <c r="B91" s="378" t="s">
        <v>426</v>
      </c>
      <c r="C91" s="378" t="s">
        <v>427</v>
      </c>
      <c r="D91" s="378" t="s">
        <v>428</v>
      </c>
      <c r="E91" s="379" t="s">
        <v>429</v>
      </c>
    </row>
    <row r="92" spans="1:5" ht="12" customHeight="1" thickBot="1">
      <c r="A92" s="374" t="s">
        <v>7</v>
      </c>
      <c r="B92" s="376" t="s">
        <v>765</v>
      </c>
      <c r="C92" s="403">
        <f>SUM(C93:C97)</f>
        <v>164300</v>
      </c>
      <c r="D92" s="403">
        <f>SUM(D93:D97)</f>
        <v>166950</v>
      </c>
      <c r="E92" s="358">
        <f>SUM(E93:E97)</f>
        <v>143046</v>
      </c>
    </row>
    <row r="93" spans="1:5" ht="12" customHeight="1">
      <c r="A93" s="369" t="s">
        <v>766</v>
      </c>
      <c r="B93" s="362" t="s">
        <v>37</v>
      </c>
      <c r="C93" s="92"/>
      <c r="D93" s="92"/>
      <c r="E93" s="357"/>
    </row>
    <row r="94" spans="1:5" ht="12" customHeight="1">
      <c r="A94" s="366" t="s">
        <v>767</v>
      </c>
      <c r="B94" s="360" t="s">
        <v>131</v>
      </c>
      <c r="C94" s="405"/>
      <c r="D94" s="405"/>
      <c r="E94" s="388"/>
    </row>
    <row r="95" spans="1:5" ht="12" customHeight="1">
      <c r="A95" s="366" t="s">
        <v>768</v>
      </c>
      <c r="B95" s="360" t="s">
        <v>100</v>
      </c>
      <c r="C95" s="407"/>
      <c r="D95" s="407"/>
      <c r="E95" s="390"/>
    </row>
    <row r="96" spans="1:5" ht="12" customHeight="1">
      <c r="A96" s="366" t="s">
        <v>769</v>
      </c>
      <c r="B96" s="363" t="s">
        <v>132</v>
      </c>
      <c r="C96" s="407">
        <v>164300</v>
      </c>
      <c r="D96" s="407">
        <v>166950</v>
      </c>
      <c r="E96" s="390">
        <v>143046</v>
      </c>
    </row>
    <row r="97" spans="1:5" ht="12" customHeight="1">
      <c r="A97" s="366" t="s">
        <v>770</v>
      </c>
      <c r="B97" s="371" t="s">
        <v>133</v>
      </c>
      <c r="C97" s="407"/>
      <c r="D97" s="407"/>
      <c r="E97" s="390"/>
    </row>
    <row r="98" spans="1:5" ht="12" customHeight="1">
      <c r="A98" s="366" t="s">
        <v>771</v>
      </c>
      <c r="B98" s="360" t="s">
        <v>431</v>
      </c>
      <c r="C98" s="407"/>
      <c r="D98" s="407"/>
      <c r="E98" s="390"/>
    </row>
    <row r="99" spans="1:5" ht="12" customHeight="1">
      <c r="A99" s="366" t="s">
        <v>772</v>
      </c>
      <c r="B99" s="383" t="s">
        <v>432</v>
      </c>
      <c r="C99" s="407"/>
      <c r="D99" s="407"/>
      <c r="E99" s="390"/>
    </row>
    <row r="100" spans="1:5" ht="12" customHeight="1">
      <c r="A100" s="366" t="s">
        <v>773</v>
      </c>
      <c r="B100" s="384" t="s">
        <v>433</v>
      </c>
      <c r="C100" s="407"/>
      <c r="D100" s="407"/>
      <c r="E100" s="390"/>
    </row>
    <row r="101" spans="1:5" ht="12" customHeight="1">
      <c r="A101" s="366" t="s">
        <v>774</v>
      </c>
      <c r="B101" s="384" t="s">
        <v>434</v>
      </c>
      <c r="C101" s="407"/>
      <c r="D101" s="407"/>
      <c r="E101" s="390"/>
    </row>
    <row r="102" spans="1:5" ht="12" customHeight="1">
      <c r="A102" s="366" t="s">
        <v>775</v>
      </c>
      <c r="B102" s="383" t="s">
        <v>435</v>
      </c>
      <c r="C102" s="407"/>
      <c r="D102" s="407"/>
      <c r="E102" s="390"/>
    </row>
    <row r="103" spans="1:5" ht="12" customHeight="1">
      <c r="A103" s="366" t="s">
        <v>776</v>
      </c>
      <c r="B103" s="383" t="s">
        <v>436</v>
      </c>
      <c r="C103" s="407"/>
      <c r="D103" s="407"/>
      <c r="E103" s="390"/>
    </row>
    <row r="104" spans="1:5" ht="12" customHeight="1">
      <c r="A104" s="366" t="s">
        <v>777</v>
      </c>
      <c r="B104" s="384" t="s">
        <v>437</v>
      </c>
      <c r="C104" s="407"/>
      <c r="D104" s="407"/>
      <c r="E104" s="390"/>
    </row>
    <row r="105" spans="1:5" ht="12" customHeight="1">
      <c r="A105" s="365" t="s">
        <v>778</v>
      </c>
      <c r="B105" s="385" t="s">
        <v>438</v>
      </c>
      <c r="C105" s="407"/>
      <c r="D105" s="407"/>
      <c r="E105" s="390"/>
    </row>
    <row r="106" spans="1:5" ht="12" customHeight="1">
      <c r="A106" s="366" t="s">
        <v>779</v>
      </c>
      <c r="B106" s="385" t="s">
        <v>440</v>
      </c>
      <c r="C106" s="407"/>
      <c r="D106" s="407"/>
      <c r="E106" s="390"/>
    </row>
    <row r="107" spans="1:5" ht="12" customHeight="1" thickBot="1">
      <c r="A107" s="370" t="s">
        <v>780</v>
      </c>
      <c r="B107" s="386" t="s">
        <v>442</v>
      </c>
      <c r="C107" s="93"/>
      <c r="D107" s="93"/>
      <c r="E107" s="351"/>
    </row>
    <row r="108" spans="1:5" ht="12" customHeight="1" thickBot="1">
      <c r="A108" s="372" t="s">
        <v>8</v>
      </c>
      <c r="B108" s="375" t="s">
        <v>781</v>
      </c>
      <c r="C108" s="404">
        <f>+C109+C111+C113</f>
        <v>0</v>
      </c>
      <c r="D108" s="404">
        <f>+D109+D111+D113</f>
        <v>0</v>
      </c>
      <c r="E108" s="387">
        <f>+E109+E111+E113</f>
        <v>0</v>
      </c>
    </row>
    <row r="109" spans="1:5" ht="12" customHeight="1">
      <c r="A109" s="367" t="s">
        <v>782</v>
      </c>
      <c r="B109" s="360" t="s">
        <v>155</v>
      </c>
      <c r="C109" s="406"/>
      <c r="D109" s="406"/>
      <c r="E109" s="389"/>
    </row>
    <row r="110" spans="1:5" ht="12" customHeight="1">
      <c r="A110" s="367"/>
      <c r="B110" s="364" t="s">
        <v>443</v>
      </c>
      <c r="C110" s="406"/>
      <c r="D110" s="406"/>
      <c r="E110" s="389"/>
    </row>
    <row r="111" spans="1:5" ht="15.75">
      <c r="A111" s="367" t="s">
        <v>783</v>
      </c>
      <c r="B111" s="364" t="s">
        <v>135</v>
      </c>
      <c r="C111" s="405"/>
      <c r="D111" s="405"/>
      <c r="E111" s="388"/>
    </row>
    <row r="112" spans="1:5" ht="12" customHeight="1">
      <c r="A112" s="367"/>
      <c r="B112" s="364" t="s">
        <v>444</v>
      </c>
      <c r="C112" s="405"/>
      <c r="D112" s="405"/>
      <c r="E112" s="388"/>
    </row>
    <row r="113" spans="1:5" ht="12" customHeight="1">
      <c r="A113" s="367" t="s">
        <v>784</v>
      </c>
      <c r="B113" s="396" t="s">
        <v>158</v>
      </c>
      <c r="C113" s="405"/>
      <c r="D113" s="405"/>
      <c r="E113" s="388"/>
    </row>
    <row r="114" spans="1:5" ht="21.75" customHeight="1">
      <c r="A114" s="367" t="s">
        <v>785</v>
      </c>
      <c r="B114" s="395" t="s">
        <v>445</v>
      </c>
      <c r="C114" s="405"/>
      <c r="D114" s="405"/>
      <c r="E114" s="388"/>
    </row>
    <row r="115" spans="1:5" ht="24" customHeight="1">
      <c r="A115" s="367" t="s">
        <v>786</v>
      </c>
      <c r="B115" s="411" t="s">
        <v>446</v>
      </c>
      <c r="C115" s="405"/>
      <c r="D115" s="405"/>
      <c r="E115" s="388"/>
    </row>
    <row r="116" spans="1:5" ht="12" customHeight="1">
      <c r="A116" s="367" t="s">
        <v>787</v>
      </c>
      <c r="B116" s="384" t="s">
        <v>434</v>
      </c>
      <c r="C116" s="405"/>
      <c r="D116" s="405"/>
      <c r="E116" s="388"/>
    </row>
    <row r="117" spans="1:5" ht="12" customHeight="1">
      <c r="A117" s="367" t="s">
        <v>788</v>
      </c>
      <c r="B117" s="384" t="s">
        <v>447</v>
      </c>
      <c r="C117" s="405"/>
      <c r="D117" s="405"/>
      <c r="E117" s="388"/>
    </row>
    <row r="118" spans="1:5" ht="12" customHeight="1">
      <c r="A118" s="367" t="s">
        <v>789</v>
      </c>
      <c r="B118" s="384" t="s">
        <v>448</v>
      </c>
      <c r="C118" s="405"/>
      <c r="D118" s="405"/>
      <c r="E118" s="388"/>
    </row>
    <row r="119" spans="1:5" s="433" customFormat="1" ht="12" customHeight="1">
      <c r="A119" s="367" t="s">
        <v>790</v>
      </c>
      <c r="B119" s="384" t="s">
        <v>437</v>
      </c>
      <c r="C119" s="405"/>
      <c r="D119" s="405"/>
      <c r="E119" s="388"/>
    </row>
    <row r="120" spans="1:5" ht="12" customHeight="1">
      <c r="A120" s="367" t="s">
        <v>791</v>
      </c>
      <c r="B120" s="384" t="s">
        <v>451</v>
      </c>
      <c r="C120" s="405"/>
      <c r="D120" s="405"/>
      <c r="E120" s="388"/>
    </row>
    <row r="121" spans="1:5" ht="12" customHeight="1" thickBot="1">
      <c r="A121" s="365" t="s">
        <v>792</v>
      </c>
      <c r="B121" s="384" t="s">
        <v>453</v>
      </c>
      <c r="C121" s="407"/>
      <c r="D121" s="407"/>
      <c r="E121" s="390"/>
    </row>
    <row r="122" spans="1:5" ht="12" customHeight="1" thickBot="1">
      <c r="A122" s="372" t="s">
        <v>9</v>
      </c>
      <c r="B122" s="380" t="s">
        <v>793</v>
      </c>
      <c r="C122" s="404">
        <f>+C123+C124</f>
        <v>0</v>
      </c>
      <c r="D122" s="404">
        <f>+D123+D124</f>
        <v>0</v>
      </c>
      <c r="E122" s="387">
        <f>+E123+E124</f>
        <v>0</v>
      </c>
    </row>
    <row r="123" spans="1:5" ht="12" customHeight="1">
      <c r="A123" s="367" t="s">
        <v>794</v>
      </c>
      <c r="B123" s="361" t="s">
        <v>47</v>
      </c>
      <c r="C123" s="406"/>
      <c r="D123" s="406"/>
      <c r="E123" s="389"/>
    </row>
    <row r="124" spans="1:5" ht="12" customHeight="1" thickBot="1">
      <c r="A124" s="368" t="s">
        <v>795</v>
      </c>
      <c r="B124" s="364" t="s">
        <v>48</v>
      </c>
      <c r="C124" s="407"/>
      <c r="D124" s="407"/>
      <c r="E124" s="390"/>
    </row>
    <row r="125" spans="1:5" ht="12" customHeight="1" thickBot="1">
      <c r="A125" s="372" t="s">
        <v>796</v>
      </c>
      <c r="B125" s="380" t="s">
        <v>797</v>
      </c>
      <c r="C125" s="404">
        <f>+C92+C108+C122</f>
        <v>164300</v>
      </c>
      <c r="D125" s="404">
        <f>+D92+D108+D122</f>
        <v>166950</v>
      </c>
      <c r="E125" s="387">
        <f>+E92+E108+E122</f>
        <v>143046</v>
      </c>
    </row>
    <row r="126" spans="1:5" ht="12" customHeight="1" thickBot="1">
      <c r="A126" s="372" t="s">
        <v>798</v>
      </c>
      <c r="B126" s="380" t="s">
        <v>799</v>
      </c>
      <c r="C126" s="404">
        <f>+C127+C128+C129</f>
        <v>0</v>
      </c>
      <c r="D126" s="404">
        <f>+D127+D128+D129</f>
        <v>0</v>
      </c>
      <c r="E126" s="387">
        <f>+E127+E128+E129</f>
        <v>0</v>
      </c>
    </row>
    <row r="127" spans="1:5" ht="12" customHeight="1">
      <c r="A127" s="367" t="s">
        <v>800</v>
      </c>
      <c r="B127" s="361" t="s">
        <v>457</v>
      </c>
      <c r="C127" s="405"/>
      <c r="D127" s="405"/>
      <c r="E127" s="388"/>
    </row>
    <row r="128" spans="1:5" ht="12" customHeight="1">
      <c r="A128" s="367" t="s">
        <v>801</v>
      </c>
      <c r="B128" s="361" t="s">
        <v>458</v>
      </c>
      <c r="C128" s="405"/>
      <c r="D128" s="405"/>
      <c r="E128" s="388"/>
    </row>
    <row r="129" spans="1:5" ht="12" customHeight="1" thickBot="1">
      <c r="A129" s="365" t="s">
        <v>802</v>
      </c>
      <c r="B129" s="359" t="s">
        <v>459</v>
      </c>
      <c r="C129" s="405"/>
      <c r="D129" s="405"/>
      <c r="E129" s="388"/>
    </row>
    <row r="130" spans="1:5" ht="12" customHeight="1" thickBot="1">
      <c r="A130" s="372" t="s">
        <v>803</v>
      </c>
      <c r="B130" s="380" t="s">
        <v>804</v>
      </c>
      <c r="C130" s="404">
        <f>+C131+C132+C134+C133</f>
        <v>0</v>
      </c>
      <c r="D130" s="404">
        <f>+D131+D132+D134+D133</f>
        <v>0</v>
      </c>
      <c r="E130" s="387">
        <f>+E131+E132+E134+E133</f>
        <v>0</v>
      </c>
    </row>
    <row r="131" spans="1:5" ht="12" customHeight="1">
      <c r="A131" s="367" t="s">
        <v>805</v>
      </c>
      <c r="B131" s="361" t="s">
        <v>461</v>
      </c>
      <c r="C131" s="405"/>
      <c r="D131" s="405"/>
      <c r="E131" s="388"/>
    </row>
    <row r="132" spans="1:5" ht="12" customHeight="1">
      <c r="A132" s="367" t="s">
        <v>806</v>
      </c>
      <c r="B132" s="361" t="s">
        <v>462</v>
      </c>
      <c r="C132" s="405"/>
      <c r="D132" s="405"/>
      <c r="E132" s="388"/>
    </row>
    <row r="133" spans="1:5" ht="12" customHeight="1">
      <c r="A133" s="367" t="s">
        <v>807</v>
      </c>
      <c r="B133" s="361" t="s">
        <v>463</v>
      </c>
      <c r="C133" s="405"/>
      <c r="D133" s="405"/>
      <c r="E133" s="388"/>
    </row>
    <row r="134" spans="1:5" ht="12" customHeight="1" thickBot="1">
      <c r="A134" s="365" t="s">
        <v>808</v>
      </c>
      <c r="B134" s="359" t="s">
        <v>464</v>
      </c>
      <c r="C134" s="405"/>
      <c r="D134" s="405"/>
      <c r="E134" s="388"/>
    </row>
    <row r="135" spans="1:5" ht="12" customHeight="1" thickBot="1">
      <c r="A135" s="372" t="s">
        <v>809</v>
      </c>
      <c r="B135" s="380" t="s">
        <v>810</v>
      </c>
      <c r="C135" s="410">
        <f>+C136+C137+C138+C139</f>
        <v>0</v>
      </c>
      <c r="D135" s="410">
        <f>+D136+D137+D138+D139</f>
        <v>0</v>
      </c>
      <c r="E135" s="423">
        <f>+E136+E137+E138+E139</f>
        <v>0</v>
      </c>
    </row>
    <row r="136" spans="1:5" ht="12" customHeight="1">
      <c r="A136" s="367" t="s">
        <v>811</v>
      </c>
      <c r="B136" s="361" t="s">
        <v>466</v>
      </c>
      <c r="C136" s="405"/>
      <c r="D136" s="405"/>
      <c r="E136" s="388"/>
    </row>
    <row r="137" spans="1:5" ht="12" customHeight="1">
      <c r="A137" s="367" t="s">
        <v>812</v>
      </c>
      <c r="B137" s="361" t="s">
        <v>467</v>
      </c>
      <c r="C137" s="405"/>
      <c r="D137" s="405"/>
      <c r="E137" s="388"/>
    </row>
    <row r="138" spans="1:5" ht="12" customHeight="1">
      <c r="A138" s="367" t="s">
        <v>813</v>
      </c>
      <c r="B138" s="361" t="s">
        <v>468</v>
      </c>
      <c r="C138" s="405"/>
      <c r="D138" s="405"/>
      <c r="E138" s="388"/>
    </row>
    <row r="139" spans="1:5" ht="12" customHeight="1" thickBot="1">
      <c r="A139" s="365" t="s">
        <v>814</v>
      </c>
      <c r="B139" s="359" t="s">
        <v>469</v>
      </c>
      <c r="C139" s="405"/>
      <c r="D139" s="405"/>
      <c r="E139" s="388"/>
    </row>
    <row r="140" spans="1:9" ht="15" customHeight="1" thickBot="1">
      <c r="A140" s="372" t="s">
        <v>815</v>
      </c>
      <c r="B140" s="380" t="s">
        <v>816</v>
      </c>
      <c r="C140" s="94">
        <f>+C141+C142+C143+C144</f>
        <v>0</v>
      </c>
      <c r="D140" s="94">
        <f>+D141+D142+D143+D144</f>
        <v>0</v>
      </c>
      <c r="E140" s="356">
        <f>+E141+E142+E143+E144</f>
        <v>0</v>
      </c>
      <c r="F140" s="421"/>
      <c r="G140" s="422"/>
      <c r="H140" s="422"/>
      <c r="I140" s="422"/>
    </row>
    <row r="141" spans="1:5" s="414" customFormat="1" ht="12.75" customHeight="1">
      <c r="A141" s="367" t="s">
        <v>817</v>
      </c>
      <c r="B141" s="361" t="s">
        <v>470</v>
      </c>
      <c r="C141" s="405"/>
      <c r="D141" s="405"/>
      <c r="E141" s="388"/>
    </row>
    <row r="142" spans="1:5" ht="12.75" customHeight="1">
      <c r="A142" s="367" t="s">
        <v>818</v>
      </c>
      <c r="B142" s="361" t="s">
        <v>471</v>
      </c>
      <c r="C142" s="405"/>
      <c r="D142" s="405"/>
      <c r="E142" s="388"/>
    </row>
    <row r="143" spans="1:5" ht="12.75" customHeight="1">
      <c r="A143" s="367" t="s">
        <v>819</v>
      </c>
      <c r="B143" s="361" t="s">
        <v>472</v>
      </c>
      <c r="C143" s="405"/>
      <c r="D143" s="405"/>
      <c r="E143" s="388"/>
    </row>
    <row r="144" spans="1:5" ht="12.75" customHeight="1" thickBot="1">
      <c r="A144" s="367" t="s">
        <v>820</v>
      </c>
      <c r="B144" s="361" t="s">
        <v>473</v>
      </c>
      <c r="C144" s="405"/>
      <c r="D144" s="405"/>
      <c r="E144" s="388"/>
    </row>
    <row r="145" spans="1:5" ht="16.5" thickBot="1">
      <c r="A145" s="372" t="s">
        <v>821</v>
      </c>
      <c r="B145" s="380" t="s">
        <v>474</v>
      </c>
      <c r="C145" s="354">
        <f>+C126+C130+C135+C140</f>
        <v>0</v>
      </c>
      <c r="D145" s="354">
        <f>+D126+D130+D135+D140</f>
        <v>0</v>
      </c>
      <c r="E145" s="355">
        <f>+E126+E130+E135+E140</f>
        <v>0</v>
      </c>
    </row>
    <row r="146" spans="1:5" ht="16.5" thickBot="1">
      <c r="A146" s="397" t="s">
        <v>822</v>
      </c>
      <c r="B146" s="400" t="s">
        <v>475</v>
      </c>
      <c r="C146" s="354">
        <f>+C125+C145</f>
        <v>164300</v>
      </c>
      <c r="D146" s="354">
        <f>+D125+D145</f>
        <v>166950</v>
      </c>
      <c r="E146" s="355">
        <f>+E125+E145</f>
        <v>143046</v>
      </c>
    </row>
    <row r="148" spans="1:5" ht="18.75" customHeight="1">
      <c r="A148" s="671" t="s">
        <v>476</v>
      </c>
      <c r="B148" s="671"/>
      <c r="C148" s="671"/>
      <c r="D148" s="671"/>
      <c r="E148" s="671"/>
    </row>
    <row r="149" spans="1:5" ht="13.5" customHeight="1" thickBot="1">
      <c r="A149" s="382" t="s">
        <v>112</v>
      </c>
      <c r="B149" s="382"/>
      <c r="C149" s="412"/>
      <c r="E149" s="399" t="s">
        <v>156</v>
      </c>
    </row>
    <row r="150" spans="1:5" ht="21.75" thickBot="1">
      <c r="A150" s="372">
        <v>1</v>
      </c>
      <c r="B150" s="375" t="s">
        <v>477</v>
      </c>
      <c r="C150" s="398">
        <f>+C61-C125</f>
        <v>-30000</v>
      </c>
      <c r="D150" s="398">
        <f>+D61-D125</f>
        <v>-19126</v>
      </c>
      <c r="E150" s="398">
        <f>+E61-E125</f>
        <v>-72689</v>
      </c>
    </row>
    <row r="151" spans="1:5" ht="21.75" thickBot="1">
      <c r="A151" s="372" t="s">
        <v>8</v>
      </c>
      <c r="B151" s="375" t="s">
        <v>478</v>
      </c>
      <c r="C151" s="398">
        <f>+C84-C145</f>
        <v>0</v>
      </c>
      <c r="D151" s="398">
        <f>+D84-D145</f>
        <v>0</v>
      </c>
      <c r="E151" s="398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1" customFormat="1" ht="12.75" customHeight="1">
      <c r="C161" s="402"/>
      <c r="D161" s="402"/>
      <c r="E161" s="402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2014. ÉVI ZÁRSZÁMADÁS
ÁLLAMIGAZGATÁSI FELADATOK MÉRLEGE
&amp;R&amp;"Times New Roman CE,Félkövér dőlt"&amp;11 1.4. melléklet a 8/2015. (V.19.)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C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46" t="s">
        <v>115</v>
      </c>
      <c r="C1" s="447"/>
      <c r="D1" s="447"/>
      <c r="E1" s="447"/>
      <c r="F1" s="447"/>
      <c r="G1" s="447"/>
      <c r="H1" s="447"/>
      <c r="I1" s="447"/>
      <c r="J1" s="681"/>
    </row>
    <row r="2" spans="7:10" ht="14.25" thickBot="1">
      <c r="G2" s="40"/>
      <c r="H2" s="40"/>
      <c r="I2" s="40" t="s">
        <v>52</v>
      </c>
      <c r="J2" s="681"/>
    </row>
    <row r="3" spans="1:10" ht="18" customHeight="1" thickBot="1">
      <c r="A3" s="679" t="s">
        <v>60</v>
      </c>
      <c r="B3" s="471" t="s">
        <v>44</v>
      </c>
      <c r="C3" s="472"/>
      <c r="D3" s="472"/>
      <c r="E3" s="472"/>
      <c r="F3" s="471" t="s">
        <v>45</v>
      </c>
      <c r="G3" s="473"/>
      <c r="H3" s="473"/>
      <c r="I3" s="473"/>
      <c r="J3" s="681"/>
    </row>
    <row r="4" spans="1:10" s="448" customFormat="1" ht="35.25" customHeight="1" thickBot="1">
      <c r="A4" s="680"/>
      <c r="B4" s="28" t="s">
        <v>53</v>
      </c>
      <c r="C4" s="29" t="str">
        <f>+CONCATENATE(LEFT('1.1.sz.mell.'!C3,4),". évi eredeti előirányzat")</f>
        <v>2014. évi eredeti előirányzat</v>
      </c>
      <c r="D4" s="434" t="str">
        <f>+CONCATENATE(LEFT('1.1.sz.mell.'!C3,4),". évi módosított előirányzat")</f>
        <v>2014. évi módosított előirányzat</v>
      </c>
      <c r="E4" s="29" t="str">
        <f>+CONCATENATE(LEFT('1.1.sz.mell.'!C3,4),". évi teljesítés")</f>
        <v>2014. évi teljesítés</v>
      </c>
      <c r="F4" s="28" t="s">
        <v>53</v>
      </c>
      <c r="G4" s="29" t="str">
        <f>+C4</f>
        <v>2014. évi eredeti előirányzat</v>
      </c>
      <c r="H4" s="434" t="str">
        <f>+D4</f>
        <v>2014. évi módosított előirányzat</v>
      </c>
      <c r="I4" s="464" t="str">
        <f>+E4</f>
        <v>2014. évi teljesítés</v>
      </c>
      <c r="J4" s="681"/>
    </row>
    <row r="5" spans="1:10" s="449" customFormat="1" ht="12" customHeight="1" thickBot="1">
      <c r="A5" s="474" t="s">
        <v>425</v>
      </c>
      <c r="B5" s="475" t="s">
        <v>426</v>
      </c>
      <c r="C5" s="476" t="s">
        <v>427</v>
      </c>
      <c r="D5" s="476" t="s">
        <v>428</v>
      </c>
      <c r="E5" s="476" t="s">
        <v>429</v>
      </c>
      <c r="F5" s="475" t="s">
        <v>502</v>
      </c>
      <c r="G5" s="476" t="s">
        <v>503</v>
      </c>
      <c r="H5" s="476" t="s">
        <v>504</v>
      </c>
      <c r="I5" s="477" t="s">
        <v>505</v>
      </c>
      <c r="J5" s="681"/>
    </row>
    <row r="6" spans="1:10" ht="15" customHeight="1">
      <c r="A6" s="450" t="s">
        <v>7</v>
      </c>
      <c r="B6" s="451" t="s">
        <v>479</v>
      </c>
      <c r="C6" s="437">
        <v>354656</v>
      </c>
      <c r="D6" s="437">
        <v>438363</v>
      </c>
      <c r="E6" s="437">
        <v>438903</v>
      </c>
      <c r="F6" s="451" t="s">
        <v>54</v>
      </c>
      <c r="G6" s="437">
        <v>273955</v>
      </c>
      <c r="H6" s="437">
        <v>357966</v>
      </c>
      <c r="I6" s="443">
        <v>356839</v>
      </c>
      <c r="J6" s="681"/>
    </row>
    <row r="7" spans="1:10" ht="15" customHeight="1">
      <c r="A7" s="452" t="s">
        <v>8</v>
      </c>
      <c r="B7" s="453" t="s">
        <v>480</v>
      </c>
      <c r="C7" s="438">
        <v>134300</v>
      </c>
      <c r="D7" s="438">
        <v>147824</v>
      </c>
      <c r="E7" s="438">
        <v>70357</v>
      </c>
      <c r="F7" s="453" t="s">
        <v>131</v>
      </c>
      <c r="G7" s="438">
        <v>65816</v>
      </c>
      <c r="H7" s="438">
        <v>79921</v>
      </c>
      <c r="I7" s="444">
        <v>77842</v>
      </c>
      <c r="J7" s="681"/>
    </row>
    <row r="8" spans="1:10" ht="15" customHeight="1">
      <c r="A8" s="452" t="s">
        <v>9</v>
      </c>
      <c r="B8" s="453" t="s">
        <v>481</v>
      </c>
      <c r="C8" s="438"/>
      <c r="D8" s="438"/>
      <c r="E8" s="438"/>
      <c r="F8" s="453" t="s">
        <v>161</v>
      </c>
      <c r="G8" s="438">
        <v>204889</v>
      </c>
      <c r="H8" s="438">
        <v>226745</v>
      </c>
      <c r="I8" s="444">
        <v>234256</v>
      </c>
      <c r="J8" s="681"/>
    </row>
    <row r="9" spans="1:10" ht="15" customHeight="1">
      <c r="A9" s="452" t="s">
        <v>10</v>
      </c>
      <c r="B9" s="453" t="s">
        <v>122</v>
      </c>
      <c r="C9" s="438">
        <v>96100</v>
      </c>
      <c r="D9" s="438">
        <v>150550</v>
      </c>
      <c r="E9" s="438">
        <v>145520</v>
      </c>
      <c r="F9" s="453" t="s">
        <v>132</v>
      </c>
      <c r="G9" s="438">
        <v>164300</v>
      </c>
      <c r="H9" s="438">
        <v>166950</v>
      </c>
      <c r="I9" s="444">
        <v>143046</v>
      </c>
      <c r="J9" s="681"/>
    </row>
    <row r="10" spans="1:10" ht="15" customHeight="1">
      <c r="A10" s="452" t="s">
        <v>11</v>
      </c>
      <c r="B10" s="454" t="s">
        <v>482</v>
      </c>
      <c r="C10" s="438">
        <v>101022</v>
      </c>
      <c r="D10" s="438">
        <v>101192</v>
      </c>
      <c r="E10" s="438">
        <v>132994</v>
      </c>
      <c r="F10" s="453" t="s">
        <v>133</v>
      </c>
      <c r="G10" s="438">
        <v>8000</v>
      </c>
      <c r="H10" s="438">
        <v>15273</v>
      </c>
      <c r="I10" s="444">
        <v>14718</v>
      </c>
      <c r="J10" s="681"/>
    </row>
    <row r="11" spans="1:10" ht="15" customHeight="1">
      <c r="A11" s="452" t="s">
        <v>12</v>
      </c>
      <c r="B11" s="453" t="s">
        <v>618</v>
      </c>
      <c r="C11" s="439"/>
      <c r="D11" s="439"/>
      <c r="E11" s="439"/>
      <c r="F11" s="453" t="s">
        <v>38</v>
      </c>
      <c r="G11" s="438">
        <v>2500</v>
      </c>
      <c r="H11" s="438"/>
      <c r="I11" s="444"/>
      <c r="J11" s="681"/>
    </row>
    <row r="12" spans="1:10" ht="15" customHeight="1">
      <c r="A12" s="452" t="s">
        <v>13</v>
      </c>
      <c r="B12" s="453" t="s">
        <v>357</v>
      </c>
      <c r="C12" s="438">
        <v>68890</v>
      </c>
      <c r="D12" s="438">
        <v>74035</v>
      </c>
      <c r="E12" s="438">
        <v>81793</v>
      </c>
      <c r="F12" s="7"/>
      <c r="G12" s="438"/>
      <c r="H12" s="438"/>
      <c r="I12" s="444"/>
      <c r="J12" s="681"/>
    </row>
    <row r="13" spans="1:10" ht="15" customHeight="1">
      <c r="A13" s="452" t="s">
        <v>14</v>
      </c>
      <c r="B13" s="7"/>
      <c r="C13" s="438"/>
      <c r="D13" s="438"/>
      <c r="E13" s="438"/>
      <c r="F13" s="7"/>
      <c r="G13" s="438"/>
      <c r="H13" s="438"/>
      <c r="I13" s="444"/>
      <c r="J13" s="681"/>
    </row>
    <row r="14" spans="1:10" ht="15" customHeight="1">
      <c r="A14" s="452" t="s">
        <v>15</v>
      </c>
      <c r="B14" s="463"/>
      <c r="C14" s="439"/>
      <c r="D14" s="439"/>
      <c r="E14" s="439"/>
      <c r="F14" s="7"/>
      <c r="G14" s="438"/>
      <c r="H14" s="438"/>
      <c r="I14" s="444"/>
      <c r="J14" s="681"/>
    </row>
    <row r="15" spans="1:10" ht="15" customHeight="1">
      <c r="A15" s="452" t="s">
        <v>16</v>
      </c>
      <c r="B15" s="7"/>
      <c r="C15" s="438"/>
      <c r="D15" s="438"/>
      <c r="E15" s="438"/>
      <c r="F15" s="7"/>
      <c r="G15" s="438"/>
      <c r="H15" s="438"/>
      <c r="I15" s="444"/>
      <c r="J15" s="681"/>
    </row>
    <row r="16" spans="1:10" ht="15" customHeight="1">
      <c r="A16" s="452" t="s">
        <v>17</v>
      </c>
      <c r="B16" s="7"/>
      <c r="C16" s="438"/>
      <c r="D16" s="438"/>
      <c r="E16" s="438"/>
      <c r="F16" s="7"/>
      <c r="G16" s="438"/>
      <c r="H16" s="438"/>
      <c r="I16" s="444"/>
      <c r="J16" s="681"/>
    </row>
    <row r="17" spans="1:10" ht="15" customHeight="1" thickBot="1">
      <c r="A17" s="452" t="s">
        <v>18</v>
      </c>
      <c r="B17" s="13"/>
      <c r="C17" s="440"/>
      <c r="D17" s="440"/>
      <c r="E17" s="440"/>
      <c r="F17" s="7"/>
      <c r="G17" s="440"/>
      <c r="H17" s="440"/>
      <c r="I17" s="445"/>
      <c r="J17" s="681"/>
    </row>
    <row r="18" spans="1:10" ht="17.25" customHeight="1" thickBot="1">
      <c r="A18" s="455" t="s">
        <v>19</v>
      </c>
      <c r="B18" s="436" t="s">
        <v>483</v>
      </c>
      <c r="C18" s="441">
        <f>+C6+C7+C9+C10+C12+C13+C14+C15+C16+C17</f>
        <v>754968</v>
      </c>
      <c r="D18" s="441">
        <f>+D6+D7+D9+D10+D12+D13+D14+D15+D16+D17</f>
        <v>911964</v>
      </c>
      <c r="E18" s="441">
        <f>+E6+E7+E9+E10+E12+E13+E14+E15+E16+E17</f>
        <v>869567</v>
      </c>
      <c r="F18" s="436" t="s">
        <v>490</v>
      </c>
      <c r="G18" s="441">
        <f>SUM(G6:G17)</f>
        <v>719460</v>
      </c>
      <c r="H18" s="441">
        <f>SUM(H6:H17)</f>
        <v>846855</v>
      </c>
      <c r="I18" s="441">
        <f>SUM(I6:I17)</f>
        <v>826701</v>
      </c>
      <c r="J18" s="681"/>
    </row>
    <row r="19" spans="1:10" ht="15" customHeight="1">
      <c r="A19" s="456" t="s">
        <v>20</v>
      </c>
      <c r="B19" s="457" t="s">
        <v>484</v>
      </c>
      <c r="C19" s="41">
        <f>+C20+C21+C22+C23</f>
        <v>0</v>
      </c>
      <c r="D19" s="41">
        <f>+D20+D21+D22+D23</f>
        <v>0</v>
      </c>
      <c r="E19" s="41">
        <f>+E20+E21+E22+E23</f>
        <v>0</v>
      </c>
      <c r="F19" s="458" t="s">
        <v>139</v>
      </c>
      <c r="G19" s="442"/>
      <c r="H19" s="442"/>
      <c r="I19" s="442"/>
      <c r="J19" s="681"/>
    </row>
    <row r="20" spans="1:10" ht="15" customHeight="1">
      <c r="A20" s="459" t="s">
        <v>21</v>
      </c>
      <c r="B20" s="458" t="s">
        <v>153</v>
      </c>
      <c r="C20" s="435"/>
      <c r="D20" s="435"/>
      <c r="E20" s="435"/>
      <c r="F20" s="458" t="s">
        <v>491</v>
      </c>
      <c r="G20" s="435"/>
      <c r="H20" s="435"/>
      <c r="I20" s="435"/>
      <c r="J20" s="681"/>
    </row>
    <row r="21" spans="1:10" ht="15" customHeight="1">
      <c r="A21" s="459" t="s">
        <v>22</v>
      </c>
      <c r="B21" s="458" t="s">
        <v>154</v>
      </c>
      <c r="C21" s="435"/>
      <c r="D21" s="435"/>
      <c r="E21" s="435"/>
      <c r="F21" s="458" t="s">
        <v>113</v>
      </c>
      <c r="G21" s="435"/>
      <c r="H21" s="435"/>
      <c r="I21" s="435"/>
      <c r="J21" s="681"/>
    </row>
    <row r="22" spans="1:10" ht="15" customHeight="1">
      <c r="A22" s="459" t="s">
        <v>23</v>
      </c>
      <c r="B22" s="458" t="s">
        <v>159</v>
      </c>
      <c r="C22" s="435"/>
      <c r="D22" s="435"/>
      <c r="E22" s="435"/>
      <c r="F22" s="458" t="s">
        <v>114</v>
      </c>
      <c r="G22" s="435"/>
      <c r="H22" s="435"/>
      <c r="I22" s="435"/>
      <c r="J22" s="681"/>
    </row>
    <row r="23" spans="1:10" ht="15" customHeight="1">
      <c r="A23" s="459" t="s">
        <v>24</v>
      </c>
      <c r="B23" s="458" t="s">
        <v>160</v>
      </c>
      <c r="C23" s="435"/>
      <c r="D23" s="435"/>
      <c r="E23" s="435"/>
      <c r="F23" s="457" t="s">
        <v>162</v>
      </c>
      <c r="G23" s="435"/>
      <c r="H23" s="435"/>
      <c r="I23" s="435"/>
      <c r="J23" s="681"/>
    </row>
    <row r="24" spans="1:10" ht="15" customHeight="1">
      <c r="A24" s="459" t="s">
        <v>25</v>
      </c>
      <c r="B24" s="458" t="s">
        <v>485</v>
      </c>
      <c r="C24" s="460">
        <f>+C25+C26</f>
        <v>0</v>
      </c>
      <c r="D24" s="460">
        <f>+D25+D26</f>
        <v>0</v>
      </c>
      <c r="E24" s="460">
        <f>+E25+E26</f>
        <v>0</v>
      </c>
      <c r="F24" s="458" t="s">
        <v>140</v>
      </c>
      <c r="G24" s="435"/>
      <c r="H24" s="435"/>
      <c r="I24" s="435"/>
      <c r="J24" s="681"/>
    </row>
    <row r="25" spans="1:10" ht="15" customHeight="1">
      <c r="A25" s="456" t="s">
        <v>26</v>
      </c>
      <c r="B25" s="457" t="s">
        <v>486</v>
      </c>
      <c r="C25" s="442"/>
      <c r="D25" s="442"/>
      <c r="E25" s="442"/>
      <c r="F25" s="451" t="s">
        <v>141</v>
      </c>
      <c r="G25" s="442"/>
      <c r="H25" s="442"/>
      <c r="I25" s="442"/>
      <c r="J25" s="681"/>
    </row>
    <row r="26" spans="1:10" ht="15" customHeight="1" thickBot="1">
      <c r="A26" s="459" t="s">
        <v>27</v>
      </c>
      <c r="B26" s="458" t="s">
        <v>487</v>
      </c>
      <c r="C26" s="435"/>
      <c r="D26" s="435"/>
      <c r="E26" s="435"/>
      <c r="F26" s="7"/>
      <c r="G26" s="435"/>
      <c r="H26" s="435"/>
      <c r="I26" s="435"/>
      <c r="J26" s="681"/>
    </row>
    <row r="27" spans="1:10" ht="17.25" customHeight="1" thickBot="1">
      <c r="A27" s="455" t="s">
        <v>28</v>
      </c>
      <c r="B27" s="436" t="s">
        <v>488</v>
      </c>
      <c r="C27" s="441">
        <f>+C19+C24</f>
        <v>0</v>
      </c>
      <c r="D27" s="441">
        <f>+D19+D24</f>
        <v>0</v>
      </c>
      <c r="E27" s="441">
        <f>+E19+E24</f>
        <v>0</v>
      </c>
      <c r="F27" s="436" t="s">
        <v>492</v>
      </c>
      <c r="G27" s="441">
        <f>SUM(G19:G26)</f>
        <v>0</v>
      </c>
      <c r="H27" s="441">
        <f>SUM(H19:H26)</f>
        <v>0</v>
      </c>
      <c r="I27" s="441">
        <f>SUM(I19:I26)</f>
        <v>0</v>
      </c>
      <c r="J27" s="681"/>
    </row>
    <row r="28" spans="1:10" ht="17.25" customHeight="1" thickBot="1">
      <c r="A28" s="455" t="s">
        <v>29</v>
      </c>
      <c r="B28" s="461" t="s">
        <v>489</v>
      </c>
      <c r="C28" s="95">
        <f>+C18+C27</f>
        <v>754968</v>
      </c>
      <c r="D28" s="95">
        <f>+D18+D27</f>
        <v>911964</v>
      </c>
      <c r="E28" s="462">
        <f>+E18+E27</f>
        <v>869567</v>
      </c>
      <c r="F28" s="461" t="s">
        <v>493</v>
      </c>
      <c r="G28" s="95">
        <f>+G18+G27</f>
        <v>719460</v>
      </c>
      <c r="H28" s="95">
        <f>+H18+H27</f>
        <v>846855</v>
      </c>
      <c r="I28" s="95">
        <f>+I18+I27</f>
        <v>826701</v>
      </c>
      <c r="J28" s="681"/>
    </row>
    <row r="29" spans="1:10" ht="17.25" customHeight="1" thickBot="1">
      <c r="A29" s="455" t="s">
        <v>30</v>
      </c>
      <c r="B29" s="461" t="s">
        <v>117</v>
      </c>
      <c r="C29" s="95" t="str">
        <f>IF(C18-G18&lt;0,G18-C18,"-")</f>
        <v>-</v>
      </c>
      <c r="D29" s="95" t="str">
        <f>IF(D18-H18&lt;0,H18-D18,"-")</f>
        <v>-</v>
      </c>
      <c r="E29" s="462" t="str">
        <f>IF(E18-I18&lt;0,I18-E18,"-")</f>
        <v>-</v>
      </c>
      <c r="F29" s="461" t="s">
        <v>118</v>
      </c>
      <c r="G29" s="95">
        <f>IF(C18-G18&gt;0,C18-G18,"-")</f>
        <v>35508</v>
      </c>
      <c r="H29" s="95">
        <f>IF(D18-H18&gt;0,D18-H18,"-")</f>
        <v>65109</v>
      </c>
      <c r="I29" s="95">
        <f>IF(E18-I18&gt;0,E18-I18,"-")</f>
        <v>42866</v>
      </c>
      <c r="J29" s="681"/>
    </row>
    <row r="30" spans="1:10" ht="17.25" customHeight="1" thickBot="1">
      <c r="A30" s="455" t="s">
        <v>31</v>
      </c>
      <c r="B30" s="461" t="s">
        <v>163</v>
      </c>
      <c r="C30" s="95" t="str">
        <f>IF(C28-G28&lt;0,G28-C28,"-")</f>
        <v>-</v>
      </c>
      <c r="D30" s="95" t="str">
        <f>IF(D28-H28&lt;0,H28-D28,"-")</f>
        <v>-</v>
      </c>
      <c r="E30" s="462" t="str">
        <f>IF(E28-I28&lt;0,I28-E28,"-")</f>
        <v>-</v>
      </c>
      <c r="F30" s="461" t="s">
        <v>164</v>
      </c>
      <c r="G30" s="95">
        <f>IF(C28-G28&gt;0,C28-G28,"-")</f>
        <v>35508</v>
      </c>
      <c r="H30" s="95">
        <f>IF(D28-H28&gt;0,D28-H28,"-")</f>
        <v>65109</v>
      </c>
      <c r="I30" s="95">
        <f>IF(E28-I28&gt;0,E28-I28,"-")</f>
        <v>42866</v>
      </c>
      <c r="J30" s="681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96" zoomScaleSheetLayoutView="96" workbookViewId="0" topLeftCell="C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46" t="s">
        <v>116</v>
      </c>
      <c r="C1" s="447"/>
      <c r="D1" s="447"/>
      <c r="E1" s="447"/>
      <c r="F1" s="447"/>
      <c r="G1" s="447"/>
      <c r="H1" s="447"/>
      <c r="I1" s="447"/>
      <c r="J1" s="684"/>
    </row>
    <row r="2" spans="7:10" ht="14.25" thickBot="1">
      <c r="G2" s="40"/>
      <c r="H2" s="40"/>
      <c r="I2" s="40" t="s">
        <v>52</v>
      </c>
      <c r="J2" s="684"/>
    </row>
    <row r="3" spans="1:10" ht="24" customHeight="1" thickBot="1">
      <c r="A3" s="682" t="s">
        <v>60</v>
      </c>
      <c r="B3" s="471" t="s">
        <v>44</v>
      </c>
      <c r="C3" s="472"/>
      <c r="D3" s="472"/>
      <c r="E3" s="472"/>
      <c r="F3" s="471" t="s">
        <v>45</v>
      </c>
      <c r="G3" s="473"/>
      <c r="H3" s="473"/>
      <c r="I3" s="473"/>
      <c r="J3" s="684"/>
    </row>
    <row r="4" spans="1:10" s="448" customFormat="1" ht="35.25" customHeight="1" thickBot="1">
      <c r="A4" s="683"/>
      <c r="B4" s="28" t="s">
        <v>53</v>
      </c>
      <c r="C4" s="29" t="str">
        <f>+'2.1.sz.mell  '!C4</f>
        <v>2014. évi eredeti előirányzat</v>
      </c>
      <c r="D4" s="434" t="str">
        <f>+'2.1.sz.mell  '!D4</f>
        <v>2014. évi módosított előirányzat</v>
      </c>
      <c r="E4" s="29" t="str">
        <f>+'2.1.sz.mell  '!E4</f>
        <v>2014. évi teljesítés</v>
      </c>
      <c r="F4" s="28" t="s">
        <v>53</v>
      </c>
      <c r="G4" s="29" t="str">
        <f>+'2.1.sz.mell  '!C4</f>
        <v>2014. évi eredeti előirányzat</v>
      </c>
      <c r="H4" s="434" t="str">
        <f>+'2.1.sz.mell  '!D4</f>
        <v>2014. évi módosított előirányzat</v>
      </c>
      <c r="I4" s="464" t="str">
        <f>+'2.1.sz.mell  '!E4</f>
        <v>2014. évi teljesítés</v>
      </c>
      <c r="J4" s="684"/>
    </row>
    <row r="5" spans="1:10" s="448" customFormat="1" ht="13.5" thickBot="1">
      <c r="A5" s="474" t="s">
        <v>425</v>
      </c>
      <c r="B5" s="475" t="s">
        <v>426</v>
      </c>
      <c r="C5" s="476" t="s">
        <v>427</v>
      </c>
      <c r="D5" s="476" t="s">
        <v>428</v>
      </c>
      <c r="E5" s="476" t="s">
        <v>429</v>
      </c>
      <c r="F5" s="475" t="s">
        <v>502</v>
      </c>
      <c r="G5" s="476" t="s">
        <v>503</v>
      </c>
      <c r="H5" s="476" t="s">
        <v>504</v>
      </c>
      <c r="I5" s="477" t="s">
        <v>505</v>
      </c>
      <c r="J5" s="684"/>
    </row>
    <row r="6" spans="1:10" ht="12.75" customHeight="1">
      <c r="A6" s="450" t="s">
        <v>7</v>
      </c>
      <c r="B6" s="451" t="s">
        <v>828</v>
      </c>
      <c r="C6" s="437"/>
      <c r="D6" s="437">
        <v>102000</v>
      </c>
      <c r="E6" s="437">
        <v>110657</v>
      </c>
      <c r="F6" s="451" t="s">
        <v>155</v>
      </c>
      <c r="G6" s="437">
        <v>52364</v>
      </c>
      <c r="H6" s="437">
        <v>58130</v>
      </c>
      <c r="I6" s="443">
        <v>46828</v>
      </c>
      <c r="J6" s="684"/>
    </row>
    <row r="7" spans="1:10" ht="12.75">
      <c r="A7" s="452" t="s">
        <v>8</v>
      </c>
      <c r="B7" s="453" t="s">
        <v>494</v>
      </c>
      <c r="C7" s="438"/>
      <c r="D7" s="438"/>
      <c r="E7" s="438"/>
      <c r="F7" s="453" t="s">
        <v>506</v>
      </c>
      <c r="G7" s="438"/>
      <c r="H7" s="438"/>
      <c r="I7" s="444"/>
      <c r="J7" s="684"/>
    </row>
    <row r="8" spans="1:10" ht="12.75" customHeight="1">
      <c r="A8" s="452" t="s">
        <v>9</v>
      </c>
      <c r="B8" s="453" t="s">
        <v>495</v>
      </c>
      <c r="C8" s="438"/>
      <c r="D8" s="438"/>
      <c r="E8" s="438"/>
      <c r="F8" s="453" t="s">
        <v>135</v>
      </c>
      <c r="G8" s="438">
        <v>31994</v>
      </c>
      <c r="H8" s="438">
        <v>30380</v>
      </c>
      <c r="I8" s="444">
        <v>10912</v>
      </c>
      <c r="J8" s="684"/>
    </row>
    <row r="9" spans="1:10" ht="12.75" customHeight="1">
      <c r="A9" s="452" t="s">
        <v>10</v>
      </c>
      <c r="B9" s="453" t="s">
        <v>496</v>
      </c>
      <c r="C9" s="438">
        <v>46360</v>
      </c>
      <c r="D9" s="438">
        <v>22640</v>
      </c>
      <c r="E9" s="438">
        <v>11351</v>
      </c>
      <c r="F9" s="453" t="s">
        <v>507</v>
      </c>
      <c r="G9" s="438"/>
      <c r="H9" s="438"/>
      <c r="I9" s="444"/>
      <c r="J9" s="684"/>
    </row>
    <row r="10" spans="1:10" ht="12.75" customHeight="1">
      <c r="A10" s="452" t="s">
        <v>11</v>
      </c>
      <c r="B10" s="453" t="s">
        <v>497</v>
      </c>
      <c r="C10" s="438"/>
      <c r="D10" s="438"/>
      <c r="E10" s="438"/>
      <c r="F10" s="453" t="s">
        <v>158</v>
      </c>
      <c r="G10" s="438">
        <v>10</v>
      </c>
      <c r="H10" s="438">
        <v>107839</v>
      </c>
      <c r="I10" s="444">
        <v>107829</v>
      </c>
      <c r="J10" s="684"/>
    </row>
    <row r="11" spans="1:10" ht="12.75" customHeight="1">
      <c r="A11" s="452" t="s">
        <v>12</v>
      </c>
      <c r="B11" s="453" t="s">
        <v>498</v>
      </c>
      <c r="C11" s="439">
        <v>2500</v>
      </c>
      <c r="D11" s="439">
        <v>6600</v>
      </c>
      <c r="E11" s="439">
        <v>1397</v>
      </c>
      <c r="F11" s="492"/>
      <c r="G11" s="438"/>
      <c r="H11" s="438"/>
      <c r="I11" s="444"/>
      <c r="J11" s="684"/>
    </row>
    <row r="12" spans="1:10" ht="12.75" customHeight="1">
      <c r="A12" s="452" t="s">
        <v>13</v>
      </c>
      <c r="B12" s="7"/>
      <c r="C12" s="438"/>
      <c r="D12" s="438"/>
      <c r="E12" s="438"/>
      <c r="F12" s="492"/>
      <c r="G12" s="438"/>
      <c r="H12" s="438"/>
      <c r="I12" s="444"/>
      <c r="J12" s="684"/>
    </row>
    <row r="13" spans="1:10" ht="12.75" customHeight="1">
      <c r="A13" s="452" t="s">
        <v>14</v>
      </c>
      <c r="B13" s="7"/>
      <c r="C13" s="438"/>
      <c r="D13" s="438"/>
      <c r="E13" s="438"/>
      <c r="F13" s="493"/>
      <c r="G13" s="438"/>
      <c r="H13" s="438"/>
      <c r="I13" s="444"/>
      <c r="J13" s="684"/>
    </row>
    <row r="14" spans="1:10" ht="12.75" customHeight="1">
      <c r="A14" s="452" t="s">
        <v>15</v>
      </c>
      <c r="B14" s="490"/>
      <c r="C14" s="439"/>
      <c r="D14" s="439"/>
      <c r="E14" s="439"/>
      <c r="F14" s="492"/>
      <c r="G14" s="438"/>
      <c r="H14" s="438"/>
      <c r="I14" s="444"/>
      <c r="J14" s="684"/>
    </row>
    <row r="15" spans="1:10" ht="12.75">
      <c r="A15" s="452" t="s">
        <v>16</v>
      </c>
      <c r="B15" s="7"/>
      <c r="C15" s="439"/>
      <c r="D15" s="439"/>
      <c r="E15" s="439"/>
      <c r="F15" s="492"/>
      <c r="G15" s="438"/>
      <c r="H15" s="438"/>
      <c r="I15" s="444"/>
      <c r="J15" s="684"/>
    </row>
    <row r="16" spans="1:10" ht="12.75" customHeight="1" thickBot="1">
      <c r="A16" s="487" t="s">
        <v>17</v>
      </c>
      <c r="B16" s="491"/>
      <c r="C16" s="489"/>
      <c r="D16" s="100"/>
      <c r="E16" s="107"/>
      <c r="F16" s="488" t="s">
        <v>38</v>
      </c>
      <c r="G16" s="438"/>
      <c r="H16" s="438"/>
      <c r="I16" s="444"/>
      <c r="J16" s="684"/>
    </row>
    <row r="17" spans="1:10" ht="15.75" customHeight="1" thickBot="1">
      <c r="A17" s="455" t="s">
        <v>18</v>
      </c>
      <c r="B17" s="436" t="s">
        <v>499</v>
      </c>
      <c r="C17" s="441">
        <f>+C6+C8+C9+C11+C12+C13+C14+C15+C16</f>
        <v>48860</v>
      </c>
      <c r="D17" s="441">
        <f>+D6+D8+D9+D11+D12+D13+D14+D15+D16</f>
        <v>131240</v>
      </c>
      <c r="E17" s="441">
        <f>+E6+E8+E9+E11+E12+E13+E14+E15+E16</f>
        <v>123405</v>
      </c>
      <c r="F17" s="436" t="s">
        <v>508</v>
      </c>
      <c r="G17" s="441">
        <f>+G6+G8+G10+G11+G12+G13+G14+G15+G16</f>
        <v>84368</v>
      </c>
      <c r="H17" s="441">
        <f>+H6+H8+H10+H11+H12+H13+H14+H15+H16</f>
        <v>196349</v>
      </c>
      <c r="I17" s="470">
        <f>+I6+I8+I10+I11+I12+I13+I14+I15+I16</f>
        <v>165569</v>
      </c>
      <c r="J17" s="684"/>
    </row>
    <row r="18" spans="1:10" ht="12.75" customHeight="1">
      <c r="A18" s="450" t="s">
        <v>19</v>
      </c>
      <c r="B18" s="479" t="s">
        <v>176</v>
      </c>
      <c r="C18" s="486">
        <f>+C19+C20+C21+C22+C23</f>
        <v>0</v>
      </c>
      <c r="D18" s="486">
        <f>+D19+D20+D21+D22+D23</f>
        <v>0</v>
      </c>
      <c r="E18" s="486">
        <f>+E19+E20+E21+E22+E23</f>
        <v>0</v>
      </c>
      <c r="F18" s="458" t="s">
        <v>139</v>
      </c>
      <c r="G18" s="97"/>
      <c r="H18" s="97"/>
      <c r="I18" s="467"/>
      <c r="J18" s="684"/>
    </row>
    <row r="19" spans="1:10" ht="12.75" customHeight="1">
      <c r="A19" s="452" t="s">
        <v>20</v>
      </c>
      <c r="B19" s="480" t="s">
        <v>165</v>
      </c>
      <c r="C19" s="435"/>
      <c r="D19" s="435"/>
      <c r="E19" s="435"/>
      <c r="F19" s="458" t="s">
        <v>142</v>
      </c>
      <c r="G19" s="435"/>
      <c r="H19" s="435"/>
      <c r="I19" s="468"/>
      <c r="J19" s="684"/>
    </row>
    <row r="20" spans="1:10" ht="12.75" customHeight="1">
      <c r="A20" s="450" t="s">
        <v>21</v>
      </c>
      <c r="B20" s="480" t="s">
        <v>166</v>
      </c>
      <c r="C20" s="435"/>
      <c r="D20" s="435"/>
      <c r="E20" s="435"/>
      <c r="F20" s="458" t="s">
        <v>113</v>
      </c>
      <c r="G20" s="435"/>
      <c r="H20" s="435"/>
      <c r="I20" s="468"/>
      <c r="J20" s="684"/>
    </row>
    <row r="21" spans="1:10" ht="12.75" customHeight="1">
      <c r="A21" s="452" t="s">
        <v>22</v>
      </c>
      <c r="B21" s="480" t="s">
        <v>167</v>
      </c>
      <c r="C21" s="435"/>
      <c r="D21" s="435"/>
      <c r="E21" s="435"/>
      <c r="F21" s="458" t="s">
        <v>114</v>
      </c>
      <c r="G21" s="435"/>
      <c r="H21" s="435"/>
      <c r="I21" s="468"/>
      <c r="J21" s="684"/>
    </row>
    <row r="22" spans="1:10" ht="12.75" customHeight="1">
      <c r="A22" s="450" t="s">
        <v>23</v>
      </c>
      <c r="B22" s="480" t="s">
        <v>168</v>
      </c>
      <c r="C22" s="435"/>
      <c r="D22" s="435"/>
      <c r="E22" s="435"/>
      <c r="F22" s="457" t="s">
        <v>162</v>
      </c>
      <c r="G22" s="435"/>
      <c r="H22" s="435"/>
      <c r="I22" s="468"/>
      <c r="J22" s="684"/>
    </row>
    <row r="23" spans="1:10" ht="12.75" customHeight="1">
      <c r="A23" s="452" t="s">
        <v>24</v>
      </c>
      <c r="B23" s="481" t="s">
        <v>169</v>
      </c>
      <c r="C23" s="435"/>
      <c r="D23" s="435"/>
      <c r="E23" s="435"/>
      <c r="F23" s="458" t="s">
        <v>143</v>
      </c>
      <c r="G23" s="435"/>
      <c r="H23" s="435"/>
      <c r="I23" s="468"/>
      <c r="J23" s="684"/>
    </row>
    <row r="24" spans="1:10" ht="12.75" customHeight="1">
      <c r="A24" s="450" t="s">
        <v>25</v>
      </c>
      <c r="B24" s="482" t="s">
        <v>170</v>
      </c>
      <c r="C24" s="460">
        <f>+C25+C26+C27+C28+C29</f>
        <v>0</v>
      </c>
      <c r="D24" s="460">
        <f>+D25+D26+D27+D28+D29</f>
        <v>0</v>
      </c>
      <c r="E24" s="460">
        <f>+E25+E26+E27+E28+E29</f>
        <v>0</v>
      </c>
      <c r="F24" s="483" t="s">
        <v>141</v>
      </c>
      <c r="G24" s="435"/>
      <c r="H24" s="435"/>
      <c r="I24" s="468"/>
      <c r="J24" s="684"/>
    </row>
    <row r="25" spans="1:10" ht="12.75" customHeight="1">
      <c r="A25" s="452" t="s">
        <v>26</v>
      </c>
      <c r="B25" s="481" t="s">
        <v>171</v>
      </c>
      <c r="C25" s="435"/>
      <c r="D25" s="435"/>
      <c r="E25" s="435"/>
      <c r="F25" s="483" t="s">
        <v>509</v>
      </c>
      <c r="G25" s="435"/>
      <c r="H25" s="435"/>
      <c r="I25" s="468"/>
      <c r="J25" s="684"/>
    </row>
    <row r="26" spans="1:10" ht="12.75" customHeight="1">
      <c r="A26" s="450" t="s">
        <v>27</v>
      </c>
      <c r="B26" s="481" t="s">
        <v>172</v>
      </c>
      <c r="C26" s="435"/>
      <c r="D26" s="435"/>
      <c r="E26" s="435"/>
      <c r="F26" s="478"/>
      <c r="G26" s="435"/>
      <c r="H26" s="435"/>
      <c r="I26" s="468"/>
      <c r="J26" s="684"/>
    </row>
    <row r="27" spans="1:10" ht="12.75" customHeight="1">
      <c r="A27" s="452" t="s">
        <v>28</v>
      </c>
      <c r="B27" s="480" t="s">
        <v>173</v>
      </c>
      <c r="C27" s="435"/>
      <c r="D27" s="435"/>
      <c r="E27" s="435"/>
      <c r="F27" s="469"/>
      <c r="G27" s="435"/>
      <c r="H27" s="435"/>
      <c r="I27" s="468"/>
      <c r="J27" s="684"/>
    </row>
    <row r="28" spans="1:10" ht="12.75" customHeight="1">
      <c r="A28" s="450" t="s">
        <v>29</v>
      </c>
      <c r="B28" s="484" t="s">
        <v>174</v>
      </c>
      <c r="C28" s="435"/>
      <c r="D28" s="435"/>
      <c r="E28" s="435"/>
      <c r="F28" s="7"/>
      <c r="G28" s="435"/>
      <c r="H28" s="435"/>
      <c r="I28" s="468"/>
      <c r="J28" s="684"/>
    </row>
    <row r="29" spans="1:10" ht="12.75" customHeight="1" thickBot="1">
      <c r="A29" s="452" t="s">
        <v>30</v>
      </c>
      <c r="B29" s="485" t="s">
        <v>175</v>
      </c>
      <c r="C29" s="435"/>
      <c r="D29" s="435"/>
      <c r="E29" s="435"/>
      <c r="F29" s="469"/>
      <c r="G29" s="435"/>
      <c r="H29" s="435"/>
      <c r="I29" s="468"/>
      <c r="J29" s="684"/>
    </row>
    <row r="30" spans="1:10" ht="16.5" customHeight="1" thickBot="1">
      <c r="A30" s="455" t="s">
        <v>31</v>
      </c>
      <c r="B30" s="436" t="s">
        <v>500</v>
      </c>
      <c r="C30" s="441">
        <f>+C18+C24</f>
        <v>0</v>
      </c>
      <c r="D30" s="441">
        <f>+D18+D24</f>
        <v>0</v>
      </c>
      <c r="E30" s="441">
        <f>+E18+E24</f>
        <v>0</v>
      </c>
      <c r="F30" s="436" t="s">
        <v>511</v>
      </c>
      <c r="G30" s="441">
        <f>SUM(G18:G29)</f>
        <v>0</v>
      </c>
      <c r="H30" s="441">
        <f>SUM(H18:H29)</f>
        <v>0</v>
      </c>
      <c r="I30" s="470">
        <f>SUM(I18:I29)</f>
        <v>0</v>
      </c>
      <c r="J30" s="684"/>
    </row>
    <row r="31" spans="1:10" ht="16.5" customHeight="1" thickBot="1">
      <c r="A31" s="455" t="s">
        <v>32</v>
      </c>
      <c r="B31" s="461" t="s">
        <v>501</v>
      </c>
      <c r="C31" s="95">
        <f>+C17+C30</f>
        <v>48860</v>
      </c>
      <c r="D31" s="95">
        <f>+D17+D30</f>
        <v>131240</v>
      </c>
      <c r="E31" s="462">
        <f>+E17+E30</f>
        <v>123405</v>
      </c>
      <c r="F31" s="461" t="s">
        <v>510</v>
      </c>
      <c r="G31" s="95">
        <f>+G17+G30</f>
        <v>84368</v>
      </c>
      <c r="H31" s="95">
        <f>+H17+H30</f>
        <v>196349</v>
      </c>
      <c r="I31" s="96">
        <f>+I17+I30</f>
        <v>165569</v>
      </c>
      <c r="J31" s="684"/>
    </row>
    <row r="32" spans="1:10" ht="16.5" customHeight="1" thickBot="1">
      <c r="A32" s="455" t="s">
        <v>33</v>
      </c>
      <c r="B32" s="461" t="s">
        <v>117</v>
      </c>
      <c r="C32" s="95">
        <f>IF(C17-G17&lt;0,G17-C17,"-")</f>
        <v>35508</v>
      </c>
      <c r="D32" s="95">
        <f>IF(D17-H17&lt;0,H17-D17,"-")</f>
        <v>65109</v>
      </c>
      <c r="E32" s="462">
        <f>IF(E17-I17&lt;0,I17-E17,"-")</f>
        <v>42164</v>
      </c>
      <c r="F32" s="461" t="s">
        <v>118</v>
      </c>
      <c r="G32" s="95" t="str">
        <f>IF(C17-G17&gt;0,C17-G17,"-")</f>
        <v>-</v>
      </c>
      <c r="H32" s="95" t="str">
        <f>IF(D17-H17&gt;0,D17-H17,"-")</f>
        <v>-</v>
      </c>
      <c r="I32" s="96" t="str">
        <f>IF(E17-I17&gt;0,E17-I17,"-")</f>
        <v>-</v>
      </c>
      <c r="J32" s="684"/>
    </row>
    <row r="33" spans="1:10" ht="16.5" customHeight="1" thickBot="1">
      <c r="A33" s="455" t="s">
        <v>34</v>
      </c>
      <c r="B33" s="461" t="s">
        <v>163</v>
      </c>
      <c r="C33" s="95" t="str">
        <f>IF(C26-G26&lt;0,G26-C26,"-")</f>
        <v>-</v>
      </c>
      <c r="D33" s="95" t="str">
        <f>IF(D26-H26&lt;0,H26-D26,"-")</f>
        <v>-</v>
      </c>
      <c r="E33" s="462" t="str">
        <f>IF(E26-I26&lt;0,I26-E26,"-")</f>
        <v>-</v>
      </c>
      <c r="F33" s="461" t="s">
        <v>164</v>
      </c>
      <c r="G33" s="95" t="str">
        <f>IF(C26-G26&gt;0,C26-G26,"-")</f>
        <v>-</v>
      </c>
      <c r="H33" s="95" t="str">
        <f>IF(D26-H26&gt;0,D26-H26,"-")</f>
        <v>-</v>
      </c>
      <c r="I33" s="96" t="str">
        <f>IF(E26-I26&gt;0,E26-I26,"-")</f>
        <v>-</v>
      </c>
      <c r="J33" s="684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15" sqref="A15:C15"/>
    </sheetView>
  </sheetViews>
  <sheetFormatPr defaultColWidth="9.00390625" defaultRowHeight="12.75"/>
  <cols>
    <col min="1" max="1" width="44.50390625" style="5" customWidth="1"/>
    <col min="2" max="2" width="20.125" style="4" customWidth="1"/>
    <col min="3" max="3" width="25.125" style="4" customWidth="1"/>
    <col min="4" max="4" width="5.125" style="4" customWidth="1"/>
    <col min="5" max="16384" width="9.375" style="4" customWidth="1"/>
  </cols>
  <sheetData>
    <row r="1" spans="1:4" ht="38.25" customHeight="1">
      <c r="A1" s="685" t="s">
        <v>1</v>
      </c>
      <c r="B1" s="685"/>
      <c r="C1" s="685"/>
      <c r="D1" s="686"/>
    </row>
    <row r="2" spans="1:4" ht="22.5" customHeight="1" thickBot="1">
      <c r="A2" s="27"/>
      <c r="B2" s="10"/>
      <c r="C2" s="660" t="s">
        <v>881</v>
      </c>
      <c r="D2" s="686"/>
    </row>
    <row r="3" spans="1:4" s="6" customFormat="1" ht="50.25" customHeight="1" thickBot="1">
      <c r="A3" s="28" t="s">
        <v>56</v>
      </c>
      <c r="B3" s="29" t="s">
        <v>877</v>
      </c>
      <c r="C3" s="29" t="s">
        <v>58</v>
      </c>
      <c r="D3" s="686"/>
    </row>
    <row r="4" spans="1:4" s="10" customFormat="1" ht="12" customHeight="1" thickBot="1">
      <c r="A4" s="465" t="s">
        <v>425</v>
      </c>
      <c r="B4" s="466" t="s">
        <v>426</v>
      </c>
      <c r="C4" s="466" t="s">
        <v>427</v>
      </c>
      <c r="D4" s="686"/>
    </row>
    <row r="5" spans="1:4" ht="15.75" customHeight="1">
      <c r="A5" s="7" t="s">
        <v>867</v>
      </c>
      <c r="B5" s="2">
        <v>183</v>
      </c>
      <c r="C5" s="11">
        <v>2014</v>
      </c>
      <c r="D5" s="686"/>
    </row>
    <row r="6" spans="1:4" ht="15.75" customHeight="1">
      <c r="A6" s="7" t="s">
        <v>868</v>
      </c>
      <c r="B6" s="2">
        <v>5824</v>
      </c>
      <c r="C6" s="11">
        <v>2014</v>
      </c>
      <c r="D6" s="686"/>
    </row>
    <row r="7" spans="1:4" ht="15.75" customHeight="1">
      <c r="A7" s="7" t="s">
        <v>869</v>
      </c>
      <c r="B7" s="2">
        <v>899</v>
      </c>
      <c r="C7" s="11">
        <v>2014</v>
      </c>
      <c r="D7" s="686"/>
    </row>
    <row r="8" spans="1:4" ht="15.75" customHeight="1">
      <c r="A8" s="12" t="s">
        <v>870</v>
      </c>
      <c r="B8" s="2">
        <v>1003</v>
      </c>
      <c r="C8" s="11">
        <v>2014</v>
      </c>
      <c r="D8" s="686"/>
    </row>
    <row r="9" spans="1:4" ht="15.75" customHeight="1">
      <c r="A9" s="7" t="s">
        <v>871</v>
      </c>
      <c r="B9" s="2">
        <v>2223</v>
      </c>
      <c r="C9" s="11">
        <v>2014</v>
      </c>
      <c r="D9" s="686"/>
    </row>
    <row r="10" spans="1:4" ht="15.75" customHeight="1">
      <c r="A10" s="12" t="s">
        <v>872</v>
      </c>
      <c r="B10" s="2">
        <v>500</v>
      </c>
      <c r="C10" s="11">
        <v>2014</v>
      </c>
      <c r="D10" s="686"/>
    </row>
    <row r="11" spans="1:4" ht="15.75" customHeight="1">
      <c r="A11" s="7" t="s">
        <v>873</v>
      </c>
      <c r="B11" s="2">
        <v>2300</v>
      </c>
      <c r="C11" s="11">
        <v>2014</v>
      </c>
      <c r="D11" s="686"/>
    </row>
    <row r="12" spans="1:4" ht="15.75" customHeight="1">
      <c r="A12" s="7" t="s">
        <v>874</v>
      </c>
      <c r="B12" s="2">
        <v>17785</v>
      </c>
      <c r="C12" s="11">
        <v>2014</v>
      </c>
      <c r="D12" s="686"/>
    </row>
    <row r="13" spans="1:4" ht="15.75" customHeight="1">
      <c r="A13" s="7" t="s">
        <v>875</v>
      </c>
      <c r="B13" s="2">
        <v>11722</v>
      </c>
      <c r="C13" s="11" t="s">
        <v>880</v>
      </c>
      <c r="D13" s="686"/>
    </row>
    <row r="14" spans="1:4" ht="15.75" customHeight="1">
      <c r="A14" s="7" t="s">
        <v>878</v>
      </c>
      <c r="B14" s="2">
        <v>4389</v>
      </c>
      <c r="C14" s="11">
        <v>2014</v>
      </c>
      <c r="D14" s="686"/>
    </row>
    <row r="15" spans="1:4" ht="15.75" customHeight="1">
      <c r="A15" s="7"/>
      <c r="B15" s="2"/>
      <c r="C15" s="11"/>
      <c r="D15" s="686"/>
    </row>
    <row r="16" spans="1:4" ht="15.75" customHeight="1">
      <c r="A16" s="7"/>
      <c r="B16" s="2"/>
      <c r="C16" s="11"/>
      <c r="D16" s="686"/>
    </row>
    <row r="17" spans="1:4" ht="15.75" customHeight="1">
      <c r="A17" s="7"/>
      <c r="B17" s="2"/>
      <c r="C17" s="11"/>
      <c r="D17" s="686"/>
    </row>
    <row r="18" spans="1:4" ht="15.75" customHeight="1">
      <c r="A18" s="7"/>
      <c r="B18" s="2"/>
      <c r="C18" s="11"/>
      <c r="D18" s="686"/>
    </row>
    <row r="19" spans="1:4" ht="15.75" customHeight="1">
      <c r="A19" s="7"/>
      <c r="B19" s="2"/>
      <c r="C19" s="11"/>
      <c r="D19" s="686"/>
    </row>
    <row r="20" spans="1:4" ht="15.75" customHeight="1">
      <c r="A20" s="7"/>
      <c r="B20" s="2"/>
      <c r="C20" s="11"/>
      <c r="D20" s="686"/>
    </row>
    <row r="21" spans="1:4" ht="15.75" customHeight="1" thickBot="1">
      <c r="A21" s="13"/>
      <c r="B21" s="3"/>
      <c r="C21" s="14"/>
      <c r="D21" s="686"/>
    </row>
    <row r="22" spans="1:4" s="17" customFormat="1" ht="18" customHeight="1" thickBot="1">
      <c r="A22" s="30" t="s">
        <v>55</v>
      </c>
      <c r="B22" s="15">
        <f>SUM(B5:B21)</f>
        <v>46828</v>
      </c>
      <c r="C22" s="22"/>
      <c r="D22" s="686"/>
    </row>
    <row r="23" ht="12.75">
      <c r="D23" s="640"/>
    </row>
    <row r="24" ht="12.75">
      <c r="D24" s="640"/>
    </row>
    <row r="25" ht="12.75">
      <c r="D25" s="640"/>
    </row>
    <row r="26" ht="12.75">
      <c r="D26" s="640"/>
    </row>
    <row r="27" ht="12.75">
      <c r="D27" s="640"/>
    </row>
    <row r="28" ht="12.75">
      <c r="D28" s="640"/>
    </row>
    <row r="29" ht="12.75">
      <c r="D29" s="640"/>
    </row>
    <row r="30" ht="12.75">
      <c r="D30" s="640"/>
    </row>
    <row r="31" ht="12.75">
      <c r="D31" s="640"/>
    </row>
  </sheetData>
  <sheetProtection/>
  <mergeCells count="2">
    <mergeCell ref="A1:C1"/>
    <mergeCell ref="D1:D2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4"/>
  <sheetViews>
    <sheetView zoomScaleSheetLayoutView="130" workbookViewId="0" topLeftCell="A1">
      <selection activeCell="C2" sqref="C2"/>
    </sheetView>
  </sheetViews>
  <sheetFormatPr defaultColWidth="9.00390625" defaultRowHeight="12.75"/>
  <cols>
    <col min="1" max="1" width="48.125" style="5" customWidth="1"/>
    <col min="2" max="3" width="15.875" style="4" customWidth="1"/>
    <col min="4" max="4" width="4.125" style="4" customWidth="1"/>
    <col min="5" max="5" width="13.875" style="4" customWidth="1"/>
    <col min="6" max="16384" width="9.375" style="4" customWidth="1"/>
  </cols>
  <sheetData>
    <row r="1" spans="1:4" ht="24.75" customHeight="1">
      <c r="A1" s="685" t="s">
        <v>2</v>
      </c>
      <c r="B1" s="685"/>
      <c r="C1" s="685"/>
      <c r="D1" s="687"/>
    </row>
    <row r="2" spans="1:4" ht="23.25" customHeight="1" thickBot="1">
      <c r="A2" s="27"/>
      <c r="B2" s="10"/>
      <c r="C2" s="660" t="s">
        <v>881</v>
      </c>
      <c r="D2" s="687"/>
    </row>
    <row r="3" spans="1:4" s="6" customFormat="1" ht="48.75" customHeight="1" thickBot="1">
      <c r="A3" s="28" t="s">
        <v>59</v>
      </c>
      <c r="B3" s="29" t="s">
        <v>57</v>
      </c>
      <c r="C3" s="29" t="s">
        <v>58</v>
      </c>
      <c r="D3" s="687"/>
    </row>
    <row r="4" spans="1:4" s="10" customFormat="1" ht="15" customHeight="1" thickBot="1">
      <c r="A4" s="465" t="s">
        <v>425</v>
      </c>
      <c r="B4" s="466" t="s">
        <v>426</v>
      </c>
      <c r="C4" s="466" t="s">
        <v>427</v>
      </c>
      <c r="D4" s="687"/>
    </row>
    <row r="5" spans="1:4" ht="15.75" customHeight="1">
      <c r="A5" s="18" t="s">
        <v>879</v>
      </c>
      <c r="B5" s="2">
        <v>10912</v>
      </c>
      <c r="C5" s="331" t="s">
        <v>876</v>
      </c>
      <c r="D5" s="687"/>
    </row>
    <row r="6" spans="1:4" ht="15.75" customHeight="1">
      <c r="A6" s="18"/>
      <c r="B6" s="2"/>
      <c r="C6" s="331"/>
      <c r="D6" s="687"/>
    </row>
    <row r="7" spans="1:4" ht="15.75" customHeight="1">
      <c r="A7" s="18"/>
      <c r="B7" s="2"/>
      <c r="C7" s="331"/>
      <c r="D7" s="687"/>
    </row>
    <row r="8" spans="1:4" ht="15.75" customHeight="1">
      <c r="A8" s="18"/>
      <c r="B8" s="2"/>
      <c r="C8" s="331"/>
      <c r="D8" s="687"/>
    </row>
    <row r="9" spans="1:4" ht="15.75" customHeight="1">
      <c r="A9" s="18"/>
      <c r="B9" s="2"/>
      <c r="C9" s="331"/>
      <c r="D9" s="687"/>
    </row>
    <row r="10" spans="1:4" ht="15.75" customHeight="1">
      <c r="A10" s="18"/>
      <c r="B10" s="2"/>
      <c r="C10" s="331"/>
      <c r="D10" s="687"/>
    </row>
    <row r="11" spans="1:4" ht="15.75" customHeight="1">
      <c r="A11" s="18"/>
      <c r="B11" s="2"/>
      <c r="C11" s="331"/>
      <c r="D11" s="687"/>
    </row>
    <row r="12" spans="1:4" ht="15.75" customHeight="1">
      <c r="A12" s="18"/>
      <c r="B12" s="2"/>
      <c r="C12" s="331"/>
      <c r="D12" s="687"/>
    </row>
    <row r="13" spans="1:4" ht="15.75" customHeight="1">
      <c r="A13" s="18"/>
      <c r="B13" s="2"/>
      <c r="C13" s="331"/>
      <c r="D13" s="687"/>
    </row>
    <row r="14" spans="1:4" ht="15.75" customHeight="1">
      <c r="A14" s="18"/>
      <c r="B14" s="2"/>
      <c r="C14" s="331"/>
      <c r="D14" s="687"/>
    </row>
    <row r="15" spans="1:4" ht="15.75" customHeight="1">
      <c r="A15" s="18"/>
      <c r="B15" s="2"/>
      <c r="C15" s="331"/>
      <c r="D15" s="687"/>
    </row>
    <row r="16" spans="1:4" ht="15.75" customHeight="1">
      <c r="A16" s="18"/>
      <c r="B16" s="2"/>
      <c r="C16" s="331"/>
      <c r="D16" s="687"/>
    </row>
    <row r="17" spans="1:4" ht="15.75" customHeight="1">
      <c r="A17" s="18"/>
      <c r="B17" s="2"/>
      <c r="C17" s="331"/>
      <c r="D17" s="687"/>
    </row>
    <row r="18" spans="1:4" ht="15.75" customHeight="1">
      <c r="A18" s="18"/>
      <c r="B18" s="2"/>
      <c r="C18" s="331"/>
      <c r="D18" s="687"/>
    </row>
    <row r="19" spans="1:4" ht="15.75" customHeight="1">
      <c r="A19" s="18"/>
      <c r="B19" s="2"/>
      <c r="C19" s="331"/>
      <c r="D19" s="687"/>
    </row>
    <row r="20" spans="1:4" ht="15.75" customHeight="1">
      <c r="A20" s="18"/>
      <c r="B20" s="2"/>
      <c r="C20" s="331"/>
      <c r="D20" s="687"/>
    </row>
    <row r="21" spans="1:4" ht="15.75" customHeight="1">
      <c r="A21" s="18"/>
      <c r="B21" s="2"/>
      <c r="C21" s="331"/>
      <c r="D21" s="687"/>
    </row>
    <row r="22" spans="1:4" ht="15.75" customHeight="1">
      <c r="A22" s="18"/>
      <c r="B22" s="2"/>
      <c r="C22" s="331"/>
      <c r="D22" s="687"/>
    </row>
    <row r="23" spans="1:4" ht="15.75" customHeight="1" thickBot="1">
      <c r="A23" s="19"/>
      <c r="B23" s="3"/>
      <c r="C23" s="332"/>
      <c r="D23" s="687"/>
    </row>
    <row r="24" spans="1:4" s="17" customFormat="1" ht="18" customHeight="1" thickBot="1">
      <c r="A24" s="30" t="s">
        <v>55</v>
      </c>
      <c r="B24" s="15">
        <f>SUM(B5:B23)</f>
        <v>10912</v>
      </c>
      <c r="C24" s="22"/>
      <c r="D24" s="687"/>
    </row>
  </sheetData>
  <sheetProtection/>
  <mergeCells count="2">
    <mergeCell ref="A1:C1"/>
    <mergeCell ref="D1:D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zoomScale="130" zoomScaleNormal="130" zoomScaleSheetLayoutView="100" workbookViewId="0" topLeftCell="A1">
      <selection activeCell="P12" sqref="P12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90" t="s">
        <v>0</v>
      </c>
      <c r="B1" s="690"/>
      <c r="C1" s="690"/>
      <c r="D1" s="691" t="s">
        <v>882</v>
      </c>
      <c r="E1" s="691"/>
      <c r="F1" s="691"/>
      <c r="G1" s="691"/>
      <c r="H1" s="691"/>
      <c r="I1" s="691"/>
      <c r="J1" s="691"/>
      <c r="K1" s="691"/>
      <c r="L1" s="691"/>
      <c r="M1" s="691"/>
      <c r="N1" s="695"/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94" t="s">
        <v>52</v>
      </c>
      <c r="M2" s="694"/>
      <c r="N2" s="695"/>
    </row>
    <row r="3" spans="1:14" ht="13.5" thickBot="1">
      <c r="A3" s="661" t="s">
        <v>93</v>
      </c>
      <c r="B3" s="693" t="s">
        <v>182</v>
      </c>
      <c r="C3" s="693"/>
      <c r="D3" s="693"/>
      <c r="E3" s="693"/>
      <c r="F3" s="693"/>
      <c r="G3" s="693"/>
      <c r="H3" s="693"/>
      <c r="I3" s="693"/>
      <c r="J3" s="666" t="s">
        <v>184</v>
      </c>
      <c r="K3" s="666"/>
      <c r="L3" s="666"/>
      <c r="M3" s="666"/>
      <c r="N3" s="695"/>
    </row>
    <row r="4" spans="1:14" ht="15" customHeight="1" thickBot="1">
      <c r="A4" s="662"/>
      <c r="B4" s="689" t="s">
        <v>185</v>
      </c>
      <c r="C4" s="688" t="s">
        <v>186</v>
      </c>
      <c r="D4" s="665" t="s">
        <v>180</v>
      </c>
      <c r="E4" s="665"/>
      <c r="F4" s="665"/>
      <c r="G4" s="665"/>
      <c r="H4" s="665"/>
      <c r="I4" s="665"/>
      <c r="J4" s="667"/>
      <c r="K4" s="667"/>
      <c r="L4" s="667"/>
      <c r="M4" s="667"/>
      <c r="N4" s="695"/>
    </row>
    <row r="5" spans="1:14" ht="21.75" thickBot="1">
      <c r="A5" s="662"/>
      <c r="B5" s="689"/>
      <c r="C5" s="688"/>
      <c r="D5" s="52" t="s">
        <v>185</v>
      </c>
      <c r="E5" s="52" t="s">
        <v>186</v>
      </c>
      <c r="F5" s="52" t="s">
        <v>185</v>
      </c>
      <c r="G5" s="52" t="s">
        <v>186</v>
      </c>
      <c r="H5" s="52" t="s">
        <v>185</v>
      </c>
      <c r="I5" s="52" t="s">
        <v>186</v>
      </c>
      <c r="J5" s="667"/>
      <c r="K5" s="667"/>
      <c r="L5" s="667"/>
      <c r="M5" s="667"/>
      <c r="N5" s="695"/>
    </row>
    <row r="6" spans="1:14" ht="19.5" customHeight="1" thickBot="1">
      <c r="A6" s="663"/>
      <c r="B6" s="688" t="s">
        <v>181</v>
      </c>
      <c r="C6" s="688"/>
      <c r="D6" s="688">
        <v>2014</v>
      </c>
      <c r="E6" s="688"/>
      <c r="F6" s="688">
        <v>2015</v>
      </c>
      <c r="G6" s="688"/>
      <c r="H6" s="689">
        <v>2016</v>
      </c>
      <c r="I6" s="689"/>
      <c r="J6" s="51">
        <f>+D6</f>
        <v>2014</v>
      </c>
      <c r="K6" s="52">
        <f>+F6</f>
        <v>2015</v>
      </c>
      <c r="L6" s="51" t="s">
        <v>39</v>
      </c>
      <c r="M6" s="52" t="s">
        <v>889</v>
      </c>
      <c r="N6" s="695"/>
    </row>
    <row r="7" spans="1:14" ht="13.5" thickBot="1">
      <c r="A7" s="53" t="s">
        <v>425</v>
      </c>
      <c r="B7" s="51" t="s">
        <v>426</v>
      </c>
      <c r="C7" s="51" t="s">
        <v>427</v>
      </c>
      <c r="D7" s="54" t="s">
        <v>428</v>
      </c>
      <c r="E7" s="52" t="s">
        <v>429</v>
      </c>
      <c r="F7" s="52" t="s">
        <v>502</v>
      </c>
      <c r="G7" s="52" t="s">
        <v>503</v>
      </c>
      <c r="H7" s="51" t="s">
        <v>504</v>
      </c>
      <c r="I7" s="54" t="s">
        <v>505</v>
      </c>
      <c r="J7" s="54" t="s">
        <v>512</v>
      </c>
      <c r="K7" s="54" t="s">
        <v>513</v>
      </c>
      <c r="L7" s="54" t="s">
        <v>514</v>
      </c>
      <c r="M7" s="55" t="s">
        <v>515</v>
      </c>
      <c r="N7" s="695"/>
    </row>
    <row r="8" spans="1:14" ht="12.75">
      <c r="A8" s="56" t="s">
        <v>94</v>
      </c>
      <c r="B8" s="57"/>
      <c r="C8" s="77"/>
      <c r="D8" s="77"/>
      <c r="E8" s="87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88">
        <f>IF((C8&lt;&gt;0),ROUND((L8/C8)*100,1),"")</f>
      </c>
      <c r="N8" s="695"/>
    </row>
    <row r="9" spans="1:14" ht="12.75">
      <c r="A9" s="59" t="s">
        <v>105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89">
        <f aca="true" t="shared" si="1" ref="M9:M14">IF((C9&lt;&gt;0),ROUND((L9/C9)*100,1),"")</f>
      </c>
      <c r="N9" s="695"/>
    </row>
    <row r="10" spans="1:14" ht="12.75">
      <c r="A10" s="63" t="s">
        <v>95</v>
      </c>
      <c r="B10" s="64">
        <v>112590</v>
      </c>
      <c r="C10" s="80">
        <v>112590</v>
      </c>
      <c r="D10" s="80">
        <v>112590</v>
      </c>
      <c r="E10" s="80">
        <v>112590</v>
      </c>
      <c r="F10" s="80"/>
      <c r="G10" s="80"/>
      <c r="H10" s="80"/>
      <c r="I10" s="80"/>
      <c r="J10" s="80">
        <v>11722</v>
      </c>
      <c r="K10" s="80"/>
      <c r="L10" s="62">
        <f t="shared" si="0"/>
        <v>11722</v>
      </c>
      <c r="M10" s="89">
        <f t="shared" si="1"/>
        <v>10.4</v>
      </c>
      <c r="N10" s="695"/>
    </row>
    <row r="11" spans="1:14" ht="12.75">
      <c r="A11" s="63" t="s">
        <v>106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89">
        <f t="shared" si="1"/>
      </c>
      <c r="N11" s="695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89">
        <f t="shared" si="1"/>
      </c>
      <c r="N12" s="695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89">
        <f t="shared" si="1"/>
      </c>
      <c r="N13" s="695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0">
        <f t="shared" si="1"/>
      </c>
      <c r="N14" s="695"/>
    </row>
    <row r="15" spans="1:14" ht="13.5" thickBot="1">
      <c r="A15" s="67" t="s">
        <v>99</v>
      </c>
      <c r="B15" s="68">
        <f>B8+SUM(B10:B14)</f>
        <v>112590</v>
      </c>
      <c r="C15" s="68">
        <f aca="true" t="shared" si="2" ref="C15:L15">C8+SUM(C10:C14)</f>
        <v>112590</v>
      </c>
      <c r="D15" s="68">
        <f t="shared" si="2"/>
        <v>112590</v>
      </c>
      <c r="E15" s="68">
        <f t="shared" si="2"/>
        <v>112590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11722</v>
      </c>
      <c r="K15" s="68">
        <f t="shared" si="2"/>
        <v>0</v>
      </c>
      <c r="L15" s="68">
        <f t="shared" si="2"/>
        <v>11722</v>
      </c>
      <c r="M15" s="69">
        <f>IF((C15&lt;&gt;0),ROUND((L15/C15)*100,1),"")</f>
        <v>10.4</v>
      </c>
      <c r="N15" s="695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695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695"/>
    </row>
    <row r="18" spans="1:14" ht="12.75">
      <c r="A18" s="76" t="s">
        <v>101</v>
      </c>
      <c r="B18" s="57"/>
      <c r="C18" s="77"/>
      <c r="D18" s="77"/>
      <c r="E18" s="87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88">
        <f aca="true" t="shared" si="4" ref="M18:M24">IF((C18&lt;&gt;0),ROUND((L18/C18)*100,1),"")</f>
      </c>
      <c r="N18" s="695"/>
    </row>
    <row r="19" spans="1:14" ht="12.75">
      <c r="A19" s="79" t="s">
        <v>102</v>
      </c>
      <c r="B19" s="64">
        <v>112590</v>
      </c>
      <c r="C19" s="80">
        <v>112590</v>
      </c>
      <c r="D19" s="80">
        <v>112590</v>
      </c>
      <c r="E19" s="80">
        <v>112590</v>
      </c>
      <c r="F19" s="80"/>
      <c r="G19" s="80"/>
      <c r="H19" s="80"/>
      <c r="I19" s="80"/>
      <c r="J19" s="80">
        <v>11722</v>
      </c>
      <c r="K19" s="80"/>
      <c r="L19" s="81">
        <f t="shared" si="3"/>
        <v>11722</v>
      </c>
      <c r="M19" s="89">
        <f t="shared" si="4"/>
        <v>10.4</v>
      </c>
      <c r="N19" s="695"/>
    </row>
    <row r="20" spans="1:14" ht="12.75">
      <c r="A20" s="79" t="s">
        <v>103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89">
        <f t="shared" si="4"/>
      </c>
      <c r="N20" s="695"/>
    </row>
    <row r="21" spans="1:14" ht="12.75">
      <c r="A21" s="79" t="s">
        <v>104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89">
        <f t="shared" si="4"/>
      </c>
      <c r="N21" s="695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89">
        <f t="shared" si="4"/>
      </c>
      <c r="N22" s="695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0">
        <f t="shared" si="4"/>
      </c>
      <c r="N23" s="695"/>
    </row>
    <row r="24" spans="1:14" ht="13.5" thickBot="1">
      <c r="A24" s="85" t="s">
        <v>83</v>
      </c>
      <c r="B24" s="68">
        <f aca="true" t="shared" si="5" ref="B24:L24">SUM(B18:B23)</f>
        <v>112590</v>
      </c>
      <c r="C24" s="68">
        <f t="shared" si="5"/>
        <v>112590</v>
      </c>
      <c r="D24" s="68">
        <f t="shared" si="5"/>
        <v>112590</v>
      </c>
      <c r="E24" s="68">
        <f t="shared" si="5"/>
        <v>112590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11722</v>
      </c>
      <c r="K24" s="68">
        <f t="shared" si="5"/>
        <v>0</v>
      </c>
      <c r="L24" s="68">
        <f t="shared" si="5"/>
        <v>11722</v>
      </c>
      <c r="M24" s="69">
        <f t="shared" si="4"/>
        <v>10.4</v>
      </c>
      <c r="N24" s="695"/>
    </row>
    <row r="25" spans="1:14" ht="12.75">
      <c r="A25" s="692" t="s">
        <v>179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5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695"/>
    </row>
    <row r="27" ht="12.75">
      <c r="N27" s="695"/>
    </row>
    <row r="42" ht="12.75">
      <c r="A42" s="9"/>
    </row>
  </sheetData>
  <sheetProtection/>
  <mergeCells count="15">
    <mergeCell ref="N1:N27"/>
    <mergeCell ref="J3:M5"/>
    <mergeCell ref="D4:I4"/>
    <mergeCell ref="A3:A6"/>
    <mergeCell ref="H6:I6"/>
    <mergeCell ref="A1:C1"/>
    <mergeCell ref="D1:M1"/>
    <mergeCell ref="A25:M25"/>
    <mergeCell ref="B6:C6"/>
    <mergeCell ref="B3:I3"/>
    <mergeCell ref="L2:M2"/>
    <mergeCell ref="F6:G6"/>
    <mergeCell ref="C4:C5"/>
    <mergeCell ref="D6:E6"/>
    <mergeCell ref="B4:B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2015-05-20T06:38:26Z</cp:lastPrinted>
  <dcterms:created xsi:type="dcterms:W3CDTF">1999-10-30T10:30:45Z</dcterms:created>
  <dcterms:modified xsi:type="dcterms:W3CDTF">2015-05-20T06:39:03Z</dcterms:modified>
  <cp:category/>
  <cp:version/>
  <cp:contentType/>
  <cp:contentStatus/>
</cp:coreProperties>
</file>