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Költségvetés_2019\I. Módosítás\"/>
    </mc:Choice>
  </mc:AlternateContent>
  <xr:revisionPtr revIDLastSave="0" documentId="13_ncr:1_{E5DC0608-6B6D-4C45-AB10-F4637EAAA3C2}" xr6:coauthVersionLast="43" xr6:coauthVersionMax="43" xr10:uidLastSave="{00000000-0000-0000-0000-000000000000}"/>
  <bookViews>
    <workbookView xWindow="-120" yWindow="-120" windowWidth="29040" windowHeight="15840" activeTab="3" xr2:uid="{5540CB95-E9B4-47C7-8EC6-A964CCEB559B}"/>
  </bookViews>
  <sheets>
    <sheet name="ÖNK" sheetId="2" r:id="rId1"/>
    <sheet name="ÖNK Önként vállalt feladatok" sheetId="3" r:id="rId2"/>
    <sheet name="ÖSSZÖNK " sheetId="4" r:id="rId3"/>
    <sheet name="ÖSSZÖNK Önként vállalt feladat" sheetId="5" r:id="rId4"/>
    <sheet name="Felújítások" sheetId="1" r:id="rId5"/>
  </sheets>
  <externalReferences>
    <externalReference r:id="rId6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0" i="5" l="1"/>
  <c r="C145" i="5"/>
  <c r="C138" i="5"/>
  <c r="C134" i="5"/>
  <c r="C158" i="5" s="1"/>
  <c r="C119" i="5"/>
  <c r="C98" i="5"/>
  <c r="C84" i="5"/>
  <c r="C80" i="5"/>
  <c r="C77" i="5"/>
  <c r="C72" i="5"/>
  <c r="C91" i="5" s="1"/>
  <c r="C68" i="5"/>
  <c r="C62" i="5"/>
  <c r="C57" i="5"/>
  <c r="C51" i="5"/>
  <c r="C39" i="5"/>
  <c r="C31" i="5"/>
  <c r="C24" i="5"/>
  <c r="C17" i="5"/>
  <c r="C10" i="5"/>
  <c r="C67" i="5" s="1"/>
  <c r="C8" i="5"/>
  <c r="C96" i="5" s="1"/>
  <c r="C7" i="5"/>
  <c r="C95" i="5" s="1"/>
  <c r="C162" i="5" s="1"/>
  <c r="B2" i="5"/>
  <c r="C150" i="4"/>
  <c r="C145" i="4"/>
  <c r="C138" i="4"/>
  <c r="C134" i="4"/>
  <c r="C158" i="4" s="1"/>
  <c r="C119" i="4"/>
  <c r="C98" i="4"/>
  <c r="C133" i="4" s="1"/>
  <c r="C95" i="4"/>
  <c r="C162" i="4" s="1"/>
  <c r="C84" i="4"/>
  <c r="C80" i="4"/>
  <c r="C77" i="4"/>
  <c r="C72" i="4"/>
  <c r="C91" i="4" s="1"/>
  <c r="C68" i="4"/>
  <c r="C62" i="4"/>
  <c r="C57" i="4"/>
  <c r="C51" i="4"/>
  <c r="C39" i="4"/>
  <c r="C31" i="4"/>
  <c r="C24" i="4"/>
  <c r="C17" i="4"/>
  <c r="C10" i="4"/>
  <c r="C67" i="4" s="1"/>
  <c r="C8" i="4"/>
  <c r="C96" i="4" s="1"/>
  <c r="B2" i="4"/>
  <c r="C146" i="3"/>
  <c r="C140" i="3"/>
  <c r="C133" i="3"/>
  <c r="C129" i="3"/>
  <c r="C154" i="3" s="1"/>
  <c r="C114" i="3"/>
  <c r="C93" i="3"/>
  <c r="C128" i="3" s="1"/>
  <c r="C82" i="3"/>
  <c r="C78" i="3"/>
  <c r="C75" i="3"/>
  <c r="C70" i="3"/>
  <c r="C66" i="3"/>
  <c r="C89" i="3" s="1"/>
  <c r="C60" i="3"/>
  <c r="C55" i="3"/>
  <c r="C49" i="3"/>
  <c r="C37" i="3"/>
  <c r="C29" i="3"/>
  <c r="C22" i="3"/>
  <c r="C15" i="3"/>
  <c r="C8" i="3"/>
  <c r="C65" i="3" s="1"/>
  <c r="C90" i="3" s="1"/>
  <c r="C4" i="3"/>
  <c r="B2" i="3"/>
  <c r="C133" i="5" l="1"/>
  <c r="C163" i="5" s="1"/>
  <c r="C92" i="5"/>
  <c r="C164" i="5"/>
  <c r="C164" i="4"/>
  <c r="C159" i="4"/>
  <c r="C163" i="4"/>
  <c r="C92" i="4"/>
  <c r="C155" i="3"/>
  <c r="C156" i="3" s="1"/>
  <c r="C146" i="2"/>
  <c r="C140" i="2"/>
  <c r="C133" i="2"/>
  <c r="C129" i="2"/>
  <c r="C154" i="2" s="1"/>
  <c r="C114" i="2"/>
  <c r="C93" i="2"/>
  <c r="C89" i="2"/>
  <c r="C82" i="2"/>
  <c r="C78" i="2"/>
  <c r="C75" i="2"/>
  <c r="C70" i="2"/>
  <c r="C66" i="2"/>
  <c r="C60" i="2"/>
  <c r="C55" i="2"/>
  <c r="C49" i="2"/>
  <c r="C37" i="2"/>
  <c r="C29" i="2"/>
  <c r="C22" i="2"/>
  <c r="C15" i="2"/>
  <c r="C8" i="2"/>
  <c r="C65" i="2" s="1"/>
  <c r="C90" i="2" s="1"/>
  <c r="C4" i="2"/>
  <c r="B2" i="2"/>
  <c r="E25" i="1"/>
  <c r="D25" i="1"/>
  <c r="B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25" i="1" s="1"/>
  <c r="F6" i="1"/>
  <c r="E6" i="1"/>
  <c r="D6" i="1"/>
  <c r="F5" i="1"/>
  <c r="C159" i="5" l="1"/>
  <c r="C160" i="5" s="1"/>
  <c r="C128" i="2"/>
  <c r="C155" i="2" s="1"/>
  <c r="C156" i="2" s="1"/>
</calcChain>
</file>

<file path=xl/sharedStrings.xml><?xml version="1.0" encoding="utf-8"?>
<sst xmlns="http://schemas.openxmlformats.org/spreadsheetml/2006/main" count="1268" uniqueCount="340">
  <si>
    <t>Felújítási kiadások előirányzata felújításonként</t>
  </si>
  <si>
    <t>Felújítás  megnevezése</t>
  </si>
  <si>
    <t>Teljes költség</t>
  </si>
  <si>
    <t>Kivitelezés kezdési és befejezési éve</t>
  </si>
  <si>
    <t>A</t>
  </si>
  <si>
    <t>B</t>
  </si>
  <si>
    <t>C</t>
  </si>
  <si>
    <t>D</t>
  </si>
  <si>
    <t>E</t>
  </si>
  <si>
    <t>F=(B-D-E)</t>
  </si>
  <si>
    <t xml:space="preserve">Karácsond község közintézményeinek energetikai korszerűsítése </t>
  </si>
  <si>
    <t>2017-2019</t>
  </si>
  <si>
    <t>Szociális alapszolgáltatások fejlesztése Karácsondon</t>
  </si>
  <si>
    <t>2018-2018</t>
  </si>
  <si>
    <t>Vis maior támogatás felhasználása</t>
  </si>
  <si>
    <t>Vis maior támogatás önerő</t>
  </si>
  <si>
    <t>Karácsondi Gesztenyéskerti Napköziotthonos Óvoda fejlesztése és mini bölcsőde kialakítása</t>
  </si>
  <si>
    <t>2018-2019</t>
  </si>
  <si>
    <t>Önkormányzati fejlesztések 2018. pályázat támogatás+önerő</t>
  </si>
  <si>
    <t>2019</t>
  </si>
  <si>
    <t>Önkormányzati közintézmények, középületek, közterületek felújítása</t>
  </si>
  <si>
    <t>Belterületi utak és járdák  felújítása</t>
  </si>
  <si>
    <t>Barczy tó környezetének kialakítása</t>
  </si>
  <si>
    <t>I. Világháborús emlékmű felújítása pályázat</t>
  </si>
  <si>
    <t xml:space="preserve"> </t>
  </si>
  <si>
    <t>ÖSSZESEN:</t>
  </si>
  <si>
    <t>Megnevezés</t>
  </si>
  <si>
    <t>01</t>
  </si>
  <si>
    <t>Feladat megnevezése</t>
  </si>
  <si>
    <t>Összes bevétel, kiadás</t>
  </si>
  <si>
    <t>Száma</t>
  </si>
  <si>
    <t>Kiemelt előirányzat, előirányzat megnevezése</t>
  </si>
  <si>
    <t>Előirányzat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</si>
  <si>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</si>
  <si>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</si>
  <si>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</si>
  <si>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</si>
  <si>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</si>
  <si>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</si>
  <si>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</si>
  <si>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</si>
  <si>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gyermekjóléti, étkeztetési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</si>
  <si>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</si>
  <si>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</si>
  <si>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</si>
  <si>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</si>
  <si>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</si>
  <si>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 xml:space="preserve">   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</si>
  <si>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</si>
  <si>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</si>
  <si>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</si>
  <si>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</si>
  <si>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</si>
  <si>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</si>
  <si>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</si>
  <si>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</si>
  <si>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</si>
  <si>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</si>
  <si>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</si>
  <si>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</si>
  <si>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</si>
  <si>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 xml:space="preserve">   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</si>
  <si>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</si>
  <si>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</si>
  <si>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</si>
  <si>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</si>
  <si>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</si>
  <si>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</si>
  <si>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</si>
  <si>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</si>
  <si>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</si>
  <si>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</si>
  <si>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</si>
  <si>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</si>
  <si>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</si>
  <si>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 xml:space="preserve">   3.5.-ből EU-s támogatás</t>
  </si>
  <si>
    <t xml:space="preserve">4. </t>
  </si>
  <si>
    <t>Közhatalmi bevételek (4.1.+...+4.7.)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</si>
  <si>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</si>
  <si>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</si>
  <si>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</si>
  <si>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</si>
  <si>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</si>
  <si>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</si>
  <si>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</si>
  <si>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</si>
  <si>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</si>
  <si>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</si>
  <si>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</si>
  <si>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</si>
  <si>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</si>
  <si>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</si>
  <si>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</si>
  <si>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</si>
  <si>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</si>
  <si>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</si>
  <si>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</si>
  <si>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</si>
  <si>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</si>
  <si>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</si>
  <si>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</si>
  <si>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</si>
  <si>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</si>
  <si>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</si>
  <si>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</si>
  <si>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</si>
  <si>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</si>
  <si>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</si>
  <si>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</si>
  <si>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</si>
  <si>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</si>
  <si>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</si>
  <si>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</si>
  <si>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</si>
  <si>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</si>
  <si>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 xml:space="preserve">   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</si>
  <si>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</si>
  <si>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</si>
  <si>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</si>
  <si>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</si>
  <si>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</si>
  <si>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</si>
  <si>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</si>
  <si>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</si>
  <si>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</si>
  <si>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</si>
  <si>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</si>
  <si>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</si>
  <si>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</si>
  <si>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</si>
  <si>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</si>
  <si>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</si>
  <si>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</si>
  <si>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</si>
  <si>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</si>
  <si>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</si>
  <si>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</si>
  <si>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</si>
  <si>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</si>
  <si>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</si>
  <si>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</si>
  <si>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</si>
  <si>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</si>
  <si>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</si>
  <si>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</si>
  <si>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</si>
  <si>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</si>
  <si>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</si>
  <si>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</si>
  <si>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</si>
  <si>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</si>
  <si>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</si>
  <si>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</si>
  <si>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</si>
  <si>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</si>
  <si>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</si>
  <si>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</si>
  <si>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</si>
  <si>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</si>
  <si>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</si>
  <si>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</si>
  <si>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</si>
  <si>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</si>
  <si>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</si>
  <si>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</si>
  <si>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</si>
  <si>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</si>
  <si>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</si>
  <si>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</si>
  <si>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</si>
  <si>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</si>
  <si>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</si>
  <si>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</si>
  <si>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</si>
  <si>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</si>
  <si>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</si>
  <si>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</si>
  <si>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</si>
  <si>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</si>
  <si>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</si>
  <si>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</si>
  <si>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Lekötött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</si>
  <si>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</si>
  <si>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</si>
  <si>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</si>
  <si>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</si>
  <si>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</si>
  <si>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</si>
  <si>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</si>
  <si>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</si>
  <si>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</si>
  <si>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</si>
  <si>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</si>
  <si>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</si>
  <si>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</si>
  <si>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</si>
  <si>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</si>
  <si>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</si>
  <si>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</si>
  <si>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</si>
  <si>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</si>
  <si>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</si>
  <si>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</si>
  <si>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</si>
  <si>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</si>
  <si>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</si>
  <si>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</si>
  <si>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</si>
  <si>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</si>
  <si>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</si>
  <si>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</si>
  <si>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</si>
  <si>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</si>
  <si>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</si>
  <si>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</si>
  <si>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</si>
  <si>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</si>
  <si>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</si>
  <si>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</si>
  <si>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</si>
  <si>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</si>
  <si>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</si>
  <si>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</si>
  <si>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</si>
  <si>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</si>
  <si>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</si>
  <si>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</si>
  <si>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</si>
  <si>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</si>
  <si>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</si>
  <si>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</si>
  <si>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</si>
  <si>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</si>
  <si>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</si>
  <si>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</si>
  <si>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</si>
  <si>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</si>
  <si>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</si>
  <si>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</si>
  <si>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</si>
  <si>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</si>
  <si>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</si>
  <si>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</si>
  <si>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</si>
  <si>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</si>
  <si>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</si>
  <si>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</si>
  <si>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</si>
  <si>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</si>
  <si>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</si>
  <si>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</si>
  <si>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</si>
  <si>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</si>
  <si>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</si>
  <si>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</si>
  <si>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</si>
  <si>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</si>
  <si>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</si>
  <si>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</si>
  <si>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</si>
  <si>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</si>
  <si>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</si>
  <si>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</si>
  <si>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</si>
  <si>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</si>
  <si>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</si>
  <si>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</si>
  <si>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</si>
  <si>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</si>
  <si>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</si>
  <si>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</si>
  <si>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</si>
  <si>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</si>
  <si>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</si>
  <si>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</si>
  <si>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</si>
  <si>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</si>
  <si>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</si>
  <si>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</si>
  <si>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</si>
  <si>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</si>
  <si>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</si>
  <si>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</si>
  <si>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</si>
  <si>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</si>
  <si>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</si>
  <si>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</si>
  <si>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</si>
  <si>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</si>
  <si>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</si>
  <si>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</si>
  <si>
    <t>…..... melléklet az…./2019. (…......) önkormányzati rendelethez</t>
  </si>
  <si>
    <t>Önként vállalt feladatok bevételei, kiadása</t>
  </si>
  <si>
    <t>03</t>
  </si>
  <si>
    <t>Elszámolásból származó bevételek</t>
  </si>
  <si>
    <t>2.5.-ből EU-s támogatás</t>
  </si>
  <si>
    <t>3.5.-ből EU-s támogatás</t>
  </si>
  <si>
    <t>Közhatalmi bevételek (4.1.+4.2.+4.3.+4.4.)</t>
  </si>
  <si>
    <t>Kamatbevételek és más nyereség jellegű bevételek</t>
  </si>
  <si>
    <t>Egyéb működési bevételek</t>
  </si>
  <si>
    <t xml:space="preserve">    Rövid lejáratú  hitelek, kölcsönök felvétele</t>
  </si>
  <si>
    <t>....melléklet az ../2019. (...) önkormányzati rendelethez</t>
  </si>
  <si>
    <t>2019. ÉVI KÖLTSÉGVETÉS</t>
  </si>
  <si>
    <t>ÖSSZEVONT MÉRLEGE</t>
  </si>
  <si>
    <t>B E V É T E L E K</t>
  </si>
  <si>
    <t>1. sz. táblázat</t>
  </si>
  <si>
    <t>Forintban!</t>
  </si>
  <si>
    <t>Sor-
szám</t>
  </si>
  <si>
    <t>Bevételi jogcím</t>
  </si>
  <si>
    <t xml:space="preserve">Működési célú kvi támogatások és kiegészítő támogatások </t>
  </si>
  <si>
    <t xml:space="preserve">Egyéb működési célú támogatások bevételei államháztartáson belülről </t>
  </si>
  <si>
    <t>Közhatalmi bevételek (4.1.+…+4.7.)</t>
  </si>
  <si>
    <t xml:space="preserve">   9.</t>
  </si>
  <si>
    <t xml:space="preserve">   10.</t>
  </si>
  <si>
    <t xml:space="preserve">   Rövid lejáratú  hitelek, kölcsönök felvétele pénzügyi vállalkozástól</t>
  </si>
  <si>
    <t xml:space="preserve">    16.</t>
  </si>
  <si>
    <t xml:space="preserve">    17.</t>
  </si>
  <si>
    <t xml:space="preserve">    18.</t>
  </si>
  <si>
    <t>KÖLTSÉGVETÉSI ÉS FINANSZÍROZÁSI BEVÉTELEK ÖSSZESEN: (9+17)</t>
  </si>
  <si>
    <t>K I A D Á S O K</t>
  </si>
  <si>
    <t xml:space="preserve">2. sz. táblázat                                                             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</si>
  <si>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</si>
  <si>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</si>
  <si>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 xml:space="preserve"> - az 1.5-ből: - Előző évi elszámolásból származó befizetések</t>
  </si>
  <si>
    <t xml:space="preserve"> - az 1.18-ból: - Általános tartalék</t>
  </si>
  <si>
    <t xml:space="preserve">   - Céltartalék</t>
  </si>
  <si>
    <t>Egyéb felhalmozási célú kiadások</t>
  </si>
  <si>
    <t>Hosszú lejáratú hitelek, kölcsönök törlesztése pénzügyi vállalkozásnak</t>
  </si>
  <si>
    <t>Rövid lejáratú hitelek, kölcsönök törlesztése pénzügyi vállalkozásnak</t>
  </si>
  <si>
    <t>Éven belüli lejáratú belföldi értékpapírok beváltása</t>
  </si>
  <si>
    <t>Belföldi finanszírozás kiadásai (6.1. + … + 6.4.)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</si>
  <si>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</si>
  <si>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</si>
  <si>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</si>
  <si>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</si>
  <si>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t>ÖNKÉNT VÁLLALT FELADATOK MÉRLEGE</t>
  </si>
  <si>
    <t>2. sz. táblázat</t>
  </si>
  <si>
    <t>1. melléklet a 6/2019. (III.28.) önkormányzati rendelethez</t>
  </si>
  <si>
    <t>2. melléklet a 6/2019.(III.28.) Önkormányzati rendelethez</t>
  </si>
  <si>
    <t>3. melléklet a 6/2019. (III.28.)önkormányzati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</si>
</sst>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0" x14ac:knownFonts="1">
    <font>
      <sz val="11"/>
      <color theme="1"/>
      <name val="Calibri"/>
      <family val="2"/>
      <charset val="238"/>
      <scheme val="minor"/>
    </font>
    <font>
      <i/>
      <sz val="11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 CE"/>
      <family val="1"/>
      <charset val="238"/>
    </font>
    <font>
      <sz val="12"/>
      <name val="Times New Roman CE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0"/>
      <name val="Times New Roman CE"/>
      <charset val="238"/>
    </font>
    <font>
      <sz val="10"/>
      <color rgb="FFFF0000"/>
      <name val="Times New Roman CE"/>
      <charset val="238"/>
    </font>
    <font>
      <b/>
      <sz val="10"/>
      <name val="Times New Roman CE"/>
      <charset val="238"/>
    </font>
    <font>
      <b/>
      <i/>
      <sz val="9"/>
      <name val="Times New Roman CE"/>
      <charset val="238"/>
    </font>
    <font>
      <b/>
      <i/>
      <sz val="9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color indexed="10"/>
      <name val="Times New Roman CE"/>
      <charset val="238"/>
    </font>
    <font>
      <sz val="8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221">
    <xf numFmtId="0" fontId="0" fillId="0" borderId="0" xfId="0"/>
    <xf numFmtId="164" fontId="0" fillId="0" borderId="0" xfId="0" applyNumberFormat="1" applyAlignment="1" applyProtection="1">
      <alignment horizontal="center" vertical="center" wrapText="1"/>
      <protection locked="0"/>
    </xf>
    <xf numFmtId="164" fontId="0" fillId="0" borderId="0" xfId="0" applyNumberFormat="1" applyAlignment="1" applyProtection="1">
      <alignment vertical="center" wrapText="1"/>
      <protection locked="0"/>
    </xf>
    <xf numFmtId="164" fontId="0" fillId="0" borderId="0" xfId="0" applyNumberFormat="1" applyAlignment="1">
      <alignment vertical="center" wrapText="1"/>
    </xf>
    <xf numFmtId="164" fontId="3" fillId="0" borderId="0" xfId="0" applyNumberFormat="1" applyFont="1" applyAlignment="1" applyProtection="1">
      <alignment horizontal="right" wrapText="1"/>
      <protection locked="0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Border="1" applyAlignment="1" applyProtection="1">
      <alignment horizontal="center" wrapText="1"/>
      <protection locked="0"/>
    </xf>
    <xf numFmtId="164" fontId="5" fillId="0" borderId="0" xfId="0" applyNumberFormat="1" applyFont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 applyProtection="1">
      <alignment horizontal="left" vertical="center" wrapText="1" indent="1"/>
      <protection locked="0"/>
    </xf>
    <xf numFmtId="164" fontId="7" fillId="0" borderId="8" xfId="0" applyNumberFormat="1" applyFont="1" applyBorder="1" applyAlignment="1" applyProtection="1">
      <alignment vertical="center" wrapText="1"/>
      <protection locked="0"/>
    </xf>
    <xf numFmtId="49" fontId="7" fillId="0" borderId="8" xfId="0" applyNumberFormat="1" applyFont="1" applyBorder="1" applyAlignment="1" applyProtection="1">
      <alignment horizontal="center" vertical="center" wrapText="1"/>
      <protection locked="0"/>
    </xf>
    <xf numFmtId="164" fontId="7" fillId="0" borderId="9" xfId="0" applyNumberFormat="1" applyFont="1" applyBorder="1" applyAlignment="1">
      <alignment vertical="center" wrapText="1"/>
    </xf>
    <xf numFmtId="164" fontId="7" fillId="0" borderId="10" xfId="0" applyNumberFormat="1" applyFont="1" applyBorder="1" applyAlignment="1" applyProtection="1">
      <alignment horizontal="left" vertical="center" wrapText="1" indent="1"/>
      <protection locked="0"/>
    </xf>
    <xf numFmtId="164" fontId="7" fillId="0" borderId="11" xfId="0" applyNumberFormat="1" applyFont="1" applyBorder="1" applyAlignment="1" applyProtection="1">
      <alignment vertical="center" wrapText="1"/>
      <protection locked="0"/>
    </xf>
    <xf numFmtId="49" fontId="7" fillId="0" borderId="11" xfId="0" applyNumberFormat="1" applyFont="1" applyBorder="1" applyAlignment="1" applyProtection="1">
      <alignment horizontal="center" vertical="center" wrapText="1"/>
      <protection locked="0"/>
    </xf>
    <xf numFmtId="164" fontId="7" fillId="0" borderId="12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 wrapText="1"/>
    </xf>
    <xf numFmtId="164" fontId="4" fillId="0" borderId="3" xfId="0" applyNumberFormat="1" applyFont="1" applyBorder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164" fontId="8" fillId="0" borderId="0" xfId="0" applyNumberFormat="1" applyFont="1" applyAlignment="1" applyProtection="1">
      <alignment horizontal="left" vertical="center" wrapText="1"/>
      <protection locked="0"/>
    </xf>
    <xf numFmtId="164" fontId="7" fillId="0" borderId="0" xfId="0" applyNumberFormat="1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  <xf numFmtId="3" fontId="8" fillId="0" borderId="0" xfId="0" applyNumberFormat="1" applyFont="1" applyAlignment="1">
      <alignment vertical="center" wrapText="1"/>
    </xf>
    <xf numFmtId="164" fontId="8" fillId="0" borderId="0" xfId="0" applyNumberFormat="1" applyFont="1" applyAlignment="1">
      <alignment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4" fillId="0" borderId="15" xfId="0" quotePrefix="1" applyFont="1" applyBorder="1" applyAlignment="1" applyProtection="1">
      <alignment horizontal="right" vertical="center" indent="1"/>
      <protection locked="0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16" xfId="0" applyFont="1" applyBorder="1" applyAlignment="1" applyProtection="1">
      <alignment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49" fontId="4" fillId="0" borderId="18" xfId="0" applyNumberFormat="1" applyFont="1" applyBorder="1" applyAlignment="1" applyProtection="1">
      <alignment horizontal="right" vertical="center" indent="1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/>
      <protection locked="0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right" vertical="center" wrapText="1" indent="1"/>
      <protection locked="0"/>
    </xf>
    <xf numFmtId="3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3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164" fontId="4" fillId="0" borderId="24" xfId="0" applyNumberFormat="1" applyFont="1" applyBorder="1" applyAlignment="1" applyProtection="1">
      <alignment horizontal="right" vertical="center" wrapText="1" indent="1"/>
      <protection locked="0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left" vertical="center" wrapText="1" indent="1"/>
    </xf>
    <xf numFmtId="164" fontId="6" fillId="0" borderId="3" xfId="1" applyNumberFormat="1" applyFont="1" applyBorder="1" applyAlignment="1">
      <alignment horizontal="right" vertical="center" wrapText="1" indent="1"/>
    </xf>
    <xf numFmtId="49" fontId="13" fillId="0" borderId="25" xfId="1" applyNumberFormat="1" applyFont="1" applyBorder="1" applyAlignment="1">
      <alignment horizontal="center" vertical="center" wrapText="1"/>
    </xf>
    <xf numFmtId="0" fontId="14" fillId="0" borderId="26" xfId="0" applyFont="1" applyBorder="1" applyAlignment="1">
      <alignment horizontal="left" wrapText="1" indent="1"/>
    </xf>
    <xf numFmtId="164" fontId="13" fillId="0" borderId="27" xfId="1" applyNumberFormat="1" applyFont="1" applyBorder="1" applyAlignment="1" applyProtection="1">
      <alignment horizontal="right" vertical="center" wrapText="1" indent="1"/>
      <protection locked="0"/>
    </xf>
    <xf numFmtId="3" fontId="15" fillId="0" borderId="0" xfId="0" applyNumberFormat="1" applyFont="1" applyAlignment="1">
      <alignment vertical="center" wrapText="1"/>
    </xf>
    <xf numFmtId="0" fontId="15" fillId="0" borderId="0" xfId="0" applyFont="1" applyAlignment="1">
      <alignment vertical="center" wrapText="1"/>
    </xf>
    <xf numFmtId="49" fontId="13" fillId="0" borderId="7" xfId="1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wrapText="1" indent="1"/>
    </xf>
    <xf numFmtId="164" fontId="13" fillId="0" borderId="9" xfId="1" applyNumberFormat="1" applyFont="1" applyBorder="1" applyAlignment="1" applyProtection="1">
      <alignment horizontal="right" vertical="center" wrapText="1" indent="1"/>
      <protection locked="0"/>
    </xf>
    <xf numFmtId="3" fontId="16" fillId="0" borderId="0" xfId="0" applyNumberFormat="1" applyFont="1" applyAlignment="1">
      <alignment vertical="center" wrapText="1"/>
    </xf>
    <xf numFmtId="0" fontId="16" fillId="0" borderId="0" xfId="0" applyFont="1" applyAlignment="1">
      <alignment vertical="center" wrapText="1"/>
    </xf>
    <xf numFmtId="49" fontId="13" fillId="0" borderId="10" xfId="1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 indent="1"/>
    </xf>
    <xf numFmtId="164" fontId="13" fillId="0" borderId="12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2" xfId="1" applyNumberFormat="1" applyFont="1" applyBorder="1" applyAlignment="1" applyProtection="1">
      <alignment horizontal="right" vertical="center" wrapText="1"/>
      <protection locked="0"/>
    </xf>
    <xf numFmtId="164" fontId="18" fillId="0" borderId="3" xfId="1" applyNumberFormat="1" applyFont="1" applyBorder="1" applyAlignment="1">
      <alignment horizontal="right" vertical="center" wrapText="1" indent="1"/>
    </xf>
    <xf numFmtId="164" fontId="13" fillId="0" borderId="27" xfId="1" applyNumberFormat="1" applyFont="1" applyBorder="1" applyAlignment="1">
      <alignment horizontal="right" vertical="center" wrapText="1" indent="1"/>
    </xf>
    <xf numFmtId="0" fontId="14" fillId="0" borderId="11" xfId="0" applyFont="1" applyBorder="1" applyAlignment="1">
      <alignment horizontal="left" indent="1"/>
    </xf>
    <xf numFmtId="164" fontId="19" fillId="0" borderId="9" xfId="1" applyNumberFormat="1" applyFont="1" applyBorder="1" applyAlignment="1" applyProtection="1">
      <alignment horizontal="right" vertical="center" wrapText="1" indent="1"/>
      <protection locked="0"/>
    </xf>
    <xf numFmtId="0" fontId="14" fillId="0" borderId="11" xfId="0" applyFont="1" applyBorder="1" applyAlignment="1">
      <alignment horizontal="left" wrapText="1" indent="1"/>
    </xf>
    <xf numFmtId="164" fontId="19" fillId="0" borderId="12" xfId="1" applyNumberFormat="1" applyFont="1" applyBorder="1" applyAlignment="1" applyProtection="1">
      <alignment horizontal="right" vertical="center" wrapText="1" indent="1"/>
      <protection locked="0"/>
    </xf>
    <xf numFmtId="164" fontId="19" fillId="0" borderId="12" xfId="1" applyNumberFormat="1" applyFont="1" applyBorder="1" applyAlignment="1" applyProtection="1">
      <alignment horizontal="right" vertical="center" wrapText="1"/>
      <protection locked="0"/>
    </xf>
    <xf numFmtId="164" fontId="19" fillId="0" borderId="27" xfId="1" applyNumberFormat="1" applyFont="1" applyBorder="1" applyAlignment="1" applyProtection="1">
      <alignment horizontal="right" vertical="center" wrapText="1" indent="1"/>
      <protection locked="0"/>
    </xf>
    <xf numFmtId="0" fontId="17" fillId="0" borderId="1" xfId="0" applyFont="1" applyBorder="1" applyAlignment="1">
      <alignment horizontal="center" wrapText="1"/>
    </xf>
    <xf numFmtId="0" fontId="14" fillId="0" borderId="11" xfId="0" applyFont="1" applyBorder="1" applyAlignment="1">
      <alignment wrapText="1"/>
    </xf>
    <xf numFmtId="0" fontId="14" fillId="0" borderId="11" xfId="0" applyFont="1" applyBorder="1" applyAlignment="1">
      <alignment horizontal="left" vertical="center" wrapText="1" indent="1"/>
    </xf>
    <xf numFmtId="0" fontId="14" fillId="0" borderId="25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164" fontId="6" fillId="0" borderId="3" xfId="1" applyNumberFormat="1" applyFont="1" applyBorder="1" applyAlignment="1" applyProtection="1">
      <alignment horizontal="right" vertical="center" wrapText="1" indent="1"/>
      <protection locked="0"/>
    </xf>
    <xf numFmtId="0" fontId="17" fillId="0" borderId="2" xfId="0" applyFont="1" applyBorder="1" applyAlignment="1">
      <alignment wrapText="1"/>
    </xf>
    <xf numFmtId="0" fontId="17" fillId="0" borderId="4" xfId="0" applyFont="1" applyBorder="1" applyAlignment="1">
      <alignment horizontal="center" wrapText="1"/>
    </xf>
    <xf numFmtId="0" fontId="17" fillId="0" borderId="5" xfId="0" applyFont="1" applyBorder="1" applyAlignment="1">
      <alignment wrapText="1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164" fontId="6" fillId="0" borderId="0" xfId="0" applyNumberFormat="1" applyFont="1" applyAlignment="1">
      <alignment horizontal="right" vertical="center" wrapText="1" indent="1"/>
    </xf>
    <xf numFmtId="0" fontId="6" fillId="0" borderId="19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164" fontId="6" fillId="0" borderId="29" xfId="0" applyNumberFormat="1" applyFont="1" applyBorder="1" applyAlignment="1">
      <alignment horizontal="right" vertical="center" wrapText="1" indent="1"/>
    </xf>
    <xf numFmtId="0" fontId="6" fillId="0" borderId="30" xfId="1" applyFont="1" applyBorder="1" applyAlignment="1">
      <alignment horizontal="center" vertical="center" wrapText="1"/>
    </xf>
    <xf numFmtId="0" fontId="6" fillId="0" borderId="20" xfId="1" applyFont="1" applyBorder="1" applyAlignment="1">
      <alignment vertical="center" wrapText="1"/>
    </xf>
    <xf numFmtId="164" fontId="6" fillId="0" borderId="21" xfId="1" applyNumberFormat="1" applyFont="1" applyBorder="1" applyAlignment="1">
      <alignment horizontal="right" vertical="center" wrapText="1" indent="1"/>
    </xf>
    <xf numFmtId="3" fontId="20" fillId="0" borderId="0" xfId="0" applyNumberFormat="1" applyFont="1" applyAlignment="1">
      <alignment vertical="center" wrapText="1"/>
    </xf>
    <xf numFmtId="0" fontId="20" fillId="0" borderId="0" xfId="0" applyFont="1" applyAlignment="1">
      <alignment vertical="center" wrapText="1"/>
    </xf>
    <xf numFmtId="49" fontId="13" fillId="0" borderId="31" xfId="1" applyNumberFormat="1" applyFont="1" applyBorder="1" applyAlignment="1">
      <alignment horizontal="center" vertical="center" wrapText="1"/>
    </xf>
    <xf numFmtId="0" fontId="13" fillId="0" borderId="14" xfId="1" applyFont="1" applyBorder="1" applyAlignment="1">
      <alignment horizontal="left" vertical="center" wrapText="1" indent="1"/>
    </xf>
    <xf numFmtId="164" fontId="13" fillId="0" borderId="15" xfId="1" applyNumberFormat="1" applyFont="1" applyBorder="1" applyAlignment="1" applyProtection="1">
      <alignment horizontal="right" vertical="center" wrapText="1" indent="1"/>
      <protection locked="0"/>
    </xf>
    <xf numFmtId="0" fontId="13" fillId="0" borderId="8" xfId="1" applyFont="1" applyBorder="1" applyAlignment="1">
      <alignment horizontal="left" vertical="center" wrapText="1" indent="1"/>
    </xf>
    <xf numFmtId="0" fontId="13" fillId="0" borderId="32" xfId="1" applyFont="1" applyBorder="1" applyAlignment="1">
      <alignment horizontal="left" vertical="center" wrapText="1" indent="1"/>
    </xf>
    <xf numFmtId="0" fontId="13" fillId="0" borderId="0" xfId="1" applyFont="1" applyAlignment="1">
      <alignment horizontal="left" vertical="center" wrapText="1" indent="1"/>
    </xf>
    <xf numFmtId="0" fontId="13" fillId="0" borderId="8" xfId="1" applyFont="1" applyBorder="1" applyAlignment="1">
      <alignment horizontal="left" indent="6"/>
    </xf>
    <xf numFmtId="0" fontId="13" fillId="0" borderId="8" xfId="1" applyFont="1" applyBorder="1" applyAlignment="1">
      <alignment horizontal="left" vertical="center" wrapText="1" indent="6"/>
    </xf>
    <xf numFmtId="49" fontId="13" fillId="0" borderId="33" xfId="1" applyNumberFormat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left" vertical="center" wrapText="1" indent="6"/>
    </xf>
    <xf numFmtId="49" fontId="13" fillId="0" borderId="34" xfId="1" applyNumberFormat="1" applyFont="1" applyBorder="1" applyAlignment="1">
      <alignment horizontal="center" vertical="center" wrapText="1"/>
    </xf>
    <xf numFmtId="0" fontId="13" fillId="0" borderId="17" xfId="1" applyFont="1" applyBorder="1" applyAlignment="1">
      <alignment horizontal="left" vertical="center" wrapText="1" indent="6"/>
    </xf>
    <xf numFmtId="164" fontId="13" fillId="0" borderId="35" xfId="1" applyNumberFormat="1" applyFont="1" applyBorder="1" applyAlignment="1" applyProtection="1">
      <alignment horizontal="right" vertical="center" wrapText="1" indent="1"/>
      <protection locked="0"/>
    </xf>
    <xf numFmtId="0" fontId="6" fillId="0" borderId="2" xfId="1" applyFont="1" applyBorder="1" applyAlignment="1">
      <alignment vertical="center" wrapText="1"/>
    </xf>
    <xf numFmtId="0" fontId="13" fillId="0" borderId="11" xfId="1" applyFont="1" applyBorder="1" applyAlignment="1">
      <alignment horizontal="left" vertical="center" wrapText="1" indent="1"/>
    </xf>
    <xf numFmtId="164" fontId="13" fillId="0" borderId="36" xfId="1" applyNumberFormat="1" applyFont="1" applyBorder="1" applyAlignment="1" applyProtection="1">
      <alignment horizontal="right" vertical="center" wrapText="1" indent="1"/>
      <protection locked="0"/>
    </xf>
    <xf numFmtId="0" fontId="14" fillId="0" borderId="8" xfId="0" applyFont="1" applyBorder="1" applyAlignment="1">
      <alignment horizontal="left" vertical="center" wrapText="1" indent="1"/>
    </xf>
    <xf numFmtId="0" fontId="13" fillId="0" borderId="26" xfId="1" applyFont="1" applyBorder="1" applyAlignment="1">
      <alignment horizontal="left" vertical="center" wrapText="1" indent="6"/>
    </xf>
    <xf numFmtId="164" fontId="13" fillId="0" borderId="24" xfId="1" applyNumberFormat="1" applyFont="1" applyBorder="1" applyAlignment="1" applyProtection="1">
      <alignment horizontal="right" vertical="center" wrapText="1" indent="1"/>
      <protection locked="0"/>
    </xf>
    <xf numFmtId="0" fontId="18" fillId="0" borderId="2" xfId="1" applyFont="1" applyBorder="1" applyAlignment="1">
      <alignment horizontal="left" vertical="center" wrapText="1" indent="1"/>
    </xf>
    <xf numFmtId="0" fontId="13" fillId="0" borderId="26" xfId="1" applyFont="1" applyBorder="1" applyAlignment="1">
      <alignment horizontal="left" vertical="center" wrapText="1" indent="1"/>
    </xf>
    <xf numFmtId="0" fontId="13" fillId="0" borderId="37" xfId="1" applyFont="1" applyBorder="1" applyAlignment="1">
      <alignment horizontal="left" vertical="center" wrapText="1" indent="1"/>
    </xf>
    <xf numFmtId="16" fontId="0" fillId="0" borderId="0" xfId="0" applyNumberFormat="1" applyAlignment="1">
      <alignment vertical="center" wrapText="1"/>
    </xf>
    <xf numFmtId="164" fontId="17" fillId="0" borderId="3" xfId="0" applyNumberFormat="1" applyFont="1" applyBorder="1" applyAlignment="1">
      <alignment horizontal="right" vertical="center" wrapText="1" indent="1"/>
    </xf>
    <xf numFmtId="49" fontId="18" fillId="0" borderId="1" xfId="1" applyNumberFormat="1" applyFont="1" applyBorder="1" applyAlignment="1">
      <alignment horizontal="center" vertical="center" wrapText="1"/>
    </xf>
    <xf numFmtId="164" fontId="21" fillId="0" borderId="3" xfId="0" quotePrefix="1" applyNumberFormat="1" applyFont="1" applyBorder="1" applyAlignment="1">
      <alignment horizontal="right" vertical="center" wrapText="1" indent="1"/>
    </xf>
    <xf numFmtId="0" fontId="17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 inden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164" fontId="23" fillId="0" borderId="0" xfId="0" applyNumberFormat="1" applyFont="1" applyAlignment="1">
      <alignment horizontal="right" vertical="center" wrapText="1" indent="1"/>
    </xf>
    <xf numFmtId="0" fontId="5" fillId="0" borderId="1" xfId="0" applyFont="1" applyBorder="1" applyAlignment="1">
      <alignment horizontal="left" vertical="center"/>
    </xf>
    <xf numFmtId="0" fontId="5" fillId="0" borderId="38" xfId="0" applyFont="1" applyBorder="1" applyAlignment="1">
      <alignment vertical="center" wrapText="1"/>
    </xf>
    <xf numFmtId="3" fontId="5" fillId="0" borderId="3" xfId="0" applyNumberFormat="1" applyFont="1" applyBorder="1" applyAlignment="1" applyProtection="1">
      <alignment horizontal="right" vertical="center" wrapText="1" inden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164" fontId="23" fillId="0" borderId="0" xfId="0" applyNumberFormat="1" applyFont="1" applyAlignment="1" applyProtection="1">
      <alignment horizontal="right" vertical="center" wrapText="1" indent="1"/>
      <protection locked="0"/>
    </xf>
    <xf numFmtId="0" fontId="22" fillId="0" borderId="0" xfId="0" applyFont="1" applyAlignment="1">
      <alignment horizontal="right" vertical="center" wrapText="1" indent="1"/>
    </xf>
    <xf numFmtId="0" fontId="22" fillId="0" borderId="0" xfId="0" applyFont="1" applyAlignment="1" applyProtection="1">
      <alignment horizontal="right" vertical="center" wrapText="1" indent="1"/>
      <protection locked="0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164" fontId="4" fillId="0" borderId="24" xfId="0" applyNumberFormat="1" applyFont="1" applyBorder="1" applyAlignment="1">
      <alignment horizontal="right" vertical="center" wrapText="1" indent="1"/>
    </xf>
    <xf numFmtId="0" fontId="12" fillId="0" borderId="0" xfId="1" applyProtection="1">
      <protection locked="0"/>
    </xf>
    <xf numFmtId="0" fontId="12" fillId="0" borderId="0" xfId="1"/>
    <xf numFmtId="0" fontId="2" fillId="0" borderId="0" xfId="1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4" fillId="0" borderId="0" xfId="0" applyFont="1" applyAlignment="1" applyProtection="1">
      <alignment horizontal="center"/>
      <protection locked="0"/>
    </xf>
    <xf numFmtId="0" fontId="12" fillId="0" borderId="0" xfId="1" applyAlignment="1" applyProtection="1">
      <alignment horizontal="right" vertical="center" indent="1"/>
      <protection locked="0"/>
    </xf>
    <xf numFmtId="0" fontId="26" fillId="0" borderId="39" xfId="0" applyFont="1" applyBorder="1" applyAlignment="1" applyProtection="1">
      <alignment horizontal="right" vertical="center"/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 applyProtection="1">
      <alignment horizontal="center" vertical="center" wrapText="1"/>
      <protection locked="0"/>
    </xf>
    <xf numFmtId="0" fontId="4" fillId="0" borderId="3" xfId="1" applyFont="1" applyBorder="1" applyAlignment="1" applyProtection="1">
      <alignment horizontal="center" vertical="center" wrapText="1"/>
      <protection locked="0"/>
    </xf>
    <xf numFmtId="0" fontId="4" fillId="0" borderId="30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13" fillId="0" borderId="0" xfId="1" applyFont="1"/>
    <xf numFmtId="0" fontId="6" fillId="0" borderId="1" xfId="1" applyFont="1" applyBorder="1" applyAlignment="1">
      <alignment horizontal="left" vertical="center" wrapText="1" indent="1"/>
    </xf>
    <xf numFmtId="0" fontId="27" fillId="0" borderId="0" xfId="1" applyFont="1"/>
    <xf numFmtId="49" fontId="13" fillId="0" borderId="25" xfId="1" applyNumberFormat="1" applyFont="1" applyBorder="1" applyAlignment="1">
      <alignment horizontal="left" vertical="center" wrapText="1" indent="1"/>
    </xf>
    <xf numFmtId="49" fontId="13" fillId="0" borderId="7" xfId="1" applyNumberFormat="1" applyFont="1" applyBorder="1" applyAlignment="1">
      <alignment horizontal="left" vertical="center" wrapText="1" indent="1"/>
    </xf>
    <xf numFmtId="49" fontId="13" fillId="0" borderId="10" xfId="1" applyNumberFormat="1" applyFont="1" applyBorder="1" applyAlignment="1">
      <alignment horizontal="left" vertical="center" wrapText="1" indent="1"/>
    </xf>
    <xf numFmtId="49" fontId="13" fillId="0" borderId="10" xfId="1" applyNumberFormat="1" applyFont="1" applyBorder="1" applyAlignment="1">
      <alignment horizontal="left" vertical="center" wrapText="1"/>
    </xf>
    <xf numFmtId="0" fontId="27" fillId="0" borderId="0" xfId="1" applyFont="1" applyAlignment="1">
      <alignment vertical="center"/>
    </xf>
    <xf numFmtId="0" fontId="6" fillId="0" borderId="1" xfId="1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49" fontId="13" fillId="0" borderId="1" xfId="1" applyNumberFormat="1" applyFont="1" applyBorder="1" applyAlignment="1">
      <alignment horizontal="left" vertical="center" wrapText="1" indent="1"/>
    </xf>
    <xf numFmtId="0" fontId="14" fillId="0" borderId="2" xfId="0" applyFont="1" applyBorder="1" applyAlignment="1">
      <alignment horizontal="left" vertical="center" wrapText="1" indent="1"/>
    </xf>
    <xf numFmtId="164" fontId="19" fillId="0" borderId="3" xfId="1" applyNumberFormat="1" applyFont="1" applyBorder="1" applyAlignment="1" applyProtection="1">
      <alignment horizontal="right" vertical="center" wrapText="1" indent="1"/>
      <protection locked="0"/>
    </xf>
    <xf numFmtId="49" fontId="13" fillId="0" borderId="33" xfId="1" applyNumberFormat="1" applyFont="1" applyBorder="1" applyAlignment="1">
      <alignment horizontal="left" vertical="center" wrapText="1" indent="1"/>
    </xf>
    <xf numFmtId="0" fontId="14" fillId="0" borderId="37" xfId="0" applyFont="1" applyBorder="1" applyAlignment="1">
      <alignment horizontal="left" wrapText="1" indent="1"/>
    </xf>
    <xf numFmtId="49" fontId="13" fillId="0" borderId="34" xfId="1" applyNumberFormat="1" applyFont="1" applyBorder="1" applyAlignment="1">
      <alignment horizontal="left" vertical="center" wrapText="1" indent="1"/>
    </xf>
    <xf numFmtId="0" fontId="14" fillId="0" borderId="17" xfId="0" applyFont="1" applyBorder="1" applyAlignment="1">
      <alignment horizontal="left" vertical="center" wrapText="1" indent="1"/>
    </xf>
    <xf numFmtId="164" fontId="19" fillId="0" borderId="35" xfId="1" applyNumberFormat="1" applyFont="1" applyBorder="1" applyAlignment="1" applyProtection="1">
      <alignment horizontal="right" vertical="center" wrapText="1" indent="1"/>
      <protection locked="0"/>
    </xf>
    <xf numFmtId="0" fontId="14" fillId="0" borderId="25" xfId="0" applyFont="1" applyBorder="1" applyAlignment="1">
      <alignment wrapText="1"/>
    </xf>
    <xf numFmtId="0" fontId="14" fillId="0" borderId="7" xfId="0" applyFont="1" applyBorder="1" applyAlignment="1">
      <alignment wrapText="1"/>
    </xf>
    <xf numFmtId="0" fontId="14" fillId="0" borderId="10" xfId="0" applyFont="1" applyBorder="1" applyAlignment="1">
      <alignment wrapText="1"/>
    </xf>
    <xf numFmtId="0" fontId="17" fillId="0" borderId="4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wrapText="1"/>
    </xf>
    <xf numFmtId="164" fontId="18" fillId="0" borderId="0" xfId="1" applyNumberFormat="1" applyFont="1" applyAlignment="1">
      <alignment horizontal="right" vertical="center" wrapText="1" indent="1"/>
    </xf>
    <xf numFmtId="0" fontId="26" fillId="0" borderId="39" xfId="0" applyFont="1" applyBorder="1" applyAlignment="1">
      <alignment horizontal="right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left" vertical="center" wrapText="1" indent="1"/>
    </xf>
    <xf numFmtId="49" fontId="13" fillId="0" borderId="31" xfId="1" applyNumberFormat="1" applyFont="1" applyBorder="1" applyAlignment="1">
      <alignment horizontal="left" vertical="center" wrapText="1" indent="1"/>
    </xf>
    <xf numFmtId="0" fontId="13" fillId="0" borderId="17" xfId="1" applyFont="1" applyBorder="1" applyAlignment="1">
      <alignment horizontal="left" vertical="center" wrapText="1" indent="7"/>
    </xf>
    <xf numFmtId="0" fontId="6" fillId="0" borderId="4" xfId="1" applyFont="1" applyBorder="1" applyAlignment="1">
      <alignment horizontal="left" vertical="center" wrapText="1" indent="1"/>
    </xf>
    <xf numFmtId="0" fontId="6" fillId="0" borderId="5" xfId="1" applyFont="1" applyBorder="1" applyAlignment="1">
      <alignment vertical="center" wrapText="1"/>
    </xf>
    <xf numFmtId="164" fontId="6" fillId="0" borderId="6" xfId="1" applyNumberFormat="1" applyFont="1" applyBorder="1" applyAlignment="1">
      <alignment horizontal="right" vertical="center" wrapText="1" indent="1"/>
    </xf>
    <xf numFmtId="0" fontId="13" fillId="0" borderId="2" xfId="1" applyFont="1" applyBorder="1" applyAlignment="1">
      <alignment horizontal="left" vertical="center" wrapText="1" indent="1"/>
    </xf>
    <xf numFmtId="164" fontId="13" fillId="0" borderId="29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3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3" xfId="0" quotePrefix="1" applyNumberFormat="1" applyFont="1" applyBorder="1" applyAlignment="1">
      <alignment horizontal="right" vertical="center" wrapText="1" indent="1"/>
    </xf>
    <xf numFmtId="0" fontId="28" fillId="0" borderId="0" xfId="1" applyFont="1"/>
    <xf numFmtId="0" fontId="2" fillId="0" borderId="0" xfId="1" applyFont="1"/>
    <xf numFmtId="0" fontId="17" fillId="0" borderId="4" xfId="0" applyFont="1" applyBorder="1" applyAlignment="1">
      <alignment horizontal="left" vertical="center" wrapText="1" indent="1"/>
    </xf>
    <xf numFmtId="0" fontId="17" fillId="0" borderId="5" xfId="0" applyFont="1" applyBorder="1" applyAlignment="1">
      <alignment horizontal="left" vertical="center" wrapText="1" indent="1"/>
    </xf>
    <xf numFmtId="0" fontId="17" fillId="0" borderId="0" xfId="0" applyFont="1" applyAlignment="1">
      <alignment horizontal="left" vertical="center" wrapText="1" indent="1"/>
    </xf>
    <xf numFmtId="164" fontId="17" fillId="0" borderId="0" xfId="0" quotePrefix="1" applyNumberFormat="1" applyFont="1" applyAlignment="1">
      <alignment horizontal="right" vertical="center" wrapText="1" indent="1"/>
    </xf>
    <xf numFmtId="0" fontId="26" fillId="0" borderId="39" xfId="0" applyFont="1" applyBorder="1" applyAlignment="1">
      <alignment horizontal="right" vertical="center"/>
    </xf>
    <xf numFmtId="0" fontId="12" fillId="0" borderId="0" xfId="1" applyAlignment="1">
      <alignment horizontal="right" vertical="center" indent="1"/>
    </xf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164" fontId="11" fillId="0" borderId="0" xfId="1" applyNumberFormat="1" applyFont="1" applyAlignment="1">
      <alignment horizontal="right" vertical="center" wrapText="1" indent="1"/>
    </xf>
    <xf numFmtId="0" fontId="19" fillId="0" borderId="0" xfId="1" applyFont="1"/>
    <xf numFmtId="164" fontId="29" fillId="0" borderId="0" xfId="1" applyNumberFormat="1" applyFont="1" applyAlignment="1">
      <alignment horizontal="right" vertical="center" indent="1"/>
    </xf>
    <xf numFmtId="164" fontId="25" fillId="0" borderId="39" xfId="1" applyNumberFormat="1" applyFont="1" applyBorder="1" applyAlignment="1">
      <alignment horizontal="left" vertical="center"/>
    </xf>
    <xf numFmtId="0" fontId="1" fillId="0" borderId="0" xfId="1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right"/>
      <protection locked="0"/>
    </xf>
    <xf numFmtId="164" fontId="11" fillId="0" borderId="0" xfId="1" applyNumberFormat="1" applyFont="1" applyAlignment="1" applyProtection="1">
      <alignment horizontal="center" vertical="center"/>
      <protection locked="0"/>
    </xf>
    <xf numFmtId="164" fontId="25" fillId="0" borderId="39" xfId="1" applyNumberFormat="1" applyFont="1" applyBorder="1" applyAlignment="1" applyProtection="1">
      <alignment horizontal="left" vertical="center"/>
      <protection locked="0"/>
    </xf>
    <xf numFmtId="164" fontId="11" fillId="0" borderId="0" xfId="1" applyNumberFormat="1" applyFont="1" applyAlignment="1">
      <alignment horizontal="center" vertical="center"/>
    </xf>
    <xf numFmtId="164" fontId="25" fillId="0" borderId="39" xfId="1" applyNumberFormat="1" applyFont="1" applyBorder="1" applyAlignment="1">
      <alignment horizontal="left"/>
    </xf>
    <xf numFmtId="0" fontId="18" fillId="0" borderId="0" xfId="1" applyFont="1" applyAlignment="1">
      <alignment horizontal="center"/>
    </xf>
    <xf numFmtId="164" fontId="1" fillId="0" borderId="0" xfId="0" applyNumberFormat="1" applyFont="1" applyAlignment="1" applyProtection="1">
      <alignment horizontal="right" vertical="center" wrapText="1"/>
      <protection locked="0"/>
    </xf>
    <xf numFmtId="164" fontId="2" fillId="0" borderId="0" xfId="0" applyNumberFormat="1" applyFont="1" applyAlignment="1" applyProtection="1">
      <alignment horizontal="center" vertical="center" wrapText="1"/>
      <protection locked="0"/>
    </xf>
  </cellXfs>
  <cellStyles count="2">
    <cellStyle name="Normál" xfId="0" builtinId="0"/>
    <cellStyle name="Normál_KVRENMUNKA" xfId="1" xr:uid="{CD1478A7-59F7-4B6C-AFD7-7420B82967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46;lts&#233;gvet&#233;s_2019/K&#246;lts&#233;gvet&#233;s%202019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ÖSSZÖNK"/>
      <sheetName val="KÖTELEZŐ ÖSSZ."/>
      <sheetName val="ÖNK.VÁLL.ÖSSZ"/>
      <sheetName val="ÁLLAMIG.ÖSSZ."/>
      <sheetName val="MÉRLEG MŰKÖDÉSI"/>
      <sheetName val="MÉRLEG FELHALM."/>
      <sheetName val="KV_ELLENŐRZÉS"/>
      <sheetName val="BERUHÁZÁS"/>
      <sheetName val="FELÚJÍTÁS"/>
      <sheetName val="ÖNK"/>
      <sheetName val="ÖNK kötelező"/>
      <sheetName val="ÖNK önként váll."/>
      <sheetName val="ÖNK államig."/>
      <sheetName val="PH"/>
      <sheetName val="PH kötelező"/>
      <sheetName val="PH államig."/>
      <sheetName val="ÁMK"/>
      <sheetName val="ÁMK kötelező"/>
      <sheetName val="2017.2018.2019."/>
      <sheetName val="Előirányzat felh.terv."/>
      <sheetName val="Bevétel"/>
      <sheetName val="Támogatások"/>
      <sheetName val="3 év tervezett"/>
    </sheetNames>
    <sheetDataSet>
      <sheetData sheetId="0"/>
      <sheetData sheetId="1">
        <row r="3">
          <cell r="A3" t="str">
            <v>Karácsond Községi Önkormányzat</v>
          </cell>
        </row>
      </sheetData>
      <sheetData sheetId="2">
        <row r="5">
          <cell r="A5" t="str">
            <v>2019. évi előirányzat BEVÉTELEK</v>
          </cell>
        </row>
      </sheetData>
      <sheetData sheetId="3">
        <row r="7">
          <cell r="C7" t="str">
            <v>Forintban!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6">
          <cell r="D6" t="str">
            <v>Felhasználás   2018. XII. 31-ig</v>
          </cell>
          <cell r="E6" t="str">
            <v>2019. évi előirányzat</v>
          </cell>
        </row>
      </sheetData>
      <sheetData sheetId="11">
        <row r="5">
          <cell r="F5">
            <v>0</v>
          </cell>
        </row>
      </sheetData>
      <sheetData sheetId="12"/>
      <sheetData sheetId="13">
        <row r="4">
          <cell r="C4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60F91-8CDD-4BFB-9DFE-DAC94D85492D}">
  <dimension ref="A1:K179"/>
  <sheetViews>
    <sheetView workbookViewId="0">
      <selection activeCell="F115" sqref="F115"/>
    </sheetView>
  </sheetViews>
  <sheetFormatPr defaultRowHeight="15" x14ac:dyDescent="0.25"/>
  <cols>
    <col min="1" max="1" width="16.7109375" style="131" customWidth="1"/>
    <col min="2" max="2" width="61.7109375" style="132" customWidth="1"/>
    <col min="3" max="3" width="21.42578125" style="140" customWidth="1"/>
    <col min="4" max="4" width="12" style="46" customWidth="1"/>
    <col min="5" max="5" width="16.28515625" style="47" customWidth="1"/>
    <col min="6" max="256" width="9.140625" style="47"/>
    <col min="257" max="257" width="16.7109375" style="47" customWidth="1"/>
    <col min="258" max="258" width="61.7109375" style="47" customWidth="1"/>
    <col min="259" max="259" width="21.42578125" style="47" customWidth="1"/>
    <col min="260" max="260" width="12" style="47" customWidth="1"/>
    <col min="261" max="261" width="16.28515625" style="47" customWidth="1"/>
    <col min="262" max="512" width="9.140625" style="47"/>
    <col min="513" max="513" width="16.7109375" style="47" customWidth="1"/>
    <col min="514" max="514" width="61.7109375" style="47" customWidth="1"/>
    <col min="515" max="515" width="21.42578125" style="47" customWidth="1"/>
    <col min="516" max="516" width="12" style="47" customWidth="1"/>
    <col min="517" max="517" width="16.28515625" style="47" customWidth="1"/>
    <col min="518" max="768" width="9.140625" style="47"/>
    <col min="769" max="769" width="16.7109375" style="47" customWidth="1"/>
    <col min="770" max="770" width="61.7109375" style="47" customWidth="1"/>
    <col min="771" max="771" width="21.42578125" style="47" customWidth="1"/>
    <col min="772" max="772" width="12" style="47" customWidth="1"/>
    <col min="773" max="773" width="16.28515625" style="47" customWidth="1"/>
    <col min="774" max="1024" width="9.140625" style="47"/>
    <col min="1025" max="1025" width="16.7109375" style="47" customWidth="1"/>
    <col min="1026" max="1026" width="61.7109375" style="47" customWidth="1"/>
    <col min="1027" max="1027" width="21.42578125" style="47" customWidth="1"/>
    <col min="1028" max="1028" width="12" style="47" customWidth="1"/>
    <col min="1029" max="1029" width="16.28515625" style="47" customWidth="1"/>
    <col min="1030" max="1280" width="9.140625" style="47"/>
    <col min="1281" max="1281" width="16.7109375" style="47" customWidth="1"/>
    <col min="1282" max="1282" width="61.7109375" style="47" customWidth="1"/>
    <col min="1283" max="1283" width="21.42578125" style="47" customWidth="1"/>
    <col min="1284" max="1284" width="12" style="47" customWidth="1"/>
    <col min="1285" max="1285" width="16.28515625" style="47" customWidth="1"/>
    <col min="1286" max="1536" width="9.140625" style="47"/>
    <col min="1537" max="1537" width="16.7109375" style="47" customWidth="1"/>
    <col min="1538" max="1538" width="61.7109375" style="47" customWidth="1"/>
    <col min="1539" max="1539" width="21.42578125" style="47" customWidth="1"/>
    <col min="1540" max="1540" width="12" style="47" customWidth="1"/>
    <col min="1541" max="1541" width="16.28515625" style="47" customWidth="1"/>
    <col min="1542" max="1792" width="9.140625" style="47"/>
    <col min="1793" max="1793" width="16.7109375" style="47" customWidth="1"/>
    <col min="1794" max="1794" width="61.7109375" style="47" customWidth="1"/>
    <col min="1795" max="1795" width="21.42578125" style="47" customWidth="1"/>
    <col min="1796" max="1796" width="12" style="47" customWidth="1"/>
    <col min="1797" max="1797" width="16.28515625" style="47" customWidth="1"/>
    <col min="1798" max="2048" width="9.140625" style="47"/>
    <col min="2049" max="2049" width="16.7109375" style="47" customWidth="1"/>
    <col min="2050" max="2050" width="61.7109375" style="47" customWidth="1"/>
    <col min="2051" max="2051" width="21.42578125" style="47" customWidth="1"/>
    <col min="2052" max="2052" width="12" style="47" customWidth="1"/>
    <col min="2053" max="2053" width="16.28515625" style="47" customWidth="1"/>
    <col min="2054" max="2304" width="9.140625" style="47"/>
    <col min="2305" max="2305" width="16.7109375" style="47" customWidth="1"/>
    <col min="2306" max="2306" width="61.7109375" style="47" customWidth="1"/>
    <col min="2307" max="2307" width="21.42578125" style="47" customWidth="1"/>
    <col min="2308" max="2308" width="12" style="47" customWidth="1"/>
    <col min="2309" max="2309" width="16.28515625" style="47" customWidth="1"/>
    <col min="2310" max="2560" width="9.140625" style="47"/>
    <col min="2561" max="2561" width="16.7109375" style="47" customWidth="1"/>
    <col min="2562" max="2562" width="61.7109375" style="47" customWidth="1"/>
    <col min="2563" max="2563" width="21.42578125" style="47" customWidth="1"/>
    <col min="2564" max="2564" width="12" style="47" customWidth="1"/>
    <col min="2565" max="2565" width="16.28515625" style="47" customWidth="1"/>
    <col min="2566" max="2816" width="9.140625" style="47"/>
    <col min="2817" max="2817" width="16.7109375" style="47" customWidth="1"/>
    <col min="2818" max="2818" width="61.7109375" style="47" customWidth="1"/>
    <col min="2819" max="2819" width="21.42578125" style="47" customWidth="1"/>
    <col min="2820" max="2820" width="12" style="47" customWidth="1"/>
    <col min="2821" max="2821" width="16.28515625" style="47" customWidth="1"/>
    <col min="2822" max="3072" width="9.140625" style="47"/>
    <col min="3073" max="3073" width="16.7109375" style="47" customWidth="1"/>
    <col min="3074" max="3074" width="61.7109375" style="47" customWidth="1"/>
    <col min="3075" max="3075" width="21.42578125" style="47" customWidth="1"/>
    <col min="3076" max="3076" width="12" style="47" customWidth="1"/>
    <col min="3077" max="3077" width="16.28515625" style="47" customWidth="1"/>
    <col min="3078" max="3328" width="9.140625" style="47"/>
    <col min="3329" max="3329" width="16.7109375" style="47" customWidth="1"/>
    <col min="3330" max="3330" width="61.7109375" style="47" customWidth="1"/>
    <col min="3331" max="3331" width="21.42578125" style="47" customWidth="1"/>
    <col min="3332" max="3332" width="12" style="47" customWidth="1"/>
    <col min="3333" max="3333" width="16.28515625" style="47" customWidth="1"/>
    <col min="3334" max="3584" width="9.140625" style="47"/>
    <col min="3585" max="3585" width="16.7109375" style="47" customWidth="1"/>
    <col min="3586" max="3586" width="61.7109375" style="47" customWidth="1"/>
    <col min="3587" max="3587" width="21.42578125" style="47" customWidth="1"/>
    <col min="3588" max="3588" width="12" style="47" customWidth="1"/>
    <col min="3589" max="3589" width="16.28515625" style="47" customWidth="1"/>
    <col min="3590" max="3840" width="9.140625" style="47"/>
    <col min="3841" max="3841" width="16.7109375" style="47" customWidth="1"/>
    <col min="3842" max="3842" width="61.7109375" style="47" customWidth="1"/>
    <col min="3843" max="3843" width="21.42578125" style="47" customWidth="1"/>
    <col min="3844" max="3844" width="12" style="47" customWidth="1"/>
    <col min="3845" max="3845" width="16.28515625" style="47" customWidth="1"/>
    <col min="3846" max="4096" width="9.140625" style="47"/>
    <col min="4097" max="4097" width="16.7109375" style="47" customWidth="1"/>
    <col min="4098" max="4098" width="61.7109375" style="47" customWidth="1"/>
    <col min="4099" max="4099" width="21.42578125" style="47" customWidth="1"/>
    <col min="4100" max="4100" width="12" style="47" customWidth="1"/>
    <col min="4101" max="4101" width="16.28515625" style="47" customWidth="1"/>
    <col min="4102" max="4352" width="9.140625" style="47"/>
    <col min="4353" max="4353" width="16.7109375" style="47" customWidth="1"/>
    <col min="4354" max="4354" width="61.7109375" style="47" customWidth="1"/>
    <col min="4355" max="4355" width="21.42578125" style="47" customWidth="1"/>
    <col min="4356" max="4356" width="12" style="47" customWidth="1"/>
    <col min="4357" max="4357" width="16.28515625" style="47" customWidth="1"/>
    <col min="4358" max="4608" width="9.140625" style="47"/>
    <col min="4609" max="4609" width="16.7109375" style="47" customWidth="1"/>
    <col min="4610" max="4610" width="61.7109375" style="47" customWidth="1"/>
    <col min="4611" max="4611" width="21.42578125" style="47" customWidth="1"/>
    <col min="4612" max="4612" width="12" style="47" customWidth="1"/>
    <col min="4613" max="4613" width="16.28515625" style="47" customWidth="1"/>
    <col min="4614" max="4864" width="9.140625" style="47"/>
    <col min="4865" max="4865" width="16.7109375" style="47" customWidth="1"/>
    <col min="4866" max="4866" width="61.7109375" style="47" customWidth="1"/>
    <col min="4867" max="4867" width="21.42578125" style="47" customWidth="1"/>
    <col min="4868" max="4868" width="12" style="47" customWidth="1"/>
    <col min="4869" max="4869" width="16.28515625" style="47" customWidth="1"/>
    <col min="4870" max="5120" width="9.140625" style="47"/>
    <col min="5121" max="5121" width="16.7109375" style="47" customWidth="1"/>
    <col min="5122" max="5122" width="61.7109375" style="47" customWidth="1"/>
    <col min="5123" max="5123" width="21.42578125" style="47" customWidth="1"/>
    <col min="5124" max="5124" width="12" style="47" customWidth="1"/>
    <col min="5125" max="5125" width="16.28515625" style="47" customWidth="1"/>
    <col min="5126" max="5376" width="9.140625" style="47"/>
    <col min="5377" max="5377" width="16.7109375" style="47" customWidth="1"/>
    <col min="5378" max="5378" width="61.7109375" style="47" customWidth="1"/>
    <col min="5379" max="5379" width="21.42578125" style="47" customWidth="1"/>
    <col min="5380" max="5380" width="12" style="47" customWidth="1"/>
    <col min="5381" max="5381" width="16.28515625" style="47" customWidth="1"/>
    <col min="5382" max="5632" width="9.140625" style="47"/>
    <col min="5633" max="5633" width="16.7109375" style="47" customWidth="1"/>
    <col min="5634" max="5634" width="61.7109375" style="47" customWidth="1"/>
    <col min="5635" max="5635" width="21.42578125" style="47" customWidth="1"/>
    <col min="5636" max="5636" width="12" style="47" customWidth="1"/>
    <col min="5637" max="5637" width="16.28515625" style="47" customWidth="1"/>
    <col min="5638" max="5888" width="9.140625" style="47"/>
    <col min="5889" max="5889" width="16.7109375" style="47" customWidth="1"/>
    <col min="5890" max="5890" width="61.7109375" style="47" customWidth="1"/>
    <col min="5891" max="5891" width="21.42578125" style="47" customWidth="1"/>
    <col min="5892" max="5892" width="12" style="47" customWidth="1"/>
    <col min="5893" max="5893" width="16.28515625" style="47" customWidth="1"/>
    <col min="5894" max="6144" width="9.140625" style="47"/>
    <col min="6145" max="6145" width="16.7109375" style="47" customWidth="1"/>
    <col min="6146" max="6146" width="61.7109375" style="47" customWidth="1"/>
    <col min="6147" max="6147" width="21.42578125" style="47" customWidth="1"/>
    <col min="6148" max="6148" width="12" style="47" customWidth="1"/>
    <col min="6149" max="6149" width="16.28515625" style="47" customWidth="1"/>
    <col min="6150" max="6400" width="9.140625" style="47"/>
    <col min="6401" max="6401" width="16.7109375" style="47" customWidth="1"/>
    <col min="6402" max="6402" width="61.7109375" style="47" customWidth="1"/>
    <col min="6403" max="6403" width="21.42578125" style="47" customWidth="1"/>
    <col min="6404" max="6404" width="12" style="47" customWidth="1"/>
    <col min="6405" max="6405" width="16.28515625" style="47" customWidth="1"/>
    <col min="6406" max="6656" width="9.140625" style="47"/>
    <col min="6657" max="6657" width="16.7109375" style="47" customWidth="1"/>
    <col min="6658" max="6658" width="61.7109375" style="47" customWidth="1"/>
    <col min="6659" max="6659" width="21.42578125" style="47" customWidth="1"/>
    <col min="6660" max="6660" width="12" style="47" customWidth="1"/>
    <col min="6661" max="6661" width="16.28515625" style="47" customWidth="1"/>
    <col min="6662" max="6912" width="9.140625" style="47"/>
    <col min="6913" max="6913" width="16.7109375" style="47" customWidth="1"/>
    <col min="6914" max="6914" width="61.7109375" style="47" customWidth="1"/>
    <col min="6915" max="6915" width="21.42578125" style="47" customWidth="1"/>
    <col min="6916" max="6916" width="12" style="47" customWidth="1"/>
    <col min="6917" max="6917" width="16.28515625" style="47" customWidth="1"/>
    <col min="6918" max="7168" width="9.140625" style="47"/>
    <col min="7169" max="7169" width="16.7109375" style="47" customWidth="1"/>
    <col min="7170" max="7170" width="61.7109375" style="47" customWidth="1"/>
    <col min="7171" max="7171" width="21.42578125" style="47" customWidth="1"/>
    <col min="7172" max="7172" width="12" style="47" customWidth="1"/>
    <col min="7173" max="7173" width="16.28515625" style="47" customWidth="1"/>
    <col min="7174" max="7424" width="9.140625" style="47"/>
    <col min="7425" max="7425" width="16.7109375" style="47" customWidth="1"/>
    <col min="7426" max="7426" width="61.7109375" style="47" customWidth="1"/>
    <col min="7427" max="7427" width="21.42578125" style="47" customWidth="1"/>
    <col min="7428" max="7428" width="12" style="47" customWidth="1"/>
    <col min="7429" max="7429" width="16.28515625" style="47" customWidth="1"/>
    <col min="7430" max="7680" width="9.140625" style="47"/>
    <col min="7681" max="7681" width="16.7109375" style="47" customWidth="1"/>
    <col min="7682" max="7682" width="61.7109375" style="47" customWidth="1"/>
    <col min="7683" max="7683" width="21.42578125" style="47" customWidth="1"/>
    <col min="7684" max="7684" width="12" style="47" customWidth="1"/>
    <col min="7685" max="7685" width="16.28515625" style="47" customWidth="1"/>
    <col min="7686" max="7936" width="9.140625" style="47"/>
    <col min="7937" max="7937" width="16.7109375" style="47" customWidth="1"/>
    <col min="7938" max="7938" width="61.7109375" style="47" customWidth="1"/>
    <col min="7939" max="7939" width="21.42578125" style="47" customWidth="1"/>
    <col min="7940" max="7940" width="12" style="47" customWidth="1"/>
    <col min="7941" max="7941" width="16.28515625" style="47" customWidth="1"/>
    <col min="7942" max="8192" width="9.140625" style="47"/>
    <col min="8193" max="8193" width="16.7109375" style="47" customWidth="1"/>
    <col min="8194" max="8194" width="61.7109375" style="47" customWidth="1"/>
    <col min="8195" max="8195" width="21.42578125" style="47" customWidth="1"/>
    <col min="8196" max="8196" width="12" style="47" customWidth="1"/>
    <col min="8197" max="8197" width="16.28515625" style="47" customWidth="1"/>
    <col min="8198" max="8448" width="9.140625" style="47"/>
    <col min="8449" max="8449" width="16.7109375" style="47" customWidth="1"/>
    <col min="8450" max="8450" width="61.7109375" style="47" customWidth="1"/>
    <col min="8451" max="8451" width="21.42578125" style="47" customWidth="1"/>
    <col min="8452" max="8452" width="12" style="47" customWidth="1"/>
    <col min="8453" max="8453" width="16.28515625" style="47" customWidth="1"/>
    <col min="8454" max="8704" width="9.140625" style="47"/>
    <col min="8705" max="8705" width="16.7109375" style="47" customWidth="1"/>
    <col min="8706" max="8706" width="61.7109375" style="47" customWidth="1"/>
    <col min="8707" max="8707" width="21.42578125" style="47" customWidth="1"/>
    <col min="8708" max="8708" width="12" style="47" customWidth="1"/>
    <col min="8709" max="8709" width="16.28515625" style="47" customWidth="1"/>
    <col min="8710" max="8960" width="9.140625" style="47"/>
    <col min="8961" max="8961" width="16.7109375" style="47" customWidth="1"/>
    <col min="8962" max="8962" width="61.7109375" style="47" customWidth="1"/>
    <col min="8963" max="8963" width="21.42578125" style="47" customWidth="1"/>
    <col min="8964" max="8964" width="12" style="47" customWidth="1"/>
    <col min="8965" max="8965" width="16.28515625" style="47" customWidth="1"/>
    <col min="8966" max="9216" width="9.140625" style="47"/>
    <col min="9217" max="9217" width="16.7109375" style="47" customWidth="1"/>
    <col min="9218" max="9218" width="61.7109375" style="47" customWidth="1"/>
    <col min="9219" max="9219" width="21.42578125" style="47" customWidth="1"/>
    <col min="9220" max="9220" width="12" style="47" customWidth="1"/>
    <col min="9221" max="9221" width="16.28515625" style="47" customWidth="1"/>
    <col min="9222" max="9472" width="9.140625" style="47"/>
    <col min="9473" max="9473" width="16.7109375" style="47" customWidth="1"/>
    <col min="9474" max="9474" width="61.7109375" style="47" customWidth="1"/>
    <col min="9475" max="9475" width="21.42578125" style="47" customWidth="1"/>
    <col min="9476" max="9476" width="12" style="47" customWidth="1"/>
    <col min="9477" max="9477" width="16.28515625" style="47" customWidth="1"/>
    <col min="9478" max="9728" width="9.140625" style="47"/>
    <col min="9729" max="9729" width="16.7109375" style="47" customWidth="1"/>
    <col min="9730" max="9730" width="61.7109375" style="47" customWidth="1"/>
    <col min="9731" max="9731" width="21.42578125" style="47" customWidth="1"/>
    <col min="9732" max="9732" width="12" style="47" customWidth="1"/>
    <col min="9733" max="9733" width="16.28515625" style="47" customWidth="1"/>
    <col min="9734" max="9984" width="9.140625" style="47"/>
    <col min="9985" max="9985" width="16.7109375" style="47" customWidth="1"/>
    <col min="9986" max="9986" width="61.7109375" style="47" customWidth="1"/>
    <col min="9987" max="9987" width="21.42578125" style="47" customWidth="1"/>
    <col min="9988" max="9988" width="12" style="47" customWidth="1"/>
    <col min="9989" max="9989" width="16.28515625" style="47" customWidth="1"/>
    <col min="9990" max="10240" width="9.140625" style="47"/>
    <col min="10241" max="10241" width="16.7109375" style="47" customWidth="1"/>
    <col min="10242" max="10242" width="61.7109375" style="47" customWidth="1"/>
    <col min="10243" max="10243" width="21.42578125" style="47" customWidth="1"/>
    <col min="10244" max="10244" width="12" style="47" customWidth="1"/>
    <col min="10245" max="10245" width="16.28515625" style="47" customWidth="1"/>
    <col min="10246" max="10496" width="9.140625" style="47"/>
    <col min="10497" max="10497" width="16.7109375" style="47" customWidth="1"/>
    <col min="10498" max="10498" width="61.7109375" style="47" customWidth="1"/>
    <col min="10499" max="10499" width="21.42578125" style="47" customWidth="1"/>
    <col min="10500" max="10500" width="12" style="47" customWidth="1"/>
    <col min="10501" max="10501" width="16.28515625" style="47" customWidth="1"/>
    <col min="10502" max="10752" width="9.140625" style="47"/>
    <col min="10753" max="10753" width="16.7109375" style="47" customWidth="1"/>
    <col min="10754" max="10754" width="61.7109375" style="47" customWidth="1"/>
    <col min="10755" max="10755" width="21.42578125" style="47" customWidth="1"/>
    <col min="10756" max="10756" width="12" style="47" customWidth="1"/>
    <col min="10757" max="10757" width="16.28515625" style="47" customWidth="1"/>
    <col min="10758" max="11008" width="9.140625" style="47"/>
    <col min="11009" max="11009" width="16.7109375" style="47" customWidth="1"/>
    <col min="11010" max="11010" width="61.7109375" style="47" customWidth="1"/>
    <col min="11011" max="11011" width="21.42578125" style="47" customWidth="1"/>
    <col min="11012" max="11012" width="12" style="47" customWidth="1"/>
    <col min="11013" max="11013" width="16.28515625" style="47" customWidth="1"/>
    <col min="11014" max="11264" width="9.140625" style="47"/>
    <col min="11265" max="11265" width="16.7109375" style="47" customWidth="1"/>
    <col min="11266" max="11266" width="61.7109375" style="47" customWidth="1"/>
    <col min="11267" max="11267" width="21.42578125" style="47" customWidth="1"/>
    <col min="11268" max="11268" width="12" style="47" customWidth="1"/>
    <col min="11269" max="11269" width="16.28515625" style="47" customWidth="1"/>
    <col min="11270" max="11520" width="9.140625" style="47"/>
    <col min="11521" max="11521" width="16.7109375" style="47" customWidth="1"/>
    <col min="11522" max="11522" width="61.7109375" style="47" customWidth="1"/>
    <col min="11523" max="11523" width="21.42578125" style="47" customWidth="1"/>
    <col min="11524" max="11524" width="12" style="47" customWidth="1"/>
    <col min="11525" max="11525" width="16.28515625" style="47" customWidth="1"/>
    <col min="11526" max="11776" width="9.140625" style="47"/>
    <col min="11777" max="11777" width="16.7109375" style="47" customWidth="1"/>
    <col min="11778" max="11778" width="61.7109375" style="47" customWidth="1"/>
    <col min="11779" max="11779" width="21.42578125" style="47" customWidth="1"/>
    <col min="11780" max="11780" width="12" style="47" customWidth="1"/>
    <col min="11781" max="11781" width="16.28515625" style="47" customWidth="1"/>
    <col min="11782" max="12032" width="9.140625" style="47"/>
    <col min="12033" max="12033" width="16.7109375" style="47" customWidth="1"/>
    <col min="12034" max="12034" width="61.7109375" style="47" customWidth="1"/>
    <col min="12035" max="12035" width="21.42578125" style="47" customWidth="1"/>
    <col min="12036" max="12036" width="12" style="47" customWidth="1"/>
    <col min="12037" max="12037" width="16.28515625" style="47" customWidth="1"/>
    <col min="12038" max="12288" width="9.140625" style="47"/>
    <col min="12289" max="12289" width="16.7109375" style="47" customWidth="1"/>
    <col min="12290" max="12290" width="61.7109375" style="47" customWidth="1"/>
    <col min="12291" max="12291" width="21.42578125" style="47" customWidth="1"/>
    <col min="12292" max="12292" width="12" style="47" customWidth="1"/>
    <col min="12293" max="12293" width="16.28515625" style="47" customWidth="1"/>
    <col min="12294" max="12544" width="9.140625" style="47"/>
    <col min="12545" max="12545" width="16.7109375" style="47" customWidth="1"/>
    <col min="12546" max="12546" width="61.7109375" style="47" customWidth="1"/>
    <col min="12547" max="12547" width="21.42578125" style="47" customWidth="1"/>
    <col min="12548" max="12548" width="12" style="47" customWidth="1"/>
    <col min="12549" max="12549" width="16.28515625" style="47" customWidth="1"/>
    <col min="12550" max="12800" width="9.140625" style="47"/>
    <col min="12801" max="12801" width="16.7109375" style="47" customWidth="1"/>
    <col min="12802" max="12802" width="61.7109375" style="47" customWidth="1"/>
    <col min="12803" max="12803" width="21.42578125" style="47" customWidth="1"/>
    <col min="12804" max="12804" width="12" style="47" customWidth="1"/>
    <col min="12805" max="12805" width="16.28515625" style="47" customWidth="1"/>
    <col min="12806" max="13056" width="9.140625" style="47"/>
    <col min="13057" max="13057" width="16.7109375" style="47" customWidth="1"/>
    <col min="13058" max="13058" width="61.7109375" style="47" customWidth="1"/>
    <col min="13059" max="13059" width="21.42578125" style="47" customWidth="1"/>
    <col min="13060" max="13060" width="12" style="47" customWidth="1"/>
    <col min="13061" max="13061" width="16.28515625" style="47" customWidth="1"/>
    <col min="13062" max="13312" width="9.140625" style="47"/>
    <col min="13313" max="13313" width="16.7109375" style="47" customWidth="1"/>
    <col min="13314" max="13314" width="61.7109375" style="47" customWidth="1"/>
    <col min="13315" max="13315" width="21.42578125" style="47" customWidth="1"/>
    <col min="13316" max="13316" width="12" style="47" customWidth="1"/>
    <col min="13317" max="13317" width="16.28515625" style="47" customWidth="1"/>
    <col min="13318" max="13568" width="9.140625" style="47"/>
    <col min="13569" max="13569" width="16.7109375" style="47" customWidth="1"/>
    <col min="13570" max="13570" width="61.7109375" style="47" customWidth="1"/>
    <col min="13571" max="13571" width="21.42578125" style="47" customWidth="1"/>
    <col min="13572" max="13572" width="12" style="47" customWidth="1"/>
    <col min="13573" max="13573" width="16.28515625" style="47" customWidth="1"/>
    <col min="13574" max="13824" width="9.140625" style="47"/>
    <col min="13825" max="13825" width="16.7109375" style="47" customWidth="1"/>
    <col min="13826" max="13826" width="61.7109375" style="47" customWidth="1"/>
    <col min="13827" max="13827" width="21.42578125" style="47" customWidth="1"/>
    <col min="13828" max="13828" width="12" style="47" customWidth="1"/>
    <col min="13829" max="13829" width="16.28515625" style="47" customWidth="1"/>
    <col min="13830" max="14080" width="9.140625" style="47"/>
    <col min="14081" max="14081" width="16.7109375" style="47" customWidth="1"/>
    <col min="14082" max="14082" width="61.7109375" style="47" customWidth="1"/>
    <col min="14083" max="14083" width="21.42578125" style="47" customWidth="1"/>
    <col min="14084" max="14084" width="12" style="47" customWidth="1"/>
    <col min="14085" max="14085" width="16.28515625" style="47" customWidth="1"/>
    <col min="14086" max="14336" width="9.140625" style="47"/>
    <col min="14337" max="14337" width="16.7109375" style="47" customWidth="1"/>
    <col min="14338" max="14338" width="61.7109375" style="47" customWidth="1"/>
    <col min="14339" max="14339" width="21.42578125" style="47" customWidth="1"/>
    <col min="14340" max="14340" width="12" style="47" customWidth="1"/>
    <col min="14341" max="14341" width="16.28515625" style="47" customWidth="1"/>
    <col min="14342" max="14592" width="9.140625" style="47"/>
    <col min="14593" max="14593" width="16.7109375" style="47" customWidth="1"/>
    <col min="14594" max="14594" width="61.7109375" style="47" customWidth="1"/>
    <col min="14595" max="14595" width="21.42578125" style="47" customWidth="1"/>
    <col min="14596" max="14596" width="12" style="47" customWidth="1"/>
    <col min="14597" max="14597" width="16.28515625" style="47" customWidth="1"/>
    <col min="14598" max="14848" width="9.140625" style="47"/>
    <col min="14849" max="14849" width="16.7109375" style="47" customWidth="1"/>
    <col min="14850" max="14850" width="61.7109375" style="47" customWidth="1"/>
    <col min="14851" max="14851" width="21.42578125" style="47" customWidth="1"/>
    <col min="14852" max="14852" width="12" style="47" customWidth="1"/>
    <col min="14853" max="14853" width="16.28515625" style="47" customWidth="1"/>
    <col min="14854" max="15104" width="9.140625" style="47"/>
    <col min="15105" max="15105" width="16.7109375" style="47" customWidth="1"/>
    <col min="15106" max="15106" width="61.7109375" style="47" customWidth="1"/>
    <col min="15107" max="15107" width="21.42578125" style="47" customWidth="1"/>
    <col min="15108" max="15108" width="12" style="47" customWidth="1"/>
    <col min="15109" max="15109" width="16.28515625" style="47" customWidth="1"/>
    <col min="15110" max="15360" width="9.140625" style="47"/>
    <col min="15361" max="15361" width="16.7109375" style="47" customWidth="1"/>
    <col min="15362" max="15362" width="61.7109375" style="47" customWidth="1"/>
    <col min="15363" max="15363" width="21.42578125" style="47" customWidth="1"/>
    <col min="15364" max="15364" width="12" style="47" customWidth="1"/>
    <col min="15365" max="15365" width="16.28515625" style="47" customWidth="1"/>
    <col min="15366" max="15616" width="9.140625" style="47"/>
    <col min="15617" max="15617" width="16.7109375" style="47" customWidth="1"/>
    <col min="15618" max="15618" width="61.7109375" style="47" customWidth="1"/>
    <col min="15619" max="15619" width="21.42578125" style="47" customWidth="1"/>
    <col min="15620" max="15620" width="12" style="47" customWidth="1"/>
    <col min="15621" max="15621" width="16.28515625" style="47" customWidth="1"/>
    <col min="15622" max="15872" width="9.140625" style="47"/>
    <col min="15873" max="15873" width="16.7109375" style="47" customWidth="1"/>
    <col min="15874" max="15874" width="61.7109375" style="47" customWidth="1"/>
    <col min="15875" max="15875" width="21.42578125" style="47" customWidth="1"/>
    <col min="15876" max="15876" width="12" style="47" customWidth="1"/>
    <col min="15877" max="15877" width="16.28515625" style="47" customWidth="1"/>
    <col min="15878" max="16128" width="9.140625" style="47"/>
    <col min="16129" max="16129" width="16.7109375" style="47" customWidth="1"/>
    <col min="16130" max="16130" width="61.7109375" style="47" customWidth="1"/>
    <col min="16131" max="16131" width="21.42578125" style="47" customWidth="1"/>
    <col min="16132" max="16132" width="12" style="47" customWidth="1"/>
    <col min="16133" max="16133" width="16.28515625" style="47" customWidth="1"/>
    <col min="16134" max="16384" width="9.140625" style="47"/>
  </cols>
  <sheetData>
    <row r="1" spans="1:4" s="30" customFormat="1" ht="16.5" customHeight="1" thickBot="1" x14ac:dyDescent="0.3">
      <c r="A1" s="26"/>
      <c r="B1" s="27" t="s">
        <v>291</v>
      </c>
      <c r="C1" s="28"/>
      <c r="D1" s="29"/>
    </row>
    <row r="2" spans="1:4" s="35" customFormat="1" ht="21.2" customHeight="1" x14ac:dyDescent="0.25">
      <c r="A2" s="31" t="s">
        <v>26</v>
      </c>
      <c r="B2" s="32" t="str">
        <f>CONCATENATE([1]ALAPADATOK!A3)</f>
        <v>Karácsond Községi Önkormányzat</v>
      </c>
      <c r="C2" s="33" t="s">
        <v>27</v>
      </c>
      <c r="D2" s="34"/>
    </row>
    <row r="3" spans="1:4" s="35" customFormat="1" ht="16.5" thickBot="1" x14ac:dyDescent="0.3">
      <c r="A3" s="36" t="s">
        <v>28</v>
      </c>
      <c r="B3" s="37" t="s">
        <v>29</v>
      </c>
      <c r="C3" s="38" t="s">
        <v>27</v>
      </c>
      <c r="D3" s="34"/>
    </row>
    <row r="4" spans="1:4" s="42" customFormat="1" ht="15.95" customHeight="1" thickBot="1" x14ac:dyDescent="0.3">
      <c r="A4" s="39"/>
      <c r="B4" s="39"/>
      <c r="C4" s="40">
        <f>[1]FELÚJÍTÁS!F5</f>
        <v>0</v>
      </c>
      <c r="D4" s="41"/>
    </row>
    <row r="5" spans="1:4" ht="15.75" thickBot="1" x14ac:dyDescent="0.3">
      <c r="A5" s="43" t="s">
        <v>30</v>
      </c>
      <c r="B5" s="44" t="s">
        <v>31</v>
      </c>
      <c r="C5" s="45" t="s">
        <v>32</v>
      </c>
    </row>
    <row r="6" spans="1:4" s="52" customFormat="1" ht="12.95" customHeight="1" thickBot="1" x14ac:dyDescent="0.3">
      <c r="A6" s="48"/>
      <c r="B6" s="49" t="s">
        <v>4</v>
      </c>
      <c r="C6" s="50" t="s">
        <v>5</v>
      </c>
      <c r="D6" s="51"/>
    </row>
    <row r="7" spans="1:4" s="52" customFormat="1" ht="15.95" customHeight="1" thickBot="1" x14ac:dyDescent="0.3">
      <c r="A7" s="53"/>
      <c r="B7" s="54" t="s">
        <v>33</v>
      </c>
      <c r="C7" s="55"/>
      <c r="D7" s="51"/>
    </row>
    <row r="8" spans="1:4" s="52" customFormat="1" ht="12" customHeight="1" thickBot="1" x14ac:dyDescent="0.3">
      <c r="A8" s="56" t="s">
        <v>34</v>
      </c>
      <c r="B8" s="57" t="s">
        <v>35</v>
      </c>
      <c r="C8" s="58">
        <f>+C9+C10+C11+C12+C13+C14</f>
        <v>144049665</v>
      </c>
      <c r="D8" s="51"/>
    </row>
    <row r="9" spans="1:4" s="63" customFormat="1" ht="12" customHeight="1" x14ac:dyDescent="0.2">
      <c r="A9" s="59" t="s">
        <v>36</v>
      </c>
      <c r="B9" s="60" t="s">
        <v>37</v>
      </c>
      <c r="C9" s="61">
        <v>59867636</v>
      </c>
      <c r="D9" s="62"/>
    </row>
    <row r="10" spans="1:4" s="68" customFormat="1" ht="12" customHeight="1" x14ac:dyDescent="0.2">
      <c r="A10" s="64" t="s">
        <v>38</v>
      </c>
      <c r="B10" s="65" t="s">
        <v>39</v>
      </c>
      <c r="C10" s="66">
        <v>52961800</v>
      </c>
      <c r="D10" s="67"/>
    </row>
    <row r="11" spans="1:4" s="68" customFormat="1" ht="12" customHeight="1" x14ac:dyDescent="0.2">
      <c r="A11" s="64" t="s">
        <v>40</v>
      </c>
      <c r="B11" s="65" t="s">
        <v>41</v>
      </c>
      <c r="C11" s="66">
        <v>27582969</v>
      </c>
      <c r="D11" s="67"/>
    </row>
    <row r="12" spans="1:4" s="68" customFormat="1" ht="12" customHeight="1" x14ac:dyDescent="0.2">
      <c r="A12" s="64" t="s">
        <v>42</v>
      </c>
      <c r="B12" s="65" t="s">
        <v>43</v>
      </c>
      <c r="C12" s="66">
        <v>3637260</v>
      </c>
      <c r="D12" s="67"/>
    </row>
    <row r="13" spans="1:4" s="68" customFormat="1" ht="12" customHeight="1" x14ac:dyDescent="0.2">
      <c r="A13" s="64" t="s">
        <v>44</v>
      </c>
      <c r="B13" s="65" t="s">
        <v>45</v>
      </c>
      <c r="C13" s="66"/>
      <c r="D13" s="67"/>
    </row>
    <row r="14" spans="1:4" s="63" customFormat="1" ht="12" customHeight="1" thickBot="1" x14ac:dyDescent="0.3">
      <c r="A14" s="69" t="s">
        <v>46</v>
      </c>
      <c r="B14" s="70" t="s">
        <v>47</v>
      </c>
      <c r="C14" s="66"/>
      <c r="D14" s="62"/>
    </row>
    <row r="15" spans="1:4" s="63" customFormat="1" ht="12" customHeight="1" thickBot="1" x14ac:dyDescent="0.3">
      <c r="A15" s="56" t="s">
        <v>48</v>
      </c>
      <c r="B15" s="71" t="s">
        <v>49</v>
      </c>
      <c r="C15" s="58">
        <f>+C16+C17+C18+C19+C20</f>
        <v>24000000</v>
      </c>
      <c r="D15" s="62"/>
    </row>
    <row r="16" spans="1:4" s="63" customFormat="1" ht="12" customHeight="1" x14ac:dyDescent="0.2">
      <c r="A16" s="59" t="s">
        <v>50</v>
      </c>
      <c r="B16" s="60" t="s">
        <v>51</v>
      </c>
      <c r="C16" s="61"/>
      <c r="D16" s="62"/>
    </row>
    <row r="17" spans="1:4" s="63" customFormat="1" ht="12" customHeight="1" x14ac:dyDescent="0.2">
      <c r="A17" s="64" t="s">
        <v>52</v>
      </c>
      <c r="B17" s="65" t="s">
        <v>53</v>
      </c>
      <c r="C17" s="66"/>
      <c r="D17" s="62"/>
    </row>
    <row r="18" spans="1:4" s="63" customFormat="1" ht="12" customHeight="1" x14ac:dyDescent="0.2">
      <c r="A18" s="64" t="s">
        <v>54</v>
      </c>
      <c r="B18" s="65" t="s">
        <v>55</v>
      </c>
      <c r="C18" s="66"/>
      <c r="D18" s="62"/>
    </row>
    <row r="19" spans="1:4" s="63" customFormat="1" ht="12" customHeight="1" x14ac:dyDescent="0.2">
      <c r="A19" s="64" t="s">
        <v>56</v>
      </c>
      <c r="B19" s="65" t="s">
        <v>57</v>
      </c>
      <c r="C19" s="66"/>
      <c r="D19" s="62"/>
    </row>
    <row r="20" spans="1:4" s="63" customFormat="1" ht="12" customHeight="1" x14ac:dyDescent="0.2">
      <c r="A20" s="64" t="s">
        <v>58</v>
      </c>
      <c r="B20" s="65" t="s">
        <v>59</v>
      </c>
      <c r="C20" s="66">
        <v>24000000</v>
      </c>
      <c r="D20" s="62"/>
    </row>
    <row r="21" spans="1:4" s="68" customFormat="1" ht="12" customHeight="1" thickBot="1" x14ac:dyDescent="0.3">
      <c r="A21" s="69" t="s">
        <v>60</v>
      </c>
      <c r="B21" s="70" t="s">
        <v>61</v>
      </c>
      <c r="C21" s="72"/>
      <c r="D21" s="67"/>
    </row>
    <row r="22" spans="1:4" s="68" customFormat="1" ht="12" customHeight="1" thickBot="1" x14ac:dyDescent="0.3">
      <c r="A22" s="56" t="s">
        <v>62</v>
      </c>
      <c r="B22" s="57" t="s">
        <v>63</v>
      </c>
      <c r="C22" s="58">
        <f>+C23+C24+C25+C26+C27</f>
        <v>148219000</v>
      </c>
      <c r="D22" s="67"/>
    </row>
    <row r="23" spans="1:4" s="68" customFormat="1" ht="12" customHeight="1" x14ac:dyDescent="0.2">
      <c r="A23" s="59" t="s">
        <v>64</v>
      </c>
      <c r="B23" s="60" t="s">
        <v>65</v>
      </c>
      <c r="C23" s="61">
        <v>141219000</v>
      </c>
      <c r="D23" s="67"/>
    </row>
    <row r="24" spans="1:4" s="63" customFormat="1" ht="12" customHeight="1" x14ac:dyDescent="0.2">
      <c r="A24" s="64" t="s">
        <v>66</v>
      </c>
      <c r="B24" s="65" t="s">
        <v>67</v>
      </c>
      <c r="C24" s="66"/>
      <c r="D24" s="62"/>
    </row>
    <row r="25" spans="1:4" s="68" customFormat="1" ht="12" customHeight="1" x14ac:dyDescent="0.2">
      <c r="A25" s="64" t="s">
        <v>68</v>
      </c>
      <c r="B25" s="65" t="s">
        <v>69</v>
      </c>
      <c r="C25" s="66"/>
      <c r="D25" s="67"/>
    </row>
    <row r="26" spans="1:4" s="68" customFormat="1" ht="12" customHeight="1" x14ac:dyDescent="0.2">
      <c r="A26" s="64" t="s">
        <v>70</v>
      </c>
      <c r="B26" s="65" t="s">
        <v>71</v>
      </c>
      <c r="C26" s="66"/>
      <c r="D26" s="67"/>
    </row>
    <row r="27" spans="1:4" s="68" customFormat="1" ht="12" customHeight="1" x14ac:dyDescent="0.2">
      <c r="A27" s="64" t="s">
        <v>72</v>
      </c>
      <c r="B27" s="65" t="s">
        <v>73</v>
      </c>
      <c r="C27" s="66">
        <v>7000000</v>
      </c>
      <c r="D27" s="67"/>
    </row>
    <row r="28" spans="1:4" s="68" customFormat="1" ht="12" customHeight="1" thickBot="1" x14ac:dyDescent="0.3">
      <c r="A28" s="69" t="s">
        <v>74</v>
      </c>
      <c r="B28" s="70" t="s">
        <v>75</v>
      </c>
      <c r="C28" s="73"/>
      <c r="D28" s="67"/>
    </row>
    <row r="29" spans="1:4" s="68" customFormat="1" ht="12" customHeight="1" thickBot="1" x14ac:dyDescent="0.3">
      <c r="A29" s="56" t="s">
        <v>76</v>
      </c>
      <c r="B29" s="57" t="s">
        <v>77</v>
      </c>
      <c r="C29" s="74">
        <f>+C30+C31+C34+C35+C36+C32+C33</f>
        <v>75580000</v>
      </c>
      <c r="D29" s="67"/>
    </row>
    <row r="30" spans="1:4" s="68" customFormat="1" ht="12" customHeight="1" x14ac:dyDescent="0.2">
      <c r="A30" s="59" t="s">
        <v>78</v>
      </c>
      <c r="B30" s="60" t="s">
        <v>79</v>
      </c>
      <c r="C30" s="75">
        <v>8000000</v>
      </c>
      <c r="D30" s="67"/>
    </row>
    <row r="31" spans="1:4" s="68" customFormat="1" ht="12" customHeight="1" x14ac:dyDescent="0.2">
      <c r="A31" s="64" t="s">
        <v>80</v>
      </c>
      <c r="B31" s="65" t="s">
        <v>81</v>
      </c>
      <c r="C31" s="66">
        <v>400000</v>
      </c>
      <c r="D31" s="67"/>
    </row>
    <row r="32" spans="1:4" s="68" customFormat="1" ht="12" customHeight="1" x14ac:dyDescent="0.2">
      <c r="A32" s="64" t="s">
        <v>82</v>
      </c>
      <c r="B32" s="65" t="s">
        <v>83</v>
      </c>
      <c r="C32" s="66">
        <v>60000000</v>
      </c>
      <c r="D32" s="67"/>
    </row>
    <row r="33" spans="1:4" s="68" customFormat="1" ht="12" customHeight="1" x14ac:dyDescent="0.2">
      <c r="A33" s="64" t="s">
        <v>84</v>
      </c>
      <c r="B33" s="65" t="s">
        <v>85</v>
      </c>
      <c r="C33" s="66">
        <v>380000</v>
      </c>
      <c r="D33" s="67"/>
    </row>
    <row r="34" spans="1:4" s="68" customFormat="1" ht="12" customHeight="1" x14ac:dyDescent="0.2">
      <c r="A34" s="64" t="s">
        <v>86</v>
      </c>
      <c r="B34" s="65" t="s">
        <v>87</v>
      </c>
      <c r="C34" s="66">
        <v>6000000</v>
      </c>
      <c r="D34" s="67"/>
    </row>
    <row r="35" spans="1:4" s="68" customFormat="1" ht="12" customHeight="1" x14ac:dyDescent="0.2">
      <c r="A35" s="64" t="s">
        <v>88</v>
      </c>
      <c r="B35" s="65" t="s">
        <v>89</v>
      </c>
      <c r="C35" s="66"/>
      <c r="D35" s="67"/>
    </row>
    <row r="36" spans="1:4" s="68" customFormat="1" ht="12" customHeight="1" thickBot="1" x14ac:dyDescent="0.25">
      <c r="A36" s="69" t="s">
        <v>90</v>
      </c>
      <c r="B36" s="76" t="s">
        <v>91</v>
      </c>
      <c r="C36" s="72">
        <v>800000</v>
      </c>
      <c r="D36" s="67"/>
    </row>
    <row r="37" spans="1:4" s="68" customFormat="1" ht="12" customHeight="1" thickBot="1" x14ac:dyDescent="0.3">
      <c r="A37" s="56" t="s">
        <v>92</v>
      </c>
      <c r="B37" s="57" t="s">
        <v>93</v>
      </c>
      <c r="C37" s="58">
        <f>SUM(C38:C48)</f>
        <v>7350000</v>
      </c>
      <c r="D37" s="67"/>
    </row>
    <row r="38" spans="1:4" s="68" customFormat="1" ht="12" customHeight="1" x14ac:dyDescent="0.2">
      <c r="A38" s="59" t="s">
        <v>94</v>
      </c>
      <c r="B38" s="60" t="s">
        <v>95</v>
      </c>
      <c r="C38" s="61"/>
      <c r="D38" s="67"/>
    </row>
    <row r="39" spans="1:4" s="68" customFormat="1" ht="12" customHeight="1" x14ac:dyDescent="0.2">
      <c r="A39" s="64" t="s">
        <v>96</v>
      </c>
      <c r="B39" s="65" t="s">
        <v>97</v>
      </c>
      <c r="C39" s="66"/>
      <c r="D39" s="67"/>
    </row>
    <row r="40" spans="1:4" s="68" customFormat="1" ht="12" customHeight="1" x14ac:dyDescent="0.2">
      <c r="A40" s="64" t="s">
        <v>98</v>
      </c>
      <c r="B40" s="65" t="s">
        <v>99</v>
      </c>
      <c r="C40" s="66"/>
      <c r="D40" s="67"/>
    </row>
    <row r="41" spans="1:4" s="68" customFormat="1" ht="12" customHeight="1" x14ac:dyDescent="0.2">
      <c r="A41" s="64" t="s">
        <v>100</v>
      </c>
      <c r="B41" s="65" t="s">
        <v>101</v>
      </c>
      <c r="C41" s="66">
        <v>4000000</v>
      </c>
      <c r="D41" s="67"/>
    </row>
    <row r="42" spans="1:4" s="68" customFormat="1" ht="12" customHeight="1" x14ac:dyDescent="0.2">
      <c r="A42" s="64" t="s">
        <v>102</v>
      </c>
      <c r="B42" s="65" t="s">
        <v>103</v>
      </c>
      <c r="C42" s="66"/>
      <c r="D42" s="67"/>
    </row>
    <row r="43" spans="1:4" s="68" customFormat="1" ht="12" customHeight="1" x14ac:dyDescent="0.2">
      <c r="A43" s="64" t="s">
        <v>104</v>
      </c>
      <c r="B43" s="65" t="s">
        <v>105</v>
      </c>
      <c r="C43" s="66">
        <v>150000</v>
      </c>
      <c r="D43" s="67"/>
    </row>
    <row r="44" spans="1:4" s="68" customFormat="1" ht="12" customHeight="1" x14ac:dyDescent="0.2">
      <c r="A44" s="64" t="s">
        <v>106</v>
      </c>
      <c r="B44" s="65" t="s">
        <v>107</v>
      </c>
      <c r="C44" s="66"/>
      <c r="D44" s="67"/>
    </row>
    <row r="45" spans="1:4" s="68" customFormat="1" ht="12" customHeight="1" x14ac:dyDescent="0.2">
      <c r="A45" s="64" t="s">
        <v>108</v>
      </c>
      <c r="B45" s="65" t="s">
        <v>109</v>
      </c>
      <c r="C45" s="66"/>
      <c r="D45" s="67"/>
    </row>
    <row r="46" spans="1:4" s="68" customFormat="1" ht="12" customHeight="1" x14ac:dyDescent="0.2">
      <c r="A46" s="64" t="s">
        <v>110</v>
      </c>
      <c r="B46" s="65" t="s">
        <v>111</v>
      </c>
      <c r="C46" s="77"/>
      <c r="D46" s="67"/>
    </row>
    <row r="47" spans="1:4" s="68" customFormat="1" ht="12" customHeight="1" x14ac:dyDescent="0.2">
      <c r="A47" s="69" t="s">
        <v>112</v>
      </c>
      <c r="B47" s="78" t="s">
        <v>113</v>
      </c>
      <c r="C47" s="79"/>
      <c r="D47" s="67"/>
    </row>
    <row r="48" spans="1:4" s="68" customFormat="1" ht="12" customHeight="1" thickBot="1" x14ac:dyDescent="0.3">
      <c r="A48" s="69" t="s">
        <v>114</v>
      </c>
      <c r="B48" s="70" t="s">
        <v>115</v>
      </c>
      <c r="C48" s="80">
        <v>3200000</v>
      </c>
      <c r="D48" s="67"/>
    </row>
    <row r="49" spans="1:4" s="68" customFormat="1" ht="12" customHeight="1" thickBot="1" x14ac:dyDescent="0.3">
      <c r="A49" s="56" t="s">
        <v>116</v>
      </c>
      <c r="B49" s="57" t="s">
        <v>117</v>
      </c>
      <c r="C49" s="58">
        <f>SUM(C50:C54)</f>
        <v>0</v>
      </c>
      <c r="D49" s="67"/>
    </row>
    <row r="50" spans="1:4" s="68" customFormat="1" ht="12" customHeight="1" x14ac:dyDescent="0.2">
      <c r="A50" s="59" t="s">
        <v>118</v>
      </c>
      <c r="B50" s="60" t="s">
        <v>119</v>
      </c>
      <c r="C50" s="81"/>
      <c r="D50" s="67"/>
    </row>
    <row r="51" spans="1:4" s="68" customFormat="1" ht="12" customHeight="1" x14ac:dyDescent="0.2">
      <c r="A51" s="64" t="s">
        <v>120</v>
      </c>
      <c r="B51" s="65" t="s">
        <v>121</v>
      </c>
      <c r="C51" s="77"/>
      <c r="D51" s="67"/>
    </row>
    <row r="52" spans="1:4" s="68" customFormat="1" ht="12" customHeight="1" x14ac:dyDescent="0.2">
      <c r="A52" s="64" t="s">
        <v>122</v>
      </c>
      <c r="B52" s="65" t="s">
        <v>123</v>
      </c>
      <c r="C52" s="77"/>
      <c r="D52" s="67"/>
    </row>
    <row r="53" spans="1:4" s="68" customFormat="1" ht="12" customHeight="1" x14ac:dyDescent="0.2">
      <c r="A53" s="64" t="s">
        <v>124</v>
      </c>
      <c r="B53" s="65" t="s">
        <v>125</v>
      </c>
      <c r="C53" s="77"/>
      <c r="D53" s="67"/>
    </row>
    <row r="54" spans="1:4" s="68" customFormat="1" ht="12" customHeight="1" thickBot="1" x14ac:dyDescent="0.25">
      <c r="A54" s="69" t="s">
        <v>126</v>
      </c>
      <c r="B54" s="78" t="s">
        <v>127</v>
      </c>
      <c r="C54" s="79"/>
      <c r="D54" s="67"/>
    </row>
    <row r="55" spans="1:4" s="68" customFormat="1" ht="12" customHeight="1" thickBot="1" x14ac:dyDescent="0.3">
      <c r="A55" s="56" t="s">
        <v>128</v>
      </c>
      <c r="B55" s="57" t="s">
        <v>129</v>
      </c>
      <c r="C55" s="58">
        <f>SUM(C56:C58)</f>
        <v>0</v>
      </c>
      <c r="D55" s="67"/>
    </row>
    <row r="56" spans="1:4" s="68" customFormat="1" ht="12" customHeight="1" x14ac:dyDescent="0.2">
      <c r="A56" s="59" t="s">
        <v>130</v>
      </c>
      <c r="B56" s="60" t="s">
        <v>131</v>
      </c>
      <c r="C56" s="61"/>
      <c r="D56" s="67"/>
    </row>
    <row r="57" spans="1:4" s="68" customFormat="1" ht="12" customHeight="1" x14ac:dyDescent="0.2">
      <c r="A57" s="64" t="s">
        <v>132</v>
      </c>
      <c r="B57" s="65" t="s">
        <v>133</v>
      </c>
      <c r="C57" s="66"/>
      <c r="D57" s="67"/>
    </row>
    <row r="58" spans="1:4" s="68" customFormat="1" ht="12" customHeight="1" x14ac:dyDescent="0.2">
      <c r="A58" s="64" t="s">
        <v>134</v>
      </c>
      <c r="B58" s="65" t="s">
        <v>135</v>
      </c>
      <c r="C58" s="66"/>
      <c r="D58" s="67"/>
    </row>
    <row r="59" spans="1:4" s="68" customFormat="1" ht="12" customHeight="1" thickBot="1" x14ac:dyDescent="0.25">
      <c r="A59" s="69" t="s">
        <v>136</v>
      </c>
      <c r="B59" s="78" t="s">
        <v>137</v>
      </c>
      <c r="C59" s="72"/>
      <c r="D59" s="67"/>
    </row>
    <row r="60" spans="1:4" s="68" customFormat="1" ht="12" customHeight="1" thickBot="1" x14ac:dyDescent="0.3">
      <c r="A60" s="56" t="s">
        <v>138</v>
      </c>
      <c r="B60" s="71" t="s">
        <v>139</v>
      </c>
      <c r="C60" s="58">
        <f>SUM(C61:C63)</f>
        <v>2358395</v>
      </c>
      <c r="D60" s="67"/>
    </row>
    <row r="61" spans="1:4" s="68" customFormat="1" ht="12" customHeight="1" x14ac:dyDescent="0.2">
      <c r="A61" s="59" t="s">
        <v>140</v>
      </c>
      <c r="B61" s="60" t="s">
        <v>141</v>
      </c>
      <c r="C61" s="77"/>
      <c r="D61" s="67"/>
    </row>
    <row r="62" spans="1:4" s="68" customFormat="1" ht="12" customHeight="1" x14ac:dyDescent="0.2">
      <c r="A62" s="64" t="s">
        <v>142</v>
      </c>
      <c r="B62" s="65" t="s">
        <v>143</v>
      </c>
      <c r="C62" s="77">
        <v>2358395</v>
      </c>
      <c r="D62" s="67"/>
    </row>
    <row r="63" spans="1:4" s="68" customFormat="1" ht="12" customHeight="1" x14ac:dyDescent="0.2">
      <c r="A63" s="64" t="s">
        <v>144</v>
      </c>
      <c r="B63" s="65" t="s">
        <v>145</v>
      </c>
      <c r="C63" s="77"/>
      <c r="D63" s="67"/>
    </row>
    <row r="64" spans="1:4" s="68" customFormat="1" ht="12" customHeight="1" thickBot="1" x14ac:dyDescent="0.25">
      <c r="A64" s="69" t="s">
        <v>146</v>
      </c>
      <c r="B64" s="78" t="s">
        <v>147</v>
      </c>
      <c r="C64" s="77"/>
      <c r="D64" s="67"/>
    </row>
    <row r="65" spans="1:4" s="68" customFormat="1" ht="12" customHeight="1" thickBot="1" x14ac:dyDescent="0.3">
      <c r="A65" s="56" t="s">
        <v>148</v>
      </c>
      <c r="B65" s="57" t="s">
        <v>149</v>
      </c>
      <c r="C65" s="74">
        <f>+C8+C15+C22+C29+C37+C49+C55+C60</f>
        <v>401557060</v>
      </c>
      <c r="D65" s="67"/>
    </row>
    <row r="66" spans="1:4" s="68" customFormat="1" ht="12" customHeight="1" thickBot="1" x14ac:dyDescent="0.2">
      <c r="A66" s="82" t="s">
        <v>150</v>
      </c>
      <c r="B66" s="71" t="s">
        <v>151</v>
      </c>
      <c r="C66" s="58">
        <f>SUM(C67:C69)</f>
        <v>0</v>
      </c>
      <c r="D66" s="67"/>
    </row>
    <row r="67" spans="1:4" s="68" customFormat="1" ht="12" customHeight="1" x14ac:dyDescent="0.2">
      <c r="A67" s="59" t="s">
        <v>152</v>
      </c>
      <c r="B67" s="60" t="s">
        <v>153</v>
      </c>
      <c r="C67" s="77"/>
      <c r="D67" s="67"/>
    </row>
    <row r="68" spans="1:4" s="68" customFormat="1" ht="12" customHeight="1" x14ac:dyDescent="0.2">
      <c r="A68" s="64" t="s">
        <v>154</v>
      </c>
      <c r="B68" s="65" t="s">
        <v>155</v>
      </c>
      <c r="C68" s="77"/>
      <c r="D68" s="67"/>
    </row>
    <row r="69" spans="1:4" s="68" customFormat="1" ht="12" customHeight="1" thickBot="1" x14ac:dyDescent="0.25">
      <c r="A69" s="69" t="s">
        <v>156</v>
      </c>
      <c r="B69" s="83" t="s">
        <v>157</v>
      </c>
      <c r="C69" s="77"/>
      <c r="D69" s="67"/>
    </row>
    <row r="70" spans="1:4" s="68" customFormat="1" ht="12" customHeight="1" thickBot="1" x14ac:dyDescent="0.2">
      <c r="A70" s="82" t="s">
        <v>158</v>
      </c>
      <c r="B70" s="71" t="s">
        <v>159</v>
      </c>
      <c r="C70" s="58">
        <f>SUM(C71:C74)</f>
        <v>0</v>
      </c>
      <c r="D70" s="67"/>
    </row>
    <row r="71" spans="1:4" s="68" customFormat="1" ht="12" customHeight="1" x14ac:dyDescent="0.2">
      <c r="A71" s="59" t="s">
        <v>160</v>
      </c>
      <c r="B71" s="60" t="s">
        <v>161</v>
      </c>
      <c r="C71" s="77"/>
      <c r="D71" s="67"/>
    </row>
    <row r="72" spans="1:4" s="68" customFormat="1" ht="12" customHeight="1" x14ac:dyDescent="0.2">
      <c r="A72" s="64" t="s">
        <v>162</v>
      </c>
      <c r="B72" s="65" t="s">
        <v>163</v>
      </c>
      <c r="C72" s="77"/>
      <c r="D72" s="67"/>
    </row>
    <row r="73" spans="1:4" s="68" customFormat="1" ht="12" customHeight="1" x14ac:dyDescent="0.2">
      <c r="A73" s="64" t="s">
        <v>164</v>
      </c>
      <c r="B73" s="65" t="s">
        <v>165</v>
      </c>
      <c r="C73" s="77"/>
      <c r="D73" s="67"/>
    </row>
    <row r="74" spans="1:4" s="68" customFormat="1" ht="12" customHeight="1" thickBot="1" x14ac:dyDescent="0.3">
      <c r="A74" s="69" t="s">
        <v>166</v>
      </c>
      <c r="B74" s="84" t="s">
        <v>167</v>
      </c>
      <c r="C74" s="77"/>
      <c r="D74" s="67"/>
    </row>
    <row r="75" spans="1:4" s="68" customFormat="1" ht="12" customHeight="1" thickBot="1" x14ac:dyDescent="0.2">
      <c r="A75" s="82" t="s">
        <v>168</v>
      </c>
      <c r="B75" s="71" t="s">
        <v>169</v>
      </c>
      <c r="C75" s="58">
        <f>SUM(C76:C77)</f>
        <v>455644622</v>
      </c>
      <c r="D75" s="67"/>
    </row>
    <row r="76" spans="1:4" s="68" customFormat="1" ht="12" customHeight="1" x14ac:dyDescent="0.2">
      <c r="A76" s="59" t="s">
        <v>170</v>
      </c>
      <c r="B76" s="60" t="s">
        <v>171</v>
      </c>
      <c r="C76" s="77">
        <v>455644622</v>
      </c>
      <c r="D76" s="67"/>
    </row>
    <row r="77" spans="1:4" s="68" customFormat="1" ht="12" customHeight="1" thickBot="1" x14ac:dyDescent="0.25">
      <c r="A77" s="69" t="s">
        <v>172</v>
      </c>
      <c r="B77" s="78" t="s">
        <v>173</v>
      </c>
      <c r="C77" s="77"/>
      <c r="D77" s="67"/>
    </row>
    <row r="78" spans="1:4" s="63" customFormat="1" ht="12" customHeight="1" thickBot="1" x14ac:dyDescent="0.2">
      <c r="A78" s="82" t="s">
        <v>174</v>
      </c>
      <c r="B78" s="71" t="s">
        <v>175</v>
      </c>
      <c r="C78" s="58">
        <f>SUM(C79:C81)</f>
        <v>5034671</v>
      </c>
      <c r="D78" s="62"/>
    </row>
    <row r="79" spans="1:4" s="68" customFormat="1" ht="12" customHeight="1" x14ac:dyDescent="0.2">
      <c r="A79" s="59" t="s">
        <v>176</v>
      </c>
      <c r="B79" s="60" t="s">
        <v>177</v>
      </c>
      <c r="C79" s="77">
        <v>5034671</v>
      </c>
      <c r="D79" s="67"/>
    </row>
    <row r="80" spans="1:4" s="68" customFormat="1" ht="12" customHeight="1" x14ac:dyDescent="0.2">
      <c r="A80" s="64" t="s">
        <v>178</v>
      </c>
      <c r="B80" s="65" t="s">
        <v>179</v>
      </c>
      <c r="C80" s="77"/>
      <c r="D80" s="67"/>
    </row>
    <row r="81" spans="1:4" s="68" customFormat="1" ht="12" customHeight="1" thickBot="1" x14ac:dyDescent="0.25">
      <c r="A81" s="69" t="s">
        <v>180</v>
      </c>
      <c r="B81" s="78" t="s">
        <v>181</v>
      </c>
      <c r="C81" s="77"/>
      <c r="D81" s="67"/>
    </row>
    <row r="82" spans="1:4" s="68" customFormat="1" ht="12" customHeight="1" thickBot="1" x14ac:dyDescent="0.2">
      <c r="A82" s="82" t="s">
        <v>182</v>
      </c>
      <c r="B82" s="71" t="s">
        <v>183</v>
      </c>
      <c r="C82" s="58">
        <f>SUM(C83:C86)</f>
        <v>0</v>
      </c>
      <c r="D82" s="67"/>
    </row>
    <row r="83" spans="1:4" s="68" customFormat="1" ht="12" customHeight="1" x14ac:dyDescent="0.2">
      <c r="A83" s="85" t="s">
        <v>184</v>
      </c>
      <c r="B83" s="60" t="s">
        <v>185</v>
      </c>
      <c r="C83" s="77"/>
      <c r="D83" s="67"/>
    </row>
    <row r="84" spans="1:4" s="68" customFormat="1" ht="12" customHeight="1" x14ac:dyDescent="0.2">
      <c r="A84" s="86" t="s">
        <v>186</v>
      </c>
      <c r="B84" s="65" t="s">
        <v>187</v>
      </c>
      <c r="C84" s="77"/>
      <c r="D84" s="67"/>
    </row>
    <row r="85" spans="1:4" s="68" customFormat="1" ht="12" customHeight="1" x14ac:dyDescent="0.2">
      <c r="A85" s="86" t="s">
        <v>188</v>
      </c>
      <c r="B85" s="65" t="s">
        <v>189</v>
      </c>
      <c r="C85" s="77"/>
      <c r="D85" s="67"/>
    </row>
    <row r="86" spans="1:4" s="63" customFormat="1" ht="12" customHeight="1" thickBot="1" x14ac:dyDescent="0.25">
      <c r="A86" s="87" t="s">
        <v>190</v>
      </c>
      <c r="B86" s="78" t="s">
        <v>191</v>
      </c>
      <c r="C86" s="77"/>
      <c r="D86" s="62"/>
    </row>
    <row r="87" spans="1:4" s="63" customFormat="1" ht="12" customHeight="1" thickBot="1" x14ac:dyDescent="0.2">
      <c r="A87" s="82" t="s">
        <v>192</v>
      </c>
      <c r="B87" s="71" t="s">
        <v>193</v>
      </c>
      <c r="C87" s="88"/>
      <c r="D87" s="62"/>
    </row>
    <row r="88" spans="1:4" s="63" customFormat="1" ht="12" customHeight="1" thickBot="1" x14ac:dyDescent="0.2">
      <c r="A88" s="82" t="s">
        <v>194</v>
      </c>
      <c r="B88" s="71" t="s">
        <v>195</v>
      </c>
      <c r="C88" s="88"/>
      <c r="D88" s="62"/>
    </row>
    <row r="89" spans="1:4" s="63" customFormat="1" ht="12" customHeight="1" thickBot="1" x14ac:dyDescent="0.2">
      <c r="A89" s="82" t="s">
        <v>196</v>
      </c>
      <c r="B89" s="89" t="s">
        <v>197</v>
      </c>
      <c r="C89" s="74">
        <f>+C66+C70+C75+C78+C82+C88+C87</f>
        <v>460679293</v>
      </c>
      <c r="D89" s="62"/>
    </row>
    <row r="90" spans="1:4" s="63" customFormat="1" ht="12" customHeight="1" thickBot="1" x14ac:dyDescent="0.2">
      <c r="A90" s="90" t="s">
        <v>198</v>
      </c>
      <c r="B90" s="91" t="s">
        <v>199</v>
      </c>
      <c r="C90" s="74">
        <f>+C65+C89</f>
        <v>862236353</v>
      </c>
      <c r="D90" s="62"/>
    </row>
    <row r="91" spans="1:4" s="68" customFormat="1" ht="15.2" customHeight="1" thickBot="1" x14ac:dyDescent="0.3">
      <c r="A91" s="92"/>
      <c r="B91" s="93"/>
      <c r="C91" s="94"/>
      <c r="D91" s="67"/>
    </row>
    <row r="92" spans="1:4" s="52" customFormat="1" ht="16.5" customHeight="1" thickBot="1" x14ac:dyDescent="0.3">
      <c r="A92" s="95"/>
      <c r="B92" s="96" t="s">
        <v>200</v>
      </c>
      <c r="C92" s="97"/>
      <c r="D92" s="51"/>
    </row>
    <row r="93" spans="1:4" s="102" customFormat="1" ht="12" customHeight="1" thickBot="1" x14ac:dyDescent="0.3">
      <c r="A93" s="98" t="s">
        <v>34</v>
      </c>
      <c r="B93" s="99" t="s">
        <v>201</v>
      </c>
      <c r="C93" s="100">
        <f>+C94+C95+C96+C97+C98+C111</f>
        <v>156514289</v>
      </c>
      <c r="D93" s="101"/>
    </row>
    <row r="94" spans="1:4" ht="12" customHeight="1" x14ac:dyDescent="0.25">
      <c r="A94" s="103" t="s">
        <v>36</v>
      </c>
      <c r="B94" s="104" t="s">
        <v>202</v>
      </c>
      <c r="C94" s="105">
        <v>45982576</v>
      </c>
    </row>
    <row r="95" spans="1:4" ht="12" customHeight="1" x14ac:dyDescent="0.25">
      <c r="A95" s="64" t="s">
        <v>38</v>
      </c>
      <c r="B95" s="106" t="s">
        <v>203</v>
      </c>
      <c r="C95" s="66">
        <v>8842956</v>
      </c>
    </row>
    <row r="96" spans="1:4" ht="12" customHeight="1" x14ac:dyDescent="0.25">
      <c r="A96" s="64" t="s">
        <v>40</v>
      </c>
      <c r="B96" s="106" t="s">
        <v>204</v>
      </c>
      <c r="C96" s="72">
        <v>47486378</v>
      </c>
    </row>
    <row r="97" spans="1:3" ht="12" customHeight="1" x14ac:dyDescent="0.25">
      <c r="A97" s="64" t="s">
        <v>42</v>
      </c>
      <c r="B97" s="107" t="s">
        <v>205</v>
      </c>
      <c r="C97" s="72">
        <v>3700000</v>
      </c>
    </row>
    <row r="98" spans="1:3" ht="12" customHeight="1" x14ac:dyDescent="0.25">
      <c r="A98" s="64" t="s">
        <v>206</v>
      </c>
      <c r="B98" s="108" t="s">
        <v>207</v>
      </c>
      <c r="C98" s="72">
        <v>26796492</v>
      </c>
    </row>
    <row r="99" spans="1:3" ht="12" customHeight="1" x14ac:dyDescent="0.25">
      <c r="A99" s="64" t="s">
        <v>46</v>
      </c>
      <c r="B99" s="106" t="s">
        <v>208</v>
      </c>
      <c r="C99" s="72">
        <v>3500000</v>
      </c>
    </row>
    <row r="100" spans="1:3" ht="12" customHeight="1" x14ac:dyDescent="0.2">
      <c r="A100" s="64" t="s">
        <v>209</v>
      </c>
      <c r="B100" s="109" t="s">
        <v>210</v>
      </c>
      <c r="C100" s="72"/>
    </row>
    <row r="101" spans="1:3" ht="12" customHeight="1" x14ac:dyDescent="0.2">
      <c r="A101" s="64" t="s">
        <v>211</v>
      </c>
      <c r="B101" s="109" t="s">
        <v>212</v>
      </c>
      <c r="C101" s="72"/>
    </row>
    <row r="102" spans="1:3" ht="12" customHeight="1" x14ac:dyDescent="0.2">
      <c r="A102" s="64" t="s">
        <v>213</v>
      </c>
      <c r="B102" s="109" t="s">
        <v>214</v>
      </c>
      <c r="C102" s="72"/>
    </row>
    <row r="103" spans="1:3" ht="12" customHeight="1" x14ac:dyDescent="0.25">
      <c r="A103" s="64" t="s">
        <v>215</v>
      </c>
      <c r="B103" s="110" t="s">
        <v>216</v>
      </c>
      <c r="C103" s="72"/>
    </row>
    <row r="104" spans="1:3" ht="12" customHeight="1" x14ac:dyDescent="0.25">
      <c r="A104" s="64" t="s">
        <v>217</v>
      </c>
      <c r="B104" s="110" t="s">
        <v>218</v>
      </c>
      <c r="C104" s="72"/>
    </row>
    <row r="105" spans="1:3" ht="12" customHeight="1" x14ac:dyDescent="0.2">
      <c r="A105" s="64" t="s">
        <v>219</v>
      </c>
      <c r="B105" s="109" t="s">
        <v>220</v>
      </c>
      <c r="C105" s="72">
        <v>14000000</v>
      </c>
    </row>
    <row r="106" spans="1:3" ht="12" customHeight="1" x14ac:dyDescent="0.2">
      <c r="A106" s="64" t="s">
        <v>221</v>
      </c>
      <c r="B106" s="109" t="s">
        <v>222</v>
      </c>
      <c r="C106" s="72"/>
    </row>
    <row r="107" spans="1:3" ht="12" customHeight="1" x14ac:dyDescent="0.25">
      <c r="A107" s="64" t="s">
        <v>223</v>
      </c>
      <c r="B107" s="110" t="s">
        <v>224</v>
      </c>
      <c r="C107" s="72"/>
    </row>
    <row r="108" spans="1:3" ht="12" customHeight="1" x14ac:dyDescent="0.25">
      <c r="A108" s="111" t="s">
        <v>225</v>
      </c>
      <c r="B108" s="112" t="s">
        <v>226</v>
      </c>
      <c r="C108" s="72"/>
    </row>
    <row r="109" spans="1:3" ht="12" customHeight="1" x14ac:dyDescent="0.25">
      <c r="A109" s="64" t="s">
        <v>227</v>
      </c>
      <c r="B109" s="112" t="s">
        <v>228</v>
      </c>
      <c r="C109" s="72"/>
    </row>
    <row r="110" spans="1:3" ht="12" customHeight="1" x14ac:dyDescent="0.25">
      <c r="A110" s="64" t="s">
        <v>229</v>
      </c>
      <c r="B110" s="110" t="s">
        <v>230</v>
      </c>
      <c r="C110" s="66">
        <v>9296492</v>
      </c>
    </row>
    <row r="111" spans="1:3" ht="12" customHeight="1" x14ac:dyDescent="0.25">
      <c r="A111" s="64" t="s">
        <v>231</v>
      </c>
      <c r="B111" s="107" t="s">
        <v>232</v>
      </c>
      <c r="C111" s="66">
        <v>23705887</v>
      </c>
    </row>
    <row r="112" spans="1:3" ht="12" customHeight="1" x14ac:dyDescent="0.25">
      <c r="A112" s="69" t="s">
        <v>233</v>
      </c>
      <c r="B112" s="106" t="s">
        <v>234</v>
      </c>
      <c r="C112" s="72">
        <v>23705887</v>
      </c>
    </row>
    <row r="113" spans="1:3" ht="12" customHeight="1" thickBot="1" x14ac:dyDescent="0.3">
      <c r="A113" s="113" t="s">
        <v>235</v>
      </c>
      <c r="B113" s="114" t="s">
        <v>236</v>
      </c>
      <c r="C113" s="115"/>
    </row>
    <row r="114" spans="1:3" ht="12" customHeight="1" thickBot="1" x14ac:dyDescent="0.3">
      <c r="A114" s="56" t="s">
        <v>48</v>
      </c>
      <c r="B114" s="116" t="s">
        <v>237</v>
      </c>
      <c r="C114" s="58">
        <f>+C115+C117+C119</f>
        <v>551812855</v>
      </c>
    </row>
    <row r="115" spans="1:3" ht="12" customHeight="1" x14ac:dyDescent="0.25">
      <c r="A115" s="59" t="s">
        <v>50</v>
      </c>
      <c r="B115" s="106" t="s">
        <v>238</v>
      </c>
      <c r="C115" s="61">
        <v>27790890</v>
      </c>
    </row>
    <row r="116" spans="1:3" ht="12" customHeight="1" x14ac:dyDescent="0.25">
      <c r="A116" s="59" t="s">
        <v>52</v>
      </c>
      <c r="B116" s="117" t="s">
        <v>239</v>
      </c>
      <c r="C116" s="61"/>
    </row>
    <row r="117" spans="1:3" ht="12" customHeight="1" x14ac:dyDescent="0.25">
      <c r="A117" s="59" t="s">
        <v>54</v>
      </c>
      <c r="B117" s="117" t="s">
        <v>240</v>
      </c>
      <c r="C117" s="66">
        <v>520421965</v>
      </c>
    </row>
    <row r="118" spans="1:3" ht="12" customHeight="1" x14ac:dyDescent="0.25">
      <c r="A118" s="59" t="s">
        <v>56</v>
      </c>
      <c r="B118" s="117" t="s">
        <v>241</v>
      </c>
      <c r="C118" s="118">
        <v>272166519</v>
      </c>
    </row>
    <row r="119" spans="1:3" ht="12" customHeight="1" x14ac:dyDescent="0.25">
      <c r="A119" s="59" t="s">
        <v>58</v>
      </c>
      <c r="B119" s="84" t="s">
        <v>242</v>
      </c>
      <c r="C119" s="118">
        <v>3600000</v>
      </c>
    </row>
    <row r="120" spans="1:3" ht="12" customHeight="1" x14ac:dyDescent="0.25">
      <c r="A120" s="59" t="s">
        <v>60</v>
      </c>
      <c r="B120" s="119" t="s">
        <v>243</v>
      </c>
      <c r="C120" s="118"/>
    </row>
    <row r="121" spans="1:3" ht="12" customHeight="1" x14ac:dyDescent="0.25">
      <c r="A121" s="59" t="s">
        <v>244</v>
      </c>
      <c r="B121" s="120" t="s">
        <v>245</v>
      </c>
      <c r="C121" s="118"/>
    </row>
    <row r="122" spans="1:3" ht="12" customHeight="1" x14ac:dyDescent="0.25">
      <c r="A122" s="59" t="s">
        <v>246</v>
      </c>
      <c r="B122" s="110" t="s">
        <v>218</v>
      </c>
      <c r="C122" s="118"/>
    </row>
    <row r="123" spans="1:3" ht="12" customHeight="1" x14ac:dyDescent="0.25">
      <c r="A123" s="59" t="s">
        <v>247</v>
      </c>
      <c r="B123" s="110" t="s">
        <v>248</v>
      </c>
      <c r="C123" s="118"/>
    </row>
    <row r="124" spans="1:3" ht="12" customHeight="1" x14ac:dyDescent="0.25">
      <c r="A124" s="59" t="s">
        <v>249</v>
      </c>
      <c r="B124" s="110" t="s">
        <v>250</v>
      </c>
      <c r="C124" s="118"/>
    </row>
    <row r="125" spans="1:3" ht="12" customHeight="1" x14ac:dyDescent="0.25">
      <c r="A125" s="59" t="s">
        <v>251</v>
      </c>
      <c r="B125" s="110" t="s">
        <v>224</v>
      </c>
      <c r="C125" s="118"/>
    </row>
    <row r="126" spans="1:3" ht="12" customHeight="1" x14ac:dyDescent="0.25">
      <c r="A126" s="59" t="s">
        <v>252</v>
      </c>
      <c r="B126" s="110" t="s">
        <v>253</v>
      </c>
      <c r="C126" s="118"/>
    </row>
    <row r="127" spans="1:3" ht="12" customHeight="1" thickBot="1" x14ac:dyDescent="0.3">
      <c r="A127" s="111" t="s">
        <v>254</v>
      </c>
      <c r="B127" s="110" t="s">
        <v>255</v>
      </c>
      <c r="C127" s="121">
        <v>3600000</v>
      </c>
    </row>
    <row r="128" spans="1:3" ht="12" customHeight="1" thickBot="1" x14ac:dyDescent="0.3">
      <c r="A128" s="56" t="s">
        <v>62</v>
      </c>
      <c r="B128" s="122" t="s">
        <v>256</v>
      </c>
      <c r="C128" s="58">
        <f>+C93+C114</f>
        <v>708327144</v>
      </c>
    </row>
    <row r="129" spans="1:11" ht="12" customHeight="1" thickBot="1" x14ac:dyDescent="0.3">
      <c r="A129" s="56" t="s">
        <v>257</v>
      </c>
      <c r="B129" s="122" t="s">
        <v>258</v>
      </c>
      <c r="C129" s="58">
        <f>+C130+C131+C132</f>
        <v>0</v>
      </c>
    </row>
    <row r="130" spans="1:11" s="102" customFormat="1" ht="12" customHeight="1" x14ac:dyDescent="0.25">
      <c r="A130" s="59" t="s">
        <v>78</v>
      </c>
      <c r="B130" s="123" t="s">
        <v>259</v>
      </c>
      <c r="C130" s="118"/>
      <c r="D130" s="101"/>
    </row>
    <row r="131" spans="1:11" ht="12" customHeight="1" x14ac:dyDescent="0.25">
      <c r="A131" s="59" t="s">
        <v>80</v>
      </c>
      <c r="B131" s="123" t="s">
        <v>260</v>
      </c>
      <c r="C131" s="118"/>
    </row>
    <row r="132" spans="1:11" ht="12" customHeight="1" thickBot="1" x14ac:dyDescent="0.3">
      <c r="A132" s="111" t="s">
        <v>82</v>
      </c>
      <c r="B132" s="124" t="s">
        <v>261</v>
      </c>
      <c r="C132" s="118"/>
    </row>
    <row r="133" spans="1:11" ht="12" customHeight="1" thickBot="1" x14ac:dyDescent="0.3">
      <c r="A133" s="56" t="s">
        <v>92</v>
      </c>
      <c r="B133" s="122" t="s">
        <v>262</v>
      </c>
      <c r="C133" s="58">
        <f>+C134+C135+C136+C137+C138+C139</f>
        <v>0</v>
      </c>
    </row>
    <row r="134" spans="1:11" ht="12" customHeight="1" x14ac:dyDescent="0.25">
      <c r="A134" s="59" t="s">
        <v>94</v>
      </c>
      <c r="B134" s="123" t="s">
        <v>263</v>
      </c>
      <c r="C134" s="118"/>
    </row>
    <row r="135" spans="1:11" ht="12" customHeight="1" x14ac:dyDescent="0.25">
      <c r="A135" s="59" t="s">
        <v>96</v>
      </c>
      <c r="B135" s="123" t="s">
        <v>264</v>
      </c>
      <c r="C135" s="118"/>
    </row>
    <row r="136" spans="1:11" ht="12" customHeight="1" x14ac:dyDescent="0.25">
      <c r="A136" s="59" t="s">
        <v>98</v>
      </c>
      <c r="B136" s="123" t="s">
        <v>265</v>
      </c>
      <c r="C136" s="118"/>
    </row>
    <row r="137" spans="1:11" ht="12" customHeight="1" x14ac:dyDescent="0.25">
      <c r="A137" s="59" t="s">
        <v>100</v>
      </c>
      <c r="B137" s="123" t="s">
        <v>266</v>
      </c>
      <c r="C137" s="118"/>
    </row>
    <row r="138" spans="1:11" ht="12" customHeight="1" x14ac:dyDescent="0.25">
      <c r="A138" s="59" t="s">
        <v>102</v>
      </c>
      <c r="B138" s="123" t="s">
        <v>267</v>
      </c>
      <c r="C138" s="118"/>
    </row>
    <row r="139" spans="1:11" s="102" customFormat="1" ht="12" customHeight="1" thickBot="1" x14ac:dyDescent="0.3">
      <c r="A139" s="111" t="s">
        <v>104</v>
      </c>
      <c r="B139" s="124" t="s">
        <v>268</v>
      </c>
      <c r="C139" s="118"/>
      <c r="D139" s="101"/>
    </row>
    <row r="140" spans="1:11" ht="12" customHeight="1" thickBot="1" x14ac:dyDescent="0.3">
      <c r="A140" s="56" t="s">
        <v>116</v>
      </c>
      <c r="B140" s="122" t="s">
        <v>269</v>
      </c>
      <c r="C140" s="74">
        <f>+C141+C142+C144+C145+C143</f>
        <v>153909209</v>
      </c>
      <c r="K140" s="125"/>
    </row>
    <row r="141" spans="1:11" x14ac:dyDescent="0.25">
      <c r="A141" s="59" t="s">
        <v>118</v>
      </c>
      <c r="B141" s="123" t="s">
        <v>270</v>
      </c>
      <c r="C141" s="118"/>
    </row>
    <row r="142" spans="1:11" ht="12" customHeight="1" x14ac:dyDescent="0.25">
      <c r="A142" s="59" t="s">
        <v>120</v>
      </c>
      <c r="B142" s="123" t="s">
        <v>271</v>
      </c>
      <c r="C142" s="118">
        <v>5034671</v>
      </c>
    </row>
    <row r="143" spans="1:11" ht="12" customHeight="1" x14ac:dyDescent="0.25">
      <c r="A143" s="59" t="s">
        <v>122</v>
      </c>
      <c r="B143" s="123" t="s">
        <v>272</v>
      </c>
      <c r="C143" s="118">
        <v>148874538</v>
      </c>
    </row>
    <row r="144" spans="1:11" s="102" customFormat="1" ht="12" customHeight="1" x14ac:dyDescent="0.25">
      <c r="A144" s="59" t="s">
        <v>124</v>
      </c>
      <c r="B144" s="123" t="s">
        <v>273</v>
      </c>
      <c r="C144" s="118"/>
      <c r="D144" s="101"/>
    </row>
    <row r="145" spans="1:4" s="102" customFormat="1" ht="12" customHeight="1" thickBot="1" x14ac:dyDescent="0.3">
      <c r="A145" s="111" t="s">
        <v>126</v>
      </c>
      <c r="B145" s="124" t="s">
        <v>274</v>
      </c>
      <c r="C145" s="118"/>
      <c r="D145" s="101"/>
    </row>
    <row r="146" spans="1:4" s="102" customFormat="1" ht="12" customHeight="1" thickBot="1" x14ac:dyDescent="0.3">
      <c r="A146" s="56" t="s">
        <v>275</v>
      </c>
      <c r="B146" s="122" t="s">
        <v>276</v>
      </c>
      <c r="C146" s="126">
        <f>+C147+C148+C149+C150+C151</f>
        <v>0</v>
      </c>
      <c r="D146" s="101"/>
    </row>
    <row r="147" spans="1:4" s="102" customFormat="1" ht="12" customHeight="1" x14ac:dyDescent="0.25">
      <c r="A147" s="59" t="s">
        <v>130</v>
      </c>
      <c r="B147" s="123" t="s">
        <v>277</v>
      </c>
      <c r="C147" s="118"/>
      <c r="D147" s="101"/>
    </row>
    <row r="148" spans="1:4" s="102" customFormat="1" ht="12" customHeight="1" x14ac:dyDescent="0.25">
      <c r="A148" s="59" t="s">
        <v>132</v>
      </c>
      <c r="B148" s="123" t="s">
        <v>278</v>
      </c>
      <c r="C148" s="118"/>
      <c r="D148" s="101"/>
    </row>
    <row r="149" spans="1:4" s="102" customFormat="1" ht="12" customHeight="1" x14ac:dyDescent="0.25">
      <c r="A149" s="59" t="s">
        <v>134</v>
      </c>
      <c r="B149" s="123" t="s">
        <v>279</v>
      </c>
      <c r="C149" s="118"/>
      <c r="D149" s="101"/>
    </row>
    <row r="150" spans="1:4" s="102" customFormat="1" ht="12" customHeight="1" x14ac:dyDescent="0.25">
      <c r="A150" s="59" t="s">
        <v>136</v>
      </c>
      <c r="B150" s="123" t="s">
        <v>280</v>
      </c>
      <c r="C150" s="118"/>
      <c r="D150" s="101"/>
    </row>
    <row r="151" spans="1:4" ht="12.75" customHeight="1" thickBot="1" x14ac:dyDescent="0.3">
      <c r="A151" s="111" t="s">
        <v>281</v>
      </c>
      <c r="B151" s="124" t="s">
        <v>282</v>
      </c>
      <c r="C151" s="121"/>
    </row>
    <row r="152" spans="1:4" ht="12.75" customHeight="1" thickBot="1" x14ac:dyDescent="0.3">
      <c r="A152" s="127" t="s">
        <v>138</v>
      </c>
      <c r="B152" s="122" t="s">
        <v>283</v>
      </c>
      <c r="C152" s="126"/>
    </row>
    <row r="153" spans="1:4" ht="12.75" customHeight="1" thickBot="1" x14ac:dyDescent="0.3">
      <c r="A153" s="127" t="s">
        <v>148</v>
      </c>
      <c r="B153" s="122" t="s">
        <v>284</v>
      </c>
      <c r="C153" s="126"/>
    </row>
    <row r="154" spans="1:4" ht="12" customHeight="1" thickBot="1" x14ac:dyDescent="0.3">
      <c r="A154" s="56" t="s">
        <v>285</v>
      </c>
      <c r="B154" s="122" t="s">
        <v>286</v>
      </c>
      <c r="C154" s="128">
        <f>+C129+C133+C140+C146+C152+C153</f>
        <v>153909209</v>
      </c>
    </row>
    <row r="155" spans="1:4" ht="15.2" customHeight="1" thickBot="1" x14ac:dyDescent="0.3">
      <c r="A155" s="129" t="s">
        <v>287</v>
      </c>
      <c r="B155" s="130" t="s">
        <v>288</v>
      </c>
      <c r="C155" s="128">
        <f>+C128+C154</f>
        <v>862236353</v>
      </c>
    </row>
    <row r="156" spans="1:4" ht="15.75" thickBot="1" x14ac:dyDescent="0.3">
      <c r="C156" s="133">
        <f>C90-C155</f>
        <v>0</v>
      </c>
    </row>
    <row r="157" spans="1:4" ht="15.2" customHeight="1" thickBot="1" x14ac:dyDescent="0.3">
      <c r="A157" s="134" t="s">
        <v>289</v>
      </c>
      <c r="B157" s="135"/>
      <c r="C157" s="136">
        <v>16</v>
      </c>
    </row>
    <row r="158" spans="1:4" ht="14.45" customHeight="1" thickBot="1" x14ac:dyDescent="0.3">
      <c r="A158" s="134" t="s">
        <v>290</v>
      </c>
      <c r="B158" s="135"/>
      <c r="C158" s="136">
        <v>15</v>
      </c>
    </row>
    <row r="159" spans="1:4" x14ac:dyDescent="0.25">
      <c r="A159" s="137"/>
      <c r="B159" s="138"/>
      <c r="C159" s="139"/>
    </row>
    <row r="160" spans="1:4" x14ac:dyDescent="0.25">
      <c r="A160" s="137"/>
      <c r="B160" s="138"/>
    </row>
    <row r="161" spans="1:3" x14ac:dyDescent="0.25">
      <c r="A161" s="137"/>
      <c r="B161" s="138"/>
      <c r="C161" s="141"/>
    </row>
    <row r="162" spans="1:3" x14ac:dyDescent="0.25">
      <c r="A162" s="137"/>
      <c r="B162" s="138"/>
      <c r="C162" s="141"/>
    </row>
    <row r="163" spans="1:3" x14ac:dyDescent="0.25">
      <c r="A163" s="137"/>
      <c r="B163" s="138"/>
      <c r="C163" s="141"/>
    </row>
    <row r="164" spans="1:3" x14ac:dyDescent="0.25">
      <c r="A164" s="137"/>
      <c r="B164" s="138"/>
      <c r="C164" s="141"/>
    </row>
    <row r="165" spans="1:3" x14ac:dyDescent="0.25">
      <c r="A165" s="137"/>
      <c r="B165" s="138"/>
      <c r="C165" s="141"/>
    </row>
    <row r="166" spans="1:3" x14ac:dyDescent="0.25">
      <c r="A166" s="137"/>
      <c r="B166" s="138"/>
      <c r="C166" s="141"/>
    </row>
    <row r="167" spans="1:3" x14ac:dyDescent="0.25">
      <c r="A167" s="137"/>
      <c r="B167" s="138"/>
      <c r="C167" s="141"/>
    </row>
    <row r="168" spans="1:3" x14ac:dyDescent="0.25">
      <c r="A168" s="137"/>
      <c r="B168" s="138"/>
      <c r="C168" s="141"/>
    </row>
    <row r="169" spans="1:3" x14ac:dyDescent="0.25">
      <c r="A169" s="137"/>
      <c r="B169" s="138"/>
      <c r="C169" s="141"/>
    </row>
    <row r="170" spans="1:3" x14ac:dyDescent="0.25">
      <c r="A170" s="137"/>
      <c r="B170" s="138"/>
      <c r="C170" s="141"/>
    </row>
    <row r="171" spans="1:3" x14ac:dyDescent="0.25">
      <c r="A171" s="137"/>
      <c r="B171" s="138"/>
      <c r="C171" s="141"/>
    </row>
    <row r="172" spans="1:3" x14ac:dyDescent="0.25">
      <c r="A172" s="137"/>
      <c r="B172" s="138"/>
      <c r="C172" s="141"/>
    </row>
    <row r="173" spans="1:3" x14ac:dyDescent="0.25">
      <c r="A173" s="137"/>
      <c r="B173" s="138"/>
      <c r="C173" s="141"/>
    </row>
    <row r="174" spans="1:3" x14ac:dyDescent="0.25">
      <c r="A174" s="137"/>
      <c r="B174" s="138"/>
      <c r="C174" s="141"/>
    </row>
    <row r="175" spans="1:3" x14ac:dyDescent="0.25">
      <c r="A175" s="137"/>
      <c r="B175" s="138"/>
      <c r="C175" s="141"/>
    </row>
    <row r="176" spans="1:3" x14ac:dyDescent="0.25">
      <c r="A176" s="137"/>
      <c r="B176" s="138"/>
      <c r="C176" s="141"/>
    </row>
    <row r="177" spans="1:3" x14ac:dyDescent="0.25">
      <c r="A177" s="137"/>
      <c r="B177" s="138"/>
      <c r="C177" s="141"/>
    </row>
    <row r="178" spans="1:3" x14ac:dyDescent="0.25">
      <c r="A178" s="137"/>
      <c r="B178" s="138"/>
      <c r="C178" s="141"/>
    </row>
    <row r="179" spans="1:3" x14ac:dyDescent="0.25">
      <c r="A179" s="137"/>
      <c r="B179" s="138"/>
      <c r="C179" s="14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6F48B-FE79-4548-B945-7924AFA14765}">
  <dimension ref="A1:K178"/>
  <sheetViews>
    <sheetView workbookViewId="0">
      <selection activeCell="G11" sqref="G11"/>
    </sheetView>
  </sheetViews>
  <sheetFormatPr defaultRowHeight="15" x14ac:dyDescent="0.25"/>
  <cols>
    <col min="1" max="1" width="16.7109375" style="131" customWidth="1"/>
    <col min="2" max="2" width="61.7109375" style="132" customWidth="1"/>
    <col min="3" max="3" width="21.42578125" style="140" customWidth="1"/>
    <col min="4" max="256" width="9.140625" style="47"/>
    <col min="257" max="257" width="16.7109375" style="47" customWidth="1"/>
    <col min="258" max="258" width="61.7109375" style="47" customWidth="1"/>
    <col min="259" max="259" width="21.42578125" style="47" customWidth="1"/>
    <col min="260" max="512" width="9.140625" style="47"/>
    <col min="513" max="513" width="16.7109375" style="47" customWidth="1"/>
    <col min="514" max="514" width="61.7109375" style="47" customWidth="1"/>
    <col min="515" max="515" width="21.42578125" style="47" customWidth="1"/>
    <col min="516" max="768" width="9.140625" style="47"/>
    <col min="769" max="769" width="16.7109375" style="47" customWidth="1"/>
    <col min="770" max="770" width="61.7109375" style="47" customWidth="1"/>
    <col min="771" max="771" width="21.42578125" style="47" customWidth="1"/>
    <col min="772" max="1024" width="9.140625" style="47"/>
    <col min="1025" max="1025" width="16.7109375" style="47" customWidth="1"/>
    <col min="1026" max="1026" width="61.7109375" style="47" customWidth="1"/>
    <col min="1027" max="1027" width="21.42578125" style="47" customWidth="1"/>
    <col min="1028" max="1280" width="9.140625" style="47"/>
    <col min="1281" max="1281" width="16.7109375" style="47" customWidth="1"/>
    <col min="1282" max="1282" width="61.7109375" style="47" customWidth="1"/>
    <col min="1283" max="1283" width="21.42578125" style="47" customWidth="1"/>
    <col min="1284" max="1536" width="9.140625" style="47"/>
    <col min="1537" max="1537" width="16.7109375" style="47" customWidth="1"/>
    <col min="1538" max="1538" width="61.7109375" style="47" customWidth="1"/>
    <col min="1539" max="1539" width="21.42578125" style="47" customWidth="1"/>
    <col min="1540" max="1792" width="9.140625" style="47"/>
    <col min="1793" max="1793" width="16.7109375" style="47" customWidth="1"/>
    <col min="1794" max="1794" width="61.7109375" style="47" customWidth="1"/>
    <col min="1795" max="1795" width="21.42578125" style="47" customWidth="1"/>
    <col min="1796" max="2048" width="9.140625" style="47"/>
    <col min="2049" max="2049" width="16.7109375" style="47" customWidth="1"/>
    <col min="2050" max="2050" width="61.7109375" style="47" customWidth="1"/>
    <col min="2051" max="2051" width="21.42578125" style="47" customWidth="1"/>
    <col min="2052" max="2304" width="9.140625" style="47"/>
    <col min="2305" max="2305" width="16.7109375" style="47" customWidth="1"/>
    <col min="2306" max="2306" width="61.7109375" style="47" customWidth="1"/>
    <col min="2307" max="2307" width="21.42578125" style="47" customWidth="1"/>
    <col min="2308" max="2560" width="9.140625" style="47"/>
    <col min="2561" max="2561" width="16.7109375" style="47" customWidth="1"/>
    <col min="2562" max="2562" width="61.7109375" style="47" customWidth="1"/>
    <col min="2563" max="2563" width="21.42578125" style="47" customWidth="1"/>
    <col min="2564" max="2816" width="9.140625" style="47"/>
    <col min="2817" max="2817" width="16.7109375" style="47" customWidth="1"/>
    <col min="2818" max="2818" width="61.7109375" style="47" customWidth="1"/>
    <col min="2819" max="2819" width="21.42578125" style="47" customWidth="1"/>
    <col min="2820" max="3072" width="9.140625" style="47"/>
    <col min="3073" max="3073" width="16.7109375" style="47" customWidth="1"/>
    <col min="3074" max="3074" width="61.7109375" style="47" customWidth="1"/>
    <col min="3075" max="3075" width="21.42578125" style="47" customWidth="1"/>
    <col min="3076" max="3328" width="9.140625" style="47"/>
    <col min="3329" max="3329" width="16.7109375" style="47" customWidth="1"/>
    <col min="3330" max="3330" width="61.7109375" style="47" customWidth="1"/>
    <col min="3331" max="3331" width="21.42578125" style="47" customWidth="1"/>
    <col min="3332" max="3584" width="9.140625" style="47"/>
    <col min="3585" max="3585" width="16.7109375" style="47" customWidth="1"/>
    <col min="3586" max="3586" width="61.7109375" style="47" customWidth="1"/>
    <col min="3587" max="3587" width="21.42578125" style="47" customWidth="1"/>
    <col min="3588" max="3840" width="9.140625" style="47"/>
    <col min="3841" max="3841" width="16.7109375" style="47" customWidth="1"/>
    <col min="3842" max="3842" width="61.7109375" style="47" customWidth="1"/>
    <col min="3843" max="3843" width="21.42578125" style="47" customWidth="1"/>
    <col min="3844" max="4096" width="9.140625" style="47"/>
    <col min="4097" max="4097" width="16.7109375" style="47" customWidth="1"/>
    <col min="4098" max="4098" width="61.7109375" style="47" customWidth="1"/>
    <col min="4099" max="4099" width="21.42578125" style="47" customWidth="1"/>
    <col min="4100" max="4352" width="9.140625" style="47"/>
    <col min="4353" max="4353" width="16.7109375" style="47" customWidth="1"/>
    <col min="4354" max="4354" width="61.7109375" style="47" customWidth="1"/>
    <col min="4355" max="4355" width="21.42578125" style="47" customWidth="1"/>
    <col min="4356" max="4608" width="9.140625" style="47"/>
    <col min="4609" max="4609" width="16.7109375" style="47" customWidth="1"/>
    <col min="4610" max="4610" width="61.7109375" style="47" customWidth="1"/>
    <col min="4611" max="4611" width="21.42578125" style="47" customWidth="1"/>
    <col min="4612" max="4864" width="9.140625" style="47"/>
    <col min="4865" max="4865" width="16.7109375" style="47" customWidth="1"/>
    <col min="4866" max="4866" width="61.7109375" style="47" customWidth="1"/>
    <col min="4867" max="4867" width="21.42578125" style="47" customWidth="1"/>
    <col min="4868" max="5120" width="9.140625" style="47"/>
    <col min="5121" max="5121" width="16.7109375" style="47" customWidth="1"/>
    <col min="5122" max="5122" width="61.7109375" style="47" customWidth="1"/>
    <col min="5123" max="5123" width="21.42578125" style="47" customWidth="1"/>
    <col min="5124" max="5376" width="9.140625" style="47"/>
    <col min="5377" max="5377" width="16.7109375" style="47" customWidth="1"/>
    <col min="5378" max="5378" width="61.7109375" style="47" customWidth="1"/>
    <col min="5379" max="5379" width="21.42578125" style="47" customWidth="1"/>
    <col min="5380" max="5632" width="9.140625" style="47"/>
    <col min="5633" max="5633" width="16.7109375" style="47" customWidth="1"/>
    <col min="5634" max="5634" width="61.7109375" style="47" customWidth="1"/>
    <col min="5635" max="5635" width="21.42578125" style="47" customWidth="1"/>
    <col min="5636" max="5888" width="9.140625" style="47"/>
    <col min="5889" max="5889" width="16.7109375" style="47" customWidth="1"/>
    <col min="5890" max="5890" width="61.7109375" style="47" customWidth="1"/>
    <col min="5891" max="5891" width="21.42578125" style="47" customWidth="1"/>
    <col min="5892" max="6144" width="9.140625" style="47"/>
    <col min="6145" max="6145" width="16.7109375" style="47" customWidth="1"/>
    <col min="6146" max="6146" width="61.7109375" style="47" customWidth="1"/>
    <col min="6147" max="6147" width="21.42578125" style="47" customWidth="1"/>
    <col min="6148" max="6400" width="9.140625" style="47"/>
    <col min="6401" max="6401" width="16.7109375" style="47" customWidth="1"/>
    <col min="6402" max="6402" width="61.7109375" style="47" customWidth="1"/>
    <col min="6403" max="6403" width="21.42578125" style="47" customWidth="1"/>
    <col min="6404" max="6656" width="9.140625" style="47"/>
    <col min="6657" max="6657" width="16.7109375" style="47" customWidth="1"/>
    <col min="6658" max="6658" width="61.7109375" style="47" customWidth="1"/>
    <col min="6659" max="6659" width="21.42578125" style="47" customWidth="1"/>
    <col min="6660" max="6912" width="9.140625" style="47"/>
    <col min="6913" max="6913" width="16.7109375" style="47" customWidth="1"/>
    <col min="6914" max="6914" width="61.7109375" style="47" customWidth="1"/>
    <col min="6915" max="6915" width="21.42578125" style="47" customWidth="1"/>
    <col min="6916" max="7168" width="9.140625" style="47"/>
    <col min="7169" max="7169" width="16.7109375" style="47" customWidth="1"/>
    <col min="7170" max="7170" width="61.7109375" style="47" customWidth="1"/>
    <col min="7171" max="7171" width="21.42578125" style="47" customWidth="1"/>
    <col min="7172" max="7424" width="9.140625" style="47"/>
    <col min="7425" max="7425" width="16.7109375" style="47" customWidth="1"/>
    <col min="7426" max="7426" width="61.7109375" style="47" customWidth="1"/>
    <col min="7427" max="7427" width="21.42578125" style="47" customWidth="1"/>
    <col min="7428" max="7680" width="9.140625" style="47"/>
    <col min="7681" max="7681" width="16.7109375" style="47" customWidth="1"/>
    <col min="7682" max="7682" width="61.7109375" style="47" customWidth="1"/>
    <col min="7683" max="7683" width="21.42578125" style="47" customWidth="1"/>
    <col min="7684" max="7936" width="9.140625" style="47"/>
    <col min="7937" max="7937" width="16.7109375" style="47" customWidth="1"/>
    <col min="7938" max="7938" width="61.7109375" style="47" customWidth="1"/>
    <col min="7939" max="7939" width="21.42578125" style="47" customWidth="1"/>
    <col min="7940" max="8192" width="9.140625" style="47"/>
    <col min="8193" max="8193" width="16.7109375" style="47" customWidth="1"/>
    <col min="8194" max="8194" width="61.7109375" style="47" customWidth="1"/>
    <col min="8195" max="8195" width="21.42578125" style="47" customWidth="1"/>
    <col min="8196" max="8448" width="9.140625" style="47"/>
    <col min="8449" max="8449" width="16.7109375" style="47" customWidth="1"/>
    <col min="8450" max="8450" width="61.7109375" style="47" customWidth="1"/>
    <col min="8451" max="8451" width="21.42578125" style="47" customWidth="1"/>
    <col min="8452" max="8704" width="9.140625" style="47"/>
    <col min="8705" max="8705" width="16.7109375" style="47" customWidth="1"/>
    <col min="8706" max="8706" width="61.7109375" style="47" customWidth="1"/>
    <col min="8707" max="8707" width="21.42578125" style="47" customWidth="1"/>
    <col min="8708" max="8960" width="9.140625" style="47"/>
    <col min="8961" max="8961" width="16.7109375" style="47" customWidth="1"/>
    <col min="8962" max="8962" width="61.7109375" style="47" customWidth="1"/>
    <col min="8963" max="8963" width="21.42578125" style="47" customWidth="1"/>
    <col min="8964" max="9216" width="9.140625" style="47"/>
    <col min="9217" max="9217" width="16.7109375" style="47" customWidth="1"/>
    <col min="9218" max="9218" width="61.7109375" style="47" customWidth="1"/>
    <col min="9219" max="9219" width="21.42578125" style="47" customWidth="1"/>
    <col min="9220" max="9472" width="9.140625" style="47"/>
    <col min="9473" max="9473" width="16.7109375" style="47" customWidth="1"/>
    <col min="9474" max="9474" width="61.7109375" style="47" customWidth="1"/>
    <col min="9475" max="9475" width="21.42578125" style="47" customWidth="1"/>
    <col min="9476" max="9728" width="9.140625" style="47"/>
    <col min="9729" max="9729" width="16.7109375" style="47" customWidth="1"/>
    <col min="9730" max="9730" width="61.7109375" style="47" customWidth="1"/>
    <col min="9731" max="9731" width="21.42578125" style="47" customWidth="1"/>
    <col min="9732" max="9984" width="9.140625" style="47"/>
    <col min="9985" max="9985" width="16.7109375" style="47" customWidth="1"/>
    <col min="9986" max="9986" width="61.7109375" style="47" customWidth="1"/>
    <col min="9987" max="9987" width="21.42578125" style="47" customWidth="1"/>
    <col min="9988" max="10240" width="9.140625" style="47"/>
    <col min="10241" max="10241" width="16.7109375" style="47" customWidth="1"/>
    <col min="10242" max="10242" width="61.7109375" style="47" customWidth="1"/>
    <col min="10243" max="10243" width="21.42578125" style="47" customWidth="1"/>
    <col min="10244" max="10496" width="9.140625" style="47"/>
    <col min="10497" max="10497" width="16.7109375" style="47" customWidth="1"/>
    <col min="10498" max="10498" width="61.7109375" style="47" customWidth="1"/>
    <col min="10499" max="10499" width="21.42578125" style="47" customWidth="1"/>
    <col min="10500" max="10752" width="9.140625" style="47"/>
    <col min="10753" max="10753" width="16.7109375" style="47" customWidth="1"/>
    <col min="10754" max="10754" width="61.7109375" style="47" customWidth="1"/>
    <col min="10755" max="10755" width="21.42578125" style="47" customWidth="1"/>
    <col min="10756" max="11008" width="9.140625" style="47"/>
    <col min="11009" max="11009" width="16.7109375" style="47" customWidth="1"/>
    <col min="11010" max="11010" width="61.7109375" style="47" customWidth="1"/>
    <col min="11011" max="11011" width="21.42578125" style="47" customWidth="1"/>
    <col min="11012" max="11264" width="9.140625" style="47"/>
    <col min="11265" max="11265" width="16.7109375" style="47" customWidth="1"/>
    <col min="11266" max="11266" width="61.7109375" style="47" customWidth="1"/>
    <col min="11267" max="11267" width="21.42578125" style="47" customWidth="1"/>
    <col min="11268" max="11520" width="9.140625" style="47"/>
    <col min="11521" max="11521" width="16.7109375" style="47" customWidth="1"/>
    <col min="11522" max="11522" width="61.7109375" style="47" customWidth="1"/>
    <col min="11523" max="11523" width="21.42578125" style="47" customWidth="1"/>
    <col min="11524" max="11776" width="9.140625" style="47"/>
    <col min="11777" max="11777" width="16.7109375" style="47" customWidth="1"/>
    <col min="11778" max="11778" width="61.7109375" style="47" customWidth="1"/>
    <col min="11779" max="11779" width="21.42578125" style="47" customWidth="1"/>
    <col min="11780" max="12032" width="9.140625" style="47"/>
    <col min="12033" max="12033" width="16.7109375" style="47" customWidth="1"/>
    <col min="12034" max="12034" width="61.7109375" style="47" customWidth="1"/>
    <col min="12035" max="12035" width="21.42578125" style="47" customWidth="1"/>
    <col min="12036" max="12288" width="9.140625" style="47"/>
    <col min="12289" max="12289" width="16.7109375" style="47" customWidth="1"/>
    <col min="12290" max="12290" width="61.7109375" style="47" customWidth="1"/>
    <col min="12291" max="12291" width="21.42578125" style="47" customWidth="1"/>
    <col min="12292" max="12544" width="9.140625" style="47"/>
    <col min="12545" max="12545" width="16.7109375" style="47" customWidth="1"/>
    <col min="12546" max="12546" width="61.7109375" style="47" customWidth="1"/>
    <col min="12547" max="12547" width="21.42578125" style="47" customWidth="1"/>
    <col min="12548" max="12800" width="9.140625" style="47"/>
    <col min="12801" max="12801" width="16.7109375" style="47" customWidth="1"/>
    <col min="12802" max="12802" width="61.7109375" style="47" customWidth="1"/>
    <col min="12803" max="12803" width="21.42578125" style="47" customWidth="1"/>
    <col min="12804" max="13056" width="9.140625" style="47"/>
    <col min="13057" max="13057" width="16.7109375" style="47" customWidth="1"/>
    <col min="13058" max="13058" width="61.7109375" style="47" customWidth="1"/>
    <col min="13059" max="13059" width="21.42578125" style="47" customWidth="1"/>
    <col min="13060" max="13312" width="9.140625" style="47"/>
    <col min="13313" max="13313" width="16.7109375" style="47" customWidth="1"/>
    <col min="13314" max="13314" width="61.7109375" style="47" customWidth="1"/>
    <col min="13315" max="13315" width="21.42578125" style="47" customWidth="1"/>
    <col min="13316" max="13568" width="9.140625" style="47"/>
    <col min="13569" max="13569" width="16.7109375" style="47" customWidth="1"/>
    <col min="13570" max="13570" width="61.7109375" style="47" customWidth="1"/>
    <col min="13571" max="13571" width="21.42578125" style="47" customWidth="1"/>
    <col min="13572" max="13824" width="9.140625" style="47"/>
    <col min="13825" max="13825" width="16.7109375" style="47" customWidth="1"/>
    <col min="13826" max="13826" width="61.7109375" style="47" customWidth="1"/>
    <col min="13827" max="13827" width="21.42578125" style="47" customWidth="1"/>
    <col min="13828" max="14080" width="9.140625" style="47"/>
    <col min="14081" max="14081" width="16.7109375" style="47" customWidth="1"/>
    <col min="14082" max="14082" width="61.7109375" style="47" customWidth="1"/>
    <col min="14083" max="14083" width="21.42578125" style="47" customWidth="1"/>
    <col min="14084" max="14336" width="9.140625" style="47"/>
    <col min="14337" max="14337" width="16.7109375" style="47" customWidth="1"/>
    <col min="14338" max="14338" width="61.7109375" style="47" customWidth="1"/>
    <col min="14339" max="14339" width="21.42578125" style="47" customWidth="1"/>
    <col min="14340" max="14592" width="9.140625" style="47"/>
    <col min="14593" max="14593" width="16.7109375" style="47" customWidth="1"/>
    <col min="14594" max="14594" width="61.7109375" style="47" customWidth="1"/>
    <col min="14595" max="14595" width="21.42578125" style="47" customWidth="1"/>
    <col min="14596" max="14848" width="9.140625" style="47"/>
    <col min="14849" max="14849" width="16.7109375" style="47" customWidth="1"/>
    <col min="14850" max="14850" width="61.7109375" style="47" customWidth="1"/>
    <col min="14851" max="14851" width="21.42578125" style="47" customWidth="1"/>
    <col min="14852" max="15104" width="9.140625" style="47"/>
    <col min="15105" max="15105" width="16.7109375" style="47" customWidth="1"/>
    <col min="15106" max="15106" width="61.7109375" style="47" customWidth="1"/>
    <col min="15107" max="15107" width="21.42578125" style="47" customWidth="1"/>
    <col min="15108" max="15360" width="9.140625" style="47"/>
    <col min="15361" max="15361" width="16.7109375" style="47" customWidth="1"/>
    <col min="15362" max="15362" width="61.7109375" style="47" customWidth="1"/>
    <col min="15363" max="15363" width="21.42578125" style="47" customWidth="1"/>
    <col min="15364" max="15616" width="9.140625" style="47"/>
    <col min="15617" max="15617" width="16.7109375" style="47" customWidth="1"/>
    <col min="15618" max="15618" width="61.7109375" style="47" customWidth="1"/>
    <col min="15619" max="15619" width="21.42578125" style="47" customWidth="1"/>
    <col min="15620" max="15872" width="9.140625" style="47"/>
    <col min="15873" max="15873" width="16.7109375" style="47" customWidth="1"/>
    <col min="15874" max="15874" width="61.7109375" style="47" customWidth="1"/>
    <col min="15875" max="15875" width="21.42578125" style="47" customWidth="1"/>
    <col min="15876" max="16128" width="9.140625" style="47"/>
    <col min="16129" max="16129" width="16.7109375" style="47" customWidth="1"/>
    <col min="16130" max="16130" width="61.7109375" style="47" customWidth="1"/>
    <col min="16131" max="16131" width="21.42578125" style="47" customWidth="1"/>
    <col min="16132" max="16384" width="9.140625" style="47"/>
  </cols>
  <sheetData>
    <row r="1" spans="1:3" s="30" customFormat="1" ht="16.5" customHeight="1" thickBot="1" x14ac:dyDescent="0.3">
      <c r="A1" s="26"/>
      <c r="B1" s="27"/>
      <c r="C1" s="28" t="s">
        <v>301</v>
      </c>
    </row>
    <row r="2" spans="1:3" s="35" customFormat="1" ht="21.2" customHeight="1" x14ac:dyDescent="0.25">
      <c r="A2" s="31" t="s">
        <v>26</v>
      </c>
      <c r="B2" s="32" t="str">
        <f>CONCATENATE([1]ALAPADATOK!A3)</f>
        <v>Karácsond Községi Önkormányzat</v>
      </c>
      <c r="C2" s="33" t="s">
        <v>27</v>
      </c>
    </row>
    <row r="3" spans="1:3" s="35" customFormat="1" ht="16.5" thickBot="1" x14ac:dyDescent="0.3">
      <c r="A3" s="36" t="s">
        <v>28</v>
      </c>
      <c r="B3" s="37" t="s">
        <v>292</v>
      </c>
      <c r="C3" s="38" t="s">
        <v>293</v>
      </c>
    </row>
    <row r="4" spans="1:3" s="42" customFormat="1" ht="15.95" customHeight="1" thickBot="1" x14ac:dyDescent="0.3">
      <c r="A4" s="39"/>
      <c r="B4" s="39"/>
      <c r="C4" s="40">
        <f>'[1]ÖNK kötelező'!C4</f>
        <v>0</v>
      </c>
    </row>
    <row r="5" spans="1:3" ht="15.75" thickBot="1" x14ac:dyDescent="0.3">
      <c r="A5" s="43" t="s">
        <v>30</v>
      </c>
      <c r="B5" s="44" t="s">
        <v>31</v>
      </c>
      <c r="C5" s="45" t="s">
        <v>32</v>
      </c>
    </row>
    <row r="6" spans="1:3" s="52" customFormat="1" ht="12.95" customHeight="1" thickBot="1" x14ac:dyDescent="0.3">
      <c r="A6" s="48"/>
      <c r="B6" s="49" t="s">
        <v>4</v>
      </c>
      <c r="C6" s="50" t="s">
        <v>5</v>
      </c>
    </row>
    <row r="7" spans="1:3" s="52" customFormat="1" ht="15.95" customHeight="1" thickBot="1" x14ac:dyDescent="0.3">
      <c r="A7" s="142"/>
      <c r="B7" s="143" t="s">
        <v>33</v>
      </c>
      <c r="C7" s="144"/>
    </row>
    <row r="8" spans="1:3" s="52" customFormat="1" ht="12" customHeight="1" thickBot="1" x14ac:dyDescent="0.3">
      <c r="A8" s="56" t="s">
        <v>34</v>
      </c>
      <c r="B8" s="57" t="s">
        <v>35</v>
      </c>
      <c r="C8" s="58">
        <f>+C9+C10+C11+C12+C13+C14</f>
        <v>0</v>
      </c>
    </row>
    <row r="9" spans="1:3" s="63" customFormat="1" ht="12" customHeight="1" x14ac:dyDescent="0.2">
      <c r="A9" s="59" t="s">
        <v>36</v>
      </c>
      <c r="B9" s="60" t="s">
        <v>37</v>
      </c>
      <c r="C9" s="61"/>
    </row>
    <row r="10" spans="1:3" s="68" customFormat="1" ht="12" customHeight="1" x14ac:dyDescent="0.2">
      <c r="A10" s="64" t="s">
        <v>38</v>
      </c>
      <c r="B10" s="65" t="s">
        <v>39</v>
      </c>
      <c r="C10" s="66"/>
    </row>
    <row r="11" spans="1:3" s="68" customFormat="1" ht="12" customHeight="1" x14ac:dyDescent="0.2">
      <c r="A11" s="64" t="s">
        <v>40</v>
      </c>
      <c r="B11" s="65" t="s">
        <v>41</v>
      </c>
      <c r="C11" s="66"/>
    </row>
    <row r="12" spans="1:3" s="68" customFormat="1" ht="12" customHeight="1" x14ac:dyDescent="0.2">
      <c r="A12" s="64" t="s">
        <v>42</v>
      </c>
      <c r="B12" s="65" t="s">
        <v>43</v>
      </c>
      <c r="C12" s="66"/>
    </row>
    <row r="13" spans="1:3" s="68" customFormat="1" ht="12" customHeight="1" x14ac:dyDescent="0.2">
      <c r="A13" s="64" t="s">
        <v>44</v>
      </c>
      <c r="B13" s="65" t="s">
        <v>45</v>
      </c>
      <c r="C13" s="66"/>
    </row>
    <row r="14" spans="1:3" s="63" customFormat="1" ht="12" customHeight="1" thickBot="1" x14ac:dyDescent="0.25">
      <c r="A14" s="69" t="s">
        <v>46</v>
      </c>
      <c r="B14" s="78" t="s">
        <v>294</v>
      </c>
      <c r="C14" s="66"/>
    </row>
    <row r="15" spans="1:3" s="63" customFormat="1" ht="12" customHeight="1" thickBot="1" x14ac:dyDescent="0.3">
      <c r="A15" s="56" t="s">
        <v>48</v>
      </c>
      <c r="B15" s="71" t="s">
        <v>49</v>
      </c>
      <c r="C15" s="58">
        <f>+C16+C17+C18+C19+C20</f>
        <v>0</v>
      </c>
    </row>
    <row r="16" spans="1:3" s="63" customFormat="1" ht="12" customHeight="1" x14ac:dyDescent="0.2">
      <c r="A16" s="59" t="s">
        <v>50</v>
      </c>
      <c r="B16" s="60" t="s">
        <v>51</v>
      </c>
      <c r="C16" s="61"/>
    </row>
    <row r="17" spans="1:3" s="63" customFormat="1" ht="12" customHeight="1" x14ac:dyDescent="0.2">
      <c r="A17" s="64" t="s">
        <v>52</v>
      </c>
      <c r="B17" s="65" t="s">
        <v>53</v>
      </c>
      <c r="C17" s="66"/>
    </row>
    <row r="18" spans="1:3" s="63" customFormat="1" ht="12" customHeight="1" x14ac:dyDescent="0.2">
      <c r="A18" s="64" t="s">
        <v>54</v>
      </c>
      <c r="B18" s="65" t="s">
        <v>55</v>
      </c>
      <c r="C18" s="66"/>
    </row>
    <row r="19" spans="1:3" s="63" customFormat="1" ht="12" customHeight="1" x14ac:dyDescent="0.2">
      <c r="A19" s="64" t="s">
        <v>56</v>
      </c>
      <c r="B19" s="65" t="s">
        <v>57</v>
      </c>
      <c r="C19" s="66"/>
    </row>
    <row r="20" spans="1:3" s="63" customFormat="1" ht="12" customHeight="1" x14ac:dyDescent="0.2">
      <c r="A20" s="64" t="s">
        <v>58</v>
      </c>
      <c r="B20" s="65" t="s">
        <v>59</v>
      </c>
      <c r="C20" s="66"/>
    </row>
    <row r="21" spans="1:3" s="68" customFormat="1" ht="12" customHeight="1" thickBot="1" x14ac:dyDescent="0.25">
      <c r="A21" s="69" t="s">
        <v>60</v>
      </c>
      <c r="B21" s="78" t="s">
        <v>295</v>
      </c>
      <c r="C21" s="72"/>
    </row>
    <row r="22" spans="1:3" s="68" customFormat="1" ht="12" customHeight="1" thickBot="1" x14ac:dyDescent="0.3">
      <c r="A22" s="56" t="s">
        <v>62</v>
      </c>
      <c r="B22" s="57" t="s">
        <v>63</v>
      </c>
      <c r="C22" s="58">
        <f>+C23+C24+C25+C26+C27</f>
        <v>148219000</v>
      </c>
    </row>
    <row r="23" spans="1:3" s="68" customFormat="1" ht="12" customHeight="1" x14ac:dyDescent="0.2">
      <c r="A23" s="59" t="s">
        <v>64</v>
      </c>
      <c r="B23" s="60" t="s">
        <v>65</v>
      </c>
      <c r="C23" s="61">
        <v>141219000</v>
      </c>
    </row>
    <row r="24" spans="1:3" s="63" customFormat="1" ht="12" customHeight="1" x14ac:dyDescent="0.2">
      <c r="A24" s="64" t="s">
        <v>66</v>
      </c>
      <c r="B24" s="65" t="s">
        <v>67</v>
      </c>
      <c r="C24" s="66"/>
    </row>
    <row r="25" spans="1:3" s="68" customFormat="1" ht="12" customHeight="1" x14ac:dyDescent="0.2">
      <c r="A25" s="64" t="s">
        <v>68</v>
      </c>
      <c r="B25" s="65" t="s">
        <v>69</v>
      </c>
      <c r="C25" s="66"/>
    </row>
    <row r="26" spans="1:3" s="68" customFormat="1" ht="12" customHeight="1" x14ac:dyDescent="0.2">
      <c r="A26" s="64" t="s">
        <v>70</v>
      </c>
      <c r="B26" s="65" t="s">
        <v>71</v>
      </c>
      <c r="C26" s="66"/>
    </row>
    <row r="27" spans="1:3" s="68" customFormat="1" ht="12" customHeight="1" x14ac:dyDescent="0.2">
      <c r="A27" s="64" t="s">
        <v>72</v>
      </c>
      <c r="B27" s="65" t="s">
        <v>73</v>
      </c>
      <c r="C27" s="66">
        <v>7000000</v>
      </c>
    </row>
    <row r="28" spans="1:3" s="68" customFormat="1" ht="12" customHeight="1" thickBot="1" x14ac:dyDescent="0.25">
      <c r="A28" s="69" t="s">
        <v>74</v>
      </c>
      <c r="B28" s="78" t="s">
        <v>296</v>
      </c>
      <c r="C28" s="72"/>
    </row>
    <row r="29" spans="1:3" s="68" customFormat="1" ht="12" customHeight="1" thickBot="1" x14ac:dyDescent="0.3">
      <c r="A29" s="56" t="s">
        <v>76</v>
      </c>
      <c r="B29" s="57" t="s">
        <v>297</v>
      </c>
      <c r="C29" s="74">
        <f>SUM(C30:C36)</f>
        <v>0</v>
      </c>
    </row>
    <row r="30" spans="1:3" s="68" customFormat="1" ht="12" customHeight="1" x14ac:dyDescent="0.2">
      <c r="A30" s="59" t="s">
        <v>78</v>
      </c>
      <c r="B30" s="60" t="s">
        <v>79</v>
      </c>
      <c r="C30" s="61"/>
    </row>
    <row r="31" spans="1:3" s="68" customFormat="1" ht="12" customHeight="1" x14ac:dyDescent="0.2">
      <c r="A31" s="64" t="s">
        <v>80</v>
      </c>
      <c r="B31" s="65" t="s">
        <v>81</v>
      </c>
      <c r="C31" s="66"/>
    </row>
    <row r="32" spans="1:3" s="68" customFormat="1" ht="12" customHeight="1" x14ac:dyDescent="0.2">
      <c r="A32" s="64" t="s">
        <v>82</v>
      </c>
      <c r="B32" s="65" t="s">
        <v>83</v>
      </c>
      <c r="C32" s="66"/>
    </row>
    <row r="33" spans="1:3" s="68" customFormat="1" ht="12" customHeight="1" x14ac:dyDescent="0.2">
      <c r="A33" s="64" t="s">
        <v>84</v>
      </c>
      <c r="B33" s="65" t="s">
        <v>85</v>
      </c>
      <c r="C33" s="66"/>
    </row>
    <row r="34" spans="1:3" s="68" customFormat="1" ht="12" customHeight="1" x14ac:dyDescent="0.2">
      <c r="A34" s="64" t="s">
        <v>86</v>
      </c>
      <c r="B34" s="65" t="s">
        <v>87</v>
      </c>
      <c r="C34" s="66"/>
    </row>
    <row r="35" spans="1:3" s="68" customFormat="1" ht="12" customHeight="1" x14ac:dyDescent="0.2">
      <c r="A35" s="64" t="s">
        <v>88</v>
      </c>
      <c r="B35" s="65" t="s">
        <v>89</v>
      </c>
      <c r="C35" s="66"/>
    </row>
    <row r="36" spans="1:3" s="68" customFormat="1" ht="12" customHeight="1" thickBot="1" x14ac:dyDescent="0.25">
      <c r="A36" s="69" t="s">
        <v>90</v>
      </c>
      <c r="B36" s="78" t="s">
        <v>91</v>
      </c>
      <c r="C36" s="72"/>
    </row>
    <row r="37" spans="1:3" s="68" customFormat="1" ht="12" customHeight="1" thickBot="1" x14ac:dyDescent="0.3">
      <c r="A37" s="56" t="s">
        <v>92</v>
      </c>
      <c r="B37" s="57" t="s">
        <v>93</v>
      </c>
      <c r="C37" s="58">
        <f>SUM(C38:C48)</f>
        <v>0</v>
      </c>
    </row>
    <row r="38" spans="1:3" s="68" customFormat="1" ht="12" customHeight="1" x14ac:dyDescent="0.2">
      <c r="A38" s="59" t="s">
        <v>94</v>
      </c>
      <c r="B38" s="60" t="s">
        <v>95</v>
      </c>
      <c r="C38" s="61"/>
    </row>
    <row r="39" spans="1:3" s="68" customFormat="1" ht="12" customHeight="1" x14ac:dyDescent="0.2">
      <c r="A39" s="64" t="s">
        <v>96</v>
      </c>
      <c r="B39" s="65" t="s">
        <v>97</v>
      </c>
      <c r="C39" s="66"/>
    </row>
    <row r="40" spans="1:3" s="68" customFormat="1" ht="12" customHeight="1" x14ac:dyDescent="0.2">
      <c r="A40" s="64" t="s">
        <v>98</v>
      </c>
      <c r="B40" s="65" t="s">
        <v>99</v>
      </c>
      <c r="C40" s="66"/>
    </row>
    <row r="41" spans="1:3" s="68" customFormat="1" ht="12" customHeight="1" x14ac:dyDescent="0.2">
      <c r="A41" s="64" t="s">
        <v>100</v>
      </c>
      <c r="B41" s="65" t="s">
        <v>101</v>
      </c>
      <c r="C41" s="66"/>
    </row>
    <row r="42" spans="1:3" s="68" customFormat="1" ht="12" customHeight="1" x14ac:dyDescent="0.2">
      <c r="A42" s="64" t="s">
        <v>102</v>
      </c>
      <c r="B42" s="65" t="s">
        <v>103</v>
      </c>
      <c r="C42" s="66"/>
    </row>
    <row r="43" spans="1:3" s="68" customFormat="1" ht="12" customHeight="1" x14ac:dyDescent="0.2">
      <c r="A43" s="64" t="s">
        <v>104</v>
      </c>
      <c r="B43" s="65" t="s">
        <v>105</v>
      </c>
      <c r="C43" s="66"/>
    </row>
    <row r="44" spans="1:3" s="68" customFormat="1" ht="12" customHeight="1" x14ac:dyDescent="0.2">
      <c r="A44" s="64" t="s">
        <v>106</v>
      </c>
      <c r="B44" s="65" t="s">
        <v>107</v>
      </c>
      <c r="C44" s="66"/>
    </row>
    <row r="45" spans="1:3" s="68" customFormat="1" ht="12" customHeight="1" x14ac:dyDescent="0.2">
      <c r="A45" s="64" t="s">
        <v>108</v>
      </c>
      <c r="B45" s="65" t="s">
        <v>298</v>
      </c>
      <c r="C45" s="66"/>
    </row>
    <row r="46" spans="1:3" s="68" customFormat="1" ht="12" customHeight="1" x14ac:dyDescent="0.2">
      <c r="A46" s="64" t="s">
        <v>110</v>
      </c>
      <c r="B46" s="65" t="s">
        <v>111</v>
      </c>
      <c r="C46" s="77"/>
    </row>
    <row r="47" spans="1:3" s="68" customFormat="1" ht="12" customHeight="1" x14ac:dyDescent="0.2">
      <c r="A47" s="69" t="s">
        <v>112</v>
      </c>
      <c r="B47" s="78" t="s">
        <v>113</v>
      </c>
      <c r="C47" s="79"/>
    </row>
    <row r="48" spans="1:3" s="68" customFormat="1" ht="12" customHeight="1" thickBot="1" x14ac:dyDescent="0.25">
      <c r="A48" s="69" t="s">
        <v>114</v>
      </c>
      <c r="B48" s="78" t="s">
        <v>299</v>
      </c>
      <c r="C48" s="79"/>
    </row>
    <row r="49" spans="1:3" s="68" customFormat="1" ht="12" customHeight="1" thickBot="1" x14ac:dyDescent="0.3">
      <c r="A49" s="56" t="s">
        <v>116</v>
      </c>
      <c r="B49" s="57" t="s">
        <v>117</v>
      </c>
      <c r="C49" s="58">
        <f>SUM(C50:C54)</f>
        <v>0</v>
      </c>
    </row>
    <row r="50" spans="1:3" s="68" customFormat="1" ht="12" customHeight="1" x14ac:dyDescent="0.2">
      <c r="A50" s="59" t="s">
        <v>118</v>
      </c>
      <c r="B50" s="60" t="s">
        <v>119</v>
      </c>
      <c r="C50" s="81"/>
    </row>
    <row r="51" spans="1:3" s="68" customFormat="1" ht="12" customHeight="1" x14ac:dyDescent="0.2">
      <c r="A51" s="64" t="s">
        <v>120</v>
      </c>
      <c r="B51" s="65" t="s">
        <v>121</v>
      </c>
      <c r="C51" s="77"/>
    </row>
    <row r="52" spans="1:3" s="68" customFormat="1" ht="12" customHeight="1" x14ac:dyDescent="0.2">
      <c r="A52" s="64" t="s">
        <v>122</v>
      </c>
      <c r="B52" s="65" t="s">
        <v>123</v>
      </c>
      <c r="C52" s="77"/>
    </row>
    <row r="53" spans="1:3" s="68" customFormat="1" ht="12" customHeight="1" x14ac:dyDescent="0.2">
      <c r="A53" s="64" t="s">
        <v>124</v>
      </c>
      <c r="B53" s="65" t="s">
        <v>125</v>
      </c>
      <c r="C53" s="77"/>
    </row>
    <row r="54" spans="1:3" s="68" customFormat="1" ht="12" customHeight="1" thickBot="1" x14ac:dyDescent="0.25">
      <c r="A54" s="69" t="s">
        <v>126</v>
      </c>
      <c r="B54" s="78" t="s">
        <v>127</v>
      </c>
      <c r="C54" s="79"/>
    </row>
    <row r="55" spans="1:3" s="68" customFormat="1" ht="12" customHeight="1" thickBot="1" x14ac:dyDescent="0.3">
      <c r="A55" s="56" t="s">
        <v>128</v>
      </c>
      <c r="B55" s="57" t="s">
        <v>129</v>
      </c>
      <c r="C55" s="58">
        <f>SUM(C56:C58)</f>
        <v>0</v>
      </c>
    </row>
    <row r="56" spans="1:3" s="68" customFormat="1" ht="12" customHeight="1" x14ac:dyDescent="0.2">
      <c r="A56" s="59" t="s">
        <v>130</v>
      </c>
      <c r="B56" s="60" t="s">
        <v>131</v>
      </c>
      <c r="C56" s="61"/>
    </row>
    <row r="57" spans="1:3" s="68" customFormat="1" ht="12" customHeight="1" x14ac:dyDescent="0.2">
      <c r="A57" s="64" t="s">
        <v>132</v>
      </c>
      <c r="B57" s="65" t="s">
        <v>133</v>
      </c>
      <c r="C57" s="66"/>
    </row>
    <row r="58" spans="1:3" s="68" customFormat="1" ht="12" customHeight="1" x14ac:dyDescent="0.2">
      <c r="A58" s="64" t="s">
        <v>134</v>
      </c>
      <c r="B58" s="65" t="s">
        <v>135</v>
      </c>
      <c r="C58" s="66"/>
    </row>
    <row r="59" spans="1:3" s="68" customFormat="1" ht="12" customHeight="1" thickBot="1" x14ac:dyDescent="0.25">
      <c r="A59" s="69" t="s">
        <v>136</v>
      </c>
      <c r="B59" s="78" t="s">
        <v>137</v>
      </c>
      <c r="C59" s="72"/>
    </row>
    <row r="60" spans="1:3" s="68" customFormat="1" ht="12" customHeight="1" thickBot="1" x14ac:dyDescent="0.3">
      <c r="A60" s="56" t="s">
        <v>138</v>
      </c>
      <c r="B60" s="71" t="s">
        <v>139</v>
      </c>
      <c r="C60" s="58">
        <f>SUM(C61:C63)</f>
        <v>0</v>
      </c>
    </row>
    <row r="61" spans="1:3" s="68" customFormat="1" ht="12" customHeight="1" x14ac:dyDescent="0.2">
      <c r="A61" s="59" t="s">
        <v>140</v>
      </c>
      <c r="B61" s="60" t="s">
        <v>141</v>
      </c>
      <c r="C61" s="77"/>
    </row>
    <row r="62" spans="1:3" s="68" customFormat="1" ht="12" customHeight="1" x14ac:dyDescent="0.2">
      <c r="A62" s="64" t="s">
        <v>142</v>
      </c>
      <c r="B62" s="65" t="s">
        <v>143</v>
      </c>
      <c r="C62" s="77"/>
    </row>
    <row r="63" spans="1:3" s="68" customFormat="1" ht="12" customHeight="1" x14ac:dyDescent="0.2">
      <c r="A63" s="64" t="s">
        <v>144</v>
      </c>
      <c r="B63" s="65" t="s">
        <v>145</v>
      </c>
      <c r="C63" s="77"/>
    </row>
    <row r="64" spans="1:3" s="68" customFormat="1" ht="12" customHeight="1" thickBot="1" x14ac:dyDescent="0.25">
      <c r="A64" s="69" t="s">
        <v>146</v>
      </c>
      <c r="B64" s="78" t="s">
        <v>147</v>
      </c>
      <c r="C64" s="77"/>
    </row>
    <row r="65" spans="1:3" s="68" customFormat="1" ht="12" customHeight="1" thickBot="1" x14ac:dyDescent="0.3">
      <c r="A65" s="56" t="s">
        <v>148</v>
      </c>
      <c r="B65" s="57" t="s">
        <v>149</v>
      </c>
      <c r="C65" s="74">
        <f>+C8+C15+C22+C29+C37+C49+C55+C60</f>
        <v>148219000</v>
      </c>
    </row>
    <row r="66" spans="1:3" s="68" customFormat="1" ht="12" customHeight="1" thickBot="1" x14ac:dyDescent="0.2">
      <c r="A66" s="82" t="s">
        <v>150</v>
      </c>
      <c r="B66" s="71" t="s">
        <v>151</v>
      </c>
      <c r="C66" s="58">
        <f>SUM(C67:C69)</f>
        <v>0</v>
      </c>
    </row>
    <row r="67" spans="1:3" s="68" customFormat="1" ht="12" customHeight="1" x14ac:dyDescent="0.2">
      <c r="A67" s="59" t="s">
        <v>152</v>
      </c>
      <c r="B67" s="60" t="s">
        <v>153</v>
      </c>
      <c r="C67" s="77"/>
    </row>
    <row r="68" spans="1:3" s="68" customFormat="1" ht="12" customHeight="1" x14ac:dyDescent="0.2">
      <c r="A68" s="64" t="s">
        <v>154</v>
      </c>
      <c r="B68" s="65" t="s">
        <v>155</v>
      </c>
      <c r="C68" s="77"/>
    </row>
    <row r="69" spans="1:3" s="68" customFormat="1" ht="12" customHeight="1" thickBot="1" x14ac:dyDescent="0.25">
      <c r="A69" s="69" t="s">
        <v>156</v>
      </c>
      <c r="B69" s="83" t="s">
        <v>300</v>
      </c>
      <c r="C69" s="77"/>
    </row>
    <row r="70" spans="1:3" s="68" customFormat="1" ht="12" customHeight="1" thickBot="1" x14ac:dyDescent="0.2">
      <c r="A70" s="82" t="s">
        <v>158</v>
      </c>
      <c r="B70" s="71" t="s">
        <v>159</v>
      </c>
      <c r="C70" s="58">
        <f>SUM(C71:C74)</f>
        <v>0</v>
      </c>
    </row>
    <row r="71" spans="1:3" s="68" customFormat="1" ht="12" customHeight="1" x14ac:dyDescent="0.2">
      <c r="A71" s="59" t="s">
        <v>160</v>
      </c>
      <c r="B71" s="60" t="s">
        <v>161</v>
      </c>
      <c r="C71" s="77"/>
    </row>
    <row r="72" spans="1:3" s="68" customFormat="1" ht="12" customHeight="1" x14ac:dyDescent="0.2">
      <c r="A72" s="64" t="s">
        <v>162</v>
      </c>
      <c r="B72" s="65" t="s">
        <v>163</v>
      </c>
      <c r="C72" s="77"/>
    </row>
    <row r="73" spans="1:3" s="68" customFormat="1" ht="12" customHeight="1" x14ac:dyDescent="0.2">
      <c r="A73" s="64" t="s">
        <v>164</v>
      </c>
      <c r="B73" s="65" t="s">
        <v>165</v>
      </c>
      <c r="C73" s="77"/>
    </row>
    <row r="74" spans="1:3" s="68" customFormat="1" ht="12" customHeight="1" thickBot="1" x14ac:dyDescent="0.3">
      <c r="A74" s="69" t="s">
        <v>166</v>
      </c>
      <c r="B74" s="84" t="s">
        <v>167</v>
      </c>
      <c r="C74" s="77"/>
    </row>
    <row r="75" spans="1:3" s="68" customFormat="1" ht="12" customHeight="1" thickBot="1" x14ac:dyDescent="0.2">
      <c r="A75" s="82" t="s">
        <v>168</v>
      </c>
      <c r="B75" s="71" t="s">
        <v>169</v>
      </c>
      <c r="C75" s="58">
        <f>SUM(C76:C77)</f>
        <v>0</v>
      </c>
    </row>
    <row r="76" spans="1:3" s="68" customFormat="1" ht="12" customHeight="1" x14ac:dyDescent="0.2">
      <c r="A76" s="59" t="s">
        <v>170</v>
      </c>
      <c r="B76" s="60" t="s">
        <v>171</v>
      </c>
      <c r="C76" s="77"/>
    </row>
    <row r="77" spans="1:3" s="68" customFormat="1" ht="12" customHeight="1" thickBot="1" x14ac:dyDescent="0.25">
      <c r="A77" s="69" t="s">
        <v>172</v>
      </c>
      <c r="B77" s="78" t="s">
        <v>173</v>
      </c>
      <c r="C77" s="77"/>
    </row>
    <row r="78" spans="1:3" s="63" customFormat="1" ht="12" customHeight="1" thickBot="1" x14ac:dyDescent="0.2">
      <c r="A78" s="82" t="s">
        <v>174</v>
      </c>
      <c r="B78" s="71" t="s">
        <v>175</v>
      </c>
      <c r="C78" s="58">
        <f>SUM(C79:C81)</f>
        <v>0</v>
      </c>
    </row>
    <row r="79" spans="1:3" s="68" customFormat="1" ht="12" customHeight="1" x14ac:dyDescent="0.2">
      <c r="A79" s="59" t="s">
        <v>176</v>
      </c>
      <c r="B79" s="60" t="s">
        <v>177</v>
      </c>
      <c r="C79" s="77"/>
    </row>
    <row r="80" spans="1:3" s="68" customFormat="1" ht="12" customHeight="1" x14ac:dyDescent="0.2">
      <c r="A80" s="64" t="s">
        <v>178</v>
      </c>
      <c r="B80" s="65" t="s">
        <v>179</v>
      </c>
      <c r="C80" s="77"/>
    </row>
    <row r="81" spans="1:3" s="68" customFormat="1" ht="12" customHeight="1" thickBot="1" x14ac:dyDescent="0.25">
      <c r="A81" s="69" t="s">
        <v>180</v>
      </c>
      <c r="B81" s="78" t="s">
        <v>181</v>
      </c>
      <c r="C81" s="77"/>
    </row>
    <row r="82" spans="1:3" s="68" customFormat="1" ht="12" customHeight="1" thickBot="1" x14ac:dyDescent="0.2">
      <c r="A82" s="82" t="s">
        <v>182</v>
      </c>
      <c r="B82" s="71" t="s">
        <v>183</v>
      </c>
      <c r="C82" s="58">
        <f>SUM(C83:C86)</f>
        <v>0</v>
      </c>
    </row>
    <row r="83" spans="1:3" s="68" customFormat="1" ht="12" customHeight="1" x14ac:dyDescent="0.2">
      <c r="A83" s="85" t="s">
        <v>184</v>
      </c>
      <c r="B83" s="60" t="s">
        <v>185</v>
      </c>
      <c r="C83" s="77"/>
    </row>
    <row r="84" spans="1:3" s="68" customFormat="1" ht="12" customHeight="1" x14ac:dyDescent="0.2">
      <c r="A84" s="86" t="s">
        <v>186</v>
      </c>
      <c r="B84" s="65" t="s">
        <v>187</v>
      </c>
      <c r="C84" s="77"/>
    </row>
    <row r="85" spans="1:3" s="68" customFormat="1" ht="12" customHeight="1" x14ac:dyDescent="0.2">
      <c r="A85" s="86" t="s">
        <v>188</v>
      </c>
      <c r="B85" s="65" t="s">
        <v>189</v>
      </c>
      <c r="C85" s="77"/>
    </row>
    <row r="86" spans="1:3" s="63" customFormat="1" ht="12" customHeight="1" thickBot="1" x14ac:dyDescent="0.25">
      <c r="A86" s="87" t="s">
        <v>190</v>
      </c>
      <c r="B86" s="78" t="s">
        <v>191</v>
      </c>
      <c r="C86" s="77"/>
    </row>
    <row r="87" spans="1:3" s="63" customFormat="1" ht="12" customHeight="1" thickBot="1" x14ac:dyDescent="0.2">
      <c r="A87" s="82" t="s">
        <v>192</v>
      </c>
      <c r="B87" s="71" t="s">
        <v>193</v>
      </c>
      <c r="C87" s="88"/>
    </row>
    <row r="88" spans="1:3" s="63" customFormat="1" ht="12" customHeight="1" thickBot="1" x14ac:dyDescent="0.2">
      <c r="A88" s="82" t="s">
        <v>194</v>
      </c>
      <c r="B88" s="71" t="s">
        <v>195</v>
      </c>
      <c r="C88" s="88"/>
    </row>
    <row r="89" spans="1:3" s="63" customFormat="1" ht="12" customHeight="1" thickBot="1" x14ac:dyDescent="0.2">
      <c r="A89" s="82" t="s">
        <v>196</v>
      </c>
      <c r="B89" s="89" t="s">
        <v>197</v>
      </c>
      <c r="C89" s="74">
        <f>+C66+C70+C75+C78+C82+C88+C87</f>
        <v>0</v>
      </c>
    </row>
    <row r="90" spans="1:3" s="63" customFormat="1" ht="12" customHeight="1" thickBot="1" x14ac:dyDescent="0.2">
      <c r="A90" s="90" t="s">
        <v>198</v>
      </c>
      <c r="B90" s="91" t="s">
        <v>199</v>
      </c>
      <c r="C90" s="74">
        <f>+C65+C89</f>
        <v>148219000</v>
      </c>
    </row>
    <row r="91" spans="1:3" s="68" customFormat="1" ht="15.2" customHeight="1" thickBot="1" x14ac:dyDescent="0.3">
      <c r="A91" s="92"/>
      <c r="B91" s="93"/>
      <c r="C91" s="94"/>
    </row>
    <row r="92" spans="1:3" s="52" customFormat="1" ht="16.5" customHeight="1" thickBot="1" x14ac:dyDescent="0.3">
      <c r="A92" s="95"/>
      <c r="B92" s="96" t="s">
        <v>200</v>
      </c>
      <c r="C92" s="97"/>
    </row>
    <row r="93" spans="1:3" s="102" customFormat="1" ht="12" customHeight="1" thickBot="1" x14ac:dyDescent="0.3">
      <c r="A93" s="98" t="s">
        <v>34</v>
      </c>
      <c r="B93" s="99" t="s">
        <v>201</v>
      </c>
      <c r="C93" s="100">
        <f>+C94+C95+C96+C97+C98+C111</f>
        <v>110806231</v>
      </c>
    </row>
    <row r="94" spans="1:3" ht="12" customHeight="1" x14ac:dyDescent="0.25">
      <c r="A94" s="103" t="s">
        <v>36</v>
      </c>
      <c r="B94" s="104" t="s">
        <v>202</v>
      </c>
      <c r="C94" s="105">
        <v>13931440</v>
      </c>
    </row>
    <row r="95" spans="1:3" ht="12" customHeight="1" x14ac:dyDescent="0.25">
      <c r="A95" s="64" t="s">
        <v>38</v>
      </c>
      <c r="B95" s="106" t="s">
        <v>203</v>
      </c>
      <c r="C95" s="66">
        <v>2786034</v>
      </c>
    </row>
    <row r="96" spans="1:3" ht="12" customHeight="1" x14ac:dyDescent="0.25">
      <c r="A96" s="64" t="s">
        <v>40</v>
      </c>
      <c r="B96" s="106" t="s">
        <v>204</v>
      </c>
      <c r="C96" s="72">
        <v>43386378</v>
      </c>
    </row>
    <row r="97" spans="1:3" ht="12" customHeight="1" x14ac:dyDescent="0.25">
      <c r="A97" s="64" t="s">
        <v>42</v>
      </c>
      <c r="B97" s="107" t="s">
        <v>205</v>
      </c>
      <c r="C97" s="72">
        <v>3700000</v>
      </c>
    </row>
    <row r="98" spans="1:3" ht="12" customHeight="1" x14ac:dyDescent="0.25">
      <c r="A98" s="64" t="s">
        <v>206</v>
      </c>
      <c r="B98" s="108" t="s">
        <v>207</v>
      </c>
      <c r="C98" s="72">
        <v>23296492</v>
      </c>
    </row>
    <row r="99" spans="1:3" ht="12" customHeight="1" x14ac:dyDescent="0.25">
      <c r="A99" s="64" t="s">
        <v>46</v>
      </c>
      <c r="B99" s="106" t="s">
        <v>208</v>
      </c>
      <c r="C99" s="72"/>
    </row>
    <row r="100" spans="1:3" ht="12" customHeight="1" x14ac:dyDescent="0.2">
      <c r="A100" s="64" t="s">
        <v>209</v>
      </c>
      <c r="B100" s="109" t="s">
        <v>210</v>
      </c>
      <c r="C100" s="72"/>
    </row>
    <row r="101" spans="1:3" ht="12" customHeight="1" x14ac:dyDescent="0.2">
      <c r="A101" s="64" t="s">
        <v>211</v>
      </c>
      <c r="B101" s="109" t="s">
        <v>212</v>
      </c>
      <c r="C101" s="72"/>
    </row>
    <row r="102" spans="1:3" ht="12" customHeight="1" x14ac:dyDescent="0.2">
      <c r="A102" s="64" t="s">
        <v>213</v>
      </c>
      <c r="B102" s="109" t="s">
        <v>214</v>
      </c>
      <c r="C102" s="72"/>
    </row>
    <row r="103" spans="1:3" ht="12" customHeight="1" x14ac:dyDescent="0.25">
      <c r="A103" s="64" t="s">
        <v>215</v>
      </c>
      <c r="B103" s="110" t="s">
        <v>216</v>
      </c>
      <c r="C103" s="72"/>
    </row>
    <row r="104" spans="1:3" ht="12" customHeight="1" x14ac:dyDescent="0.25">
      <c r="A104" s="64" t="s">
        <v>217</v>
      </c>
      <c r="B104" s="110" t="s">
        <v>218</v>
      </c>
      <c r="C104" s="72"/>
    </row>
    <row r="105" spans="1:3" ht="12" customHeight="1" x14ac:dyDescent="0.2">
      <c r="A105" s="64" t="s">
        <v>219</v>
      </c>
      <c r="B105" s="109" t="s">
        <v>220</v>
      </c>
      <c r="C105" s="72">
        <v>14000000</v>
      </c>
    </row>
    <row r="106" spans="1:3" ht="12" customHeight="1" x14ac:dyDescent="0.2">
      <c r="A106" s="64" t="s">
        <v>221</v>
      </c>
      <c r="B106" s="109" t="s">
        <v>222</v>
      </c>
      <c r="C106" s="72"/>
    </row>
    <row r="107" spans="1:3" ht="12" customHeight="1" x14ac:dyDescent="0.25">
      <c r="A107" s="64" t="s">
        <v>223</v>
      </c>
      <c r="B107" s="110" t="s">
        <v>224</v>
      </c>
      <c r="C107" s="72"/>
    </row>
    <row r="108" spans="1:3" ht="12" customHeight="1" x14ac:dyDescent="0.25">
      <c r="A108" s="111" t="s">
        <v>225</v>
      </c>
      <c r="B108" s="112" t="s">
        <v>226</v>
      </c>
      <c r="C108" s="72"/>
    </row>
    <row r="109" spans="1:3" ht="12" customHeight="1" x14ac:dyDescent="0.25">
      <c r="A109" s="64" t="s">
        <v>227</v>
      </c>
      <c r="B109" s="112" t="s">
        <v>228</v>
      </c>
      <c r="C109" s="72"/>
    </row>
    <row r="110" spans="1:3" ht="12" customHeight="1" x14ac:dyDescent="0.25">
      <c r="A110" s="64" t="s">
        <v>229</v>
      </c>
      <c r="B110" s="110" t="s">
        <v>230</v>
      </c>
      <c r="C110" s="66">
        <v>9296492</v>
      </c>
    </row>
    <row r="111" spans="1:3" ht="12" customHeight="1" x14ac:dyDescent="0.25">
      <c r="A111" s="64" t="s">
        <v>231</v>
      </c>
      <c r="B111" s="107" t="s">
        <v>232</v>
      </c>
      <c r="C111" s="66">
        <v>23705887</v>
      </c>
    </row>
    <row r="112" spans="1:3" ht="12" customHeight="1" x14ac:dyDescent="0.25">
      <c r="A112" s="69" t="s">
        <v>233</v>
      </c>
      <c r="B112" s="106" t="s">
        <v>234</v>
      </c>
      <c r="C112" s="72">
        <v>23705887</v>
      </c>
    </row>
    <row r="113" spans="1:3" ht="12" customHeight="1" thickBot="1" x14ac:dyDescent="0.3">
      <c r="A113" s="113" t="s">
        <v>235</v>
      </c>
      <c r="B113" s="114" t="s">
        <v>236</v>
      </c>
      <c r="C113" s="115"/>
    </row>
    <row r="114" spans="1:3" ht="12" customHeight="1" thickBot="1" x14ac:dyDescent="0.3">
      <c r="A114" s="56" t="s">
        <v>48</v>
      </c>
      <c r="B114" s="116" t="s">
        <v>237</v>
      </c>
      <c r="C114" s="58">
        <f>+C115+C117+C119</f>
        <v>551812855</v>
      </c>
    </row>
    <row r="115" spans="1:3" ht="12" customHeight="1" x14ac:dyDescent="0.25">
      <c r="A115" s="59" t="s">
        <v>50</v>
      </c>
      <c r="B115" s="106" t="s">
        <v>238</v>
      </c>
      <c r="C115" s="61">
        <v>27790890</v>
      </c>
    </row>
    <row r="116" spans="1:3" ht="12" customHeight="1" x14ac:dyDescent="0.25">
      <c r="A116" s="59" t="s">
        <v>52</v>
      </c>
      <c r="B116" s="117" t="s">
        <v>239</v>
      </c>
      <c r="C116" s="61"/>
    </row>
    <row r="117" spans="1:3" ht="12" customHeight="1" x14ac:dyDescent="0.25">
      <c r="A117" s="59" t="s">
        <v>54</v>
      </c>
      <c r="B117" s="117" t="s">
        <v>240</v>
      </c>
      <c r="C117" s="66">
        <v>520421965</v>
      </c>
    </row>
    <row r="118" spans="1:3" ht="12" customHeight="1" x14ac:dyDescent="0.25">
      <c r="A118" s="59" t="s">
        <v>56</v>
      </c>
      <c r="B118" s="117" t="s">
        <v>241</v>
      </c>
      <c r="C118" s="118">
        <v>272166519</v>
      </c>
    </row>
    <row r="119" spans="1:3" ht="12" customHeight="1" x14ac:dyDescent="0.25">
      <c r="A119" s="59" t="s">
        <v>58</v>
      </c>
      <c r="B119" s="84" t="s">
        <v>242</v>
      </c>
      <c r="C119" s="118">
        <v>3600000</v>
      </c>
    </row>
    <row r="120" spans="1:3" ht="12" customHeight="1" x14ac:dyDescent="0.25">
      <c r="A120" s="59" t="s">
        <v>60</v>
      </c>
      <c r="B120" s="119" t="s">
        <v>243</v>
      </c>
      <c r="C120" s="118"/>
    </row>
    <row r="121" spans="1:3" ht="12" customHeight="1" x14ac:dyDescent="0.25">
      <c r="A121" s="59" t="s">
        <v>244</v>
      </c>
      <c r="B121" s="120" t="s">
        <v>245</v>
      </c>
      <c r="C121" s="118"/>
    </row>
    <row r="122" spans="1:3" ht="12" customHeight="1" x14ac:dyDescent="0.25">
      <c r="A122" s="59" t="s">
        <v>246</v>
      </c>
      <c r="B122" s="110" t="s">
        <v>218</v>
      </c>
      <c r="C122" s="118"/>
    </row>
    <row r="123" spans="1:3" ht="12" customHeight="1" x14ac:dyDescent="0.25">
      <c r="A123" s="59" t="s">
        <v>247</v>
      </c>
      <c r="B123" s="110" t="s">
        <v>248</v>
      </c>
      <c r="C123" s="118"/>
    </row>
    <row r="124" spans="1:3" ht="12" customHeight="1" x14ac:dyDescent="0.25">
      <c r="A124" s="59" t="s">
        <v>249</v>
      </c>
      <c r="B124" s="110" t="s">
        <v>250</v>
      </c>
      <c r="C124" s="118"/>
    </row>
    <row r="125" spans="1:3" ht="12" customHeight="1" x14ac:dyDescent="0.25">
      <c r="A125" s="59" t="s">
        <v>251</v>
      </c>
      <c r="B125" s="110" t="s">
        <v>224</v>
      </c>
      <c r="C125" s="118"/>
    </row>
    <row r="126" spans="1:3" ht="12" customHeight="1" x14ac:dyDescent="0.25">
      <c r="A126" s="59" t="s">
        <v>252</v>
      </c>
      <c r="B126" s="110" t="s">
        <v>253</v>
      </c>
      <c r="C126" s="118"/>
    </row>
    <row r="127" spans="1:3" ht="12" customHeight="1" thickBot="1" x14ac:dyDescent="0.3">
      <c r="A127" s="111" t="s">
        <v>254</v>
      </c>
      <c r="B127" s="110" t="s">
        <v>255</v>
      </c>
      <c r="C127" s="121">
        <v>3600000</v>
      </c>
    </row>
    <row r="128" spans="1:3" ht="12" customHeight="1" thickBot="1" x14ac:dyDescent="0.3">
      <c r="A128" s="56" t="s">
        <v>62</v>
      </c>
      <c r="B128" s="122" t="s">
        <v>256</v>
      </c>
      <c r="C128" s="58">
        <f>+C93+C114</f>
        <v>662619086</v>
      </c>
    </row>
    <row r="129" spans="1:11" ht="12" customHeight="1" thickBot="1" x14ac:dyDescent="0.3">
      <c r="A129" s="56" t="s">
        <v>257</v>
      </c>
      <c r="B129" s="122" t="s">
        <v>258</v>
      </c>
      <c r="C129" s="58">
        <f>+C130+C131+C132</f>
        <v>0</v>
      </c>
    </row>
    <row r="130" spans="1:11" s="102" customFormat="1" ht="12" customHeight="1" x14ac:dyDescent="0.25">
      <c r="A130" s="59" t="s">
        <v>78</v>
      </c>
      <c r="B130" s="123" t="s">
        <v>259</v>
      </c>
      <c r="C130" s="118"/>
    </row>
    <row r="131" spans="1:11" ht="12" customHeight="1" x14ac:dyDescent="0.25">
      <c r="A131" s="59" t="s">
        <v>80</v>
      </c>
      <c r="B131" s="123" t="s">
        <v>260</v>
      </c>
      <c r="C131" s="118"/>
    </row>
    <row r="132" spans="1:11" ht="12" customHeight="1" thickBot="1" x14ac:dyDescent="0.3">
      <c r="A132" s="111" t="s">
        <v>82</v>
      </c>
      <c r="B132" s="124" t="s">
        <v>261</v>
      </c>
      <c r="C132" s="118"/>
    </row>
    <row r="133" spans="1:11" ht="12" customHeight="1" thickBot="1" x14ac:dyDescent="0.3">
      <c r="A133" s="56" t="s">
        <v>92</v>
      </c>
      <c r="B133" s="122" t="s">
        <v>262</v>
      </c>
      <c r="C133" s="58">
        <f>+C134+C135+C136+C137+C138+C139</f>
        <v>0</v>
      </c>
    </row>
    <row r="134" spans="1:11" ht="12" customHeight="1" x14ac:dyDescent="0.25">
      <c r="A134" s="59" t="s">
        <v>94</v>
      </c>
      <c r="B134" s="123" t="s">
        <v>263</v>
      </c>
      <c r="C134" s="118"/>
    </row>
    <row r="135" spans="1:11" ht="12" customHeight="1" x14ac:dyDescent="0.25">
      <c r="A135" s="59" t="s">
        <v>96</v>
      </c>
      <c r="B135" s="123" t="s">
        <v>264</v>
      </c>
      <c r="C135" s="118"/>
    </row>
    <row r="136" spans="1:11" ht="12" customHeight="1" x14ac:dyDescent="0.25">
      <c r="A136" s="59" t="s">
        <v>98</v>
      </c>
      <c r="B136" s="123" t="s">
        <v>265</v>
      </c>
      <c r="C136" s="118"/>
    </row>
    <row r="137" spans="1:11" ht="12" customHeight="1" x14ac:dyDescent="0.25">
      <c r="A137" s="59" t="s">
        <v>100</v>
      </c>
      <c r="B137" s="123" t="s">
        <v>266</v>
      </c>
      <c r="C137" s="118"/>
    </row>
    <row r="138" spans="1:11" ht="12" customHeight="1" x14ac:dyDescent="0.25">
      <c r="A138" s="59" t="s">
        <v>102</v>
      </c>
      <c r="B138" s="123" t="s">
        <v>267</v>
      </c>
      <c r="C138" s="118"/>
    </row>
    <row r="139" spans="1:11" s="102" customFormat="1" ht="12" customHeight="1" thickBot="1" x14ac:dyDescent="0.3">
      <c r="A139" s="111" t="s">
        <v>104</v>
      </c>
      <c r="B139" s="124" t="s">
        <v>268</v>
      </c>
      <c r="C139" s="118"/>
    </row>
    <row r="140" spans="1:11" ht="12" customHeight="1" thickBot="1" x14ac:dyDescent="0.3">
      <c r="A140" s="56" t="s">
        <v>116</v>
      </c>
      <c r="B140" s="122" t="s">
        <v>269</v>
      </c>
      <c r="C140" s="74">
        <f>+C141+C142+C144+C145+C143</f>
        <v>0</v>
      </c>
      <c r="K140" s="125"/>
    </row>
    <row r="141" spans="1:11" x14ac:dyDescent="0.25">
      <c r="A141" s="59" t="s">
        <v>118</v>
      </c>
      <c r="B141" s="123" t="s">
        <v>270</v>
      </c>
      <c r="C141" s="118"/>
    </row>
    <row r="142" spans="1:11" ht="12" customHeight="1" x14ac:dyDescent="0.25">
      <c r="A142" s="59" t="s">
        <v>120</v>
      </c>
      <c r="B142" s="123" t="s">
        <v>271</v>
      </c>
      <c r="C142" s="118"/>
    </row>
    <row r="143" spans="1:11" s="102" customFormat="1" ht="12" customHeight="1" x14ac:dyDescent="0.25">
      <c r="A143" s="59" t="s">
        <v>122</v>
      </c>
      <c r="B143" s="123" t="s">
        <v>272</v>
      </c>
      <c r="C143" s="118"/>
    </row>
    <row r="144" spans="1:11" s="102" customFormat="1" ht="12" customHeight="1" x14ac:dyDescent="0.25">
      <c r="A144" s="59" t="s">
        <v>124</v>
      </c>
      <c r="B144" s="123" t="s">
        <v>273</v>
      </c>
      <c r="C144" s="118"/>
    </row>
    <row r="145" spans="1:3" s="102" customFormat="1" ht="12" customHeight="1" thickBot="1" x14ac:dyDescent="0.3">
      <c r="A145" s="111" t="s">
        <v>126</v>
      </c>
      <c r="B145" s="124" t="s">
        <v>274</v>
      </c>
      <c r="C145" s="118"/>
    </row>
    <row r="146" spans="1:3" s="102" customFormat="1" ht="12" customHeight="1" thickBot="1" x14ac:dyDescent="0.3">
      <c r="A146" s="56" t="s">
        <v>275</v>
      </c>
      <c r="B146" s="122" t="s">
        <v>276</v>
      </c>
      <c r="C146" s="126">
        <f>+C147+C148+C149+C150+C151</f>
        <v>0</v>
      </c>
    </row>
    <row r="147" spans="1:3" s="102" customFormat="1" ht="12" customHeight="1" x14ac:dyDescent="0.25">
      <c r="A147" s="59" t="s">
        <v>130</v>
      </c>
      <c r="B147" s="123" t="s">
        <v>277</v>
      </c>
      <c r="C147" s="118"/>
    </row>
    <row r="148" spans="1:3" s="102" customFormat="1" ht="12" customHeight="1" x14ac:dyDescent="0.25">
      <c r="A148" s="59" t="s">
        <v>132</v>
      </c>
      <c r="B148" s="123" t="s">
        <v>278</v>
      </c>
      <c r="C148" s="118"/>
    </row>
    <row r="149" spans="1:3" s="102" customFormat="1" ht="12" customHeight="1" x14ac:dyDescent="0.25">
      <c r="A149" s="59" t="s">
        <v>134</v>
      </c>
      <c r="B149" s="123" t="s">
        <v>279</v>
      </c>
      <c r="C149" s="118"/>
    </row>
    <row r="150" spans="1:3" ht="12.75" customHeight="1" x14ac:dyDescent="0.25">
      <c r="A150" s="59" t="s">
        <v>136</v>
      </c>
      <c r="B150" s="123" t="s">
        <v>280</v>
      </c>
      <c r="C150" s="118"/>
    </row>
    <row r="151" spans="1:3" ht="12.75" customHeight="1" thickBot="1" x14ac:dyDescent="0.3">
      <c r="A151" s="111" t="s">
        <v>281</v>
      </c>
      <c r="B151" s="124" t="s">
        <v>282</v>
      </c>
      <c r="C151" s="121"/>
    </row>
    <row r="152" spans="1:3" ht="12.75" customHeight="1" thickBot="1" x14ac:dyDescent="0.3">
      <c r="A152" s="127" t="s">
        <v>138</v>
      </c>
      <c r="B152" s="122" t="s">
        <v>283</v>
      </c>
      <c r="C152" s="126"/>
    </row>
    <row r="153" spans="1:3" ht="12" customHeight="1" thickBot="1" x14ac:dyDescent="0.3">
      <c r="A153" s="127" t="s">
        <v>148</v>
      </c>
      <c r="B153" s="122" t="s">
        <v>284</v>
      </c>
      <c r="C153" s="126"/>
    </row>
    <row r="154" spans="1:3" ht="15.2" customHeight="1" thickBot="1" x14ac:dyDescent="0.3">
      <c r="A154" s="56" t="s">
        <v>285</v>
      </c>
      <c r="B154" s="122" t="s">
        <v>286</v>
      </c>
      <c r="C154" s="128">
        <f>+C129+C133+C140+C146+C152+C153</f>
        <v>0</v>
      </c>
    </row>
    <row r="155" spans="1:3" ht="15.75" thickBot="1" x14ac:dyDescent="0.3">
      <c r="A155" s="129" t="s">
        <v>287</v>
      </c>
      <c r="B155" s="130" t="s">
        <v>288</v>
      </c>
      <c r="C155" s="128">
        <f>+C128+C154</f>
        <v>662619086</v>
      </c>
    </row>
    <row r="156" spans="1:3" ht="15.2" customHeight="1" thickBot="1" x14ac:dyDescent="0.3">
      <c r="C156" s="133">
        <f>C90-C155</f>
        <v>-514400086</v>
      </c>
    </row>
    <row r="157" spans="1:3" ht="14.45" customHeight="1" thickBot="1" x14ac:dyDescent="0.3">
      <c r="A157" s="134" t="s">
        <v>289</v>
      </c>
      <c r="B157" s="135"/>
      <c r="C157" s="136"/>
    </row>
    <row r="158" spans="1:3" ht="15.75" thickBot="1" x14ac:dyDescent="0.3">
      <c r="A158" s="134" t="s">
        <v>290</v>
      </c>
      <c r="B158" s="135"/>
      <c r="C158" s="136"/>
    </row>
    <row r="159" spans="1:3" x14ac:dyDescent="0.25">
      <c r="A159" s="137"/>
      <c r="B159" s="138"/>
      <c r="C159" s="141"/>
    </row>
    <row r="160" spans="1:3" x14ac:dyDescent="0.25">
      <c r="A160" s="137"/>
      <c r="B160" s="138"/>
    </row>
    <row r="161" spans="1:3" x14ac:dyDescent="0.25">
      <c r="A161" s="137"/>
      <c r="B161" s="138"/>
      <c r="C161" s="141"/>
    </row>
    <row r="162" spans="1:3" x14ac:dyDescent="0.25">
      <c r="A162" s="137"/>
      <c r="B162" s="138"/>
      <c r="C162" s="141"/>
    </row>
    <row r="163" spans="1:3" x14ac:dyDescent="0.25">
      <c r="A163" s="137"/>
      <c r="B163" s="138"/>
      <c r="C163" s="141"/>
    </row>
    <row r="164" spans="1:3" x14ac:dyDescent="0.25">
      <c r="A164" s="137"/>
      <c r="B164" s="138"/>
      <c r="C164" s="141"/>
    </row>
    <row r="165" spans="1:3" x14ac:dyDescent="0.25">
      <c r="A165" s="137"/>
      <c r="B165" s="138"/>
      <c r="C165" s="141"/>
    </row>
    <row r="166" spans="1:3" x14ac:dyDescent="0.25">
      <c r="A166" s="137"/>
      <c r="B166" s="138"/>
      <c r="C166" s="141"/>
    </row>
    <row r="167" spans="1:3" x14ac:dyDescent="0.25">
      <c r="A167" s="137"/>
      <c r="B167" s="138"/>
      <c r="C167" s="141"/>
    </row>
    <row r="168" spans="1:3" x14ac:dyDescent="0.25">
      <c r="A168" s="137"/>
      <c r="B168" s="138"/>
      <c r="C168" s="141"/>
    </row>
    <row r="169" spans="1:3" x14ac:dyDescent="0.25">
      <c r="A169" s="137"/>
      <c r="B169" s="138"/>
      <c r="C169" s="141"/>
    </row>
    <row r="170" spans="1:3" x14ac:dyDescent="0.25">
      <c r="A170" s="137"/>
      <c r="B170" s="138"/>
      <c r="C170" s="141"/>
    </row>
    <row r="171" spans="1:3" x14ac:dyDescent="0.25">
      <c r="A171" s="137"/>
      <c r="B171" s="138"/>
      <c r="C171" s="141"/>
    </row>
    <row r="172" spans="1:3" x14ac:dyDescent="0.25">
      <c r="A172" s="137"/>
      <c r="B172" s="138"/>
      <c r="C172" s="141"/>
    </row>
    <row r="173" spans="1:3" x14ac:dyDescent="0.25">
      <c r="A173" s="137"/>
      <c r="B173" s="138"/>
      <c r="C173" s="141"/>
    </row>
    <row r="174" spans="1:3" x14ac:dyDescent="0.25">
      <c r="A174" s="137"/>
      <c r="B174" s="138"/>
      <c r="C174" s="141"/>
    </row>
    <row r="175" spans="1:3" x14ac:dyDescent="0.25">
      <c r="A175" s="137"/>
      <c r="B175" s="138"/>
      <c r="C175" s="141"/>
    </row>
    <row r="176" spans="1:3" x14ac:dyDescent="0.25">
      <c r="A176" s="137"/>
      <c r="B176" s="138"/>
      <c r="C176" s="141"/>
    </row>
    <row r="177" spans="1:3" x14ac:dyDescent="0.25">
      <c r="A177" s="137"/>
      <c r="B177" s="138"/>
      <c r="C177" s="141"/>
    </row>
    <row r="178" spans="1:3" x14ac:dyDescent="0.25">
      <c r="A178" s="137"/>
      <c r="B178" s="138"/>
      <c r="C178" s="14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99234-C9DE-432F-A265-21CDB25CDB18}">
  <sheetPr>
    <tabColor theme="9"/>
    <pageSetUpPr fitToPage="1"/>
  </sheetPr>
  <dimension ref="A1:I164"/>
  <sheetViews>
    <sheetView workbookViewId="0">
      <selection activeCell="B1" sqref="B1:C1"/>
    </sheetView>
  </sheetViews>
  <sheetFormatPr defaultRowHeight="15.75" x14ac:dyDescent="0.25"/>
  <cols>
    <col min="1" max="1" width="8.140625" style="146" customWidth="1"/>
    <col min="2" max="2" width="85.140625" style="146" customWidth="1"/>
    <col min="3" max="3" width="18.5703125" style="205" customWidth="1"/>
    <col min="4" max="4" width="7.7109375" style="146" customWidth="1"/>
    <col min="5" max="256" width="9.140625" style="146"/>
    <col min="257" max="257" width="8.140625" style="146" customWidth="1"/>
    <col min="258" max="258" width="85.140625" style="146" customWidth="1"/>
    <col min="259" max="259" width="18.5703125" style="146" customWidth="1"/>
    <col min="260" max="260" width="7.7109375" style="146" customWidth="1"/>
    <col min="261" max="512" width="9.140625" style="146"/>
    <col min="513" max="513" width="8.140625" style="146" customWidth="1"/>
    <col min="514" max="514" width="85.140625" style="146" customWidth="1"/>
    <col min="515" max="515" width="18.5703125" style="146" customWidth="1"/>
    <col min="516" max="516" width="7.7109375" style="146" customWidth="1"/>
    <col min="517" max="768" width="9.140625" style="146"/>
    <col min="769" max="769" width="8.140625" style="146" customWidth="1"/>
    <col min="770" max="770" width="85.140625" style="146" customWidth="1"/>
    <col min="771" max="771" width="18.5703125" style="146" customWidth="1"/>
    <col min="772" max="772" width="7.7109375" style="146" customWidth="1"/>
    <col min="773" max="1024" width="9.140625" style="146"/>
    <col min="1025" max="1025" width="8.140625" style="146" customWidth="1"/>
    <col min="1026" max="1026" width="85.140625" style="146" customWidth="1"/>
    <col min="1027" max="1027" width="18.5703125" style="146" customWidth="1"/>
    <col min="1028" max="1028" width="7.7109375" style="146" customWidth="1"/>
    <col min="1029" max="1280" width="9.140625" style="146"/>
    <col min="1281" max="1281" width="8.140625" style="146" customWidth="1"/>
    <col min="1282" max="1282" width="85.140625" style="146" customWidth="1"/>
    <col min="1283" max="1283" width="18.5703125" style="146" customWidth="1"/>
    <col min="1284" max="1284" width="7.7109375" style="146" customWidth="1"/>
    <col min="1285" max="1536" width="9.140625" style="146"/>
    <col min="1537" max="1537" width="8.140625" style="146" customWidth="1"/>
    <col min="1538" max="1538" width="85.140625" style="146" customWidth="1"/>
    <col min="1539" max="1539" width="18.5703125" style="146" customWidth="1"/>
    <col min="1540" max="1540" width="7.7109375" style="146" customWidth="1"/>
    <col min="1541" max="1792" width="9.140625" style="146"/>
    <col min="1793" max="1793" width="8.140625" style="146" customWidth="1"/>
    <col min="1794" max="1794" width="85.140625" style="146" customWidth="1"/>
    <col min="1795" max="1795" width="18.5703125" style="146" customWidth="1"/>
    <col min="1796" max="1796" width="7.7109375" style="146" customWidth="1"/>
    <col min="1797" max="2048" width="9.140625" style="146"/>
    <col min="2049" max="2049" width="8.140625" style="146" customWidth="1"/>
    <col min="2050" max="2050" width="85.140625" style="146" customWidth="1"/>
    <col min="2051" max="2051" width="18.5703125" style="146" customWidth="1"/>
    <col min="2052" max="2052" width="7.7109375" style="146" customWidth="1"/>
    <col min="2053" max="2304" width="9.140625" style="146"/>
    <col min="2305" max="2305" width="8.140625" style="146" customWidth="1"/>
    <col min="2306" max="2306" width="85.140625" style="146" customWidth="1"/>
    <col min="2307" max="2307" width="18.5703125" style="146" customWidth="1"/>
    <col min="2308" max="2308" width="7.7109375" style="146" customWidth="1"/>
    <col min="2309" max="2560" width="9.140625" style="146"/>
    <col min="2561" max="2561" width="8.140625" style="146" customWidth="1"/>
    <col min="2562" max="2562" width="85.140625" style="146" customWidth="1"/>
    <col min="2563" max="2563" width="18.5703125" style="146" customWidth="1"/>
    <col min="2564" max="2564" width="7.7109375" style="146" customWidth="1"/>
    <col min="2565" max="2816" width="9.140625" style="146"/>
    <col min="2817" max="2817" width="8.140625" style="146" customWidth="1"/>
    <col min="2818" max="2818" width="85.140625" style="146" customWidth="1"/>
    <col min="2819" max="2819" width="18.5703125" style="146" customWidth="1"/>
    <col min="2820" max="2820" width="7.7109375" style="146" customWidth="1"/>
    <col min="2821" max="3072" width="9.140625" style="146"/>
    <col min="3073" max="3073" width="8.140625" style="146" customWidth="1"/>
    <col min="3074" max="3074" width="85.140625" style="146" customWidth="1"/>
    <col min="3075" max="3075" width="18.5703125" style="146" customWidth="1"/>
    <col min="3076" max="3076" width="7.7109375" style="146" customWidth="1"/>
    <col min="3077" max="3328" width="9.140625" style="146"/>
    <col min="3329" max="3329" width="8.140625" style="146" customWidth="1"/>
    <col min="3330" max="3330" width="85.140625" style="146" customWidth="1"/>
    <col min="3331" max="3331" width="18.5703125" style="146" customWidth="1"/>
    <col min="3332" max="3332" width="7.7109375" style="146" customWidth="1"/>
    <col min="3333" max="3584" width="9.140625" style="146"/>
    <col min="3585" max="3585" width="8.140625" style="146" customWidth="1"/>
    <col min="3586" max="3586" width="85.140625" style="146" customWidth="1"/>
    <col min="3587" max="3587" width="18.5703125" style="146" customWidth="1"/>
    <col min="3588" max="3588" width="7.7109375" style="146" customWidth="1"/>
    <col min="3589" max="3840" width="9.140625" style="146"/>
    <col min="3841" max="3841" width="8.140625" style="146" customWidth="1"/>
    <col min="3842" max="3842" width="85.140625" style="146" customWidth="1"/>
    <col min="3843" max="3843" width="18.5703125" style="146" customWidth="1"/>
    <col min="3844" max="3844" width="7.7109375" style="146" customWidth="1"/>
    <col min="3845" max="4096" width="9.140625" style="146"/>
    <col min="4097" max="4097" width="8.140625" style="146" customWidth="1"/>
    <col min="4098" max="4098" width="85.140625" style="146" customWidth="1"/>
    <col min="4099" max="4099" width="18.5703125" style="146" customWidth="1"/>
    <col min="4100" max="4100" width="7.7109375" style="146" customWidth="1"/>
    <col min="4101" max="4352" width="9.140625" style="146"/>
    <col min="4353" max="4353" width="8.140625" style="146" customWidth="1"/>
    <col min="4354" max="4354" width="85.140625" style="146" customWidth="1"/>
    <col min="4355" max="4355" width="18.5703125" style="146" customWidth="1"/>
    <col min="4356" max="4356" width="7.7109375" style="146" customWidth="1"/>
    <col min="4357" max="4608" width="9.140625" style="146"/>
    <col min="4609" max="4609" width="8.140625" style="146" customWidth="1"/>
    <col min="4610" max="4610" width="85.140625" style="146" customWidth="1"/>
    <col min="4611" max="4611" width="18.5703125" style="146" customWidth="1"/>
    <col min="4612" max="4612" width="7.7109375" style="146" customWidth="1"/>
    <col min="4613" max="4864" width="9.140625" style="146"/>
    <col min="4865" max="4865" width="8.140625" style="146" customWidth="1"/>
    <col min="4866" max="4866" width="85.140625" style="146" customWidth="1"/>
    <col min="4867" max="4867" width="18.5703125" style="146" customWidth="1"/>
    <col min="4868" max="4868" width="7.7109375" style="146" customWidth="1"/>
    <col min="4869" max="5120" width="9.140625" style="146"/>
    <col min="5121" max="5121" width="8.140625" style="146" customWidth="1"/>
    <col min="5122" max="5122" width="85.140625" style="146" customWidth="1"/>
    <col min="5123" max="5123" width="18.5703125" style="146" customWidth="1"/>
    <col min="5124" max="5124" width="7.7109375" style="146" customWidth="1"/>
    <col min="5125" max="5376" width="9.140625" style="146"/>
    <col min="5377" max="5377" width="8.140625" style="146" customWidth="1"/>
    <col min="5378" max="5378" width="85.140625" style="146" customWidth="1"/>
    <col min="5379" max="5379" width="18.5703125" style="146" customWidth="1"/>
    <col min="5380" max="5380" width="7.7109375" style="146" customWidth="1"/>
    <col min="5381" max="5632" width="9.140625" style="146"/>
    <col min="5633" max="5633" width="8.140625" style="146" customWidth="1"/>
    <col min="5634" max="5634" width="85.140625" style="146" customWidth="1"/>
    <col min="5635" max="5635" width="18.5703125" style="146" customWidth="1"/>
    <col min="5636" max="5636" width="7.7109375" style="146" customWidth="1"/>
    <col min="5637" max="5888" width="9.140625" style="146"/>
    <col min="5889" max="5889" width="8.140625" style="146" customWidth="1"/>
    <col min="5890" max="5890" width="85.140625" style="146" customWidth="1"/>
    <col min="5891" max="5891" width="18.5703125" style="146" customWidth="1"/>
    <col min="5892" max="5892" width="7.7109375" style="146" customWidth="1"/>
    <col min="5893" max="6144" width="9.140625" style="146"/>
    <col min="6145" max="6145" width="8.140625" style="146" customWidth="1"/>
    <col min="6146" max="6146" width="85.140625" style="146" customWidth="1"/>
    <col min="6147" max="6147" width="18.5703125" style="146" customWidth="1"/>
    <col min="6148" max="6148" width="7.7109375" style="146" customWidth="1"/>
    <col min="6149" max="6400" width="9.140625" style="146"/>
    <col min="6401" max="6401" width="8.140625" style="146" customWidth="1"/>
    <col min="6402" max="6402" width="85.140625" style="146" customWidth="1"/>
    <col min="6403" max="6403" width="18.5703125" style="146" customWidth="1"/>
    <col min="6404" max="6404" width="7.7109375" style="146" customWidth="1"/>
    <col min="6405" max="6656" width="9.140625" style="146"/>
    <col min="6657" max="6657" width="8.140625" style="146" customWidth="1"/>
    <col min="6658" max="6658" width="85.140625" style="146" customWidth="1"/>
    <col min="6659" max="6659" width="18.5703125" style="146" customWidth="1"/>
    <col min="6660" max="6660" width="7.7109375" style="146" customWidth="1"/>
    <col min="6661" max="6912" width="9.140625" style="146"/>
    <col min="6913" max="6913" width="8.140625" style="146" customWidth="1"/>
    <col min="6914" max="6914" width="85.140625" style="146" customWidth="1"/>
    <col min="6915" max="6915" width="18.5703125" style="146" customWidth="1"/>
    <col min="6916" max="6916" width="7.7109375" style="146" customWidth="1"/>
    <col min="6917" max="7168" width="9.140625" style="146"/>
    <col min="7169" max="7169" width="8.140625" style="146" customWidth="1"/>
    <col min="7170" max="7170" width="85.140625" style="146" customWidth="1"/>
    <col min="7171" max="7171" width="18.5703125" style="146" customWidth="1"/>
    <col min="7172" max="7172" width="7.7109375" style="146" customWidth="1"/>
    <col min="7173" max="7424" width="9.140625" style="146"/>
    <col min="7425" max="7425" width="8.140625" style="146" customWidth="1"/>
    <col min="7426" max="7426" width="85.140625" style="146" customWidth="1"/>
    <col min="7427" max="7427" width="18.5703125" style="146" customWidth="1"/>
    <col min="7428" max="7428" width="7.7109375" style="146" customWidth="1"/>
    <col min="7429" max="7680" width="9.140625" style="146"/>
    <col min="7681" max="7681" width="8.140625" style="146" customWidth="1"/>
    <col min="7682" max="7682" width="85.140625" style="146" customWidth="1"/>
    <col min="7683" max="7683" width="18.5703125" style="146" customWidth="1"/>
    <col min="7684" max="7684" width="7.7109375" style="146" customWidth="1"/>
    <col min="7685" max="7936" width="9.140625" style="146"/>
    <col min="7937" max="7937" width="8.140625" style="146" customWidth="1"/>
    <col min="7938" max="7938" width="85.140625" style="146" customWidth="1"/>
    <col min="7939" max="7939" width="18.5703125" style="146" customWidth="1"/>
    <col min="7940" max="7940" width="7.7109375" style="146" customWidth="1"/>
    <col min="7941" max="8192" width="9.140625" style="146"/>
    <col min="8193" max="8193" width="8.140625" style="146" customWidth="1"/>
    <col min="8194" max="8194" width="85.140625" style="146" customWidth="1"/>
    <col min="8195" max="8195" width="18.5703125" style="146" customWidth="1"/>
    <col min="8196" max="8196" width="7.7109375" style="146" customWidth="1"/>
    <col min="8197" max="8448" width="9.140625" style="146"/>
    <col min="8449" max="8449" width="8.140625" style="146" customWidth="1"/>
    <col min="8450" max="8450" width="85.140625" style="146" customWidth="1"/>
    <col min="8451" max="8451" width="18.5703125" style="146" customWidth="1"/>
    <col min="8452" max="8452" width="7.7109375" style="146" customWidth="1"/>
    <col min="8453" max="8704" width="9.140625" style="146"/>
    <col min="8705" max="8705" width="8.140625" style="146" customWidth="1"/>
    <col min="8706" max="8706" width="85.140625" style="146" customWidth="1"/>
    <col min="8707" max="8707" width="18.5703125" style="146" customWidth="1"/>
    <col min="8708" max="8708" width="7.7109375" style="146" customWidth="1"/>
    <col min="8709" max="8960" width="9.140625" style="146"/>
    <col min="8961" max="8961" width="8.140625" style="146" customWidth="1"/>
    <col min="8962" max="8962" width="85.140625" style="146" customWidth="1"/>
    <col min="8963" max="8963" width="18.5703125" style="146" customWidth="1"/>
    <col min="8964" max="8964" width="7.7109375" style="146" customWidth="1"/>
    <col min="8965" max="9216" width="9.140625" style="146"/>
    <col min="9217" max="9217" width="8.140625" style="146" customWidth="1"/>
    <col min="9218" max="9218" width="85.140625" style="146" customWidth="1"/>
    <col min="9219" max="9219" width="18.5703125" style="146" customWidth="1"/>
    <col min="9220" max="9220" width="7.7109375" style="146" customWidth="1"/>
    <col min="9221" max="9472" width="9.140625" style="146"/>
    <col min="9473" max="9473" width="8.140625" style="146" customWidth="1"/>
    <col min="9474" max="9474" width="85.140625" style="146" customWidth="1"/>
    <col min="9475" max="9475" width="18.5703125" style="146" customWidth="1"/>
    <col min="9476" max="9476" width="7.7109375" style="146" customWidth="1"/>
    <col min="9477" max="9728" width="9.140625" style="146"/>
    <col min="9729" max="9729" width="8.140625" style="146" customWidth="1"/>
    <col min="9730" max="9730" width="85.140625" style="146" customWidth="1"/>
    <col min="9731" max="9731" width="18.5703125" style="146" customWidth="1"/>
    <col min="9732" max="9732" width="7.7109375" style="146" customWidth="1"/>
    <col min="9733" max="9984" width="9.140625" style="146"/>
    <col min="9985" max="9985" width="8.140625" style="146" customWidth="1"/>
    <col min="9986" max="9986" width="85.140625" style="146" customWidth="1"/>
    <col min="9987" max="9987" width="18.5703125" style="146" customWidth="1"/>
    <col min="9988" max="9988" width="7.7109375" style="146" customWidth="1"/>
    <col min="9989" max="10240" width="9.140625" style="146"/>
    <col min="10241" max="10241" width="8.140625" style="146" customWidth="1"/>
    <col min="10242" max="10242" width="85.140625" style="146" customWidth="1"/>
    <col min="10243" max="10243" width="18.5703125" style="146" customWidth="1"/>
    <col min="10244" max="10244" width="7.7109375" style="146" customWidth="1"/>
    <col min="10245" max="10496" width="9.140625" style="146"/>
    <col min="10497" max="10497" width="8.140625" style="146" customWidth="1"/>
    <col min="10498" max="10498" width="85.140625" style="146" customWidth="1"/>
    <col min="10499" max="10499" width="18.5703125" style="146" customWidth="1"/>
    <col min="10500" max="10500" width="7.7109375" style="146" customWidth="1"/>
    <col min="10501" max="10752" width="9.140625" style="146"/>
    <col min="10753" max="10753" width="8.140625" style="146" customWidth="1"/>
    <col min="10754" max="10754" width="85.140625" style="146" customWidth="1"/>
    <col min="10755" max="10755" width="18.5703125" style="146" customWidth="1"/>
    <col min="10756" max="10756" width="7.7109375" style="146" customWidth="1"/>
    <col min="10757" max="11008" width="9.140625" style="146"/>
    <col min="11009" max="11009" width="8.140625" style="146" customWidth="1"/>
    <col min="11010" max="11010" width="85.140625" style="146" customWidth="1"/>
    <col min="11011" max="11011" width="18.5703125" style="146" customWidth="1"/>
    <col min="11012" max="11012" width="7.7109375" style="146" customWidth="1"/>
    <col min="11013" max="11264" width="9.140625" style="146"/>
    <col min="11265" max="11265" width="8.140625" style="146" customWidth="1"/>
    <col min="11266" max="11266" width="85.140625" style="146" customWidth="1"/>
    <col min="11267" max="11267" width="18.5703125" style="146" customWidth="1"/>
    <col min="11268" max="11268" width="7.7109375" style="146" customWidth="1"/>
    <col min="11269" max="11520" width="9.140625" style="146"/>
    <col min="11521" max="11521" width="8.140625" style="146" customWidth="1"/>
    <col min="11522" max="11522" width="85.140625" style="146" customWidth="1"/>
    <col min="11523" max="11523" width="18.5703125" style="146" customWidth="1"/>
    <col min="11524" max="11524" width="7.7109375" style="146" customWidth="1"/>
    <col min="11525" max="11776" width="9.140625" style="146"/>
    <col min="11777" max="11777" width="8.140625" style="146" customWidth="1"/>
    <col min="11778" max="11778" width="85.140625" style="146" customWidth="1"/>
    <col min="11779" max="11779" width="18.5703125" style="146" customWidth="1"/>
    <col min="11780" max="11780" width="7.7109375" style="146" customWidth="1"/>
    <col min="11781" max="12032" width="9.140625" style="146"/>
    <col min="12033" max="12033" width="8.140625" style="146" customWidth="1"/>
    <col min="12034" max="12034" width="85.140625" style="146" customWidth="1"/>
    <col min="12035" max="12035" width="18.5703125" style="146" customWidth="1"/>
    <col min="12036" max="12036" width="7.7109375" style="146" customWidth="1"/>
    <col min="12037" max="12288" width="9.140625" style="146"/>
    <col min="12289" max="12289" width="8.140625" style="146" customWidth="1"/>
    <col min="12290" max="12290" width="85.140625" style="146" customWidth="1"/>
    <col min="12291" max="12291" width="18.5703125" style="146" customWidth="1"/>
    <col min="12292" max="12292" width="7.7109375" style="146" customWidth="1"/>
    <col min="12293" max="12544" width="9.140625" style="146"/>
    <col min="12545" max="12545" width="8.140625" style="146" customWidth="1"/>
    <col min="12546" max="12546" width="85.140625" style="146" customWidth="1"/>
    <col min="12547" max="12547" width="18.5703125" style="146" customWidth="1"/>
    <col min="12548" max="12548" width="7.7109375" style="146" customWidth="1"/>
    <col min="12549" max="12800" width="9.140625" style="146"/>
    <col min="12801" max="12801" width="8.140625" style="146" customWidth="1"/>
    <col min="12802" max="12802" width="85.140625" style="146" customWidth="1"/>
    <col min="12803" max="12803" width="18.5703125" style="146" customWidth="1"/>
    <col min="12804" max="12804" width="7.7109375" style="146" customWidth="1"/>
    <col min="12805" max="13056" width="9.140625" style="146"/>
    <col min="13057" max="13057" width="8.140625" style="146" customWidth="1"/>
    <col min="13058" max="13058" width="85.140625" style="146" customWidth="1"/>
    <col min="13059" max="13059" width="18.5703125" style="146" customWidth="1"/>
    <col min="13060" max="13060" width="7.7109375" style="146" customWidth="1"/>
    <col min="13061" max="13312" width="9.140625" style="146"/>
    <col min="13313" max="13313" width="8.140625" style="146" customWidth="1"/>
    <col min="13314" max="13314" width="85.140625" style="146" customWidth="1"/>
    <col min="13315" max="13315" width="18.5703125" style="146" customWidth="1"/>
    <col min="13316" max="13316" width="7.7109375" style="146" customWidth="1"/>
    <col min="13317" max="13568" width="9.140625" style="146"/>
    <col min="13569" max="13569" width="8.140625" style="146" customWidth="1"/>
    <col min="13570" max="13570" width="85.140625" style="146" customWidth="1"/>
    <col min="13571" max="13571" width="18.5703125" style="146" customWidth="1"/>
    <col min="13572" max="13572" width="7.7109375" style="146" customWidth="1"/>
    <col min="13573" max="13824" width="9.140625" style="146"/>
    <col min="13825" max="13825" width="8.140625" style="146" customWidth="1"/>
    <col min="13826" max="13826" width="85.140625" style="146" customWidth="1"/>
    <col min="13827" max="13827" width="18.5703125" style="146" customWidth="1"/>
    <col min="13828" max="13828" width="7.7109375" style="146" customWidth="1"/>
    <col min="13829" max="14080" width="9.140625" style="146"/>
    <col min="14081" max="14081" width="8.140625" style="146" customWidth="1"/>
    <col min="14082" max="14082" width="85.140625" style="146" customWidth="1"/>
    <col min="14083" max="14083" width="18.5703125" style="146" customWidth="1"/>
    <col min="14084" max="14084" width="7.7109375" style="146" customWidth="1"/>
    <col min="14085" max="14336" width="9.140625" style="146"/>
    <col min="14337" max="14337" width="8.140625" style="146" customWidth="1"/>
    <col min="14338" max="14338" width="85.140625" style="146" customWidth="1"/>
    <col min="14339" max="14339" width="18.5703125" style="146" customWidth="1"/>
    <col min="14340" max="14340" width="7.7109375" style="146" customWidth="1"/>
    <col min="14341" max="14592" width="9.140625" style="146"/>
    <col min="14593" max="14593" width="8.140625" style="146" customWidth="1"/>
    <col min="14594" max="14594" width="85.140625" style="146" customWidth="1"/>
    <col min="14595" max="14595" width="18.5703125" style="146" customWidth="1"/>
    <col min="14596" max="14596" width="7.7109375" style="146" customWidth="1"/>
    <col min="14597" max="14848" width="9.140625" style="146"/>
    <col min="14849" max="14849" width="8.140625" style="146" customWidth="1"/>
    <col min="14850" max="14850" width="85.140625" style="146" customWidth="1"/>
    <col min="14851" max="14851" width="18.5703125" style="146" customWidth="1"/>
    <col min="14852" max="14852" width="7.7109375" style="146" customWidth="1"/>
    <col min="14853" max="15104" width="9.140625" style="146"/>
    <col min="15105" max="15105" width="8.140625" style="146" customWidth="1"/>
    <col min="15106" max="15106" width="85.140625" style="146" customWidth="1"/>
    <col min="15107" max="15107" width="18.5703125" style="146" customWidth="1"/>
    <col min="15108" max="15108" width="7.7109375" style="146" customWidth="1"/>
    <col min="15109" max="15360" width="9.140625" style="146"/>
    <col min="15361" max="15361" width="8.140625" style="146" customWidth="1"/>
    <col min="15362" max="15362" width="85.140625" style="146" customWidth="1"/>
    <col min="15363" max="15363" width="18.5703125" style="146" customWidth="1"/>
    <col min="15364" max="15364" width="7.7109375" style="146" customWidth="1"/>
    <col min="15365" max="15616" width="9.140625" style="146"/>
    <col min="15617" max="15617" width="8.140625" style="146" customWidth="1"/>
    <col min="15618" max="15618" width="85.140625" style="146" customWidth="1"/>
    <col min="15619" max="15619" width="18.5703125" style="146" customWidth="1"/>
    <col min="15620" max="15620" width="7.7109375" style="146" customWidth="1"/>
    <col min="15621" max="15872" width="9.140625" style="146"/>
    <col min="15873" max="15873" width="8.140625" style="146" customWidth="1"/>
    <col min="15874" max="15874" width="85.140625" style="146" customWidth="1"/>
    <col min="15875" max="15875" width="18.5703125" style="146" customWidth="1"/>
    <col min="15876" max="15876" width="7.7109375" style="146" customWidth="1"/>
    <col min="15877" max="16128" width="9.140625" style="146"/>
    <col min="16129" max="16129" width="8.140625" style="146" customWidth="1"/>
    <col min="16130" max="16130" width="85.140625" style="146" customWidth="1"/>
    <col min="16131" max="16131" width="18.5703125" style="146" customWidth="1"/>
    <col min="16132" max="16132" width="7.7109375" style="146" customWidth="1"/>
    <col min="16133" max="16384" width="9.140625" style="146"/>
  </cols>
  <sheetData>
    <row r="1" spans="1:3" ht="18.75" customHeight="1" x14ac:dyDescent="0.25">
      <c r="A1" s="145"/>
      <c r="B1" s="212" t="s">
        <v>337</v>
      </c>
      <c r="C1" s="213"/>
    </row>
    <row r="2" spans="1:3" ht="21.95" customHeight="1" x14ac:dyDescent="0.25">
      <c r="A2" s="147"/>
      <c r="B2" s="148" t="str">
        <f>CONCATENATE([1]ALAPADATOK!A3)</f>
        <v>Karácsond Községi Önkormányzat</v>
      </c>
      <c r="C2" s="149"/>
    </row>
    <row r="3" spans="1:3" ht="21.95" customHeight="1" x14ac:dyDescent="0.25">
      <c r="A3" s="149"/>
      <c r="B3" s="148" t="s">
        <v>302</v>
      </c>
      <c r="C3" s="149"/>
    </row>
    <row r="4" spans="1:3" ht="21.95" customHeight="1" x14ac:dyDescent="0.25">
      <c r="A4" s="149"/>
      <c r="B4" s="148" t="s">
        <v>303</v>
      </c>
      <c r="C4" s="149"/>
    </row>
    <row r="5" spans="1:3" ht="21.95" customHeight="1" x14ac:dyDescent="0.25">
      <c r="A5" s="145"/>
      <c r="B5" s="145"/>
      <c r="C5" s="150"/>
    </row>
    <row r="6" spans="1:3" ht="15.2" customHeight="1" x14ac:dyDescent="0.25">
      <c r="A6" s="214" t="s">
        <v>304</v>
      </c>
      <c r="B6" s="214"/>
      <c r="C6" s="214"/>
    </row>
    <row r="7" spans="1:3" ht="15.2" customHeight="1" thickBot="1" x14ac:dyDescent="0.3">
      <c r="A7" s="215" t="s">
        <v>305</v>
      </c>
      <c r="B7" s="215"/>
      <c r="C7" s="151" t="s">
        <v>306</v>
      </c>
    </row>
    <row r="8" spans="1:3" ht="24" customHeight="1" thickBot="1" x14ac:dyDescent="0.3">
      <c r="A8" s="152" t="s">
        <v>307</v>
      </c>
      <c r="B8" s="153" t="s">
        <v>308</v>
      </c>
      <c r="C8" s="154" t="str">
        <f>+CONCATENATE(LEFT([1]KV_ÖSSZEFÜGGÉSEK!A5,4),". évi előirányzat")</f>
        <v>2019. évi előirányzat</v>
      </c>
    </row>
    <row r="9" spans="1:3" s="158" customFormat="1" ht="12" customHeight="1" thickBot="1" x14ac:dyDescent="0.25">
      <c r="A9" s="155"/>
      <c r="B9" s="156" t="s">
        <v>4</v>
      </c>
      <c r="C9" s="157" t="s">
        <v>5</v>
      </c>
    </row>
    <row r="10" spans="1:3" s="160" customFormat="1" ht="12" customHeight="1" thickBot="1" x14ac:dyDescent="0.25">
      <c r="A10" s="159" t="s">
        <v>34</v>
      </c>
      <c r="B10" s="57" t="s">
        <v>35</v>
      </c>
      <c r="C10" s="58">
        <f>+C11+C12+C13+C14+C15+C16</f>
        <v>144049665</v>
      </c>
    </row>
    <row r="11" spans="1:3" s="160" customFormat="1" ht="12" customHeight="1" x14ac:dyDescent="0.2">
      <c r="A11" s="161" t="s">
        <v>36</v>
      </c>
      <c r="B11" s="60" t="s">
        <v>37</v>
      </c>
      <c r="C11" s="61">
        <v>59867636</v>
      </c>
    </row>
    <row r="12" spans="1:3" s="160" customFormat="1" ht="12" customHeight="1" x14ac:dyDescent="0.2">
      <c r="A12" s="162" t="s">
        <v>38</v>
      </c>
      <c r="B12" s="65" t="s">
        <v>39</v>
      </c>
      <c r="C12" s="66">
        <v>52961800</v>
      </c>
    </row>
    <row r="13" spans="1:3" s="160" customFormat="1" ht="12" customHeight="1" x14ac:dyDescent="0.2">
      <c r="A13" s="162" t="s">
        <v>40</v>
      </c>
      <c r="B13" s="65" t="s">
        <v>41</v>
      </c>
      <c r="C13" s="66">
        <v>27582969</v>
      </c>
    </row>
    <row r="14" spans="1:3" s="160" customFormat="1" ht="12" customHeight="1" x14ac:dyDescent="0.2">
      <c r="A14" s="162" t="s">
        <v>42</v>
      </c>
      <c r="B14" s="65" t="s">
        <v>43</v>
      </c>
      <c r="C14" s="66">
        <v>3637260</v>
      </c>
    </row>
    <row r="15" spans="1:3" s="160" customFormat="1" ht="12" customHeight="1" x14ac:dyDescent="0.2">
      <c r="A15" s="162" t="s">
        <v>44</v>
      </c>
      <c r="B15" s="119" t="s">
        <v>309</v>
      </c>
      <c r="C15" s="66"/>
    </row>
    <row r="16" spans="1:3" s="160" customFormat="1" ht="12" customHeight="1" thickBot="1" x14ac:dyDescent="0.25">
      <c r="A16" s="163" t="s">
        <v>46</v>
      </c>
      <c r="B16" s="84" t="s">
        <v>294</v>
      </c>
      <c r="C16" s="66"/>
    </row>
    <row r="17" spans="1:3" s="160" customFormat="1" ht="12" customHeight="1" thickBot="1" x14ac:dyDescent="0.25">
      <c r="A17" s="159" t="s">
        <v>48</v>
      </c>
      <c r="B17" s="71" t="s">
        <v>49</v>
      </c>
      <c r="C17" s="58">
        <f>+C18+C19+C20+C21+C22</f>
        <v>27156114</v>
      </c>
    </row>
    <row r="18" spans="1:3" s="160" customFormat="1" ht="12" customHeight="1" x14ac:dyDescent="0.2">
      <c r="A18" s="161" t="s">
        <v>50</v>
      </c>
      <c r="B18" s="60" t="s">
        <v>51</v>
      </c>
      <c r="C18" s="61"/>
    </row>
    <row r="19" spans="1:3" s="160" customFormat="1" ht="12" customHeight="1" x14ac:dyDescent="0.2">
      <c r="A19" s="162" t="s">
        <v>52</v>
      </c>
      <c r="B19" s="65" t="s">
        <v>53</v>
      </c>
      <c r="C19" s="66"/>
    </row>
    <row r="20" spans="1:3" s="160" customFormat="1" ht="12" customHeight="1" x14ac:dyDescent="0.2">
      <c r="A20" s="162" t="s">
        <v>54</v>
      </c>
      <c r="B20" s="65" t="s">
        <v>55</v>
      </c>
      <c r="C20" s="66"/>
    </row>
    <row r="21" spans="1:3" s="160" customFormat="1" ht="12" customHeight="1" x14ac:dyDescent="0.2">
      <c r="A21" s="162" t="s">
        <v>56</v>
      </c>
      <c r="B21" s="65" t="s">
        <v>57</v>
      </c>
      <c r="C21" s="66"/>
    </row>
    <row r="22" spans="1:3" s="160" customFormat="1" ht="12" customHeight="1" x14ac:dyDescent="0.2">
      <c r="A22" s="162" t="s">
        <v>58</v>
      </c>
      <c r="B22" s="65" t="s">
        <v>310</v>
      </c>
      <c r="C22" s="66">
        <v>27156114</v>
      </c>
    </row>
    <row r="23" spans="1:3" s="160" customFormat="1" ht="12" customHeight="1" thickBot="1" x14ac:dyDescent="0.25">
      <c r="A23" s="163" t="s">
        <v>60</v>
      </c>
      <c r="B23" s="84" t="s">
        <v>295</v>
      </c>
      <c r="C23" s="72"/>
    </row>
    <row r="24" spans="1:3" s="160" customFormat="1" ht="12" customHeight="1" thickBot="1" x14ac:dyDescent="0.25">
      <c r="A24" s="159" t="s">
        <v>62</v>
      </c>
      <c r="B24" s="57" t="s">
        <v>63</v>
      </c>
      <c r="C24" s="58">
        <f>+C25+C26+C27+C28+C29</f>
        <v>148219000</v>
      </c>
    </row>
    <row r="25" spans="1:3" s="160" customFormat="1" ht="12" customHeight="1" x14ac:dyDescent="0.2">
      <c r="A25" s="161" t="s">
        <v>64</v>
      </c>
      <c r="B25" s="60" t="s">
        <v>65</v>
      </c>
      <c r="C25" s="61">
        <v>141219000</v>
      </c>
    </row>
    <row r="26" spans="1:3" s="160" customFormat="1" ht="12" customHeight="1" x14ac:dyDescent="0.2">
      <c r="A26" s="162" t="s">
        <v>66</v>
      </c>
      <c r="B26" s="65" t="s">
        <v>67</v>
      </c>
      <c r="C26" s="66"/>
    </row>
    <row r="27" spans="1:3" s="160" customFormat="1" ht="12" customHeight="1" x14ac:dyDescent="0.2">
      <c r="A27" s="162" t="s">
        <v>68</v>
      </c>
      <c r="B27" s="65" t="s">
        <v>69</v>
      </c>
      <c r="C27" s="66"/>
    </row>
    <row r="28" spans="1:3" s="160" customFormat="1" ht="12" customHeight="1" x14ac:dyDescent="0.2">
      <c r="A28" s="162" t="s">
        <v>70</v>
      </c>
      <c r="B28" s="65" t="s">
        <v>71</v>
      </c>
      <c r="C28" s="66"/>
    </row>
    <row r="29" spans="1:3" s="160" customFormat="1" ht="12" customHeight="1" x14ac:dyDescent="0.2">
      <c r="A29" s="162" t="s">
        <v>72</v>
      </c>
      <c r="B29" s="65" t="s">
        <v>73</v>
      </c>
      <c r="C29" s="66">
        <v>7000000</v>
      </c>
    </row>
    <row r="30" spans="1:3" s="165" customFormat="1" ht="12" customHeight="1" thickBot="1" x14ac:dyDescent="0.3">
      <c r="A30" s="164" t="s">
        <v>74</v>
      </c>
      <c r="B30" s="70" t="s">
        <v>75</v>
      </c>
      <c r="C30" s="73"/>
    </row>
    <row r="31" spans="1:3" s="160" customFormat="1" ht="12" customHeight="1" thickBot="1" x14ac:dyDescent="0.25">
      <c r="A31" s="159" t="s">
        <v>76</v>
      </c>
      <c r="B31" s="57" t="s">
        <v>311</v>
      </c>
      <c r="C31" s="74">
        <f>SUM(C32:C38)</f>
        <v>75580000</v>
      </c>
    </row>
    <row r="32" spans="1:3" s="160" customFormat="1" ht="12" customHeight="1" x14ac:dyDescent="0.2">
      <c r="A32" s="161" t="s">
        <v>78</v>
      </c>
      <c r="B32" s="60" t="s">
        <v>79</v>
      </c>
      <c r="C32" s="61">
        <v>8000000</v>
      </c>
    </row>
    <row r="33" spans="1:3" s="160" customFormat="1" ht="12" customHeight="1" x14ac:dyDescent="0.2">
      <c r="A33" s="162" t="s">
        <v>80</v>
      </c>
      <c r="B33" s="65" t="s">
        <v>81</v>
      </c>
      <c r="C33" s="66">
        <v>400000</v>
      </c>
    </row>
    <row r="34" spans="1:3" s="160" customFormat="1" ht="12" customHeight="1" x14ac:dyDescent="0.2">
      <c r="A34" s="162" t="s">
        <v>82</v>
      </c>
      <c r="B34" s="65" t="s">
        <v>83</v>
      </c>
      <c r="C34" s="66">
        <v>60000000</v>
      </c>
    </row>
    <row r="35" spans="1:3" s="160" customFormat="1" ht="12" customHeight="1" x14ac:dyDescent="0.2">
      <c r="A35" s="162" t="s">
        <v>84</v>
      </c>
      <c r="B35" s="65" t="s">
        <v>85</v>
      </c>
      <c r="C35" s="66">
        <v>380000</v>
      </c>
    </row>
    <row r="36" spans="1:3" s="160" customFormat="1" ht="12" customHeight="1" x14ac:dyDescent="0.2">
      <c r="A36" s="162" t="s">
        <v>86</v>
      </c>
      <c r="B36" s="65" t="s">
        <v>87</v>
      </c>
      <c r="C36" s="66">
        <v>6000000</v>
      </c>
    </row>
    <row r="37" spans="1:3" s="160" customFormat="1" ht="12" customHeight="1" x14ac:dyDescent="0.2">
      <c r="A37" s="162" t="s">
        <v>88</v>
      </c>
      <c r="B37" s="65" t="s">
        <v>89</v>
      </c>
      <c r="C37" s="66"/>
    </row>
    <row r="38" spans="1:3" s="160" customFormat="1" ht="12" customHeight="1" thickBot="1" x14ac:dyDescent="0.25">
      <c r="A38" s="163" t="s">
        <v>90</v>
      </c>
      <c r="B38" s="76" t="s">
        <v>91</v>
      </c>
      <c r="C38" s="72">
        <v>800000</v>
      </c>
    </row>
    <row r="39" spans="1:3" s="160" customFormat="1" ht="12" customHeight="1" thickBot="1" x14ac:dyDescent="0.25">
      <c r="A39" s="159" t="s">
        <v>92</v>
      </c>
      <c r="B39" s="57" t="s">
        <v>93</v>
      </c>
      <c r="C39" s="58">
        <f>SUM(C40:C50)</f>
        <v>7858000</v>
      </c>
    </row>
    <row r="40" spans="1:3" s="160" customFormat="1" ht="12" customHeight="1" x14ac:dyDescent="0.2">
      <c r="A40" s="161" t="s">
        <v>94</v>
      </c>
      <c r="B40" s="60" t="s">
        <v>95</v>
      </c>
      <c r="C40" s="61"/>
    </row>
    <row r="41" spans="1:3" s="160" customFormat="1" ht="12" customHeight="1" x14ac:dyDescent="0.2">
      <c r="A41" s="162" t="s">
        <v>96</v>
      </c>
      <c r="B41" s="65" t="s">
        <v>97</v>
      </c>
      <c r="C41" s="66"/>
    </row>
    <row r="42" spans="1:3" s="160" customFormat="1" ht="12" customHeight="1" x14ac:dyDescent="0.2">
      <c r="A42" s="162" t="s">
        <v>98</v>
      </c>
      <c r="B42" s="65" t="s">
        <v>99</v>
      </c>
      <c r="C42" s="66"/>
    </row>
    <row r="43" spans="1:3" s="160" customFormat="1" ht="12" customHeight="1" x14ac:dyDescent="0.2">
      <c r="A43" s="162" t="s">
        <v>100</v>
      </c>
      <c r="B43" s="65" t="s">
        <v>101</v>
      </c>
      <c r="C43" s="66">
        <v>4000000</v>
      </c>
    </row>
    <row r="44" spans="1:3" s="160" customFormat="1" ht="12" customHeight="1" x14ac:dyDescent="0.2">
      <c r="A44" s="162" t="s">
        <v>102</v>
      </c>
      <c r="B44" s="65" t="s">
        <v>103</v>
      </c>
      <c r="C44" s="66">
        <v>400000</v>
      </c>
    </row>
    <row r="45" spans="1:3" s="160" customFormat="1" ht="12" customHeight="1" x14ac:dyDescent="0.2">
      <c r="A45" s="162" t="s">
        <v>104</v>
      </c>
      <c r="B45" s="65" t="s">
        <v>105</v>
      </c>
      <c r="C45" s="66">
        <v>258000</v>
      </c>
    </row>
    <row r="46" spans="1:3" s="160" customFormat="1" ht="12" customHeight="1" x14ac:dyDescent="0.2">
      <c r="A46" s="162" t="s">
        <v>106</v>
      </c>
      <c r="B46" s="65" t="s">
        <v>107</v>
      </c>
      <c r="C46" s="66"/>
    </row>
    <row r="47" spans="1:3" s="160" customFormat="1" ht="12" customHeight="1" x14ac:dyDescent="0.2">
      <c r="A47" s="162" t="s">
        <v>108</v>
      </c>
      <c r="B47" s="65" t="s">
        <v>109</v>
      </c>
      <c r="C47" s="66"/>
    </row>
    <row r="48" spans="1:3" s="160" customFormat="1" ht="12" customHeight="1" x14ac:dyDescent="0.2">
      <c r="A48" s="162" t="s">
        <v>110</v>
      </c>
      <c r="B48" s="65" t="s">
        <v>111</v>
      </c>
      <c r="C48" s="77"/>
    </row>
    <row r="49" spans="1:3" s="160" customFormat="1" ht="12" customHeight="1" x14ac:dyDescent="0.2">
      <c r="A49" s="163" t="s">
        <v>112</v>
      </c>
      <c r="B49" s="78" t="s">
        <v>113</v>
      </c>
      <c r="C49" s="79"/>
    </row>
    <row r="50" spans="1:3" s="160" customFormat="1" ht="12" customHeight="1" thickBot="1" x14ac:dyDescent="0.25">
      <c r="A50" s="163" t="s">
        <v>114</v>
      </c>
      <c r="B50" s="84" t="s">
        <v>299</v>
      </c>
      <c r="C50" s="79">
        <v>3200000</v>
      </c>
    </row>
    <row r="51" spans="1:3" s="160" customFormat="1" ht="12" customHeight="1" thickBot="1" x14ac:dyDescent="0.25">
      <c r="A51" s="159" t="s">
        <v>116</v>
      </c>
      <c r="B51" s="57" t="s">
        <v>117</v>
      </c>
      <c r="C51" s="58">
        <f>SUM(C52:C56)</f>
        <v>0</v>
      </c>
    </row>
    <row r="52" spans="1:3" s="160" customFormat="1" ht="12" customHeight="1" x14ac:dyDescent="0.2">
      <c r="A52" s="161" t="s">
        <v>118</v>
      </c>
      <c r="B52" s="60" t="s">
        <v>119</v>
      </c>
      <c r="C52" s="81"/>
    </row>
    <row r="53" spans="1:3" s="160" customFormat="1" ht="12" customHeight="1" x14ac:dyDescent="0.2">
      <c r="A53" s="162" t="s">
        <v>120</v>
      </c>
      <c r="B53" s="65" t="s">
        <v>121</v>
      </c>
      <c r="C53" s="77"/>
    </row>
    <row r="54" spans="1:3" s="160" customFormat="1" ht="12" customHeight="1" x14ac:dyDescent="0.2">
      <c r="A54" s="162" t="s">
        <v>122</v>
      </c>
      <c r="B54" s="65" t="s">
        <v>123</v>
      </c>
      <c r="C54" s="77"/>
    </row>
    <row r="55" spans="1:3" s="160" customFormat="1" ht="12" customHeight="1" x14ac:dyDescent="0.2">
      <c r="A55" s="162" t="s">
        <v>124</v>
      </c>
      <c r="B55" s="65" t="s">
        <v>125</v>
      </c>
      <c r="C55" s="77"/>
    </row>
    <row r="56" spans="1:3" s="160" customFormat="1" ht="12" customHeight="1" thickBot="1" x14ac:dyDescent="0.25">
      <c r="A56" s="163" t="s">
        <v>126</v>
      </c>
      <c r="B56" s="84" t="s">
        <v>127</v>
      </c>
      <c r="C56" s="79"/>
    </row>
    <row r="57" spans="1:3" s="160" customFormat="1" ht="12" customHeight="1" thickBot="1" x14ac:dyDescent="0.25">
      <c r="A57" s="159" t="s">
        <v>128</v>
      </c>
      <c r="B57" s="57" t="s">
        <v>129</v>
      </c>
      <c r="C57" s="58">
        <f>SUM(C58:C60)</f>
        <v>0</v>
      </c>
    </row>
    <row r="58" spans="1:3" s="160" customFormat="1" ht="12" customHeight="1" x14ac:dyDescent="0.2">
      <c r="A58" s="161" t="s">
        <v>130</v>
      </c>
      <c r="B58" s="60" t="s">
        <v>131</v>
      </c>
      <c r="C58" s="61"/>
    </row>
    <row r="59" spans="1:3" s="160" customFormat="1" ht="12" customHeight="1" x14ac:dyDescent="0.2">
      <c r="A59" s="162" t="s">
        <v>132</v>
      </c>
      <c r="B59" s="65" t="s">
        <v>133</v>
      </c>
      <c r="C59" s="66"/>
    </row>
    <row r="60" spans="1:3" s="160" customFormat="1" ht="12" customHeight="1" x14ac:dyDescent="0.2">
      <c r="A60" s="162" t="s">
        <v>134</v>
      </c>
      <c r="B60" s="65" t="s">
        <v>135</v>
      </c>
      <c r="C60" s="66"/>
    </row>
    <row r="61" spans="1:3" s="160" customFormat="1" ht="12" customHeight="1" thickBot="1" x14ac:dyDescent="0.25">
      <c r="A61" s="163" t="s">
        <v>136</v>
      </c>
      <c r="B61" s="84" t="s">
        <v>137</v>
      </c>
      <c r="C61" s="72"/>
    </row>
    <row r="62" spans="1:3" s="160" customFormat="1" ht="12" customHeight="1" thickBot="1" x14ac:dyDescent="0.25">
      <c r="A62" s="159" t="s">
        <v>138</v>
      </c>
      <c r="B62" s="71" t="s">
        <v>139</v>
      </c>
      <c r="C62" s="58">
        <f>SUM(C63:C65)</f>
        <v>2358395</v>
      </c>
    </row>
    <row r="63" spans="1:3" s="160" customFormat="1" ht="12" customHeight="1" x14ac:dyDescent="0.2">
      <c r="A63" s="161" t="s">
        <v>140</v>
      </c>
      <c r="B63" s="60" t="s">
        <v>141</v>
      </c>
      <c r="C63" s="77"/>
    </row>
    <row r="64" spans="1:3" s="160" customFormat="1" ht="12" customHeight="1" x14ac:dyDescent="0.2">
      <c r="A64" s="162" t="s">
        <v>142</v>
      </c>
      <c r="B64" s="65" t="s">
        <v>143</v>
      </c>
      <c r="C64" s="77">
        <v>2358395</v>
      </c>
    </row>
    <row r="65" spans="1:3" s="160" customFormat="1" ht="12" customHeight="1" x14ac:dyDescent="0.2">
      <c r="A65" s="162" t="s">
        <v>144</v>
      </c>
      <c r="B65" s="65" t="s">
        <v>145</v>
      </c>
      <c r="C65" s="77"/>
    </row>
    <row r="66" spans="1:3" s="160" customFormat="1" ht="12" customHeight="1" thickBot="1" x14ac:dyDescent="0.25">
      <c r="A66" s="163" t="s">
        <v>146</v>
      </c>
      <c r="B66" s="84" t="s">
        <v>147</v>
      </c>
      <c r="C66" s="77"/>
    </row>
    <row r="67" spans="1:3" s="160" customFormat="1" ht="12" customHeight="1" thickBot="1" x14ac:dyDescent="0.25">
      <c r="A67" s="166" t="s">
        <v>312</v>
      </c>
      <c r="B67" s="57" t="s">
        <v>149</v>
      </c>
      <c r="C67" s="74">
        <f>+C10+C17+C24+C31+C39+C51+C57+C62</f>
        <v>405221174</v>
      </c>
    </row>
    <row r="68" spans="1:3" s="160" customFormat="1" ht="12" customHeight="1" thickBot="1" x14ac:dyDescent="0.25">
      <c r="A68" s="167" t="s">
        <v>313</v>
      </c>
      <c r="B68" s="71" t="s">
        <v>151</v>
      </c>
      <c r="C68" s="58">
        <f>SUM(C69:C71)</f>
        <v>0</v>
      </c>
    </row>
    <row r="69" spans="1:3" s="160" customFormat="1" ht="12" customHeight="1" x14ac:dyDescent="0.2">
      <c r="A69" s="161" t="s">
        <v>152</v>
      </c>
      <c r="B69" s="60" t="s">
        <v>153</v>
      </c>
      <c r="C69" s="77"/>
    </row>
    <row r="70" spans="1:3" s="160" customFormat="1" ht="12" customHeight="1" x14ac:dyDescent="0.2">
      <c r="A70" s="162" t="s">
        <v>154</v>
      </c>
      <c r="B70" s="65" t="s">
        <v>155</v>
      </c>
      <c r="C70" s="77"/>
    </row>
    <row r="71" spans="1:3" s="160" customFormat="1" ht="12" customHeight="1" thickBot="1" x14ac:dyDescent="0.25">
      <c r="A71" s="163" t="s">
        <v>156</v>
      </c>
      <c r="B71" s="168" t="s">
        <v>314</v>
      </c>
      <c r="C71" s="77"/>
    </row>
    <row r="72" spans="1:3" s="160" customFormat="1" ht="12" customHeight="1" thickBot="1" x14ac:dyDescent="0.25">
      <c r="A72" s="167" t="s">
        <v>158</v>
      </c>
      <c r="B72" s="71" t="s">
        <v>159</v>
      </c>
      <c r="C72" s="58">
        <f>SUM(C73:C76)</f>
        <v>0</v>
      </c>
    </row>
    <row r="73" spans="1:3" s="160" customFormat="1" ht="12" customHeight="1" x14ac:dyDescent="0.2">
      <c r="A73" s="161" t="s">
        <v>160</v>
      </c>
      <c r="B73" s="60" t="s">
        <v>161</v>
      </c>
      <c r="C73" s="77"/>
    </row>
    <row r="74" spans="1:3" s="160" customFormat="1" ht="12" customHeight="1" x14ac:dyDescent="0.2">
      <c r="A74" s="162" t="s">
        <v>162</v>
      </c>
      <c r="B74" s="65" t="s">
        <v>163</v>
      </c>
      <c r="C74" s="77"/>
    </row>
    <row r="75" spans="1:3" s="160" customFormat="1" ht="12" customHeight="1" thickBot="1" x14ac:dyDescent="0.25">
      <c r="A75" s="163" t="s">
        <v>164</v>
      </c>
      <c r="B75" s="78" t="s">
        <v>165</v>
      </c>
      <c r="C75" s="79"/>
    </row>
    <row r="76" spans="1:3" s="160" customFormat="1" ht="12" customHeight="1" thickBot="1" x14ac:dyDescent="0.25">
      <c r="A76" s="169" t="s">
        <v>166</v>
      </c>
      <c r="B76" s="170" t="s">
        <v>167</v>
      </c>
      <c r="C76" s="171"/>
    </row>
    <row r="77" spans="1:3" s="160" customFormat="1" ht="12" customHeight="1" thickBot="1" x14ac:dyDescent="0.25">
      <c r="A77" s="167" t="s">
        <v>168</v>
      </c>
      <c r="B77" s="71" t="s">
        <v>169</v>
      </c>
      <c r="C77" s="58">
        <f>SUM(C78:C79)</f>
        <v>456939023</v>
      </c>
    </row>
    <row r="78" spans="1:3" s="160" customFormat="1" ht="12" customHeight="1" thickBot="1" x14ac:dyDescent="0.25">
      <c r="A78" s="172" t="s">
        <v>170</v>
      </c>
      <c r="B78" s="173" t="s">
        <v>171</v>
      </c>
      <c r="C78" s="79">
        <v>456939023</v>
      </c>
    </row>
    <row r="79" spans="1:3" s="160" customFormat="1" ht="12" customHeight="1" thickBot="1" x14ac:dyDescent="0.25">
      <c r="A79" s="169" t="s">
        <v>172</v>
      </c>
      <c r="B79" s="170" t="s">
        <v>173</v>
      </c>
      <c r="C79" s="171"/>
    </row>
    <row r="80" spans="1:3" s="160" customFormat="1" ht="12" customHeight="1" thickBot="1" x14ac:dyDescent="0.25">
      <c r="A80" s="167" t="s">
        <v>174</v>
      </c>
      <c r="B80" s="71" t="s">
        <v>175</v>
      </c>
      <c r="C80" s="58">
        <f>SUM(C81:C83)</f>
        <v>5034671</v>
      </c>
    </row>
    <row r="81" spans="1:3" s="160" customFormat="1" ht="12" customHeight="1" x14ac:dyDescent="0.2">
      <c r="A81" s="161" t="s">
        <v>176</v>
      </c>
      <c r="B81" s="60" t="s">
        <v>177</v>
      </c>
      <c r="C81" s="77">
        <v>5034671</v>
      </c>
    </row>
    <row r="82" spans="1:3" s="160" customFormat="1" ht="12" customHeight="1" x14ac:dyDescent="0.2">
      <c r="A82" s="162" t="s">
        <v>178</v>
      </c>
      <c r="B82" s="65" t="s">
        <v>179</v>
      </c>
      <c r="C82" s="77"/>
    </row>
    <row r="83" spans="1:3" s="160" customFormat="1" ht="12" customHeight="1" thickBot="1" x14ac:dyDescent="0.25">
      <c r="A83" s="174" t="s">
        <v>180</v>
      </c>
      <c r="B83" s="175" t="s">
        <v>181</v>
      </c>
      <c r="C83" s="176"/>
    </row>
    <row r="84" spans="1:3" s="160" customFormat="1" ht="12" customHeight="1" thickBot="1" x14ac:dyDescent="0.25">
      <c r="A84" s="167" t="s">
        <v>182</v>
      </c>
      <c r="B84" s="71" t="s">
        <v>183</v>
      </c>
      <c r="C84" s="58">
        <f>SUM(C85:C88)</f>
        <v>0</v>
      </c>
    </row>
    <row r="85" spans="1:3" s="160" customFormat="1" ht="12" customHeight="1" x14ac:dyDescent="0.2">
      <c r="A85" s="177" t="s">
        <v>184</v>
      </c>
      <c r="B85" s="60" t="s">
        <v>185</v>
      </c>
      <c r="C85" s="77"/>
    </row>
    <row r="86" spans="1:3" s="160" customFormat="1" ht="12" customHeight="1" x14ac:dyDescent="0.2">
      <c r="A86" s="178" t="s">
        <v>186</v>
      </c>
      <c r="B86" s="65" t="s">
        <v>187</v>
      </c>
      <c r="C86" s="77"/>
    </row>
    <row r="87" spans="1:3" s="160" customFormat="1" ht="12" customHeight="1" x14ac:dyDescent="0.2">
      <c r="A87" s="178" t="s">
        <v>188</v>
      </c>
      <c r="B87" s="65" t="s">
        <v>189</v>
      </c>
      <c r="C87" s="77"/>
    </row>
    <row r="88" spans="1:3" s="160" customFormat="1" ht="12" customHeight="1" thickBot="1" x14ac:dyDescent="0.25">
      <c r="A88" s="179" t="s">
        <v>190</v>
      </c>
      <c r="B88" s="84" t="s">
        <v>191</v>
      </c>
      <c r="C88" s="77"/>
    </row>
    <row r="89" spans="1:3" s="160" customFormat="1" ht="12" customHeight="1" thickBot="1" x14ac:dyDescent="0.25">
      <c r="A89" s="167" t="s">
        <v>192</v>
      </c>
      <c r="B89" s="71" t="s">
        <v>193</v>
      </c>
      <c r="C89" s="88"/>
    </row>
    <row r="90" spans="1:3" s="160" customFormat="1" ht="13.5" customHeight="1" thickBot="1" x14ac:dyDescent="0.25">
      <c r="A90" s="167" t="s">
        <v>315</v>
      </c>
      <c r="B90" s="71" t="s">
        <v>195</v>
      </c>
      <c r="C90" s="88"/>
    </row>
    <row r="91" spans="1:3" s="160" customFormat="1" ht="15.75" customHeight="1" thickBot="1" x14ac:dyDescent="0.25">
      <c r="A91" s="167" t="s">
        <v>316</v>
      </c>
      <c r="B91" s="89" t="s">
        <v>197</v>
      </c>
      <c r="C91" s="74">
        <f>+C68+C72+C77+C80+C84+C90+C89</f>
        <v>461973694</v>
      </c>
    </row>
    <row r="92" spans="1:3" s="160" customFormat="1" ht="16.5" customHeight="1" thickBot="1" x14ac:dyDescent="0.25">
      <c r="A92" s="180" t="s">
        <v>317</v>
      </c>
      <c r="B92" s="91" t="s">
        <v>318</v>
      </c>
      <c r="C92" s="74">
        <f>+C67+C91</f>
        <v>867194868</v>
      </c>
    </row>
    <row r="93" spans="1:3" s="160" customFormat="1" ht="16.5" customHeight="1" x14ac:dyDescent="0.2">
      <c r="A93" s="181"/>
      <c r="B93" s="182"/>
      <c r="C93" s="183"/>
    </row>
    <row r="94" spans="1:3" ht="16.5" customHeight="1" x14ac:dyDescent="0.25">
      <c r="A94" s="216" t="s">
        <v>319</v>
      </c>
      <c r="B94" s="216"/>
      <c r="C94" s="216"/>
    </row>
    <row r="95" spans="1:3" ht="16.5" customHeight="1" thickBot="1" x14ac:dyDescent="0.3">
      <c r="A95" s="217" t="s">
        <v>320</v>
      </c>
      <c r="B95" s="217"/>
      <c r="C95" s="184" t="str">
        <f>C7</f>
        <v>Forintban!</v>
      </c>
    </row>
    <row r="96" spans="1:3" ht="38.1" customHeight="1" thickBot="1" x14ac:dyDescent="0.3">
      <c r="A96" s="185" t="s">
        <v>307</v>
      </c>
      <c r="B96" s="186" t="s">
        <v>321</v>
      </c>
      <c r="C96" s="187" t="str">
        <f>+C8</f>
        <v>2019. évi előirányzat</v>
      </c>
    </row>
    <row r="97" spans="1:3" s="158" customFormat="1" ht="12" customHeight="1" thickBot="1" x14ac:dyDescent="0.25">
      <c r="A97" s="185"/>
      <c r="B97" s="186" t="s">
        <v>4</v>
      </c>
      <c r="C97" s="187" t="s">
        <v>5</v>
      </c>
    </row>
    <row r="98" spans="1:3" ht="12" customHeight="1" thickBot="1" x14ac:dyDescent="0.3">
      <c r="A98" s="188" t="s">
        <v>34</v>
      </c>
      <c r="B98" s="99" t="s">
        <v>322</v>
      </c>
      <c r="C98" s="100">
        <f>C99+C100+C101+C102+C103+C116</f>
        <v>308345342</v>
      </c>
    </row>
    <row r="99" spans="1:3" ht="12" customHeight="1" x14ac:dyDescent="0.25">
      <c r="A99" s="189" t="s">
        <v>36</v>
      </c>
      <c r="B99" s="104" t="s">
        <v>202</v>
      </c>
      <c r="C99" s="105">
        <v>152250224</v>
      </c>
    </row>
    <row r="100" spans="1:3" ht="12" customHeight="1" x14ac:dyDescent="0.25">
      <c r="A100" s="162" t="s">
        <v>38</v>
      </c>
      <c r="B100" s="106" t="s">
        <v>203</v>
      </c>
      <c r="C100" s="66">
        <v>30157889</v>
      </c>
    </row>
    <row r="101" spans="1:3" ht="12" customHeight="1" x14ac:dyDescent="0.25">
      <c r="A101" s="162" t="s">
        <v>40</v>
      </c>
      <c r="B101" s="106" t="s">
        <v>204</v>
      </c>
      <c r="C101" s="72">
        <v>71734850</v>
      </c>
    </row>
    <row r="102" spans="1:3" ht="12" customHeight="1" x14ac:dyDescent="0.25">
      <c r="A102" s="162" t="s">
        <v>42</v>
      </c>
      <c r="B102" s="107" t="s">
        <v>205</v>
      </c>
      <c r="C102" s="72">
        <v>3700000</v>
      </c>
    </row>
    <row r="103" spans="1:3" ht="12" customHeight="1" x14ac:dyDescent="0.25">
      <c r="A103" s="162" t="s">
        <v>206</v>
      </c>
      <c r="B103" s="108" t="s">
        <v>207</v>
      </c>
      <c r="C103" s="72">
        <v>26796492</v>
      </c>
    </row>
    <row r="104" spans="1:3" ht="12" customHeight="1" x14ac:dyDescent="0.25">
      <c r="A104" s="162" t="s">
        <v>46</v>
      </c>
      <c r="B104" s="106" t="s">
        <v>323</v>
      </c>
      <c r="C104" s="72">
        <v>3500000</v>
      </c>
    </row>
    <row r="105" spans="1:3" ht="12" customHeight="1" x14ac:dyDescent="0.25">
      <c r="A105" s="162" t="s">
        <v>209</v>
      </c>
      <c r="B105" s="112" t="s">
        <v>210</v>
      </c>
      <c r="C105" s="72"/>
    </row>
    <row r="106" spans="1:3" ht="12" customHeight="1" x14ac:dyDescent="0.25">
      <c r="A106" s="162" t="s">
        <v>211</v>
      </c>
      <c r="B106" s="112" t="s">
        <v>212</v>
      </c>
      <c r="C106" s="72"/>
    </row>
    <row r="107" spans="1:3" ht="12" customHeight="1" x14ac:dyDescent="0.25">
      <c r="A107" s="162" t="s">
        <v>213</v>
      </c>
      <c r="B107" s="109" t="s">
        <v>214</v>
      </c>
      <c r="C107" s="72"/>
    </row>
    <row r="108" spans="1:3" ht="12" customHeight="1" x14ac:dyDescent="0.25">
      <c r="A108" s="162" t="s">
        <v>215</v>
      </c>
      <c r="B108" s="110" t="s">
        <v>216</v>
      </c>
      <c r="C108" s="72"/>
    </row>
    <row r="109" spans="1:3" ht="12" customHeight="1" x14ac:dyDescent="0.25">
      <c r="A109" s="162" t="s">
        <v>217</v>
      </c>
      <c r="B109" s="110" t="s">
        <v>218</v>
      </c>
      <c r="C109" s="72"/>
    </row>
    <row r="110" spans="1:3" ht="12" customHeight="1" x14ac:dyDescent="0.25">
      <c r="A110" s="162" t="s">
        <v>219</v>
      </c>
      <c r="B110" s="109" t="s">
        <v>220</v>
      </c>
      <c r="C110" s="72">
        <v>14000000</v>
      </c>
    </row>
    <row r="111" spans="1:3" ht="12" customHeight="1" x14ac:dyDescent="0.25">
      <c r="A111" s="162" t="s">
        <v>221</v>
      </c>
      <c r="B111" s="109" t="s">
        <v>222</v>
      </c>
      <c r="C111" s="72"/>
    </row>
    <row r="112" spans="1:3" ht="12" customHeight="1" x14ac:dyDescent="0.25">
      <c r="A112" s="162" t="s">
        <v>223</v>
      </c>
      <c r="B112" s="110" t="s">
        <v>224</v>
      </c>
      <c r="C112" s="72"/>
    </row>
    <row r="113" spans="1:3" ht="12" customHeight="1" x14ac:dyDescent="0.25">
      <c r="A113" s="172" t="s">
        <v>225</v>
      </c>
      <c r="B113" s="112" t="s">
        <v>226</v>
      </c>
      <c r="C113" s="72"/>
    </row>
    <row r="114" spans="1:3" ht="12" customHeight="1" x14ac:dyDescent="0.25">
      <c r="A114" s="162" t="s">
        <v>227</v>
      </c>
      <c r="B114" s="112" t="s">
        <v>228</v>
      </c>
      <c r="C114" s="72"/>
    </row>
    <row r="115" spans="1:3" ht="12" customHeight="1" x14ac:dyDescent="0.25">
      <c r="A115" s="163" t="s">
        <v>229</v>
      </c>
      <c r="B115" s="112" t="s">
        <v>230</v>
      </c>
      <c r="C115" s="72">
        <v>9296492</v>
      </c>
    </row>
    <row r="116" spans="1:3" ht="12" customHeight="1" x14ac:dyDescent="0.25">
      <c r="A116" s="162" t="s">
        <v>231</v>
      </c>
      <c r="B116" s="107" t="s">
        <v>232</v>
      </c>
      <c r="C116" s="66">
        <v>23705887</v>
      </c>
    </row>
    <row r="117" spans="1:3" ht="12" customHeight="1" x14ac:dyDescent="0.25">
      <c r="A117" s="162" t="s">
        <v>233</v>
      </c>
      <c r="B117" s="106" t="s">
        <v>324</v>
      </c>
      <c r="C117" s="66">
        <v>23705887</v>
      </c>
    </row>
    <row r="118" spans="1:3" ht="12" customHeight="1" thickBot="1" x14ac:dyDescent="0.3">
      <c r="A118" s="174" t="s">
        <v>235</v>
      </c>
      <c r="B118" s="190" t="s">
        <v>325</v>
      </c>
      <c r="C118" s="115"/>
    </row>
    <row r="119" spans="1:3" ht="12" customHeight="1" thickBot="1" x14ac:dyDescent="0.3">
      <c r="A119" s="191" t="s">
        <v>48</v>
      </c>
      <c r="B119" s="192" t="s">
        <v>237</v>
      </c>
      <c r="C119" s="193">
        <f>+C120+C122+C124</f>
        <v>553814855</v>
      </c>
    </row>
    <row r="120" spans="1:3" ht="12" customHeight="1" x14ac:dyDescent="0.25">
      <c r="A120" s="161" t="s">
        <v>50</v>
      </c>
      <c r="B120" s="106" t="s">
        <v>238</v>
      </c>
      <c r="C120" s="61">
        <v>29792890</v>
      </c>
    </row>
    <row r="121" spans="1:3" ht="12" customHeight="1" x14ac:dyDescent="0.25">
      <c r="A121" s="161" t="s">
        <v>52</v>
      </c>
      <c r="B121" s="117" t="s">
        <v>239</v>
      </c>
      <c r="C121" s="61"/>
    </row>
    <row r="122" spans="1:3" ht="12" customHeight="1" x14ac:dyDescent="0.25">
      <c r="A122" s="161" t="s">
        <v>54</v>
      </c>
      <c r="B122" s="117" t="s">
        <v>240</v>
      </c>
      <c r="C122" s="66">
        <v>520421965</v>
      </c>
    </row>
    <row r="123" spans="1:3" ht="12" customHeight="1" x14ac:dyDescent="0.25">
      <c r="A123" s="161" t="s">
        <v>56</v>
      </c>
      <c r="B123" s="117" t="s">
        <v>241</v>
      </c>
      <c r="C123" s="118">
        <v>272166519</v>
      </c>
    </row>
    <row r="124" spans="1:3" ht="12" customHeight="1" x14ac:dyDescent="0.25">
      <c r="A124" s="161" t="s">
        <v>58</v>
      </c>
      <c r="B124" s="84" t="s">
        <v>326</v>
      </c>
      <c r="C124" s="118">
        <v>3600000</v>
      </c>
    </row>
    <row r="125" spans="1:3" ht="12" customHeight="1" x14ac:dyDescent="0.25">
      <c r="A125" s="161" t="s">
        <v>60</v>
      </c>
      <c r="B125" s="119" t="s">
        <v>243</v>
      </c>
      <c r="C125" s="118"/>
    </row>
    <row r="126" spans="1:3" ht="12" customHeight="1" x14ac:dyDescent="0.25">
      <c r="A126" s="161" t="s">
        <v>244</v>
      </c>
      <c r="B126" s="120" t="s">
        <v>245</v>
      </c>
      <c r="C126" s="118"/>
    </row>
    <row r="127" spans="1:3" x14ac:dyDescent="0.25">
      <c r="A127" s="161" t="s">
        <v>246</v>
      </c>
      <c r="B127" s="110" t="s">
        <v>218</v>
      </c>
      <c r="C127" s="118"/>
    </row>
    <row r="128" spans="1:3" ht="12" customHeight="1" x14ac:dyDescent="0.25">
      <c r="A128" s="161" t="s">
        <v>247</v>
      </c>
      <c r="B128" s="110" t="s">
        <v>248</v>
      </c>
      <c r="C128" s="118"/>
    </row>
    <row r="129" spans="1:3" ht="12" customHeight="1" x14ac:dyDescent="0.25">
      <c r="A129" s="161" t="s">
        <v>249</v>
      </c>
      <c r="B129" s="110" t="s">
        <v>250</v>
      </c>
      <c r="C129" s="118"/>
    </row>
    <row r="130" spans="1:3" ht="12" customHeight="1" x14ac:dyDescent="0.25">
      <c r="A130" s="161" t="s">
        <v>251</v>
      </c>
      <c r="B130" s="110" t="s">
        <v>224</v>
      </c>
      <c r="C130" s="118"/>
    </row>
    <row r="131" spans="1:3" ht="12" customHeight="1" x14ac:dyDescent="0.25">
      <c r="A131" s="161" t="s">
        <v>252</v>
      </c>
      <c r="B131" s="110" t="s">
        <v>253</v>
      </c>
      <c r="C131" s="118"/>
    </row>
    <row r="132" spans="1:3" ht="16.5" thickBot="1" x14ac:dyDescent="0.3">
      <c r="A132" s="172" t="s">
        <v>254</v>
      </c>
      <c r="B132" s="110" t="s">
        <v>255</v>
      </c>
      <c r="C132" s="121">
        <v>3600000</v>
      </c>
    </row>
    <row r="133" spans="1:3" ht="12" customHeight="1" thickBot="1" x14ac:dyDescent="0.3">
      <c r="A133" s="159" t="s">
        <v>62</v>
      </c>
      <c r="B133" s="122" t="s">
        <v>256</v>
      </c>
      <c r="C133" s="58">
        <f>+C98+C119</f>
        <v>862160197</v>
      </c>
    </row>
    <row r="134" spans="1:3" ht="12" customHeight="1" thickBot="1" x14ac:dyDescent="0.3">
      <c r="A134" s="159" t="s">
        <v>257</v>
      </c>
      <c r="B134" s="122" t="s">
        <v>258</v>
      </c>
      <c r="C134" s="58">
        <f>+C135+C136+C137</f>
        <v>0</v>
      </c>
    </row>
    <row r="135" spans="1:3" ht="12" customHeight="1" x14ac:dyDescent="0.25">
      <c r="A135" s="161" t="s">
        <v>78</v>
      </c>
      <c r="B135" s="117" t="s">
        <v>327</v>
      </c>
      <c r="C135" s="118"/>
    </row>
    <row r="136" spans="1:3" ht="12" customHeight="1" x14ac:dyDescent="0.25">
      <c r="A136" s="161" t="s">
        <v>80</v>
      </c>
      <c r="B136" s="117" t="s">
        <v>260</v>
      </c>
      <c r="C136" s="118"/>
    </row>
    <row r="137" spans="1:3" ht="12" customHeight="1" thickBot="1" x14ac:dyDescent="0.3">
      <c r="A137" s="172" t="s">
        <v>82</v>
      </c>
      <c r="B137" s="117" t="s">
        <v>328</v>
      </c>
      <c r="C137" s="118"/>
    </row>
    <row r="138" spans="1:3" ht="12" customHeight="1" thickBot="1" x14ac:dyDescent="0.3">
      <c r="A138" s="159" t="s">
        <v>92</v>
      </c>
      <c r="B138" s="122" t="s">
        <v>262</v>
      </c>
      <c r="C138" s="58">
        <f>SUM(C139:C144)</f>
        <v>0</v>
      </c>
    </row>
    <row r="139" spans="1:3" ht="12" customHeight="1" x14ac:dyDescent="0.25">
      <c r="A139" s="161" t="s">
        <v>94</v>
      </c>
      <c r="B139" s="123" t="s">
        <v>263</v>
      </c>
      <c r="C139" s="118"/>
    </row>
    <row r="140" spans="1:3" ht="12" customHeight="1" x14ac:dyDescent="0.25">
      <c r="A140" s="161" t="s">
        <v>96</v>
      </c>
      <c r="B140" s="123" t="s">
        <v>264</v>
      </c>
      <c r="C140" s="118"/>
    </row>
    <row r="141" spans="1:3" ht="12" customHeight="1" x14ac:dyDescent="0.25">
      <c r="A141" s="161" t="s">
        <v>98</v>
      </c>
      <c r="B141" s="123" t="s">
        <v>265</v>
      </c>
      <c r="C141" s="118"/>
    </row>
    <row r="142" spans="1:3" ht="12" customHeight="1" x14ac:dyDescent="0.25">
      <c r="A142" s="161" t="s">
        <v>100</v>
      </c>
      <c r="B142" s="123" t="s">
        <v>329</v>
      </c>
      <c r="C142" s="118"/>
    </row>
    <row r="143" spans="1:3" ht="12" customHeight="1" thickBot="1" x14ac:dyDescent="0.3">
      <c r="A143" s="172" t="s">
        <v>102</v>
      </c>
      <c r="B143" s="124" t="s">
        <v>267</v>
      </c>
      <c r="C143" s="121"/>
    </row>
    <row r="144" spans="1:3" ht="12" customHeight="1" thickBot="1" x14ac:dyDescent="0.3">
      <c r="A144" s="169" t="s">
        <v>104</v>
      </c>
      <c r="B144" s="194" t="s">
        <v>268</v>
      </c>
      <c r="C144" s="195"/>
    </row>
    <row r="145" spans="1:9" ht="12" customHeight="1" thickBot="1" x14ac:dyDescent="0.3">
      <c r="A145" s="159" t="s">
        <v>116</v>
      </c>
      <c r="B145" s="122" t="s">
        <v>330</v>
      </c>
      <c r="C145" s="74">
        <f>+C146+C147+C148+C149</f>
        <v>5034671</v>
      </c>
    </row>
    <row r="146" spans="1:9" ht="12" customHeight="1" x14ac:dyDescent="0.25">
      <c r="A146" s="161" t="s">
        <v>118</v>
      </c>
      <c r="B146" s="123" t="s">
        <v>270</v>
      </c>
      <c r="C146" s="118"/>
    </row>
    <row r="147" spans="1:9" ht="12" customHeight="1" x14ac:dyDescent="0.25">
      <c r="A147" s="161" t="s">
        <v>120</v>
      </c>
      <c r="B147" s="123" t="s">
        <v>271</v>
      </c>
      <c r="C147" s="118">
        <v>5034671</v>
      </c>
    </row>
    <row r="148" spans="1:9" ht="12" customHeight="1" thickBot="1" x14ac:dyDescent="0.3">
      <c r="A148" s="172" t="s">
        <v>122</v>
      </c>
      <c r="B148" s="124" t="s">
        <v>273</v>
      </c>
      <c r="C148" s="121"/>
    </row>
    <row r="149" spans="1:9" ht="12" customHeight="1" thickBot="1" x14ac:dyDescent="0.3">
      <c r="A149" s="169" t="s">
        <v>124</v>
      </c>
      <c r="B149" s="194" t="s">
        <v>274</v>
      </c>
      <c r="C149" s="195"/>
    </row>
    <row r="150" spans="1:9" ht="12" customHeight="1" thickBot="1" x14ac:dyDescent="0.3">
      <c r="A150" s="159" t="s">
        <v>275</v>
      </c>
      <c r="B150" s="122" t="s">
        <v>276</v>
      </c>
      <c r="C150" s="126">
        <f>SUM(C151:C155)</f>
        <v>0</v>
      </c>
    </row>
    <row r="151" spans="1:9" ht="12" customHeight="1" x14ac:dyDescent="0.25">
      <c r="A151" s="161" t="s">
        <v>130</v>
      </c>
      <c r="B151" s="123" t="s">
        <v>277</v>
      </c>
      <c r="C151" s="118"/>
    </row>
    <row r="152" spans="1:9" ht="12" customHeight="1" x14ac:dyDescent="0.25">
      <c r="A152" s="161" t="s">
        <v>132</v>
      </c>
      <c r="B152" s="123" t="s">
        <v>278</v>
      </c>
      <c r="C152" s="118"/>
    </row>
    <row r="153" spans="1:9" ht="12" customHeight="1" x14ac:dyDescent="0.25">
      <c r="A153" s="161" t="s">
        <v>134</v>
      </c>
      <c r="B153" s="123" t="s">
        <v>279</v>
      </c>
      <c r="C153" s="118"/>
    </row>
    <row r="154" spans="1:9" ht="12" customHeight="1" x14ac:dyDescent="0.25">
      <c r="A154" s="161" t="s">
        <v>136</v>
      </c>
      <c r="B154" s="123" t="s">
        <v>280</v>
      </c>
      <c r="C154" s="118"/>
    </row>
    <row r="155" spans="1:9" ht="12" customHeight="1" thickBot="1" x14ac:dyDescent="0.3">
      <c r="A155" s="161" t="s">
        <v>281</v>
      </c>
      <c r="B155" s="123" t="s">
        <v>282</v>
      </c>
      <c r="C155" s="118"/>
    </row>
    <row r="156" spans="1:9" ht="12" customHeight="1" thickBot="1" x14ac:dyDescent="0.3">
      <c r="A156" s="159" t="s">
        <v>138</v>
      </c>
      <c r="B156" s="122" t="s">
        <v>283</v>
      </c>
      <c r="C156" s="196"/>
    </row>
    <row r="157" spans="1:9" ht="12" customHeight="1" thickBot="1" x14ac:dyDescent="0.3">
      <c r="A157" s="159" t="s">
        <v>148</v>
      </c>
      <c r="B157" s="122" t="s">
        <v>284</v>
      </c>
      <c r="C157" s="196"/>
    </row>
    <row r="158" spans="1:9" ht="15.2" customHeight="1" thickBot="1" x14ac:dyDescent="0.3">
      <c r="A158" s="159" t="s">
        <v>285</v>
      </c>
      <c r="B158" s="122" t="s">
        <v>286</v>
      </c>
      <c r="C158" s="197">
        <f>+C134+C138+C145+C150+C156+C157</f>
        <v>5034671</v>
      </c>
      <c r="F158" s="198"/>
      <c r="G158" s="199"/>
      <c r="H158" s="199"/>
      <c r="I158" s="199"/>
    </row>
    <row r="159" spans="1:9" s="160" customFormat="1" ht="17.25" customHeight="1" thickBot="1" x14ac:dyDescent="0.25">
      <c r="A159" s="200" t="s">
        <v>287</v>
      </c>
      <c r="B159" s="201" t="s">
        <v>288</v>
      </c>
      <c r="C159" s="197">
        <f>+C133+C158</f>
        <v>867194868</v>
      </c>
    </row>
    <row r="160" spans="1:9" s="160" customFormat="1" ht="17.25" customHeight="1" x14ac:dyDescent="0.2">
      <c r="A160" s="202"/>
      <c r="B160" s="202"/>
      <c r="C160" s="203"/>
    </row>
    <row r="161" spans="1:3" x14ac:dyDescent="0.25">
      <c r="A161" s="218" t="s">
        <v>331</v>
      </c>
      <c r="B161" s="218"/>
      <c r="C161" s="218"/>
    </row>
    <row r="162" spans="1:3" ht="15.2" customHeight="1" thickBot="1" x14ac:dyDescent="0.3">
      <c r="A162" s="211" t="s">
        <v>332</v>
      </c>
      <c r="B162" s="211"/>
      <c r="C162" s="204" t="str">
        <f>C95</f>
        <v>Forintban!</v>
      </c>
    </row>
    <row r="163" spans="1:3" ht="13.5" customHeight="1" thickBot="1" x14ac:dyDescent="0.3">
      <c r="A163" s="159">
        <v>1</v>
      </c>
      <c r="B163" s="116" t="s">
        <v>333</v>
      </c>
      <c r="C163" s="58">
        <f>+C67-C133</f>
        <v>-456939023</v>
      </c>
    </row>
    <row r="164" spans="1:3" ht="22.5" customHeight="1" thickBot="1" x14ac:dyDescent="0.3">
      <c r="A164" s="159" t="s">
        <v>48</v>
      </c>
      <c r="B164" s="116" t="s">
        <v>334</v>
      </c>
      <c r="C164" s="58">
        <f>+C91-C158</f>
        <v>456939023</v>
      </c>
    </row>
  </sheetData>
  <mergeCells count="7">
    <mergeCell ref="A162:B162"/>
    <mergeCell ref="B1:C1"/>
    <mergeCell ref="A6:C6"/>
    <mergeCell ref="A7:B7"/>
    <mergeCell ref="A94:C94"/>
    <mergeCell ref="A95:B95"/>
    <mergeCell ref="A161:C161"/>
  </mergeCells>
  <pageMargins left="0.7" right="0.7" top="0.75" bottom="0.75" header="0.3" footer="0.3"/>
  <pageSetup paperSize="9" scale="7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26683-35E9-4296-A653-600845E71D7A}">
  <sheetPr>
    <tabColor theme="9"/>
    <pageSetUpPr fitToPage="1"/>
  </sheetPr>
  <dimension ref="A1:I164"/>
  <sheetViews>
    <sheetView tabSelected="1" workbookViewId="0">
      <selection activeCell="B1" sqref="B1:C1"/>
    </sheetView>
  </sheetViews>
  <sheetFormatPr defaultRowHeight="15.75" x14ac:dyDescent="0.25"/>
  <cols>
    <col min="1" max="1" width="8.140625" style="146" customWidth="1"/>
    <col min="2" max="2" width="85.140625" style="146" customWidth="1"/>
    <col min="3" max="3" width="18.5703125" style="205" customWidth="1"/>
    <col min="4" max="4" width="7.7109375" style="146" customWidth="1"/>
    <col min="5" max="256" width="9.140625" style="146"/>
    <col min="257" max="257" width="8.140625" style="146" customWidth="1"/>
    <col min="258" max="258" width="85.140625" style="146" customWidth="1"/>
    <col min="259" max="259" width="18.5703125" style="146" customWidth="1"/>
    <col min="260" max="260" width="7.7109375" style="146" customWidth="1"/>
    <col min="261" max="512" width="9.140625" style="146"/>
    <col min="513" max="513" width="8.140625" style="146" customWidth="1"/>
    <col min="514" max="514" width="85.140625" style="146" customWidth="1"/>
    <col min="515" max="515" width="18.5703125" style="146" customWidth="1"/>
    <col min="516" max="516" width="7.7109375" style="146" customWidth="1"/>
    <col min="517" max="768" width="9.140625" style="146"/>
    <col min="769" max="769" width="8.140625" style="146" customWidth="1"/>
    <col min="770" max="770" width="85.140625" style="146" customWidth="1"/>
    <col min="771" max="771" width="18.5703125" style="146" customWidth="1"/>
    <col min="772" max="772" width="7.7109375" style="146" customWidth="1"/>
    <col min="773" max="1024" width="9.140625" style="146"/>
    <col min="1025" max="1025" width="8.140625" style="146" customWidth="1"/>
    <col min="1026" max="1026" width="85.140625" style="146" customWidth="1"/>
    <col min="1027" max="1027" width="18.5703125" style="146" customWidth="1"/>
    <col min="1028" max="1028" width="7.7109375" style="146" customWidth="1"/>
    <col min="1029" max="1280" width="9.140625" style="146"/>
    <col min="1281" max="1281" width="8.140625" style="146" customWidth="1"/>
    <col min="1282" max="1282" width="85.140625" style="146" customWidth="1"/>
    <col min="1283" max="1283" width="18.5703125" style="146" customWidth="1"/>
    <col min="1284" max="1284" width="7.7109375" style="146" customWidth="1"/>
    <col min="1285" max="1536" width="9.140625" style="146"/>
    <col min="1537" max="1537" width="8.140625" style="146" customWidth="1"/>
    <col min="1538" max="1538" width="85.140625" style="146" customWidth="1"/>
    <col min="1539" max="1539" width="18.5703125" style="146" customWidth="1"/>
    <col min="1540" max="1540" width="7.7109375" style="146" customWidth="1"/>
    <col min="1541" max="1792" width="9.140625" style="146"/>
    <col min="1793" max="1793" width="8.140625" style="146" customWidth="1"/>
    <col min="1794" max="1794" width="85.140625" style="146" customWidth="1"/>
    <col min="1795" max="1795" width="18.5703125" style="146" customWidth="1"/>
    <col min="1796" max="1796" width="7.7109375" style="146" customWidth="1"/>
    <col min="1797" max="2048" width="9.140625" style="146"/>
    <col min="2049" max="2049" width="8.140625" style="146" customWidth="1"/>
    <col min="2050" max="2050" width="85.140625" style="146" customWidth="1"/>
    <col min="2051" max="2051" width="18.5703125" style="146" customWidth="1"/>
    <col min="2052" max="2052" width="7.7109375" style="146" customWidth="1"/>
    <col min="2053" max="2304" width="9.140625" style="146"/>
    <col min="2305" max="2305" width="8.140625" style="146" customWidth="1"/>
    <col min="2306" max="2306" width="85.140625" style="146" customWidth="1"/>
    <col min="2307" max="2307" width="18.5703125" style="146" customWidth="1"/>
    <col min="2308" max="2308" width="7.7109375" style="146" customWidth="1"/>
    <col min="2309" max="2560" width="9.140625" style="146"/>
    <col min="2561" max="2561" width="8.140625" style="146" customWidth="1"/>
    <col min="2562" max="2562" width="85.140625" style="146" customWidth="1"/>
    <col min="2563" max="2563" width="18.5703125" style="146" customWidth="1"/>
    <col min="2564" max="2564" width="7.7109375" style="146" customWidth="1"/>
    <col min="2565" max="2816" width="9.140625" style="146"/>
    <col min="2817" max="2817" width="8.140625" style="146" customWidth="1"/>
    <col min="2818" max="2818" width="85.140625" style="146" customWidth="1"/>
    <col min="2819" max="2819" width="18.5703125" style="146" customWidth="1"/>
    <col min="2820" max="2820" width="7.7109375" style="146" customWidth="1"/>
    <col min="2821" max="3072" width="9.140625" style="146"/>
    <col min="3073" max="3073" width="8.140625" style="146" customWidth="1"/>
    <col min="3074" max="3074" width="85.140625" style="146" customWidth="1"/>
    <col min="3075" max="3075" width="18.5703125" style="146" customWidth="1"/>
    <col min="3076" max="3076" width="7.7109375" style="146" customWidth="1"/>
    <col min="3077" max="3328" width="9.140625" style="146"/>
    <col min="3329" max="3329" width="8.140625" style="146" customWidth="1"/>
    <col min="3330" max="3330" width="85.140625" style="146" customWidth="1"/>
    <col min="3331" max="3331" width="18.5703125" style="146" customWidth="1"/>
    <col min="3332" max="3332" width="7.7109375" style="146" customWidth="1"/>
    <col min="3333" max="3584" width="9.140625" style="146"/>
    <col min="3585" max="3585" width="8.140625" style="146" customWidth="1"/>
    <col min="3586" max="3586" width="85.140625" style="146" customWidth="1"/>
    <col min="3587" max="3587" width="18.5703125" style="146" customWidth="1"/>
    <col min="3588" max="3588" width="7.7109375" style="146" customWidth="1"/>
    <col min="3589" max="3840" width="9.140625" style="146"/>
    <col min="3841" max="3841" width="8.140625" style="146" customWidth="1"/>
    <col min="3842" max="3842" width="85.140625" style="146" customWidth="1"/>
    <col min="3843" max="3843" width="18.5703125" style="146" customWidth="1"/>
    <col min="3844" max="3844" width="7.7109375" style="146" customWidth="1"/>
    <col min="3845" max="4096" width="9.140625" style="146"/>
    <col min="4097" max="4097" width="8.140625" style="146" customWidth="1"/>
    <col min="4098" max="4098" width="85.140625" style="146" customWidth="1"/>
    <col min="4099" max="4099" width="18.5703125" style="146" customWidth="1"/>
    <col min="4100" max="4100" width="7.7109375" style="146" customWidth="1"/>
    <col min="4101" max="4352" width="9.140625" style="146"/>
    <col min="4353" max="4353" width="8.140625" style="146" customWidth="1"/>
    <col min="4354" max="4354" width="85.140625" style="146" customWidth="1"/>
    <col min="4355" max="4355" width="18.5703125" style="146" customWidth="1"/>
    <col min="4356" max="4356" width="7.7109375" style="146" customWidth="1"/>
    <col min="4357" max="4608" width="9.140625" style="146"/>
    <col min="4609" max="4609" width="8.140625" style="146" customWidth="1"/>
    <col min="4610" max="4610" width="85.140625" style="146" customWidth="1"/>
    <col min="4611" max="4611" width="18.5703125" style="146" customWidth="1"/>
    <col min="4612" max="4612" width="7.7109375" style="146" customWidth="1"/>
    <col min="4613" max="4864" width="9.140625" style="146"/>
    <col min="4865" max="4865" width="8.140625" style="146" customWidth="1"/>
    <col min="4866" max="4866" width="85.140625" style="146" customWidth="1"/>
    <col min="4867" max="4867" width="18.5703125" style="146" customWidth="1"/>
    <col min="4868" max="4868" width="7.7109375" style="146" customWidth="1"/>
    <col min="4869" max="5120" width="9.140625" style="146"/>
    <col min="5121" max="5121" width="8.140625" style="146" customWidth="1"/>
    <col min="5122" max="5122" width="85.140625" style="146" customWidth="1"/>
    <col min="5123" max="5123" width="18.5703125" style="146" customWidth="1"/>
    <col min="5124" max="5124" width="7.7109375" style="146" customWidth="1"/>
    <col min="5125" max="5376" width="9.140625" style="146"/>
    <col min="5377" max="5377" width="8.140625" style="146" customWidth="1"/>
    <col min="5378" max="5378" width="85.140625" style="146" customWidth="1"/>
    <col min="5379" max="5379" width="18.5703125" style="146" customWidth="1"/>
    <col min="5380" max="5380" width="7.7109375" style="146" customWidth="1"/>
    <col min="5381" max="5632" width="9.140625" style="146"/>
    <col min="5633" max="5633" width="8.140625" style="146" customWidth="1"/>
    <col min="5634" max="5634" width="85.140625" style="146" customWidth="1"/>
    <col min="5635" max="5635" width="18.5703125" style="146" customWidth="1"/>
    <col min="5636" max="5636" width="7.7109375" style="146" customWidth="1"/>
    <col min="5637" max="5888" width="9.140625" style="146"/>
    <col min="5889" max="5889" width="8.140625" style="146" customWidth="1"/>
    <col min="5890" max="5890" width="85.140625" style="146" customWidth="1"/>
    <col min="5891" max="5891" width="18.5703125" style="146" customWidth="1"/>
    <col min="5892" max="5892" width="7.7109375" style="146" customWidth="1"/>
    <col min="5893" max="6144" width="9.140625" style="146"/>
    <col min="6145" max="6145" width="8.140625" style="146" customWidth="1"/>
    <col min="6146" max="6146" width="85.140625" style="146" customWidth="1"/>
    <col min="6147" max="6147" width="18.5703125" style="146" customWidth="1"/>
    <col min="6148" max="6148" width="7.7109375" style="146" customWidth="1"/>
    <col min="6149" max="6400" width="9.140625" style="146"/>
    <col min="6401" max="6401" width="8.140625" style="146" customWidth="1"/>
    <col min="6402" max="6402" width="85.140625" style="146" customWidth="1"/>
    <col min="6403" max="6403" width="18.5703125" style="146" customWidth="1"/>
    <col min="6404" max="6404" width="7.7109375" style="146" customWidth="1"/>
    <col min="6405" max="6656" width="9.140625" style="146"/>
    <col min="6657" max="6657" width="8.140625" style="146" customWidth="1"/>
    <col min="6658" max="6658" width="85.140625" style="146" customWidth="1"/>
    <col min="6659" max="6659" width="18.5703125" style="146" customWidth="1"/>
    <col min="6660" max="6660" width="7.7109375" style="146" customWidth="1"/>
    <col min="6661" max="6912" width="9.140625" style="146"/>
    <col min="6913" max="6913" width="8.140625" style="146" customWidth="1"/>
    <col min="6914" max="6914" width="85.140625" style="146" customWidth="1"/>
    <col min="6915" max="6915" width="18.5703125" style="146" customWidth="1"/>
    <col min="6916" max="6916" width="7.7109375" style="146" customWidth="1"/>
    <col min="6917" max="7168" width="9.140625" style="146"/>
    <col min="7169" max="7169" width="8.140625" style="146" customWidth="1"/>
    <col min="7170" max="7170" width="85.140625" style="146" customWidth="1"/>
    <col min="7171" max="7171" width="18.5703125" style="146" customWidth="1"/>
    <col min="7172" max="7172" width="7.7109375" style="146" customWidth="1"/>
    <col min="7173" max="7424" width="9.140625" style="146"/>
    <col min="7425" max="7425" width="8.140625" style="146" customWidth="1"/>
    <col min="7426" max="7426" width="85.140625" style="146" customWidth="1"/>
    <col min="7427" max="7427" width="18.5703125" style="146" customWidth="1"/>
    <col min="7428" max="7428" width="7.7109375" style="146" customWidth="1"/>
    <col min="7429" max="7680" width="9.140625" style="146"/>
    <col min="7681" max="7681" width="8.140625" style="146" customWidth="1"/>
    <col min="7682" max="7682" width="85.140625" style="146" customWidth="1"/>
    <col min="7683" max="7683" width="18.5703125" style="146" customWidth="1"/>
    <col min="7684" max="7684" width="7.7109375" style="146" customWidth="1"/>
    <col min="7685" max="7936" width="9.140625" style="146"/>
    <col min="7937" max="7937" width="8.140625" style="146" customWidth="1"/>
    <col min="7938" max="7938" width="85.140625" style="146" customWidth="1"/>
    <col min="7939" max="7939" width="18.5703125" style="146" customWidth="1"/>
    <col min="7940" max="7940" width="7.7109375" style="146" customWidth="1"/>
    <col min="7941" max="8192" width="9.140625" style="146"/>
    <col min="8193" max="8193" width="8.140625" style="146" customWidth="1"/>
    <col min="8194" max="8194" width="85.140625" style="146" customWidth="1"/>
    <col min="8195" max="8195" width="18.5703125" style="146" customWidth="1"/>
    <col min="8196" max="8196" width="7.7109375" style="146" customWidth="1"/>
    <col min="8197" max="8448" width="9.140625" style="146"/>
    <col min="8449" max="8449" width="8.140625" style="146" customWidth="1"/>
    <col min="8450" max="8450" width="85.140625" style="146" customWidth="1"/>
    <col min="8451" max="8451" width="18.5703125" style="146" customWidth="1"/>
    <col min="8452" max="8452" width="7.7109375" style="146" customWidth="1"/>
    <col min="8453" max="8704" width="9.140625" style="146"/>
    <col min="8705" max="8705" width="8.140625" style="146" customWidth="1"/>
    <col min="8706" max="8706" width="85.140625" style="146" customWidth="1"/>
    <col min="8707" max="8707" width="18.5703125" style="146" customWidth="1"/>
    <col min="8708" max="8708" width="7.7109375" style="146" customWidth="1"/>
    <col min="8709" max="8960" width="9.140625" style="146"/>
    <col min="8961" max="8961" width="8.140625" style="146" customWidth="1"/>
    <col min="8962" max="8962" width="85.140625" style="146" customWidth="1"/>
    <col min="8963" max="8963" width="18.5703125" style="146" customWidth="1"/>
    <col min="8964" max="8964" width="7.7109375" style="146" customWidth="1"/>
    <col min="8965" max="9216" width="9.140625" style="146"/>
    <col min="9217" max="9217" width="8.140625" style="146" customWidth="1"/>
    <col min="9218" max="9218" width="85.140625" style="146" customWidth="1"/>
    <col min="9219" max="9219" width="18.5703125" style="146" customWidth="1"/>
    <col min="9220" max="9220" width="7.7109375" style="146" customWidth="1"/>
    <col min="9221" max="9472" width="9.140625" style="146"/>
    <col min="9473" max="9473" width="8.140625" style="146" customWidth="1"/>
    <col min="9474" max="9474" width="85.140625" style="146" customWidth="1"/>
    <col min="9475" max="9475" width="18.5703125" style="146" customWidth="1"/>
    <col min="9476" max="9476" width="7.7109375" style="146" customWidth="1"/>
    <col min="9477" max="9728" width="9.140625" style="146"/>
    <col min="9729" max="9729" width="8.140625" style="146" customWidth="1"/>
    <col min="9730" max="9730" width="85.140625" style="146" customWidth="1"/>
    <col min="9731" max="9731" width="18.5703125" style="146" customWidth="1"/>
    <col min="9732" max="9732" width="7.7109375" style="146" customWidth="1"/>
    <col min="9733" max="9984" width="9.140625" style="146"/>
    <col min="9985" max="9985" width="8.140625" style="146" customWidth="1"/>
    <col min="9986" max="9986" width="85.140625" style="146" customWidth="1"/>
    <col min="9987" max="9987" width="18.5703125" style="146" customWidth="1"/>
    <col min="9988" max="9988" width="7.7109375" style="146" customWidth="1"/>
    <col min="9989" max="10240" width="9.140625" style="146"/>
    <col min="10241" max="10241" width="8.140625" style="146" customWidth="1"/>
    <col min="10242" max="10242" width="85.140625" style="146" customWidth="1"/>
    <col min="10243" max="10243" width="18.5703125" style="146" customWidth="1"/>
    <col min="10244" max="10244" width="7.7109375" style="146" customWidth="1"/>
    <col min="10245" max="10496" width="9.140625" style="146"/>
    <col min="10497" max="10497" width="8.140625" style="146" customWidth="1"/>
    <col min="10498" max="10498" width="85.140625" style="146" customWidth="1"/>
    <col min="10499" max="10499" width="18.5703125" style="146" customWidth="1"/>
    <col min="10500" max="10500" width="7.7109375" style="146" customWidth="1"/>
    <col min="10501" max="10752" width="9.140625" style="146"/>
    <col min="10753" max="10753" width="8.140625" style="146" customWidth="1"/>
    <col min="10754" max="10754" width="85.140625" style="146" customWidth="1"/>
    <col min="10755" max="10755" width="18.5703125" style="146" customWidth="1"/>
    <col min="10756" max="10756" width="7.7109375" style="146" customWidth="1"/>
    <col min="10757" max="11008" width="9.140625" style="146"/>
    <col min="11009" max="11009" width="8.140625" style="146" customWidth="1"/>
    <col min="11010" max="11010" width="85.140625" style="146" customWidth="1"/>
    <col min="11011" max="11011" width="18.5703125" style="146" customWidth="1"/>
    <col min="11012" max="11012" width="7.7109375" style="146" customWidth="1"/>
    <col min="11013" max="11264" width="9.140625" style="146"/>
    <col min="11265" max="11265" width="8.140625" style="146" customWidth="1"/>
    <col min="11266" max="11266" width="85.140625" style="146" customWidth="1"/>
    <col min="11267" max="11267" width="18.5703125" style="146" customWidth="1"/>
    <col min="11268" max="11268" width="7.7109375" style="146" customWidth="1"/>
    <col min="11269" max="11520" width="9.140625" style="146"/>
    <col min="11521" max="11521" width="8.140625" style="146" customWidth="1"/>
    <col min="11522" max="11522" width="85.140625" style="146" customWidth="1"/>
    <col min="11523" max="11523" width="18.5703125" style="146" customWidth="1"/>
    <col min="11524" max="11524" width="7.7109375" style="146" customWidth="1"/>
    <col min="11525" max="11776" width="9.140625" style="146"/>
    <col min="11777" max="11777" width="8.140625" style="146" customWidth="1"/>
    <col min="11778" max="11778" width="85.140625" style="146" customWidth="1"/>
    <col min="11779" max="11779" width="18.5703125" style="146" customWidth="1"/>
    <col min="11780" max="11780" width="7.7109375" style="146" customWidth="1"/>
    <col min="11781" max="12032" width="9.140625" style="146"/>
    <col min="12033" max="12033" width="8.140625" style="146" customWidth="1"/>
    <col min="12034" max="12034" width="85.140625" style="146" customWidth="1"/>
    <col min="12035" max="12035" width="18.5703125" style="146" customWidth="1"/>
    <col min="12036" max="12036" width="7.7109375" style="146" customWidth="1"/>
    <col min="12037" max="12288" width="9.140625" style="146"/>
    <col min="12289" max="12289" width="8.140625" style="146" customWidth="1"/>
    <col min="12290" max="12290" width="85.140625" style="146" customWidth="1"/>
    <col min="12291" max="12291" width="18.5703125" style="146" customWidth="1"/>
    <col min="12292" max="12292" width="7.7109375" style="146" customWidth="1"/>
    <col min="12293" max="12544" width="9.140625" style="146"/>
    <col min="12545" max="12545" width="8.140625" style="146" customWidth="1"/>
    <col min="12546" max="12546" width="85.140625" style="146" customWidth="1"/>
    <col min="12547" max="12547" width="18.5703125" style="146" customWidth="1"/>
    <col min="12548" max="12548" width="7.7109375" style="146" customWidth="1"/>
    <col min="12549" max="12800" width="9.140625" style="146"/>
    <col min="12801" max="12801" width="8.140625" style="146" customWidth="1"/>
    <col min="12802" max="12802" width="85.140625" style="146" customWidth="1"/>
    <col min="12803" max="12803" width="18.5703125" style="146" customWidth="1"/>
    <col min="12804" max="12804" width="7.7109375" style="146" customWidth="1"/>
    <col min="12805" max="13056" width="9.140625" style="146"/>
    <col min="13057" max="13057" width="8.140625" style="146" customWidth="1"/>
    <col min="13058" max="13058" width="85.140625" style="146" customWidth="1"/>
    <col min="13059" max="13059" width="18.5703125" style="146" customWidth="1"/>
    <col min="13060" max="13060" width="7.7109375" style="146" customWidth="1"/>
    <col min="13061" max="13312" width="9.140625" style="146"/>
    <col min="13313" max="13313" width="8.140625" style="146" customWidth="1"/>
    <col min="13314" max="13314" width="85.140625" style="146" customWidth="1"/>
    <col min="13315" max="13315" width="18.5703125" style="146" customWidth="1"/>
    <col min="13316" max="13316" width="7.7109375" style="146" customWidth="1"/>
    <col min="13317" max="13568" width="9.140625" style="146"/>
    <col min="13569" max="13569" width="8.140625" style="146" customWidth="1"/>
    <col min="13570" max="13570" width="85.140625" style="146" customWidth="1"/>
    <col min="13571" max="13571" width="18.5703125" style="146" customWidth="1"/>
    <col min="13572" max="13572" width="7.7109375" style="146" customWidth="1"/>
    <col min="13573" max="13824" width="9.140625" style="146"/>
    <col min="13825" max="13825" width="8.140625" style="146" customWidth="1"/>
    <col min="13826" max="13826" width="85.140625" style="146" customWidth="1"/>
    <col min="13827" max="13827" width="18.5703125" style="146" customWidth="1"/>
    <col min="13828" max="13828" width="7.7109375" style="146" customWidth="1"/>
    <col min="13829" max="14080" width="9.140625" style="146"/>
    <col min="14081" max="14081" width="8.140625" style="146" customWidth="1"/>
    <col min="14082" max="14082" width="85.140625" style="146" customWidth="1"/>
    <col min="14083" max="14083" width="18.5703125" style="146" customWidth="1"/>
    <col min="14084" max="14084" width="7.7109375" style="146" customWidth="1"/>
    <col min="14085" max="14336" width="9.140625" style="146"/>
    <col min="14337" max="14337" width="8.140625" style="146" customWidth="1"/>
    <col min="14338" max="14338" width="85.140625" style="146" customWidth="1"/>
    <col min="14339" max="14339" width="18.5703125" style="146" customWidth="1"/>
    <col min="14340" max="14340" width="7.7109375" style="146" customWidth="1"/>
    <col min="14341" max="14592" width="9.140625" style="146"/>
    <col min="14593" max="14593" width="8.140625" style="146" customWidth="1"/>
    <col min="14594" max="14594" width="85.140625" style="146" customWidth="1"/>
    <col min="14595" max="14595" width="18.5703125" style="146" customWidth="1"/>
    <col min="14596" max="14596" width="7.7109375" style="146" customWidth="1"/>
    <col min="14597" max="14848" width="9.140625" style="146"/>
    <col min="14849" max="14849" width="8.140625" style="146" customWidth="1"/>
    <col min="14850" max="14850" width="85.140625" style="146" customWidth="1"/>
    <col min="14851" max="14851" width="18.5703125" style="146" customWidth="1"/>
    <col min="14852" max="14852" width="7.7109375" style="146" customWidth="1"/>
    <col min="14853" max="15104" width="9.140625" style="146"/>
    <col min="15105" max="15105" width="8.140625" style="146" customWidth="1"/>
    <col min="15106" max="15106" width="85.140625" style="146" customWidth="1"/>
    <col min="15107" max="15107" width="18.5703125" style="146" customWidth="1"/>
    <col min="15108" max="15108" width="7.7109375" style="146" customWidth="1"/>
    <col min="15109" max="15360" width="9.140625" style="146"/>
    <col min="15361" max="15361" width="8.140625" style="146" customWidth="1"/>
    <col min="15362" max="15362" width="85.140625" style="146" customWidth="1"/>
    <col min="15363" max="15363" width="18.5703125" style="146" customWidth="1"/>
    <col min="15364" max="15364" width="7.7109375" style="146" customWidth="1"/>
    <col min="15365" max="15616" width="9.140625" style="146"/>
    <col min="15617" max="15617" width="8.140625" style="146" customWidth="1"/>
    <col min="15618" max="15618" width="85.140625" style="146" customWidth="1"/>
    <col min="15619" max="15619" width="18.5703125" style="146" customWidth="1"/>
    <col min="15620" max="15620" width="7.7109375" style="146" customWidth="1"/>
    <col min="15621" max="15872" width="9.140625" style="146"/>
    <col min="15873" max="15873" width="8.140625" style="146" customWidth="1"/>
    <col min="15874" max="15874" width="85.140625" style="146" customWidth="1"/>
    <col min="15875" max="15875" width="18.5703125" style="146" customWidth="1"/>
    <col min="15876" max="15876" width="7.7109375" style="146" customWidth="1"/>
    <col min="15877" max="16128" width="9.140625" style="146"/>
    <col min="16129" max="16129" width="8.140625" style="146" customWidth="1"/>
    <col min="16130" max="16130" width="85.140625" style="146" customWidth="1"/>
    <col min="16131" max="16131" width="18.5703125" style="146" customWidth="1"/>
    <col min="16132" max="16132" width="7.7109375" style="146" customWidth="1"/>
    <col min="16133" max="16384" width="9.140625" style="146"/>
  </cols>
  <sheetData>
    <row r="1" spans="1:3" ht="18.75" customHeight="1" x14ac:dyDescent="0.25">
      <c r="A1" s="145"/>
      <c r="B1" s="212" t="s">
        <v>338</v>
      </c>
      <c r="C1" s="213"/>
    </row>
    <row r="2" spans="1:3" ht="21.95" customHeight="1" x14ac:dyDescent="0.25">
      <c r="A2" s="147"/>
      <c r="B2" s="148" t="str">
        <f>CONCATENATE([1]ALAPADATOK!A3)</f>
        <v>Karácsond Községi Önkormányzat</v>
      </c>
      <c r="C2" s="149"/>
    </row>
    <row r="3" spans="1:3" ht="21.95" customHeight="1" x14ac:dyDescent="0.25">
      <c r="A3" s="149"/>
      <c r="B3" s="148" t="s">
        <v>302</v>
      </c>
      <c r="C3" s="149"/>
    </row>
    <row r="4" spans="1:3" ht="21.95" customHeight="1" x14ac:dyDescent="0.25">
      <c r="A4" s="149"/>
      <c r="B4" s="148" t="s">
        <v>335</v>
      </c>
      <c r="C4" s="149"/>
    </row>
    <row r="5" spans="1:3" ht="21.95" customHeight="1" x14ac:dyDescent="0.25">
      <c r="A5" s="145"/>
      <c r="B5" s="145"/>
      <c r="C5" s="150"/>
    </row>
    <row r="6" spans="1:3" ht="15.2" customHeight="1" x14ac:dyDescent="0.25">
      <c r="A6" s="214" t="s">
        <v>304</v>
      </c>
      <c r="B6" s="214"/>
      <c r="C6" s="214"/>
    </row>
    <row r="7" spans="1:3" ht="15.2" customHeight="1" thickBot="1" x14ac:dyDescent="0.3">
      <c r="A7" s="215" t="s">
        <v>305</v>
      </c>
      <c r="B7" s="215"/>
      <c r="C7" s="151" t="str">
        <f>CONCATENATE([1]ÖSSZÖNK!C7)</f>
        <v>Forintban!</v>
      </c>
    </row>
    <row r="8" spans="1:3" ht="24" customHeight="1" thickBot="1" x14ac:dyDescent="0.3">
      <c r="A8" s="152" t="s">
        <v>307</v>
      </c>
      <c r="B8" s="153" t="s">
        <v>308</v>
      </c>
      <c r="C8" s="154" t="str">
        <f>+CONCATENATE(LEFT([1]KV_ÖSSZEFÜGGÉSEK!A5,4),". évi előirányzat")</f>
        <v>2019. évi előirányzat</v>
      </c>
    </row>
    <row r="9" spans="1:3" s="158" customFormat="1" ht="12" customHeight="1" thickBot="1" x14ac:dyDescent="0.25">
      <c r="A9" s="155"/>
      <c r="B9" s="156" t="s">
        <v>4</v>
      </c>
      <c r="C9" s="157" t="s">
        <v>5</v>
      </c>
    </row>
    <row r="10" spans="1:3" s="160" customFormat="1" ht="12" customHeight="1" thickBot="1" x14ac:dyDescent="0.25">
      <c r="A10" s="159" t="s">
        <v>34</v>
      </c>
      <c r="B10" s="57" t="s">
        <v>35</v>
      </c>
      <c r="C10" s="58">
        <f>+C11+C12+C13+C14+C15+C16</f>
        <v>0</v>
      </c>
    </row>
    <row r="11" spans="1:3" s="160" customFormat="1" ht="12" customHeight="1" x14ac:dyDescent="0.2">
      <c r="A11" s="161" t="s">
        <v>36</v>
      </c>
      <c r="B11" s="60" t="s">
        <v>37</v>
      </c>
      <c r="C11" s="61"/>
    </row>
    <row r="12" spans="1:3" s="160" customFormat="1" ht="12" customHeight="1" x14ac:dyDescent="0.2">
      <c r="A12" s="162" t="s">
        <v>38</v>
      </c>
      <c r="B12" s="65" t="s">
        <v>39</v>
      </c>
      <c r="C12" s="66"/>
    </row>
    <row r="13" spans="1:3" s="160" customFormat="1" ht="12" customHeight="1" x14ac:dyDescent="0.2">
      <c r="A13" s="162" t="s">
        <v>40</v>
      </c>
      <c r="B13" s="65" t="s">
        <v>41</v>
      </c>
      <c r="C13" s="66"/>
    </row>
    <row r="14" spans="1:3" s="160" customFormat="1" ht="12" customHeight="1" x14ac:dyDescent="0.2">
      <c r="A14" s="162" t="s">
        <v>42</v>
      </c>
      <c r="B14" s="65" t="s">
        <v>43</v>
      </c>
      <c r="C14" s="66"/>
    </row>
    <row r="15" spans="1:3" s="160" customFormat="1" ht="12" customHeight="1" x14ac:dyDescent="0.2">
      <c r="A15" s="162" t="s">
        <v>44</v>
      </c>
      <c r="B15" s="119" t="s">
        <v>309</v>
      </c>
      <c r="C15" s="66"/>
    </row>
    <row r="16" spans="1:3" s="160" customFormat="1" ht="12" customHeight="1" thickBot="1" x14ac:dyDescent="0.25">
      <c r="A16" s="163" t="s">
        <v>46</v>
      </c>
      <c r="B16" s="84" t="s">
        <v>294</v>
      </c>
      <c r="C16" s="66"/>
    </row>
    <row r="17" spans="1:3" s="160" customFormat="1" ht="12" customHeight="1" thickBot="1" x14ac:dyDescent="0.25">
      <c r="A17" s="159" t="s">
        <v>48</v>
      </c>
      <c r="B17" s="71" t="s">
        <v>49</v>
      </c>
      <c r="C17" s="58">
        <f>+C18+C19+C20+C21+C22</f>
        <v>0</v>
      </c>
    </row>
    <row r="18" spans="1:3" s="160" customFormat="1" ht="12" customHeight="1" x14ac:dyDescent="0.2">
      <c r="A18" s="161" t="s">
        <v>50</v>
      </c>
      <c r="B18" s="60" t="s">
        <v>51</v>
      </c>
      <c r="C18" s="61"/>
    </row>
    <row r="19" spans="1:3" s="160" customFormat="1" ht="12" customHeight="1" x14ac:dyDescent="0.2">
      <c r="A19" s="162" t="s">
        <v>52</v>
      </c>
      <c r="B19" s="65" t="s">
        <v>53</v>
      </c>
      <c r="C19" s="66"/>
    </row>
    <row r="20" spans="1:3" s="160" customFormat="1" ht="12" customHeight="1" x14ac:dyDescent="0.2">
      <c r="A20" s="162" t="s">
        <v>54</v>
      </c>
      <c r="B20" s="65" t="s">
        <v>55</v>
      </c>
      <c r="C20" s="66"/>
    </row>
    <row r="21" spans="1:3" s="160" customFormat="1" ht="12" customHeight="1" x14ac:dyDescent="0.2">
      <c r="A21" s="162" t="s">
        <v>56</v>
      </c>
      <c r="B21" s="65" t="s">
        <v>57</v>
      </c>
      <c r="C21" s="66"/>
    </row>
    <row r="22" spans="1:3" s="160" customFormat="1" ht="12" customHeight="1" x14ac:dyDescent="0.2">
      <c r="A22" s="162" t="s">
        <v>58</v>
      </c>
      <c r="B22" s="65" t="s">
        <v>310</v>
      </c>
      <c r="C22" s="66"/>
    </row>
    <row r="23" spans="1:3" s="160" customFormat="1" ht="12" customHeight="1" thickBot="1" x14ac:dyDescent="0.25">
      <c r="A23" s="163" t="s">
        <v>60</v>
      </c>
      <c r="B23" s="84" t="s">
        <v>295</v>
      </c>
      <c r="C23" s="72"/>
    </row>
    <row r="24" spans="1:3" s="160" customFormat="1" ht="12" customHeight="1" thickBot="1" x14ac:dyDescent="0.25">
      <c r="A24" s="159" t="s">
        <v>62</v>
      </c>
      <c r="B24" s="57" t="s">
        <v>63</v>
      </c>
      <c r="C24" s="58">
        <f>+C25+C26+C27+C28+C29</f>
        <v>148219000</v>
      </c>
    </row>
    <row r="25" spans="1:3" s="160" customFormat="1" ht="12" customHeight="1" x14ac:dyDescent="0.2">
      <c r="A25" s="161" t="s">
        <v>64</v>
      </c>
      <c r="B25" s="60" t="s">
        <v>65</v>
      </c>
      <c r="C25" s="61">
        <v>141219000</v>
      </c>
    </row>
    <row r="26" spans="1:3" s="160" customFormat="1" ht="12" customHeight="1" x14ac:dyDescent="0.2">
      <c r="A26" s="162" t="s">
        <v>66</v>
      </c>
      <c r="B26" s="65" t="s">
        <v>67</v>
      </c>
      <c r="C26" s="66"/>
    </row>
    <row r="27" spans="1:3" s="160" customFormat="1" ht="12" customHeight="1" x14ac:dyDescent="0.2">
      <c r="A27" s="162" t="s">
        <v>68</v>
      </c>
      <c r="B27" s="65" t="s">
        <v>69</v>
      </c>
      <c r="C27" s="66"/>
    </row>
    <row r="28" spans="1:3" s="160" customFormat="1" ht="12" customHeight="1" x14ac:dyDescent="0.2">
      <c r="A28" s="162" t="s">
        <v>70</v>
      </c>
      <c r="B28" s="65" t="s">
        <v>71</v>
      </c>
      <c r="C28" s="66"/>
    </row>
    <row r="29" spans="1:3" s="160" customFormat="1" ht="12" customHeight="1" x14ac:dyDescent="0.2">
      <c r="A29" s="162" t="s">
        <v>72</v>
      </c>
      <c r="B29" s="65" t="s">
        <v>73</v>
      </c>
      <c r="C29" s="66">
        <v>7000000</v>
      </c>
    </row>
    <row r="30" spans="1:3" s="165" customFormat="1" ht="12" customHeight="1" thickBot="1" x14ac:dyDescent="0.3">
      <c r="A30" s="164" t="s">
        <v>74</v>
      </c>
      <c r="B30" s="70" t="s">
        <v>75</v>
      </c>
      <c r="C30" s="73"/>
    </row>
    <row r="31" spans="1:3" s="160" customFormat="1" ht="12" customHeight="1" thickBot="1" x14ac:dyDescent="0.25">
      <c r="A31" s="159" t="s">
        <v>76</v>
      </c>
      <c r="B31" s="57" t="s">
        <v>311</v>
      </c>
      <c r="C31" s="74">
        <f>SUM(C32:C38)</f>
        <v>0</v>
      </c>
    </row>
    <row r="32" spans="1:3" s="160" customFormat="1" ht="12" customHeight="1" x14ac:dyDescent="0.2">
      <c r="A32" s="161" t="s">
        <v>78</v>
      </c>
      <c r="B32" s="60" t="s">
        <v>79</v>
      </c>
      <c r="C32" s="61"/>
    </row>
    <row r="33" spans="1:3" s="160" customFormat="1" ht="12" customHeight="1" x14ac:dyDescent="0.2">
      <c r="A33" s="162" t="s">
        <v>80</v>
      </c>
      <c r="B33" s="65" t="s">
        <v>81</v>
      </c>
      <c r="C33" s="66"/>
    </row>
    <row r="34" spans="1:3" s="160" customFormat="1" ht="12" customHeight="1" x14ac:dyDescent="0.2">
      <c r="A34" s="162" t="s">
        <v>82</v>
      </c>
      <c r="B34" s="65" t="s">
        <v>83</v>
      </c>
      <c r="C34" s="66"/>
    </row>
    <row r="35" spans="1:3" s="160" customFormat="1" ht="12" customHeight="1" x14ac:dyDescent="0.2">
      <c r="A35" s="162" t="s">
        <v>84</v>
      </c>
      <c r="B35" s="65" t="s">
        <v>85</v>
      </c>
      <c r="C35" s="66"/>
    </row>
    <row r="36" spans="1:3" s="160" customFormat="1" ht="12" customHeight="1" x14ac:dyDescent="0.2">
      <c r="A36" s="162" t="s">
        <v>86</v>
      </c>
      <c r="B36" s="65" t="s">
        <v>87</v>
      </c>
      <c r="C36" s="66"/>
    </row>
    <row r="37" spans="1:3" s="160" customFormat="1" ht="12" customHeight="1" x14ac:dyDescent="0.2">
      <c r="A37" s="162" t="s">
        <v>88</v>
      </c>
      <c r="B37" s="65" t="s">
        <v>89</v>
      </c>
      <c r="C37" s="66"/>
    </row>
    <row r="38" spans="1:3" s="160" customFormat="1" ht="12" customHeight="1" thickBot="1" x14ac:dyDescent="0.25">
      <c r="A38" s="163" t="s">
        <v>90</v>
      </c>
      <c r="B38" s="76" t="s">
        <v>91</v>
      </c>
      <c r="C38" s="72"/>
    </row>
    <row r="39" spans="1:3" s="160" customFormat="1" ht="12" customHeight="1" thickBot="1" x14ac:dyDescent="0.25">
      <c r="A39" s="159" t="s">
        <v>92</v>
      </c>
      <c r="B39" s="57" t="s">
        <v>93</v>
      </c>
      <c r="C39" s="58">
        <f>SUM(C40:C50)</f>
        <v>0</v>
      </c>
    </row>
    <row r="40" spans="1:3" s="160" customFormat="1" ht="12" customHeight="1" x14ac:dyDescent="0.2">
      <c r="A40" s="161" t="s">
        <v>94</v>
      </c>
      <c r="B40" s="60" t="s">
        <v>95</v>
      </c>
      <c r="C40" s="61"/>
    </row>
    <row r="41" spans="1:3" s="160" customFormat="1" ht="12" customHeight="1" x14ac:dyDescent="0.2">
      <c r="A41" s="162" t="s">
        <v>96</v>
      </c>
      <c r="B41" s="65" t="s">
        <v>97</v>
      </c>
      <c r="C41" s="66"/>
    </row>
    <row r="42" spans="1:3" s="160" customFormat="1" ht="12" customHeight="1" x14ac:dyDescent="0.2">
      <c r="A42" s="162" t="s">
        <v>98</v>
      </c>
      <c r="B42" s="65" t="s">
        <v>99</v>
      </c>
      <c r="C42" s="66"/>
    </row>
    <row r="43" spans="1:3" s="160" customFormat="1" ht="12" customHeight="1" x14ac:dyDescent="0.2">
      <c r="A43" s="162" t="s">
        <v>100</v>
      </c>
      <c r="B43" s="65" t="s">
        <v>101</v>
      </c>
      <c r="C43" s="66"/>
    </row>
    <row r="44" spans="1:3" s="160" customFormat="1" ht="12" customHeight="1" x14ac:dyDescent="0.2">
      <c r="A44" s="162" t="s">
        <v>102</v>
      </c>
      <c r="B44" s="65" t="s">
        <v>103</v>
      </c>
      <c r="C44" s="66"/>
    </row>
    <row r="45" spans="1:3" s="160" customFormat="1" ht="12" customHeight="1" x14ac:dyDescent="0.2">
      <c r="A45" s="162" t="s">
        <v>104</v>
      </c>
      <c r="B45" s="65" t="s">
        <v>105</v>
      </c>
      <c r="C45" s="66"/>
    </row>
    <row r="46" spans="1:3" s="160" customFormat="1" ht="12" customHeight="1" x14ac:dyDescent="0.2">
      <c r="A46" s="162" t="s">
        <v>106</v>
      </c>
      <c r="B46" s="65" t="s">
        <v>107</v>
      </c>
      <c r="C46" s="66"/>
    </row>
    <row r="47" spans="1:3" s="160" customFormat="1" ht="12" customHeight="1" x14ac:dyDescent="0.2">
      <c r="A47" s="162" t="s">
        <v>108</v>
      </c>
      <c r="B47" s="65" t="s">
        <v>109</v>
      </c>
      <c r="C47" s="66"/>
    </row>
    <row r="48" spans="1:3" s="160" customFormat="1" ht="12" customHeight="1" x14ac:dyDescent="0.2">
      <c r="A48" s="162" t="s">
        <v>110</v>
      </c>
      <c r="B48" s="65" t="s">
        <v>111</v>
      </c>
      <c r="C48" s="77"/>
    </row>
    <row r="49" spans="1:3" s="160" customFormat="1" ht="12" customHeight="1" x14ac:dyDescent="0.2">
      <c r="A49" s="163" t="s">
        <v>112</v>
      </c>
      <c r="B49" s="78" t="s">
        <v>113</v>
      </c>
      <c r="C49" s="79"/>
    </row>
    <row r="50" spans="1:3" s="160" customFormat="1" ht="12" customHeight="1" thickBot="1" x14ac:dyDescent="0.25">
      <c r="A50" s="163" t="s">
        <v>114</v>
      </c>
      <c r="B50" s="84" t="s">
        <v>299</v>
      </c>
      <c r="C50" s="79"/>
    </row>
    <row r="51" spans="1:3" s="160" customFormat="1" ht="12" customHeight="1" thickBot="1" x14ac:dyDescent="0.25">
      <c r="A51" s="159" t="s">
        <v>116</v>
      </c>
      <c r="B51" s="57" t="s">
        <v>117</v>
      </c>
      <c r="C51" s="58">
        <f>SUM(C52:C56)</f>
        <v>0</v>
      </c>
    </row>
    <row r="52" spans="1:3" s="160" customFormat="1" ht="12" customHeight="1" x14ac:dyDescent="0.2">
      <c r="A52" s="161" t="s">
        <v>118</v>
      </c>
      <c r="B52" s="60" t="s">
        <v>119</v>
      </c>
      <c r="C52" s="81"/>
    </row>
    <row r="53" spans="1:3" s="160" customFormat="1" ht="12" customHeight="1" x14ac:dyDescent="0.2">
      <c r="A53" s="162" t="s">
        <v>120</v>
      </c>
      <c r="B53" s="65" t="s">
        <v>121</v>
      </c>
      <c r="C53" s="77"/>
    </row>
    <row r="54" spans="1:3" s="160" customFormat="1" ht="12" customHeight="1" x14ac:dyDescent="0.2">
      <c r="A54" s="162" t="s">
        <v>122</v>
      </c>
      <c r="B54" s="65" t="s">
        <v>123</v>
      </c>
      <c r="C54" s="77"/>
    </row>
    <row r="55" spans="1:3" s="160" customFormat="1" ht="12" customHeight="1" x14ac:dyDescent="0.2">
      <c r="A55" s="162" t="s">
        <v>124</v>
      </c>
      <c r="B55" s="65" t="s">
        <v>125</v>
      </c>
      <c r="C55" s="77"/>
    </row>
    <row r="56" spans="1:3" s="160" customFormat="1" ht="12" customHeight="1" thickBot="1" x14ac:dyDescent="0.25">
      <c r="A56" s="163" t="s">
        <v>126</v>
      </c>
      <c r="B56" s="84" t="s">
        <v>127</v>
      </c>
      <c r="C56" s="79"/>
    </row>
    <row r="57" spans="1:3" s="160" customFormat="1" ht="12" customHeight="1" thickBot="1" x14ac:dyDescent="0.25">
      <c r="A57" s="159" t="s">
        <v>128</v>
      </c>
      <c r="B57" s="57" t="s">
        <v>129</v>
      </c>
      <c r="C57" s="58">
        <f>SUM(C58:C60)</f>
        <v>0</v>
      </c>
    </row>
    <row r="58" spans="1:3" s="160" customFormat="1" ht="12" customHeight="1" x14ac:dyDescent="0.2">
      <c r="A58" s="161" t="s">
        <v>130</v>
      </c>
      <c r="B58" s="60" t="s">
        <v>131</v>
      </c>
      <c r="C58" s="61"/>
    </row>
    <row r="59" spans="1:3" s="160" customFormat="1" ht="12" customHeight="1" x14ac:dyDescent="0.2">
      <c r="A59" s="162" t="s">
        <v>132</v>
      </c>
      <c r="B59" s="65" t="s">
        <v>133</v>
      </c>
      <c r="C59" s="66"/>
    </row>
    <row r="60" spans="1:3" s="160" customFormat="1" ht="12" customHeight="1" x14ac:dyDescent="0.2">
      <c r="A60" s="162" t="s">
        <v>134</v>
      </c>
      <c r="B60" s="65" t="s">
        <v>135</v>
      </c>
      <c r="C60" s="66"/>
    </row>
    <row r="61" spans="1:3" s="160" customFormat="1" ht="12" customHeight="1" thickBot="1" x14ac:dyDescent="0.25">
      <c r="A61" s="163" t="s">
        <v>136</v>
      </c>
      <c r="B61" s="84" t="s">
        <v>137</v>
      </c>
      <c r="C61" s="72"/>
    </row>
    <row r="62" spans="1:3" s="160" customFormat="1" ht="12" customHeight="1" thickBot="1" x14ac:dyDescent="0.25">
      <c r="A62" s="159" t="s">
        <v>138</v>
      </c>
      <c r="B62" s="71" t="s">
        <v>139</v>
      </c>
      <c r="C62" s="58">
        <f>SUM(C63:C65)</f>
        <v>0</v>
      </c>
    </row>
    <row r="63" spans="1:3" s="160" customFormat="1" ht="12" customHeight="1" x14ac:dyDescent="0.2">
      <c r="A63" s="161" t="s">
        <v>140</v>
      </c>
      <c r="B63" s="60" t="s">
        <v>141</v>
      </c>
      <c r="C63" s="77"/>
    </row>
    <row r="64" spans="1:3" s="160" customFormat="1" ht="12" customHeight="1" x14ac:dyDescent="0.2">
      <c r="A64" s="162" t="s">
        <v>142</v>
      </c>
      <c r="B64" s="65" t="s">
        <v>143</v>
      </c>
      <c r="C64" s="77"/>
    </row>
    <row r="65" spans="1:3" s="160" customFormat="1" ht="12" customHeight="1" x14ac:dyDescent="0.2">
      <c r="A65" s="162" t="s">
        <v>144</v>
      </c>
      <c r="B65" s="65" t="s">
        <v>145</v>
      </c>
      <c r="C65" s="77"/>
    </row>
    <row r="66" spans="1:3" s="160" customFormat="1" ht="12" customHeight="1" thickBot="1" x14ac:dyDescent="0.25">
      <c r="A66" s="163" t="s">
        <v>146</v>
      </c>
      <c r="B66" s="84" t="s">
        <v>147</v>
      </c>
      <c r="C66" s="77"/>
    </row>
    <row r="67" spans="1:3" s="160" customFormat="1" ht="12" customHeight="1" thickBot="1" x14ac:dyDescent="0.25">
      <c r="A67" s="166" t="s">
        <v>312</v>
      </c>
      <c r="B67" s="57" t="s">
        <v>149</v>
      </c>
      <c r="C67" s="74">
        <f>+C10+C17+C24+C31+C39+C51+C57+C62</f>
        <v>148219000</v>
      </c>
    </row>
    <row r="68" spans="1:3" s="160" customFormat="1" ht="12" customHeight="1" thickBot="1" x14ac:dyDescent="0.25">
      <c r="A68" s="167" t="s">
        <v>313</v>
      </c>
      <c r="B68" s="71" t="s">
        <v>151</v>
      </c>
      <c r="C68" s="58">
        <f>SUM(C69:C71)</f>
        <v>0</v>
      </c>
    </row>
    <row r="69" spans="1:3" s="160" customFormat="1" ht="12" customHeight="1" x14ac:dyDescent="0.2">
      <c r="A69" s="161" t="s">
        <v>152</v>
      </c>
      <c r="B69" s="60" t="s">
        <v>153</v>
      </c>
      <c r="C69" s="77"/>
    </row>
    <row r="70" spans="1:3" s="160" customFormat="1" ht="12" customHeight="1" x14ac:dyDescent="0.2">
      <c r="A70" s="162" t="s">
        <v>154</v>
      </c>
      <c r="B70" s="65" t="s">
        <v>155</v>
      </c>
      <c r="C70" s="77"/>
    </row>
    <row r="71" spans="1:3" s="160" customFormat="1" ht="12" customHeight="1" thickBot="1" x14ac:dyDescent="0.25">
      <c r="A71" s="163" t="s">
        <v>156</v>
      </c>
      <c r="B71" s="168" t="s">
        <v>314</v>
      </c>
      <c r="C71" s="77"/>
    </row>
    <row r="72" spans="1:3" s="160" customFormat="1" ht="12" customHeight="1" thickBot="1" x14ac:dyDescent="0.25">
      <c r="A72" s="167" t="s">
        <v>158</v>
      </c>
      <c r="B72" s="71" t="s">
        <v>159</v>
      </c>
      <c r="C72" s="58">
        <f>SUM(C73:C76)</f>
        <v>0</v>
      </c>
    </row>
    <row r="73" spans="1:3" s="160" customFormat="1" ht="12" customHeight="1" x14ac:dyDescent="0.2">
      <c r="A73" s="161" t="s">
        <v>160</v>
      </c>
      <c r="B73" s="60" t="s">
        <v>161</v>
      </c>
      <c r="C73" s="77"/>
    </row>
    <row r="74" spans="1:3" s="160" customFormat="1" ht="12" customHeight="1" x14ac:dyDescent="0.2">
      <c r="A74" s="162" t="s">
        <v>162</v>
      </c>
      <c r="B74" s="65" t="s">
        <v>163</v>
      </c>
      <c r="C74" s="77"/>
    </row>
    <row r="75" spans="1:3" s="160" customFormat="1" ht="12" customHeight="1" thickBot="1" x14ac:dyDescent="0.25">
      <c r="A75" s="163" t="s">
        <v>164</v>
      </c>
      <c r="B75" s="78" t="s">
        <v>165</v>
      </c>
      <c r="C75" s="79"/>
    </row>
    <row r="76" spans="1:3" s="160" customFormat="1" ht="12" customHeight="1" thickBot="1" x14ac:dyDescent="0.25">
      <c r="A76" s="169" t="s">
        <v>166</v>
      </c>
      <c r="B76" s="170" t="s">
        <v>167</v>
      </c>
      <c r="C76" s="171"/>
    </row>
    <row r="77" spans="1:3" s="160" customFormat="1" ht="12" customHeight="1" thickBot="1" x14ac:dyDescent="0.25">
      <c r="A77" s="167" t="s">
        <v>168</v>
      </c>
      <c r="B77" s="71" t="s">
        <v>169</v>
      </c>
      <c r="C77" s="58">
        <f>SUM(C78:C79)</f>
        <v>0</v>
      </c>
    </row>
    <row r="78" spans="1:3" s="160" customFormat="1" ht="12" customHeight="1" thickBot="1" x14ac:dyDescent="0.25">
      <c r="A78" s="172" t="s">
        <v>170</v>
      </c>
      <c r="B78" s="173" t="s">
        <v>171</v>
      </c>
      <c r="C78" s="79"/>
    </row>
    <row r="79" spans="1:3" s="160" customFormat="1" ht="12" customHeight="1" thickBot="1" x14ac:dyDescent="0.25">
      <c r="A79" s="169" t="s">
        <v>172</v>
      </c>
      <c r="B79" s="170" t="s">
        <v>173</v>
      </c>
      <c r="C79" s="171"/>
    </row>
    <row r="80" spans="1:3" s="160" customFormat="1" ht="12" customHeight="1" thickBot="1" x14ac:dyDescent="0.25">
      <c r="A80" s="167" t="s">
        <v>174</v>
      </c>
      <c r="B80" s="71" t="s">
        <v>175</v>
      </c>
      <c r="C80" s="58">
        <f>SUM(C81:C83)</f>
        <v>0</v>
      </c>
    </row>
    <row r="81" spans="1:3" s="160" customFormat="1" ht="12" customHeight="1" x14ac:dyDescent="0.2">
      <c r="A81" s="161" t="s">
        <v>176</v>
      </c>
      <c r="B81" s="60" t="s">
        <v>177</v>
      </c>
      <c r="C81" s="77"/>
    </row>
    <row r="82" spans="1:3" s="160" customFormat="1" ht="12" customHeight="1" x14ac:dyDescent="0.2">
      <c r="A82" s="162" t="s">
        <v>178</v>
      </c>
      <c r="B82" s="65" t="s">
        <v>179</v>
      </c>
      <c r="C82" s="77"/>
    </row>
    <row r="83" spans="1:3" s="160" customFormat="1" ht="12" customHeight="1" thickBot="1" x14ac:dyDescent="0.25">
      <c r="A83" s="174" t="s">
        <v>180</v>
      </c>
      <c r="B83" s="175" t="s">
        <v>181</v>
      </c>
      <c r="C83" s="176"/>
    </row>
    <row r="84" spans="1:3" s="160" customFormat="1" ht="12" customHeight="1" thickBot="1" x14ac:dyDescent="0.25">
      <c r="A84" s="167" t="s">
        <v>182</v>
      </c>
      <c r="B84" s="71" t="s">
        <v>183</v>
      </c>
      <c r="C84" s="58">
        <f>SUM(C85:C88)</f>
        <v>0</v>
      </c>
    </row>
    <row r="85" spans="1:3" s="160" customFormat="1" ht="12" customHeight="1" x14ac:dyDescent="0.2">
      <c r="A85" s="177" t="s">
        <v>184</v>
      </c>
      <c r="B85" s="60" t="s">
        <v>185</v>
      </c>
      <c r="C85" s="77"/>
    </row>
    <row r="86" spans="1:3" s="160" customFormat="1" ht="12" customHeight="1" x14ac:dyDescent="0.2">
      <c r="A86" s="178" t="s">
        <v>186</v>
      </c>
      <c r="B86" s="65" t="s">
        <v>187</v>
      </c>
      <c r="C86" s="77"/>
    </row>
    <row r="87" spans="1:3" s="160" customFormat="1" ht="12" customHeight="1" x14ac:dyDescent="0.2">
      <c r="A87" s="178" t="s">
        <v>188</v>
      </c>
      <c r="B87" s="65" t="s">
        <v>189</v>
      </c>
      <c r="C87" s="77"/>
    </row>
    <row r="88" spans="1:3" s="160" customFormat="1" ht="12" customHeight="1" thickBot="1" x14ac:dyDescent="0.25">
      <c r="A88" s="179" t="s">
        <v>190</v>
      </c>
      <c r="B88" s="84" t="s">
        <v>191</v>
      </c>
      <c r="C88" s="77"/>
    </row>
    <row r="89" spans="1:3" s="160" customFormat="1" ht="12" customHeight="1" thickBot="1" x14ac:dyDescent="0.25">
      <c r="A89" s="167" t="s">
        <v>192</v>
      </c>
      <c r="B89" s="71" t="s">
        <v>193</v>
      </c>
      <c r="C89" s="88"/>
    </row>
    <row r="90" spans="1:3" s="160" customFormat="1" ht="13.5" customHeight="1" thickBot="1" x14ac:dyDescent="0.25">
      <c r="A90" s="167" t="s">
        <v>315</v>
      </c>
      <c r="B90" s="71" t="s">
        <v>195</v>
      </c>
      <c r="C90" s="88"/>
    </row>
    <row r="91" spans="1:3" s="160" customFormat="1" ht="15.75" customHeight="1" thickBot="1" x14ac:dyDescent="0.25">
      <c r="A91" s="167" t="s">
        <v>316</v>
      </c>
      <c r="B91" s="89" t="s">
        <v>197</v>
      </c>
      <c r="C91" s="74">
        <f>+C68+C72+C77+C80+C84+C90+C89</f>
        <v>0</v>
      </c>
    </row>
    <row r="92" spans="1:3" s="160" customFormat="1" ht="16.5" customHeight="1" thickBot="1" x14ac:dyDescent="0.25">
      <c r="A92" s="180" t="s">
        <v>317</v>
      </c>
      <c r="B92" s="91" t="s">
        <v>318</v>
      </c>
      <c r="C92" s="74">
        <f>+C67+C91</f>
        <v>148219000</v>
      </c>
    </row>
    <row r="93" spans="1:3" s="160" customFormat="1" ht="11.1" customHeight="1" x14ac:dyDescent="0.2">
      <c r="A93" s="206"/>
      <c r="B93" s="207"/>
      <c r="C93" s="208"/>
    </row>
    <row r="94" spans="1:3" ht="16.5" customHeight="1" x14ac:dyDescent="0.25">
      <c r="A94" s="216" t="s">
        <v>319</v>
      </c>
      <c r="B94" s="216"/>
      <c r="C94" s="216"/>
    </row>
    <row r="95" spans="1:3" ht="16.5" customHeight="1" thickBot="1" x14ac:dyDescent="0.3">
      <c r="A95" s="217" t="s">
        <v>336</v>
      </c>
      <c r="B95" s="217"/>
      <c r="C95" s="184" t="str">
        <f>C7</f>
        <v>Forintban!</v>
      </c>
    </row>
    <row r="96" spans="1:3" ht="38.1" customHeight="1" thickBot="1" x14ac:dyDescent="0.3">
      <c r="A96" s="185" t="s">
        <v>307</v>
      </c>
      <c r="B96" s="186" t="s">
        <v>321</v>
      </c>
      <c r="C96" s="187" t="str">
        <f>+C8</f>
        <v>2019. évi előirányzat</v>
      </c>
    </row>
    <row r="97" spans="1:3" s="158" customFormat="1" ht="12" customHeight="1" thickBot="1" x14ac:dyDescent="0.25">
      <c r="A97" s="185"/>
      <c r="B97" s="186" t="s">
        <v>4</v>
      </c>
      <c r="C97" s="187" t="s">
        <v>5</v>
      </c>
    </row>
    <row r="98" spans="1:3" ht="12" customHeight="1" thickBot="1" x14ac:dyDescent="0.3">
      <c r="A98" s="188" t="s">
        <v>34</v>
      </c>
      <c r="B98" s="99" t="s">
        <v>322</v>
      </c>
      <c r="C98" s="100">
        <f>C99+C100+C101+C102+C103+C116</f>
        <v>71619853</v>
      </c>
    </row>
    <row r="99" spans="1:3" ht="12" customHeight="1" x14ac:dyDescent="0.25">
      <c r="A99" s="189" t="s">
        <v>36</v>
      </c>
      <c r="B99" s="104" t="s">
        <v>202</v>
      </c>
      <c r="C99" s="105">
        <v>13931440</v>
      </c>
    </row>
    <row r="100" spans="1:3" ht="12" customHeight="1" x14ac:dyDescent="0.25">
      <c r="A100" s="162" t="s">
        <v>38</v>
      </c>
      <c r="B100" s="106" t="s">
        <v>203</v>
      </c>
      <c r="C100" s="66">
        <v>2786034</v>
      </c>
    </row>
    <row r="101" spans="1:3" ht="12" customHeight="1" x14ac:dyDescent="0.25">
      <c r="A101" s="162" t="s">
        <v>40</v>
      </c>
      <c r="B101" s="106" t="s">
        <v>204</v>
      </c>
      <c r="C101" s="72">
        <v>5000000</v>
      </c>
    </row>
    <row r="102" spans="1:3" ht="12" customHeight="1" x14ac:dyDescent="0.25">
      <c r="A102" s="162" t="s">
        <v>42</v>
      </c>
      <c r="B102" s="107" t="s">
        <v>205</v>
      </c>
      <c r="C102" s="72"/>
    </row>
    <row r="103" spans="1:3" ht="12" customHeight="1" x14ac:dyDescent="0.25">
      <c r="A103" s="162" t="s">
        <v>206</v>
      </c>
      <c r="B103" s="108" t="s">
        <v>207</v>
      </c>
      <c r="C103" s="72">
        <v>26196492</v>
      </c>
    </row>
    <row r="104" spans="1:3" ht="12" customHeight="1" x14ac:dyDescent="0.25">
      <c r="A104" s="162" t="s">
        <v>46</v>
      </c>
      <c r="B104" s="106" t="s">
        <v>323</v>
      </c>
      <c r="C104" s="72"/>
    </row>
    <row r="105" spans="1:3" ht="12" customHeight="1" x14ac:dyDescent="0.25">
      <c r="A105" s="162" t="s">
        <v>209</v>
      </c>
      <c r="B105" s="112" t="s">
        <v>210</v>
      </c>
      <c r="C105" s="72"/>
    </row>
    <row r="106" spans="1:3" ht="12" customHeight="1" x14ac:dyDescent="0.25">
      <c r="A106" s="162" t="s">
        <v>211</v>
      </c>
      <c r="B106" s="112" t="s">
        <v>212</v>
      </c>
      <c r="C106" s="72"/>
    </row>
    <row r="107" spans="1:3" ht="12" customHeight="1" x14ac:dyDescent="0.25">
      <c r="A107" s="162" t="s">
        <v>213</v>
      </c>
      <c r="B107" s="109" t="s">
        <v>214</v>
      </c>
      <c r="C107" s="72"/>
    </row>
    <row r="108" spans="1:3" ht="12" customHeight="1" x14ac:dyDescent="0.25">
      <c r="A108" s="162" t="s">
        <v>215</v>
      </c>
      <c r="B108" s="110" t="s">
        <v>216</v>
      </c>
      <c r="C108" s="72"/>
    </row>
    <row r="109" spans="1:3" ht="12" customHeight="1" x14ac:dyDescent="0.25">
      <c r="A109" s="162" t="s">
        <v>217</v>
      </c>
      <c r="B109" s="110" t="s">
        <v>218</v>
      </c>
      <c r="C109" s="72"/>
    </row>
    <row r="110" spans="1:3" ht="12" customHeight="1" x14ac:dyDescent="0.25">
      <c r="A110" s="162" t="s">
        <v>219</v>
      </c>
      <c r="B110" s="109" t="s">
        <v>220</v>
      </c>
      <c r="C110" s="72">
        <v>14000000</v>
      </c>
    </row>
    <row r="111" spans="1:3" ht="12" customHeight="1" x14ac:dyDescent="0.25">
      <c r="A111" s="162" t="s">
        <v>221</v>
      </c>
      <c r="B111" s="109" t="s">
        <v>222</v>
      </c>
      <c r="C111" s="72"/>
    </row>
    <row r="112" spans="1:3" ht="12" customHeight="1" x14ac:dyDescent="0.25">
      <c r="A112" s="162" t="s">
        <v>223</v>
      </c>
      <c r="B112" s="110" t="s">
        <v>224</v>
      </c>
      <c r="C112" s="72"/>
    </row>
    <row r="113" spans="1:3" ht="12" customHeight="1" x14ac:dyDescent="0.25">
      <c r="A113" s="172" t="s">
        <v>225</v>
      </c>
      <c r="B113" s="112" t="s">
        <v>226</v>
      </c>
      <c r="C113" s="72"/>
    </row>
    <row r="114" spans="1:3" ht="12" customHeight="1" x14ac:dyDescent="0.25">
      <c r="A114" s="162" t="s">
        <v>227</v>
      </c>
      <c r="B114" s="112" t="s">
        <v>228</v>
      </c>
      <c r="C114" s="72"/>
    </row>
    <row r="115" spans="1:3" ht="12" customHeight="1" x14ac:dyDescent="0.25">
      <c r="A115" s="163" t="s">
        <v>229</v>
      </c>
      <c r="B115" s="112" t="s">
        <v>230</v>
      </c>
      <c r="C115" s="72">
        <v>9296492</v>
      </c>
    </row>
    <row r="116" spans="1:3" ht="12" customHeight="1" x14ac:dyDescent="0.25">
      <c r="A116" s="162" t="s">
        <v>231</v>
      </c>
      <c r="B116" s="107" t="s">
        <v>232</v>
      </c>
      <c r="C116" s="66">
        <v>23705887</v>
      </c>
    </row>
    <row r="117" spans="1:3" ht="12" customHeight="1" x14ac:dyDescent="0.25">
      <c r="A117" s="162" t="s">
        <v>233</v>
      </c>
      <c r="B117" s="106" t="s">
        <v>324</v>
      </c>
      <c r="C117" s="66">
        <v>23705887</v>
      </c>
    </row>
    <row r="118" spans="1:3" ht="12" customHeight="1" thickBot="1" x14ac:dyDescent="0.3">
      <c r="A118" s="174" t="s">
        <v>235</v>
      </c>
      <c r="B118" s="190" t="s">
        <v>325</v>
      </c>
      <c r="C118" s="115"/>
    </row>
    <row r="119" spans="1:3" ht="12" customHeight="1" thickBot="1" x14ac:dyDescent="0.3">
      <c r="A119" s="191" t="s">
        <v>48</v>
      </c>
      <c r="B119" s="192" t="s">
        <v>237</v>
      </c>
      <c r="C119" s="193">
        <f>+C120+C122+C124</f>
        <v>551812855</v>
      </c>
    </row>
    <row r="120" spans="1:3" ht="12" customHeight="1" x14ac:dyDescent="0.25">
      <c r="A120" s="161" t="s">
        <v>50</v>
      </c>
      <c r="B120" s="106" t="s">
        <v>238</v>
      </c>
      <c r="C120" s="61">
        <v>27790890</v>
      </c>
    </row>
    <row r="121" spans="1:3" ht="12" customHeight="1" x14ac:dyDescent="0.25">
      <c r="A121" s="161" t="s">
        <v>52</v>
      </c>
      <c r="B121" s="117" t="s">
        <v>239</v>
      </c>
      <c r="C121" s="61"/>
    </row>
    <row r="122" spans="1:3" ht="12" customHeight="1" x14ac:dyDescent="0.25">
      <c r="A122" s="161" t="s">
        <v>54</v>
      </c>
      <c r="B122" s="117" t="s">
        <v>240</v>
      </c>
      <c r="C122" s="66">
        <v>520421965</v>
      </c>
    </row>
    <row r="123" spans="1:3" ht="12" customHeight="1" x14ac:dyDescent="0.25">
      <c r="A123" s="161" t="s">
        <v>56</v>
      </c>
      <c r="B123" s="117" t="s">
        <v>241</v>
      </c>
      <c r="C123" s="118">
        <v>272166519</v>
      </c>
    </row>
    <row r="124" spans="1:3" ht="12" customHeight="1" x14ac:dyDescent="0.25">
      <c r="A124" s="161" t="s">
        <v>58</v>
      </c>
      <c r="B124" s="84" t="s">
        <v>326</v>
      </c>
      <c r="C124" s="118">
        <v>3600000</v>
      </c>
    </row>
    <row r="125" spans="1:3" ht="12" customHeight="1" x14ac:dyDescent="0.25">
      <c r="A125" s="161" t="s">
        <v>60</v>
      </c>
      <c r="B125" s="119" t="s">
        <v>243</v>
      </c>
      <c r="C125" s="118"/>
    </row>
    <row r="126" spans="1:3" ht="12" customHeight="1" x14ac:dyDescent="0.25">
      <c r="A126" s="161" t="s">
        <v>244</v>
      </c>
      <c r="B126" s="120" t="s">
        <v>245</v>
      </c>
      <c r="C126" s="118"/>
    </row>
    <row r="127" spans="1:3" x14ac:dyDescent="0.25">
      <c r="A127" s="161" t="s">
        <v>246</v>
      </c>
      <c r="B127" s="110" t="s">
        <v>218</v>
      </c>
      <c r="C127" s="118"/>
    </row>
    <row r="128" spans="1:3" ht="12" customHeight="1" x14ac:dyDescent="0.25">
      <c r="A128" s="161" t="s">
        <v>247</v>
      </c>
      <c r="B128" s="110" t="s">
        <v>248</v>
      </c>
      <c r="C128" s="118"/>
    </row>
    <row r="129" spans="1:3" ht="12" customHeight="1" x14ac:dyDescent="0.25">
      <c r="A129" s="161" t="s">
        <v>249</v>
      </c>
      <c r="B129" s="110" t="s">
        <v>250</v>
      </c>
      <c r="C129" s="118"/>
    </row>
    <row r="130" spans="1:3" ht="12" customHeight="1" x14ac:dyDescent="0.25">
      <c r="A130" s="161" t="s">
        <v>251</v>
      </c>
      <c r="B130" s="110" t="s">
        <v>224</v>
      </c>
      <c r="C130" s="118"/>
    </row>
    <row r="131" spans="1:3" ht="12" customHeight="1" x14ac:dyDescent="0.25">
      <c r="A131" s="161" t="s">
        <v>252</v>
      </c>
      <c r="B131" s="110" t="s">
        <v>253</v>
      </c>
      <c r="C131" s="118"/>
    </row>
    <row r="132" spans="1:3" ht="16.5" thickBot="1" x14ac:dyDescent="0.3">
      <c r="A132" s="172" t="s">
        <v>254</v>
      </c>
      <c r="B132" s="110" t="s">
        <v>255</v>
      </c>
      <c r="C132" s="121">
        <v>3600000</v>
      </c>
    </row>
    <row r="133" spans="1:3" ht="12" customHeight="1" thickBot="1" x14ac:dyDescent="0.3">
      <c r="A133" s="159" t="s">
        <v>62</v>
      </c>
      <c r="B133" s="122" t="s">
        <v>256</v>
      </c>
      <c r="C133" s="58">
        <f>+C98+C119</f>
        <v>623432708</v>
      </c>
    </row>
    <row r="134" spans="1:3" ht="12" customHeight="1" thickBot="1" x14ac:dyDescent="0.3">
      <c r="A134" s="159" t="s">
        <v>257</v>
      </c>
      <c r="B134" s="122" t="s">
        <v>258</v>
      </c>
      <c r="C134" s="58">
        <f>+C135+C136+C137</f>
        <v>0</v>
      </c>
    </row>
    <row r="135" spans="1:3" ht="12" customHeight="1" x14ac:dyDescent="0.25">
      <c r="A135" s="161" t="s">
        <v>78</v>
      </c>
      <c r="B135" s="117" t="s">
        <v>327</v>
      </c>
      <c r="C135" s="118"/>
    </row>
    <row r="136" spans="1:3" ht="12" customHeight="1" x14ac:dyDescent="0.25">
      <c r="A136" s="161" t="s">
        <v>80</v>
      </c>
      <c r="B136" s="117" t="s">
        <v>260</v>
      </c>
      <c r="C136" s="118"/>
    </row>
    <row r="137" spans="1:3" ht="12" customHeight="1" thickBot="1" x14ac:dyDescent="0.3">
      <c r="A137" s="172" t="s">
        <v>82</v>
      </c>
      <c r="B137" s="117" t="s">
        <v>328</v>
      </c>
      <c r="C137" s="118"/>
    </row>
    <row r="138" spans="1:3" ht="12" customHeight="1" thickBot="1" x14ac:dyDescent="0.3">
      <c r="A138" s="159" t="s">
        <v>92</v>
      </c>
      <c r="B138" s="122" t="s">
        <v>262</v>
      </c>
      <c r="C138" s="58">
        <f>SUM(C139:C144)</f>
        <v>0</v>
      </c>
    </row>
    <row r="139" spans="1:3" ht="12" customHeight="1" x14ac:dyDescent="0.25">
      <c r="A139" s="161" t="s">
        <v>94</v>
      </c>
      <c r="B139" s="123" t="s">
        <v>263</v>
      </c>
      <c r="C139" s="118"/>
    </row>
    <row r="140" spans="1:3" ht="12" customHeight="1" x14ac:dyDescent="0.25">
      <c r="A140" s="161" t="s">
        <v>96</v>
      </c>
      <c r="B140" s="123" t="s">
        <v>264</v>
      </c>
      <c r="C140" s="118"/>
    </row>
    <row r="141" spans="1:3" ht="12" customHeight="1" x14ac:dyDescent="0.25">
      <c r="A141" s="161" t="s">
        <v>98</v>
      </c>
      <c r="B141" s="123" t="s">
        <v>265</v>
      </c>
      <c r="C141" s="118"/>
    </row>
    <row r="142" spans="1:3" ht="12" customHeight="1" x14ac:dyDescent="0.25">
      <c r="A142" s="161" t="s">
        <v>100</v>
      </c>
      <c r="B142" s="123" t="s">
        <v>329</v>
      </c>
      <c r="C142" s="118"/>
    </row>
    <row r="143" spans="1:3" ht="12" customHeight="1" thickBot="1" x14ac:dyDescent="0.3">
      <c r="A143" s="172" t="s">
        <v>102</v>
      </c>
      <c r="B143" s="124" t="s">
        <v>267</v>
      </c>
      <c r="C143" s="121"/>
    </row>
    <row r="144" spans="1:3" ht="12" customHeight="1" thickBot="1" x14ac:dyDescent="0.3">
      <c r="A144" s="169" t="s">
        <v>104</v>
      </c>
      <c r="B144" s="194" t="s">
        <v>268</v>
      </c>
      <c r="C144" s="195"/>
    </row>
    <row r="145" spans="1:9" ht="12" customHeight="1" thickBot="1" x14ac:dyDescent="0.3">
      <c r="A145" s="159" t="s">
        <v>116</v>
      </c>
      <c r="B145" s="122" t="s">
        <v>330</v>
      </c>
      <c r="C145" s="74">
        <f>+C146+C147+C148+C149</f>
        <v>0</v>
      </c>
    </row>
    <row r="146" spans="1:9" ht="12" customHeight="1" x14ac:dyDescent="0.25">
      <c r="A146" s="161" t="s">
        <v>118</v>
      </c>
      <c r="B146" s="123" t="s">
        <v>270</v>
      </c>
      <c r="C146" s="118"/>
    </row>
    <row r="147" spans="1:9" ht="12" customHeight="1" x14ac:dyDescent="0.25">
      <c r="A147" s="161" t="s">
        <v>120</v>
      </c>
      <c r="B147" s="123" t="s">
        <v>271</v>
      </c>
      <c r="C147" s="118"/>
    </row>
    <row r="148" spans="1:9" ht="12" customHeight="1" thickBot="1" x14ac:dyDescent="0.3">
      <c r="A148" s="172" t="s">
        <v>122</v>
      </c>
      <c r="B148" s="124" t="s">
        <v>273</v>
      </c>
      <c r="C148" s="121"/>
    </row>
    <row r="149" spans="1:9" ht="12" customHeight="1" thickBot="1" x14ac:dyDescent="0.3">
      <c r="A149" s="169" t="s">
        <v>124</v>
      </c>
      <c r="B149" s="194" t="s">
        <v>274</v>
      </c>
      <c r="C149" s="195"/>
    </row>
    <row r="150" spans="1:9" ht="12" customHeight="1" thickBot="1" x14ac:dyDescent="0.3">
      <c r="A150" s="159" t="s">
        <v>275</v>
      </c>
      <c r="B150" s="122" t="s">
        <v>276</v>
      </c>
      <c r="C150" s="126">
        <f>SUM(C151:C155)</f>
        <v>0</v>
      </c>
    </row>
    <row r="151" spans="1:9" ht="12" customHeight="1" x14ac:dyDescent="0.25">
      <c r="A151" s="161" t="s">
        <v>130</v>
      </c>
      <c r="B151" s="123" t="s">
        <v>277</v>
      </c>
      <c r="C151" s="118"/>
    </row>
    <row r="152" spans="1:9" ht="12" customHeight="1" x14ac:dyDescent="0.25">
      <c r="A152" s="161" t="s">
        <v>132</v>
      </c>
      <c r="B152" s="123" t="s">
        <v>278</v>
      </c>
      <c r="C152" s="118"/>
    </row>
    <row r="153" spans="1:9" ht="12" customHeight="1" x14ac:dyDescent="0.25">
      <c r="A153" s="161" t="s">
        <v>134</v>
      </c>
      <c r="B153" s="123" t="s">
        <v>279</v>
      </c>
      <c r="C153" s="118"/>
    </row>
    <row r="154" spans="1:9" ht="12" customHeight="1" x14ac:dyDescent="0.25">
      <c r="A154" s="161" t="s">
        <v>136</v>
      </c>
      <c r="B154" s="123" t="s">
        <v>280</v>
      </c>
      <c r="C154" s="118"/>
    </row>
    <row r="155" spans="1:9" ht="12" customHeight="1" thickBot="1" x14ac:dyDescent="0.3">
      <c r="A155" s="161" t="s">
        <v>281</v>
      </c>
      <c r="B155" s="123" t="s">
        <v>282</v>
      </c>
      <c r="C155" s="118"/>
    </row>
    <row r="156" spans="1:9" ht="12" customHeight="1" thickBot="1" x14ac:dyDescent="0.3">
      <c r="A156" s="159" t="s">
        <v>138</v>
      </c>
      <c r="B156" s="122" t="s">
        <v>283</v>
      </c>
      <c r="C156" s="196"/>
    </row>
    <row r="157" spans="1:9" ht="12" customHeight="1" thickBot="1" x14ac:dyDescent="0.3">
      <c r="A157" s="159" t="s">
        <v>148</v>
      </c>
      <c r="B157" s="122" t="s">
        <v>284</v>
      </c>
      <c r="C157" s="196"/>
    </row>
    <row r="158" spans="1:9" ht="15.2" customHeight="1" thickBot="1" x14ac:dyDescent="0.3">
      <c r="A158" s="159" t="s">
        <v>285</v>
      </c>
      <c r="B158" s="122" t="s">
        <v>286</v>
      </c>
      <c r="C158" s="197">
        <f>+C134+C138+C145+C150+C156+C157</f>
        <v>0</v>
      </c>
      <c r="F158" s="198"/>
      <c r="G158" s="199"/>
      <c r="H158" s="199"/>
      <c r="I158" s="199"/>
    </row>
    <row r="159" spans="1:9" s="160" customFormat="1" ht="17.25" customHeight="1" thickBot="1" x14ac:dyDescent="0.25">
      <c r="A159" s="200" t="s">
        <v>287</v>
      </c>
      <c r="B159" s="201" t="s">
        <v>288</v>
      </c>
      <c r="C159" s="197">
        <f>+C133+C158</f>
        <v>623432708</v>
      </c>
    </row>
    <row r="160" spans="1:9" ht="15.95" customHeight="1" x14ac:dyDescent="0.25">
      <c r="A160" s="209"/>
      <c r="B160" s="209"/>
      <c r="C160" s="210">
        <f>C92-C159</f>
        <v>-475213708</v>
      </c>
    </row>
    <row r="161" spans="1:3" x14ac:dyDescent="0.25">
      <c r="A161" s="218" t="s">
        <v>331</v>
      </c>
      <c r="B161" s="218"/>
      <c r="C161" s="218"/>
    </row>
    <row r="162" spans="1:3" ht="15.2" customHeight="1" thickBot="1" x14ac:dyDescent="0.3">
      <c r="A162" s="211" t="s">
        <v>332</v>
      </c>
      <c r="B162" s="211"/>
      <c r="C162" s="204" t="str">
        <f>C95</f>
        <v>Forintban!</v>
      </c>
    </row>
    <row r="163" spans="1:3" ht="13.5" customHeight="1" thickBot="1" x14ac:dyDescent="0.3">
      <c r="A163" s="159">
        <v>1</v>
      </c>
      <c r="B163" s="116" t="s">
        <v>333</v>
      </c>
      <c r="C163" s="58">
        <f>+C67-C133</f>
        <v>-475213708</v>
      </c>
    </row>
    <row r="164" spans="1:3" ht="27.75" customHeight="1" thickBot="1" x14ac:dyDescent="0.3">
      <c r="A164" s="159" t="s">
        <v>48</v>
      </c>
      <c r="B164" s="116" t="s">
        <v>334</v>
      </c>
      <c r="C164" s="58">
        <f>+C91-C158</f>
        <v>0</v>
      </c>
    </row>
  </sheetData>
  <mergeCells count="7">
    <mergeCell ref="A162:B162"/>
    <mergeCell ref="B1:C1"/>
    <mergeCell ref="A6:C6"/>
    <mergeCell ref="A7:B7"/>
    <mergeCell ref="A94:C94"/>
    <mergeCell ref="A95:B95"/>
    <mergeCell ref="A161:C161"/>
  </mergeCells>
  <pageMargins left="0.7" right="0.7" top="0.75" bottom="0.75" header="0.3" footer="0.3"/>
  <pageSetup paperSize="9" scale="7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68C08-2F1F-4673-9B54-7FE44EEC1C66}">
  <sheetPr>
    <tabColor theme="9"/>
  </sheetPr>
  <dimension ref="A1:J25"/>
  <sheetViews>
    <sheetView workbookViewId="0">
      <selection activeCell="B2" sqref="B2:F2"/>
    </sheetView>
  </sheetViews>
  <sheetFormatPr defaultRowHeight="15" x14ac:dyDescent="0.25"/>
  <cols>
    <col min="1" max="1" width="52" style="25" customWidth="1"/>
    <col min="2" max="2" width="13.42578125" style="3" customWidth="1"/>
    <col min="3" max="3" width="14" style="3" customWidth="1"/>
    <col min="4" max="4" width="15.42578125" style="3" customWidth="1"/>
    <col min="5" max="5" width="14.28515625" style="3" customWidth="1"/>
    <col min="6" max="6" width="16.140625" style="3" customWidth="1"/>
    <col min="7" max="8" width="11" style="3" customWidth="1"/>
    <col min="9" max="9" width="11.85546875" style="3" customWidth="1"/>
    <col min="10" max="256" width="9.140625" style="3"/>
    <col min="257" max="257" width="52" style="3" customWidth="1"/>
    <col min="258" max="258" width="13.42578125" style="3" customWidth="1"/>
    <col min="259" max="259" width="14" style="3" customWidth="1"/>
    <col min="260" max="260" width="15.42578125" style="3" customWidth="1"/>
    <col min="261" max="261" width="14.28515625" style="3" customWidth="1"/>
    <col min="262" max="262" width="16.140625" style="3" customWidth="1"/>
    <col min="263" max="264" width="11" style="3" customWidth="1"/>
    <col min="265" max="265" width="11.85546875" style="3" customWidth="1"/>
    <col min="266" max="512" width="9.140625" style="3"/>
    <col min="513" max="513" width="52" style="3" customWidth="1"/>
    <col min="514" max="514" width="13.42578125" style="3" customWidth="1"/>
    <col min="515" max="515" width="14" style="3" customWidth="1"/>
    <col min="516" max="516" width="15.42578125" style="3" customWidth="1"/>
    <col min="517" max="517" width="14.28515625" style="3" customWidth="1"/>
    <col min="518" max="518" width="16.140625" style="3" customWidth="1"/>
    <col min="519" max="520" width="11" style="3" customWidth="1"/>
    <col min="521" max="521" width="11.85546875" style="3" customWidth="1"/>
    <col min="522" max="768" width="9.140625" style="3"/>
    <col min="769" max="769" width="52" style="3" customWidth="1"/>
    <col min="770" max="770" width="13.42578125" style="3" customWidth="1"/>
    <col min="771" max="771" width="14" style="3" customWidth="1"/>
    <col min="772" max="772" width="15.42578125" style="3" customWidth="1"/>
    <col min="773" max="773" width="14.28515625" style="3" customWidth="1"/>
    <col min="774" max="774" width="16.140625" style="3" customWidth="1"/>
    <col min="775" max="776" width="11" style="3" customWidth="1"/>
    <col min="777" max="777" width="11.85546875" style="3" customWidth="1"/>
    <col min="778" max="1024" width="9.140625" style="3"/>
    <col min="1025" max="1025" width="52" style="3" customWidth="1"/>
    <col min="1026" max="1026" width="13.42578125" style="3" customWidth="1"/>
    <col min="1027" max="1027" width="14" style="3" customWidth="1"/>
    <col min="1028" max="1028" width="15.42578125" style="3" customWidth="1"/>
    <col min="1029" max="1029" width="14.28515625" style="3" customWidth="1"/>
    <col min="1030" max="1030" width="16.140625" style="3" customWidth="1"/>
    <col min="1031" max="1032" width="11" style="3" customWidth="1"/>
    <col min="1033" max="1033" width="11.85546875" style="3" customWidth="1"/>
    <col min="1034" max="1280" width="9.140625" style="3"/>
    <col min="1281" max="1281" width="52" style="3" customWidth="1"/>
    <col min="1282" max="1282" width="13.42578125" style="3" customWidth="1"/>
    <col min="1283" max="1283" width="14" style="3" customWidth="1"/>
    <col min="1284" max="1284" width="15.42578125" style="3" customWidth="1"/>
    <col min="1285" max="1285" width="14.28515625" style="3" customWidth="1"/>
    <col min="1286" max="1286" width="16.140625" style="3" customWidth="1"/>
    <col min="1287" max="1288" width="11" style="3" customWidth="1"/>
    <col min="1289" max="1289" width="11.85546875" style="3" customWidth="1"/>
    <col min="1290" max="1536" width="9.140625" style="3"/>
    <col min="1537" max="1537" width="52" style="3" customWidth="1"/>
    <col min="1538" max="1538" width="13.42578125" style="3" customWidth="1"/>
    <col min="1539" max="1539" width="14" style="3" customWidth="1"/>
    <col min="1540" max="1540" width="15.42578125" style="3" customWidth="1"/>
    <col min="1541" max="1541" width="14.28515625" style="3" customWidth="1"/>
    <col min="1542" max="1542" width="16.140625" style="3" customWidth="1"/>
    <col min="1543" max="1544" width="11" style="3" customWidth="1"/>
    <col min="1545" max="1545" width="11.85546875" style="3" customWidth="1"/>
    <col min="1546" max="1792" width="9.140625" style="3"/>
    <col min="1793" max="1793" width="52" style="3" customWidth="1"/>
    <col min="1794" max="1794" width="13.42578125" style="3" customWidth="1"/>
    <col min="1795" max="1795" width="14" style="3" customWidth="1"/>
    <col min="1796" max="1796" width="15.42578125" style="3" customWidth="1"/>
    <col min="1797" max="1797" width="14.28515625" style="3" customWidth="1"/>
    <col min="1798" max="1798" width="16.140625" style="3" customWidth="1"/>
    <col min="1799" max="1800" width="11" style="3" customWidth="1"/>
    <col min="1801" max="1801" width="11.85546875" style="3" customWidth="1"/>
    <col min="1802" max="2048" width="9.140625" style="3"/>
    <col min="2049" max="2049" width="52" style="3" customWidth="1"/>
    <col min="2050" max="2050" width="13.42578125" style="3" customWidth="1"/>
    <col min="2051" max="2051" width="14" style="3" customWidth="1"/>
    <col min="2052" max="2052" width="15.42578125" style="3" customWidth="1"/>
    <col min="2053" max="2053" width="14.28515625" style="3" customWidth="1"/>
    <col min="2054" max="2054" width="16.140625" style="3" customWidth="1"/>
    <col min="2055" max="2056" width="11" style="3" customWidth="1"/>
    <col min="2057" max="2057" width="11.85546875" style="3" customWidth="1"/>
    <col min="2058" max="2304" width="9.140625" style="3"/>
    <col min="2305" max="2305" width="52" style="3" customWidth="1"/>
    <col min="2306" max="2306" width="13.42578125" style="3" customWidth="1"/>
    <col min="2307" max="2307" width="14" style="3" customWidth="1"/>
    <col min="2308" max="2308" width="15.42578125" style="3" customWidth="1"/>
    <col min="2309" max="2309" width="14.28515625" style="3" customWidth="1"/>
    <col min="2310" max="2310" width="16.140625" style="3" customWidth="1"/>
    <col min="2311" max="2312" width="11" style="3" customWidth="1"/>
    <col min="2313" max="2313" width="11.85546875" style="3" customWidth="1"/>
    <col min="2314" max="2560" width="9.140625" style="3"/>
    <col min="2561" max="2561" width="52" style="3" customWidth="1"/>
    <col min="2562" max="2562" width="13.42578125" style="3" customWidth="1"/>
    <col min="2563" max="2563" width="14" style="3" customWidth="1"/>
    <col min="2564" max="2564" width="15.42578125" style="3" customWidth="1"/>
    <col min="2565" max="2565" width="14.28515625" style="3" customWidth="1"/>
    <col min="2566" max="2566" width="16.140625" style="3" customWidth="1"/>
    <col min="2567" max="2568" width="11" style="3" customWidth="1"/>
    <col min="2569" max="2569" width="11.85546875" style="3" customWidth="1"/>
    <col min="2570" max="2816" width="9.140625" style="3"/>
    <col min="2817" max="2817" width="52" style="3" customWidth="1"/>
    <col min="2818" max="2818" width="13.42578125" style="3" customWidth="1"/>
    <col min="2819" max="2819" width="14" style="3" customWidth="1"/>
    <col min="2820" max="2820" width="15.42578125" style="3" customWidth="1"/>
    <col min="2821" max="2821" width="14.28515625" style="3" customWidth="1"/>
    <col min="2822" max="2822" width="16.140625" style="3" customWidth="1"/>
    <col min="2823" max="2824" width="11" style="3" customWidth="1"/>
    <col min="2825" max="2825" width="11.85546875" style="3" customWidth="1"/>
    <col min="2826" max="3072" width="9.140625" style="3"/>
    <col min="3073" max="3073" width="52" style="3" customWidth="1"/>
    <col min="3074" max="3074" width="13.42578125" style="3" customWidth="1"/>
    <col min="3075" max="3075" width="14" style="3" customWidth="1"/>
    <col min="3076" max="3076" width="15.42578125" style="3" customWidth="1"/>
    <col min="3077" max="3077" width="14.28515625" style="3" customWidth="1"/>
    <col min="3078" max="3078" width="16.140625" style="3" customWidth="1"/>
    <col min="3079" max="3080" width="11" style="3" customWidth="1"/>
    <col min="3081" max="3081" width="11.85546875" style="3" customWidth="1"/>
    <col min="3082" max="3328" width="9.140625" style="3"/>
    <col min="3329" max="3329" width="52" style="3" customWidth="1"/>
    <col min="3330" max="3330" width="13.42578125" style="3" customWidth="1"/>
    <col min="3331" max="3331" width="14" style="3" customWidth="1"/>
    <col min="3332" max="3332" width="15.42578125" style="3" customWidth="1"/>
    <col min="3333" max="3333" width="14.28515625" style="3" customWidth="1"/>
    <col min="3334" max="3334" width="16.140625" style="3" customWidth="1"/>
    <col min="3335" max="3336" width="11" style="3" customWidth="1"/>
    <col min="3337" max="3337" width="11.85546875" style="3" customWidth="1"/>
    <col min="3338" max="3584" width="9.140625" style="3"/>
    <col min="3585" max="3585" width="52" style="3" customWidth="1"/>
    <col min="3586" max="3586" width="13.42578125" style="3" customWidth="1"/>
    <col min="3587" max="3587" width="14" style="3" customWidth="1"/>
    <col min="3588" max="3588" width="15.42578125" style="3" customWidth="1"/>
    <col min="3589" max="3589" width="14.28515625" style="3" customWidth="1"/>
    <col min="3590" max="3590" width="16.140625" style="3" customWidth="1"/>
    <col min="3591" max="3592" width="11" style="3" customWidth="1"/>
    <col min="3593" max="3593" width="11.85546875" style="3" customWidth="1"/>
    <col min="3594" max="3840" width="9.140625" style="3"/>
    <col min="3841" max="3841" width="52" style="3" customWidth="1"/>
    <col min="3842" max="3842" width="13.42578125" style="3" customWidth="1"/>
    <col min="3843" max="3843" width="14" style="3" customWidth="1"/>
    <col min="3844" max="3844" width="15.42578125" style="3" customWidth="1"/>
    <col min="3845" max="3845" width="14.28515625" style="3" customWidth="1"/>
    <col min="3846" max="3846" width="16.140625" style="3" customWidth="1"/>
    <col min="3847" max="3848" width="11" style="3" customWidth="1"/>
    <col min="3849" max="3849" width="11.85546875" style="3" customWidth="1"/>
    <col min="3850" max="4096" width="9.140625" style="3"/>
    <col min="4097" max="4097" width="52" style="3" customWidth="1"/>
    <col min="4098" max="4098" width="13.42578125" style="3" customWidth="1"/>
    <col min="4099" max="4099" width="14" style="3" customWidth="1"/>
    <col min="4100" max="4100" width="15.42578125" style="3" customWidth="1"/>
    <col min="4101" max="4101" width="14.28515625" style="3" customWidth="1"/>
    <col min="4102" max="4102" width="16.140625" style="3" customWidth="1"/>
    <col min="4103" max="4104" width="11" style="3" customWidth="1"/>
    <col min="4105" max="4105" width="11.85546875" style="3" customWidth="1"/>
    <col min="4106" max="4352" width="9.140625" style="3"/>
    <col min="4353" max="4353" width="52" style="3" customWidth="1"/>
    <col min="4354" max="4354" width="13.42578125" style="3" customWidth="1"/>
    <col min="4355" max="4355" width="14" style="3" customWidth="1"/>
    <col min="4356" max="4356" width="15.42578125" style="3" customWidth="1"/>
    <col min="4357" max="4357" width="14.28515625" style="3" customWidth="1"/>
    <col min="4358" max="4358" width="16.140625" style="3" customWidth="1"/>
    <col min="4359" max="4360" width="11" style="3" customWidth="1"/>
    <col min="4361" max="4361" width="11.85546875" style="3" customWidth="1"/>
    <col min="4362" max="4608" width="9.140625" style="3"/>
    <col min="4609" max="4609" width="52" style="3" customWidth="1"/>
    <col min="4610" max="4610" width="13.42578125" style="3" customWidth="1"/>
    <col min="4611" max="4611" width="14" style="3" customWidth="1"/>
    <col min="4612" max="4612" width="15.42578125" style="3" customWidth="1"/>
    <col min="4613" max="4613" width="14.28515625" style="3" customWidth="1"/>
    <col min="4614" max="4614" width="16.140625" style="3" customWidth="1"/>
    <col min="4615" max="4616" width="11" style="3" customWidth="1"/>
    <col min="4617" max="4617" width="11.85546875" style="3" customWidth="1"/>
    <col min="4618" max="4864" width="9.140625" style="3"/>
    <col min="4865" max="4865" width="52" style="3" customWidth="1"/>
    <col min="4866" max="4866" width="13.42578125" style="3" customWidth="1"/>
    <col min="4867" max="4867" width="14" style="3" customWidth="1"/>
    <col min="4868" max="4868" width="15.42578125" style="3" customWidth="1"/>
    <col min="4869" max="4869" width="14.28515625" style="3" customWidth="1"/>
    <col min="4870" max="4870" width="16.140625" style="3" customWidth="1"/>
    <col min="4871" max="4872" width="11" style="3" customWidth="1"/>
    <col min="4873" max="4873" width="11.85546875" style="3" customWidth="1"/>
    <col min="4874" max="5120" width="9.140625" style="3"/>
    <col min="5121" max="5121" width="52" style="3" customWidth="1"/>
    <col min="5122" max="5122" width="13.42578125" style="3" customWidth="1"/>
    <col min="5123" max="5123" width="14" style="3" customWidth="1"/>
    <col min="5124" max="5124" width="15.42578125" style="3" customWidth="1"/>
    <col min="5125" max="5125" width="14.28515625" style="3" customWidth="1"/>
    <col min="5126" max="5126" width="16.140625" style="3" customWidth="1"/>
    <col min="5127" max="5128" width="11" style="3" customWidth="1"/>
    <col min="5129" max="5129" width="11.85546875" style="3" customWidth="1"/>
    <col min="5130" max="5376" width="9.140625" style="3"/>
    <col min="5377" max="5377" width="52" style="3" customWidth="1"/>
    <col min="5378" max="5378" width="13.42578125" style="3" customWidth="1"/>
    <col min="5379" max="5379" width="14" style="3" customWidth="1"/>
    <col min="5380" max="5380" width="15.42578125" style="3" customWidth="1"/>
    <col min="5381" max="5381" width="14.28515625" style="3" customWidth="1"/>
    <col min="5382" max="5382" width="16.140625" style="3" customWidth="1"/>
    <col min="5383" max="5384" width="11" style="3" customWidth="1"/>
    <col min="5385" max="5385" width="11.85546875" style="3" customWidth="1"/>
    <col min="5386" max="5632" width="9.140625" style="3"/>
    <col min="5633" max="5633" width="52" style="3" customWidth="1"/>
    <col min="5634" max="5634" width="13.42578125" style="3" customWidth="1"/>
    <col min="5635" max="5635" width="14" style="3" customWidth="1"/>
    <col min="5636" max="5636" width="15.42578125" style="3" customWidth="1"/>
    <col min="5637" max="5637" width="14.28515625" style="3" customWidth="1"/>
    <col min="5638" max="5638" width="16.140625" style="3" customWidth="1"/>
    <col min="5639" max="5640" width="11" style="3" customWidth="1"/>
    <col min="5641" max="5641" width="11.85546875" style="3" customWidth="1"/>
    <col min="5642" max="5888" width="9.140625" style="3"/>
    <col min="5889" max="5889" width="52" style="3" customWidth="1"/>
    <col min="5890" max="5890" width="13.42578125" style="3" customWidth="1"/>
    <col min="5891" max="5891" width="14" style="3" customWidth="1"/>
    <col min="5892" max="5892" width="15.42578125" style="3" customWidth="1"/>
    <col min="5893" max="5893" width="14.28515625" style="3" customWidth="1"/>
    <col min="5894" max="5894" width="16.140625" style="3" customWidth="1"/>
    <col min="5895" max="5896" width="11" style="3" customWidth="1"/>
    <col min="5897" max="5897" width="11.85546875" style="3" customWidth="1"/>
    <col min="5898" max="6144" width="9.140625" style="3"/>
    <col min="6145" max="6145" width="52" style="3" customWidth="1"/>
    <col min="6146" max="6146" width="13.42578125" style="3" customWidth="1"/>
    <col min="6147" max="6147" width="14" style="3" customWidth="1"/>
    <col min="6148" max="6148" width="15.42578125" style="3" customWidth="1"/>
    <col min="6149" max="6149" width="14.28515625" style="3" customWidth="1"/>
    <col min="6150" max="6150" width="16.140625" style="3" customWidth="1"/>
    <col min="6151" max="6152" width="11" style="3" customWidth="1"/>
    <col min="6153" max="6153" width="11.85546875" style="3" customWidth="1"/>
    <col min="6154" max="6400" width="9.140625" style="3"/>
    <col min="6401" max="6401" width="52" style="3" customWidth="1"/>
    <col min="6402" max="6402" width="13.42578125" style="3" customWidth="1"/>
    <col min="6403" max="6403" width="14" style="3" customWidth="1"/>
    <col min="6404" max="6404" width="15.42578125" style="3" customWidth="1"/>
    <col min="6405" max="6405" width="14.28515625" style="3" customWidth="1"/>
    <col min="6406" max="6406" width="16.140625" style="3" customWidth="1"/>
    <col min="6407" max="6408" width="11" style="3" customWidth="1"/>
    <col min="6409" max="6409" width="11.85546875" style="3" customWidth="1"/>
    <col min="6410" max="6656" width="9.140625" style="3"/>
    <col min="6657" max="6657" width="52" style="3" customWidth="1"/>
    <col min="6658" max="6658" width="13.42578125" style="3" customWidth="1"/>
    <col min="6659" max="6659" width="14" style="3" customWidth="1"/>
    <col min="6660" max="6660" width="15.42578125" style="3" customWidth="1"/>
    <col min="6661" max="6661" width="14.28515625" style="3" customWidth="1"/>
    <col min="6662" max="6662" width="16.140625" style="3" customWidth="1"/>
    <col min="6663" max="6664" width="11" style="3" customWidth="1"/>
    <col min="6665" max="6665" width="11.85546875" style="3" customWidth="1"/>
    <col min="6666" max="6912" width="9.140625" style="3"/>
    <col min="6913" max="6913" width="52" style="3" customWidth="1"/>
    <col min="6914" max="6914" width="13.42578125" style="3" customWidth="1"/>
    <col min="6915" max="6915" width="14" style="3" customWidth="1"/>
    <col min="6916" max="6916" width="15.42578125" style="3" customWidth="1"/>
    <col min="6917" max="6917" width="14.28515625" style="3" customWidth="1"/>
    <col min="6918" max="6918" width="16.140625" style="3" customWidth="1"/>
    <col min="6919" max="6920" width="11" style="3" customWidth="1"/>
    <col min="6921" max="6921" width="11.85546875" style="3" customWidth="1"/>
    <col min="6922" max="7168" width="9.140625" style="3"/>
    <col min="7169" max="7169" width="52" style="3" customWidth="1"/>
    <col min="7170" max="7170" width="13.42578125" style="3" customWidth="1"/>
    <col min="7171" max="7171" width="14" style="3" customWidth="1"/>
    <col min="7172" max="7172" width="15.42578125" style="3" customWidth="1"/>
    <col min="7173" max="7173" width="14.28515625" style="3" customWidth="1"/>
    <col min="7174" max="7174" width="16.140625" style="3" customWidth="1"/>
    <col min="7175" max="7176" width="11" style="3" customWidth="1"/>
    <col min="7177" max="7177" width="11.85546875" style="3" customWidth="1"/>
    <col min="7178" max="7424" width="9.140625" style="3"/>
    <col min="7425" max="7425" width="52" style="3" customWidth="1"/>
    <col min="7426" max="7426" width="13.42578125" style="3" customWidth="1"/>
    <col min="7427" max="7427" width="14" style="3" customWidth="1"/>
    <col min="7428" max="7428" width="15.42578125" style="3" customWidth="1"/>
    <col min="7429" max="7429" width="14.28515625" style="3" customWidth="1"/>
    <col min="7430" max="7430" width="16.140625" style="3" customWidth="1"/>
    <col min="7431" max="7432" width="11" style="3" customWidth="1"/>
    <col min="7433" max="7433" width="11.85546875" style="3" customWidth="1"/>
    <col min="7434" max="7680" width="9.140625" style="3"/>
    <col min="7681" max="7681" width="52" style="3" customWidth="1"/>
    <col min="7682" max="7682" width="13.42578125" style="3" customWidth="1"/>
    <col min="7683" max="7683" width="14" style="3" customWidth="1"/>
    <col min="7684" max="7684" width="15.42578125" style="3" customWidth="1"/>
    <col min="7685" max="7685" width="14.28515625" style="3" customWidth="1"/>
    <col min="7686" max="7686" width="16.140625" style="3" customWidth="1"/>
    <col min="7687" max="7688" width="11" style="3" customWidth="1"/>
    <col min="7689" max="7689" width="11.85546875" style="3" customWidth="1"/>
    <col min="7690" max="7936" width="9.140625" style="3"/>
    <col min="7937" max="7937" width="52" style="3" customWidth="1"/>
    <col min="7938" max="7938" width="13.42578125" style="3" customWidth="1"/>
    <col min="7939" max="7939" width="14" style="3" customWidth="1"/>
    <col min="7940" max="7940" width="15.42578125" style="3" customWidth="1"/>
    <col min="7941" max="7941" width="14.28515625" style="3" customWidth="1"/>
    <col min="7942" max="7942" width="16.140625" style="3" customWidth="1"/>
    <col min="7943" max="7944" width="11" style="3" customWidth="1"/>
    <col min="7945" max="7945" width="11.85546875" style="3" customWidth="1"/>
    <col min="7946" max="8192" width="9.140625" style="3"/>
    <col min="8193" max="8193" width="52" style="3" customWidth="1"/>
    <col min="8194" max="8194" width="13.42578125" style="3" customWidth="1"/>
    <col min="8195" max="8195" width="14" style="3" customWidth="1"/>
    <col min="8196" max="8196" width="15.42578125" style="3" customWidth="1"/>
    <col min="8197" max="8197" width="14.28515625" style="3" customWidth="1"/>
    <col min="8198" max="8198" width="16.140625" style="3" customWidth="1"/>
    <col min="8199" max="8200" width="11" style="3" customWidth="1"/>
    <col min="8201" max="8201" width="11.85546875" style="3" customWidth="1"/>
    <col min="8202" max="8448" width="9.140625" style="3"/>
    <col min="8449" max="8449" width="52" style="3" customWidth="1"/>
    <col min="8450" max="8450" width="13.42578125" style="3" customWidth="1"/>
    <col min="8451" max="8451" width="14" style="3" customWidth="1"/>
    <col min="8452" max="8452" width="15.42578125" style="3" customWidth="1"/>
    <col min="8453" max="8453" width="14.28515625" style="3" customWidth="1"/>
    <col min="8454" max="8454" width="16.140625" style="3" customWidth="1"/>
    <col min="8455" max="8456" width="11" style="3" customWidth="1"/>
    <col min="8457" max="8457" width="11.85546875" style="3" customWidth="1"/>
    <col min="8458" max="8704" width="9.140625" style="3"/>
    <col min="8705" max="8705" width="52" style="3" customWidth="1"/>
    <col min="8706" max="8706" width="13.42578125" style="3" customWidth="1"/>
    <col min="8707" max="8707" width="14" style="3" customWidth="1"/>
    <col min="8708" max="8708" width="15.42578125" style="3" customWidth="1"/>
    <col min="8709" max="8709" width="14.28515625" style="3" customWidth="1"/>
    <col min="8710" max="8710" width="16.140625" style="3" customWidth="1"/>
    <col min="8711" max="8712" width="11" style="3" customWidth="1"/>
    <col min="8713" max="8713" width="11.85546875" style="3" customWidth="1"/>
    <col min="8714" max="8960" width="9.140625" style="3"/>
    <col min="8961" max="8961" width="52" style="3" customWidth="1"/>
    <col min="8962" max="8962" width="13.42578125" style="3" customWidth="1"/>
    <col min="8963" max="8963" width="14" style="3" customWidth="1"/>
    <col min="8964" max="8964" width="15.42578125" style="3" customWidth="1"/>
    <col min="8965" max="8965" width="14.28515625" style="3" customWidth="1"/>
    <col min="8966" max="8966" width="16.140625" style="3" customWidth="1"/>
    <col min="8967" max="8968" width="11" style="3" customWidth="1"/>
    <col min="8969" max="8969" width="11.85546875" style="3" customWidth="1"/>
    <col min="8970" max="9216" width="9.140625" style="3"/>
    <col min="9217" max="9217" width="52" style="3" customWidth="1"/>
    <col min="9218" max="9218" width="13.42578125" style="3" customWidth="1"/>
    <col min="9219" max="9219" width="14" style="3" customWidth="1"/>
    <col min="9220" max="9220" width="15.42578125" style="3" customWidth="1"/>
    <col min="9221" max="9221" width="14.28515625" style="3" customWidth="1"/>
    <col min="9222" max="9222" width="16.140625" style="3" customWidth="1"/>
    <col min="9223" max="9224" width="11" style="3" customWidth="1"/>
    <col min="9225" max="9225" width="11.85546875" style="3" customWidth="1"/>
    <col min="9226" max="9472" width="9.140625" style="3"/>
    <col min="9473" max="9473" width="52" style="3" customWidth="1"/>
    <col min="9474" max="9474" width="13.42578125" style="3" customWidth="1"/>
    <col min="9475" max="9475" width="14" style="3" customWidth="1"/>
    <col min="9476" max="9476" width="15.42578125" style="3" customWidth="1"/>
    <col min="9477" max="9477" width="14.28515625" style="3" customWidth="1"/>
    <col min="9478" max="9478" width="16.140625" style="3" customWidth="1"/>
    <col min="9479" max="9480" width="11" style="3" customWidth="1"/>
    <col min="9481" max="9481" width="11.85546875" style="3" customWidth="1"/>
    <col min="9482" max="9728" width="9.140625" style="3"/>
    <col min="9729" max="9729" width="52" style="3" customWidth="1"/>
    <col min="9730" max="9730" width="13.42578125" style="3" customWidth="1"/>
    <col min="9731" max="9731" width="14" style="3" customWidth="1"/>
    <col min="9732" max="9732" width="15.42578125" style="3" customWidth="1"/>
    <col min="9733" max="9733" width="14.28515625" style="3" customWidth="1"/>
    <col min="9734" max="9734" width="16.140625" style="3" customWidth="1"/>
    <col min="9735" max="9736" width="11" style="3" customWidth="1"/>
    <col min="9737" max="9737" width="11.85546875" style="3" customWidth="1"/>
    <col min="9738" max="9984" width="9.140625" style="3"/>
    <col min="9985" max="9985" width="52" style="3" customWidth="1"/>
    <col min="9986" max="9986" width="13.42578125" style="3" customWidth="1"/>
    <col min="9987" max="9987" width="14" style="3" customWidth="1"/>
    <col min="9988" max="9988" width="15.42578125" style="3" customWidth="1"/>
    <col min="9989" max="9989" width="14.28515625" style="3" customWidth="1"/>
    <col min="9990" max="9990" width="16.140625" style="3" customWidth="1"/>
    <col min="9991" max="9992" width="11" style="3" customWidth="1"/>
    <col min="9993" max="9993" width="11.85546875" style="3" customWidth="1"/>
    <col min="9994" max="10240" width="9.140625" style="3"/>
    <col min="10241" max="10241" width="52" style="3" customWidth="1"/>
    <col min="10242" max="10242" width="13.42578125" style="3" customWidth="1"/>
    <col min="10243" max="10243" width="14" style="3" customWidth="1"/>
    <col min="10244" max="10244" width="15.42578125" style="3" customWidth="1"/>
    <col min="10245" max="10245" width="14.28515625" style="3" customWidth="1"/>
    <col min="10246" max="10246" width="16.140625" style="3" customWidth="1"/>
    <col min="10247" max="10248" width="11" style="3" customWidth="1"/>
    <col min="10249" max="10249" width="11.85546875" style="3" customWidth="1"/>
    <col min="10250" max="10496" width="9.140625" style="3"/>
    <col min="10497" max="10497" width="52" style="3" customWidth="1"/>
    <col min="10498" max="10498" width="13.42578125" style="3" customWidth="1"/>
    <col min="10499" max="10499" width="14" style="3" customWidth="1"/>
    <col min="10500" max="10500" width="15.42578125" style="3" customWidth="1"/>
    <col min="10501" max="10501" width="14.28515625" style="3" customWidth="1"/>
    <col min="10502" max="10502" width="16.140625" style="3" customWidth="1"/>
    <col min="10503" max="10504" width="11" style="3" customWidth="1"/>
    <col min="10505" max="10505" width="11.85546875" style="3" customWidth="1"/>
    <col min="10506" max="10752" width="9.140625" style="3"/>
    <col min="10753" max="10753" width="52" style="3" customWidth="1"/>
    <col min="10754" max="10754" width="13.42578125" style="3" customWidth="1"/>
    <col min="10755" max="10755" width="14" style="3" customWidth="1"/>
    <col min="10756" max="10756" width="15.42578125" style="3" customWidth="1"/>
    <col min="10757" max="10757" width="14.28515625" style="3" customWidth="1"/>
    <col min="10758" max="10758" width="16.140625" style="3" customWidth="1"/>
    <col min="10759" max="10760" width="11" style="3" customWidth="1"/>
    <col min="10761" max="10761" width="11.85546875" style="3" customWidth="1"/>
    <col min="10762" max="11008" width="9.140625" style="3"/>
    <col min="11009" max="11009" width="52" style="3" customWidth="1"/>
    <col min="11010" max="11010" width="13.42578125" style="3" customWidth="1"/>
    <col min="11011" max="11011" width="14" style="3" customWidth="1"/>
    <col min="11012" max="11012" width="15.42578125" style="3" customWidth="1"/>
    <col min="11013" max="11013" width="14.28515625" style="3" customWidth="1"/>
    <col min="11014" max="11014" width="16.140625" style="3" customWidth="1"/>
    <col min="11015" max="11016" width="11" style="3" customWidth="1"/>
    <col min="11017" max="11017" width="11.85546875" style="3" customWidth="1"/>
    <col min="11018" max="11264" width="9.140625" style="3"/>
    <col min="11265" max="11265" width="52" style="3" customWidth="1"/>
    <col min="11266" max="11266" width="13.42578125" style="3" customWidth="1"/>
    <col min="11267" max="11267" width="14" style="3" customWidth="1"/>
    <col min="11268" max="11268" width="15.42578125" style="3" customWidth="1"/>
    <col min="11269" max="11269" width="14.28515625" style="3" customWidth="1"/>
    <col min="11270" max="11270" width="16.140625" style="3" customWidth="1"/>
    <col min="11271" max="11272" width="11" style="3" customWidth="1"/>
    <col min="11273" max="11273" width="11.85546875" style="3" customWidth="1"/>
    <col min="11274" max="11520" width="9.140625" style="3"/>
    <col min="11521" max="11521" width="52" style="3" customWidth="1"/>
    <col min="11522" max="11522" width="13.42578125" style="3" customWidth="1"/>
    <col min="11523" max="11523" width="14" style="3" customWidth="1"/>
    <col min="11524" max="11524" width="15.42578125" style="3" customWidth="1"/>
    <col min="11525" max="11525" width="14.28515625" style="3" customWidth="1"/>
    <col min="11526" max="11526" width="16.140625" style="3" customWidth="1"/>
    <col min="11527" max="11528" width="11" style="3" customWidth="1"/>
    <col min="11529" max="11529" width="11.85546875" style="3" customWidth="1"/>
    <col min="11530" max="11776" width="9.140625" style="3"/>
    <col min="11777" max="11777" width="52" style="3" customWidth="1"/>
    <col min="11778" max="11778" width="13.42578125" style="3" customWidth="1"/>
    <col min="11779" max="11779" width="14" style="3" customWidth="1"/>
    <col min="11780" max="11780" width="15.42578125" style="3" customWidth="1"/>
    <col min="11781" max="11781" width="14.28515625" style="3" customWidth="1"/>
    <col min="11782" max="11782" width="16.140625" style="3" customWidth="1"/>
    <col min="11783" max="11784" width="11" style="3" customWidth="1"/>
    <col min="11785" max="11785" width="11.85546875" style="3" customWidth="1"/>
    <col min="11786" max="12032" width="9.140625" style="3"/>
    <col min="12033" max="12033" width="52" style="3" customWidth="1"/>
    <col min="12034" max="12034" width="13.42578125" style="3" customWidth="1"/>
    <col min="12035" max="12035" width="14" style="3" customWidth="1"/>
    <col min="12036" max="12036" width="15.42578125" style="3" customWidth="1"/>
    <col min="12037" max="12037" width="14.28515625" style="3" customWidth="1"/>
    <col min="12038" max="12038" width="16.140625" style="3" customWidth="1"/>
    <col min="12039" max="12040" width="11" style="3" customWidth="1"/>
    <col min="12041" max="12041" width="11.85546875" style="3" customWidth="1"/>
    <col min="12042" max="12288" width="9.140625" style="3"/>
    <col min="12289" max="12289" width="52" style="3" customWidth="1"/>
    <col min="12290" max="12290" width="13.42578125" style="3" customWidth="1"/>
    <col min="12291" max="12291" width="14" style="3" customWidth="1"/>
    <col min="12292" max="12292" width="15.42578125" style="3" customWidth="1"/>
    <col min="12293" max="12293" width="14.28515625" style="3" customWidth="1"/>
    <col min="12294" max="12294" width="16.140625" style="3" customWidth="1"/>
    <col min="12295" max="12296" width="11" style="3" customWidth="1"/>
    <col min="12297" max="12297" width="11.85546875" style="3" customWidth="1"/>
    <col min="12298" max="12544" width="9.140625" style="3"/>
    <col min="12545" max="12545" width="52" style="3" customWidth="1"/>
    <col min="12546" max="12546" width="13.42578125" style="3" customWidth="1"/>
    <col min="12547" max="12547" width="14" style="3" customWidth="1"/>
    <col min="12548" max="12548" width="15.42578125" style="3" customWidth="1"/>
    <col min="12549" max="12549" width="14.28515625" style="3" customWidth="1"/>
    <col min="12550" max="12550" width="16.140625" style="3" customWidth="1"/>
    <col min="12551" max="12552" width="11" style="3" customWidth="1"/>
    <col min="12553" max="12553" width="11.85546875" style="3" customWidth="1"/>
    <col min="12554" max="12800" width="9.140625" style="3"/>
    <col min="12801" max="12801" width="52" style="3" customWidth="1"/>
    <col min="12802" max="12802" width="13.42578125" style="3" customWidth="1"/>
    <col min="12803" max="12803" width="14" style="3" customWidth="1"/>
    <col min="12804" max="12804" width="15.42578125" style="3" customWidth="1"/>
    <col min="12805" max="12805" width="14.28515625" style="3" customWidth="1"/>
    <col min="12806" max="12806" width="16.140625" style="3" customWidth="1"/>
    <col min="12807" max="12808" width="11" style="3" customWidth="1"/>
    <col min="12809" max="12809" width="11.85546875" style="3" customWidth="1"/>
    <col min="12810" max="13056" width="9.140625" style="3"/>
    <col min="13057" max="13057" width="52" style="3" customWidth="1"/>
    <col min="13058" max="13058" width="13.42578125" style="3" customWidth="1"/>
    <col min="13059" max="13059" width="14" style="3" customWidth="1"/>
    <col min="13060" max="13060" width="15.42578125" style="3" customWidth="1"/>
    <col min="13061" max="13061" width="14.28515625" style="3" customWidth="1"/>
    <col min="13062" max="13062" width="16.140625" style="3" customWidth="1"/>
    <col min="13063" max="13064" width="11" style="3" customWidth="1"/>
    <col min="13065" max="13065" width="11.85546875" style="3" customWidth="1"/>
    <col min="13066" max="13312" width="9.140625" style="3"/>
    <col min="13313" max="13313" width="52" style="3" customWidth="1"/>
    <col min="13314" max="13314" width="13.42578125" style="3" customWidth="1"/>
    <col min="13315" max="13315" width="14" style="3" customWidth="1"/>
    <col min="13316" max="13316" width="15.42578125" style="3" customWidth="1"/>
    <col min="13317" max="13317" width="14.28515625" style="3" customWidth="1"/>
    <col min="13318" max="13318" width="16.140625" style="3" customWidth="1"/>
    <col min="13319" max="13320" width="11" style="3" customWidth="1"/>
    <col min="13321" max="13321" width="11.85546875" style="3" customWidth="1"/>
    <col min="13322" max="13568" width="9.140625" style="3"/>
    <col min="13569" max="13569" width="52" style="3" customWidth="1"/>
    <col min="13570" max="13570" width="13.42578125" style="3" customWidth="1"/>
    <col min="13571" max="13571" width="14" style="3" customWidth="1"/>
    <col min="13572" max="13572" width="15.42578125" style="3" customWidth="1"/>
    <col min="13573" max="13573" width="14.28515625" style="3" customWidth="1"/>
    <col min="13574" max="13574" width="16.140625" style="3" customWidth="1"/>
    <col min="13575" max="13576" width="11" style="3" customWidth="1"/>
    <col min="13577" max="13577" width="11.85546875" style="3" customWidth="1"/>
    <col min="13578" max="13824" width="9.140625" style="3"/>
    <col min="13825" max="13825" width="52" style="3" customWidth="1"/>
    <col min="13826" max="13826" width="13.42578125" style="3" customWidth="1"/>
    <col min="13827" max="13827" width="14" style="3" customWidth="1"/>
    <col min="13828" max="13828" width="15.42578125" style="3" customWidth="1"/>
    <col min="13829" max="13829" width="14.28515625" style="3" customWidth="1"/>
    <col min="13830" max="13830" width="16.140625" style="3" customWidth="1"/>
    <col min="13831" max="13832" width="11" style="3" customWidth="1"/>
    <col min="13833" max="13833" width="11.85546875" style="3" customWidth="1"/>
    <col min="13834" max="14080" width="9.140625" style="3"/>
    <col min="14081" max="14081" width="52" style="3" customWidth="1"/>
    <col min="14082" max="14082" width="13.42578125" style="3" customWidth="1"/>
    <col min="14083" max="14083" width="14" style="3" customWidth="1"/>
    <col min="14084" max="14084" width="15.42578125" style="3" customWidth="1"/>
    <col min="14085" max="14085" width="14.28515625" style="3" customWidth="1"/>
    <col min="14086" max="14086" width="16.140625" style="3" customWidth="1"/>
    <col min="14087" max="14088" width="11" style="3" customWidth="1"/>
    <col min="14089" max="14089" width="11.85546875" style="3" customWidth="1"/>
    <col min="14090" max="14336" width="9.140625" style="3"/>
    <col min="14337" max="14337" width="52" style="3" customWidth="1"/>
    <col min="14338" max="14338" width="13.42578125" style="3" customWidth="1"/>
    <col min="14339" max="14339" width="14" style="3" customWidth="1"/>
    <col min="14340" max="14340" width="15.42578125" style="3" customWidth="1"/>
    <col min="14341" max="14341" width="14.28515625" style="3" customWidth="1"/>
    <col min="14342" max="14342" width="16.140625" style="3" customWidth="1"/>
    <col min="14343" max="14344" width="11" style="3" customWidth="1"/>
    <col min="14345" max="14345" width="11.85546875" style="3" customWidth="1"/>
    <col min="14346" max="14592" width="9.140625" style="3"/>
    <col min="14593" max="14593" width="52" style="3" customWidth="1"/>
    <col min="14594" max="14594" width="13.42578125" style="3" customWidth="1"/>
    <col min="14595" max="14595" width="14" style="3" customWidth="1"/>
    <col min="14596" max="14596" width="15.42578125" style="3" customWidth="1"/>
    <col min="14597" max="14597" width="14.28515625" style="3" customWidth="1"/>
    <col min="14598" max="14598" width="16.140625" style="3" customWidth="1"/>
    <col min="14599" max="14600" width="11" style="3" customWidth="1"/>
    <col min="14601" max="14601" width="11.85546875" style="3" customWidth="1"/>
    <col min="14602" max="14848" width="9.140625" style="3"/>
    <col min="14849" max="14849" width="52" style="3" customWidth="1"/>
    <col min="14850" max="14850" width="13.42578125" style="3" customWidth="1"/>
    <col min="14851" max="14851" width="14" style="3" customWidth="1"/>
    <col min="14852" max="14852" width="15.42578125" style="3" customWidth="1"/>
    <col min="14853" max="14853" width="14.28515625" style="3" customWidth="1"/>
    <col min="14854" max="14854" width="16.140625" style="3" customWidth="1"/>
    <col min="14855" max="14856" width="11" style="3" customWidth="1"/>
    <col min="14857" max="14857" width="11.85546875" style="3" customWidth="1"/>
    <col min="14858" max="15104" width="9.140625" style="3"/>
    <col min="15105" max="15105" width="52" style="3" customWidth="1"/>
    <col min="15106" max="15106" width="13.42578125" style="3" customWidth="1"/>
    <col min="15107" max="15107" width="14" style="3" customWidth="1"/>
    <col min="15108" max="15108" width="15.42578125" style="3" customWidth="1"/>
    <col min="15109" max="15109" width="14.28515625" style="3" customWidth="1"/>
    <col min="15110" max="15110" width="16.140625" style="3" customWidth="1"/>
    <col min="15111" max="15112" width="11" style="3" customWidth="1"/>
    <col min="15113" max="15113" width="11.85546875" style="3" customWidth="1"/>
    <col min="15114" max="15360" width="9.140625" style="3"/>
    <col min="15361" max="15361" width="52" style="3" customWidth="1"/>
    <col min="15362" max="15362" width="13.42578125" style="3" customWidth="1"/>
    <col min="15363" max="15363" width="14" style="3" customWidth="1"/>
    <col min="15364" max="15364" width="15.42578125" style="3" customWidth="1"/>
    <col min="15365" max="15365" width="14.28515625" style="3" customWidth="1"/>
    <col min="15366" max="15366" width="16.140625" style="3" customWidth="1"/>
    <col min="15367" max="15368" width="11" style="3" customWidth="1"/>
    <col min="15369" max="15369" width="11.85546875" style="3" customWidth="1"/>
    <col min="15370" max="15616" width="9.140625" style="3"/>
    <col min="15617" max="15617" width="52" style="3" customWidth="1"/>
    <col min="15618" max="15618" width="13.42578125" style="3" customWidth="1"/>
    <col min="15619" max="15619" width="14" style="3" customWidth="1"/>
    <col min="15620" max="15620" width="15.42578125" style="3" customWidth="1"/>
    <col min="15621" max="15621" width="14.28515625" style="3" customWidth="1"/>
    <col min="15622" max="15622" width="16.140625" style="3" customWidth="1"/>
    <col min="15623" max="15624" width="11" style="3" customWidth="1"/>
    <col min="15625" max="15625" width="11.85546875" style="3" customWidth="1"/>
    <col min="15626" max="15872" width="9.140625" style="3"/>
    <col min="15873" max="15873" width="52" style="3" customWidth="1"/>
    <col min="15874" max="15874" width="13.42578125" style="3" customWidth="1"/>
    <col min="15875" max="15875" width="14" style="3" customWidth="1"/>
    <col min="15876" max="15876" width="15.42578125" style="3" customWidth="1"/>
    <col min="15877" max="15877" width="14.28515625" style="3" customWidth="1"/>
    <col min="15878" max="15878" width="16.140625" style="3" customWidth="1"/>
    <col min="15879" max="15880" width="11" style="3" customWidth="1"/>
    <col min="15881" max="15881" width="11.85546875" style="3" customWidth="1"/>
    <col min="15882" max="16128" width="9.140625" style="3"/>
    <col min="16129" max="16129" width="52" style="3" customWidth="1"/>
    <col min="16130" max="16130" width="13.42578125" style="3" customWidth="1"/>
    <col min="16131" max="16131" width="14" style="3" customWidth="1"/>
    <col min="16132" max="16132" width="15.42578125" style="3" customWidth="1"/>
    <col min="16133" max="16133" width="14.28515625" style="3" customWidth="1"/>
    <col min="16134" max="16134" width="16.140625" style="3" customWidth="1"/>
    <col min="16135" max="16136" width="11" style="3" customWidth="1"/>
    <col min="16137" max="16137" width="11.85546875" style="3" customWidth="1"/>
    <col min="16138" max="16384" width="9.140625" style="3"/>
  </cols>
  <sheetData>
    <row r="1" spans="1:6" x14ac:dyDescent="0.25">
      <c r="A1" s="1"/>
      <c r="B1" s="2"/>
      <c r="C1" s="2"/>
      <c r="D1" s="2"/>
      <c r="E1" s="2"/>
      <c r="F1" s="2"/>
    </row>
    <row r="2" spans="1:6" x14ac:dyDescent="0.25">
      <c r="A2" s="1"/>
      <c r="B2" s="219" t="s">
        <v>339</v>
      </c>
      <c r="C2" s="219"/>
      <c r="D2" s="219"/>
      <c r="E2" s="219"/>
      <c r="F2" s="219"/>
    </row>
    <row r="3" spans="1:6" x14ac:dyDescent="0.25">
      <c r="A3" s="1"/>
      <c r="B3" s="2"/>
      <c r="C3" s="2"/>
      <c r="D3" s="2"/>
      <c r="E3" s="2"/>
      <c r="F3" s="2"/>
    </row>
    <row r="4" spans="1:6" ht="15.75" x14ac:dyDescent="0.25">
      <c r="A4" s="220" t="s">
        <v>0</v>
      </c>
      <c r="B4" s="220"/>
      <c r="C4" s="220"/>
      <c r="D4" s="220"/>
      <c r="E4" s="220"/>
      <c r="F4" s="220"/>
    </row>
    <row r="5" spans="1:6" ht="15.75" thickBot="1" x14ac:dyDescent="0.3">
      <c r="A5" s="1"/>
      <c r="B5" s="2"/>
      <c r="C5" s="2"/>
      <c r="D5" s="2"/>
      <c r="E5" s="2"/>
      <c r="F5" s="4">
        <f>[1]BERUHÁZÁS!F5</f>
        <v>0</v>
      </c>
    </row>
    <row r="6" spans="1:6" s="8" customFormat="1" ht="36.75" thickBot="1" x14ac:dyDescent="0.25">
      <c r="A6" s="5" t="s">
        <v>1</v>
      </c>
      <c r="B6" s="6" t="s">
        <v>2</v>
      </c>
      <c r="C6" s="6" t="s">
        <v>3</v>
      </c>
      <c r="D6" s="6" t="str">
        <f>+[1]BERUHÁZÁS!D6</f>
        <v>Felhasználás   2018. XII. 31-ig</v>
      </c>
      <c r="E6" s="6" t="str">
        <f>+[1]BERUHÁZÁS!E6</f>
        <v>2019. évi előirányzat</v>
      </c>
      <c r="F6" s="7" t="str">
        <f>+CONCATENATE(LEFT([1]KV_ÖSSZEFÜGGÉSEK!A5,4),". utáni szükséglet ",CHAR(10),"")</f>
        <v xml:space="preserve">2019. utáni szükséglet 
</v>
      </c>
    </row>
    <row r="7" spans="1:6" ht="15.2" customHeight="1" thickBot="1" x14ac:dyDescent="0.3">
      <c r="A7" s="9" t="s">
        <v>4</v>
      </c>
      <c r="B7" s="10" t="s">
        <v>5</v>
      </c>
      <c r="C7" s="10" t="s">
        <v>6</v>
      </c>
      <c r="D7" s="10" t="s">
        <v>7</v>
      </c>
      <c r="E7" s="10" t="s">
        <v>8</v>
      </c>
      <c r="F7" s="11" t="s">
        <v>9</v>
      </c>
    </row>
    <row r="8" spans="1:6" x14ac:dyDescent="0.25">
      <c r="A8" s="12" t="s">
        <v>10</v>
      </c>
      <c r="B8" s="13">
        <v>85106551</v>
      </c>
      <c r="C8" s="14" t="s">
        <v>11</v>
      </c>
      <c r="D8" s="13">
        <v>6164950</v>
      </c>
      <c r="E8" s="13">
        <v>78941601</v>
      </c>
      <c r="F8" s="15">
        <f t="shared" ref="F8:F24" si="0">B8-D8-E8</f>
        <v>0</v>
      </c>
    </row>
    <row r="9" spans="1:6" x14ac:dyDescent="0.25">
      <c r="A9" s="12" t="s">
        <v>12</v>
      </c>
      <c r="B9" s="13">
        <v>88906668</v>
      </c>
      <c r="C9" s="14" t="s">
        <v>13</v>
      </c>
      <c r="D9" s="13">
        <v>5981250</v>
      </c>
      <c r="E9" s="13">
        <v>82925418</v>
      </c>
      <c r="F9" s="15">
        <f t="shared" si="0"/>
        <v>0</v>
      </c>
    </row>
    <row r="10" spans="1:6" x14ac:dyDescent="0.25">
      <c r="A10" s="12" t="s">
        <v>14</v>
      </c>
      <c r="B10" s="13">
        <v>161219000</v>
      </c>
      <c r="C10" s="14" t="s">
        <v>11</v>
      </c>
      <c r="D10" s="13">
        <v>7985265</v>
      </c>
      <c r="E10" s="13">
        <v>153233735</v>
      </c>
      <c r="F10" s="15">
        <f t="shared" si="0"/>
        <v>0</v>
      </c>
    </row>
    <row r="11" spans="1:6" x14ac:dyDescent="0.25">
      <c r="A11" s="12" t="s">
        <v>15</v>
      </c>
      <c r="B11" s="13">
        <v>18021711</v>
      </c>
      <c r="C11" s="14" t="s">
        <v>11</v>
      </c>
      <c r="D11" s="13"/>
      <c r="E11" s="13">
        <v>18021711</v>
      </c>
      <c r="F11" s="15">
        <f t="shared" si="0"/>
        <v>0</v>
      </c>
    </row>
    <row r="12" spans="1:6" ht="24" x14ac:dyDescent="0.25">
      <c r="A12" s="12" t="s">
        <v>16</v>
      </c>
      <c r="B12" s="13">
        <v>112560000</v>
      </c>
      <c r="C12" s="14" t="s">
        <v>17</v>
      </c>
      <c r="D12" s="13">
        <v>2260500</v>
      </c>
      <c r="E12" s="13">
        <v>110299500</v>
      </c>
      <c r="F12" s="15">
        <f t="shared" si="0"/>
        <v>0</v>
      </c>
    </row>
    <row r="13" spans="1:6" x14ac:dyDescent="0.25">
      <c r="A13" s="12" t="s">
        <v>18</v>
      </c>
      <c r="B13" s="13">
        <v>20000000</v>
      </c>
      <c r="C13" s="14" t="s">
        <v>19</v>
      </c>
      <c r="D13" s="13"/>
      <c r="E13" s="13">
        <v>20000000</v>
      </c>
      <c r="F13" s="15">
        <f t="shared" si="0"/>
        <v>0</v>
      </c>
    </row>
    <row r="14" spans="1:6" x14ac:dyDescent="0.25">
      <c r="A14" s="12" t="s">
        <v>20</v>
      </c>
      <c r="B14" s="13">
        <v>20000000</v>
      </c>
      <c r="C14" s="14" t="s">
        <v>19</v>
      </c>
      <c r="D14" s="13"/>
      <c r="E14" s="13">
        <v>20000000</v>
      </c>
      <c r="F14" s="15">
        <f t="shared" si="0"/>
        <v>0</v>
      </c>
    </row>
    <row r="15" spans="1:6" x14ac:dyDescent="0.25">
      <c r="A15" s="12" t="s">
        <v>21</v>
      </c>
      <c r="B15" s="13">
        <v>30000000</v>
      </c>
      <c r="C15" s="14" t="s">
        <v>19</v>
      </c>
      <c r="D15" s="13"/>
      <c r="E15" s="13">
        <v>30000000</v>
      </c>
      <c r="F15" s="15">
        <f t="shared" si="0"/>
        <v>0</v>
      </c>
    </row>
    <row r="16" spans="1:6" x14ac:dyDescent="0.25">
      <c r="A16" s="12" t="s">
        <v>22</v>
      </c>
      <c r="B16" s="13">
        <v>5000000</v>
      </c>
      <c r="C16" s="14" t="s">
        <v>19</v>
      </c>
      <c r="D16" s="13"/>
      <c r="E16" s="13">
        <v>5000000</v>
      </c>
      <c r="F16" s="15">
        <f t="shared" si="0"/>
        <v>0</v>
      </c>
    </row>
    <row r="17" spans="1:10" x14ac:dyDescent="0.25">
      <c r="A17" s="12" t="s">
        <v>23</v>
      </c>
      <c r="B17" s="13">
        <v>2000000</v>
      </c>
      <c r="C17" s="14" t="s">
        <v>19</v>
      </c>
      <c r="D17" s="13"/>
      <c r="E17" s="13">
        <v>2000000</v>
      </c>
      <c r="F17" s="15">
        <f t="shared" si="0"/>
        <v>0</v>
      </c>
    </row>
    <row r="18" spans="1:10" x14ac:dyDescent="0.25">
      <c r="A18" s="12"/>
      <c r="B18" s="13"/>
      <c r="C18" s="14"/>
      <c r="D18" s="13"/>
      <c r="E18" s="13"/>
      <c r="F18" s="15">
        <f t="shared" si="0"/>
        <v>0</v>
      </c>
      <c r="J18" s="3" t="s">
        <v>24</v>
      </c>
    </row>
    <row r="19" spans="1:10" x14ac:dyDescent="0.25">
      <c r="A19" s="12"/>
      <c r="B19" s="13"/>
      <c r="C19" s="14"/>
      <c r="D19" s="13"/>
      <c r="E19" s="13"/>
      <c r="F19" s="15">
        <f t="shared" si="0"/>
        <v>0</v>
      </c>
    </row>
    <row r="20" spans="1:10" x14ac:dyDescent="0.25">
      <c r="A20" s="12"/>
      <c r="B20" s="13"/>
      <c r="C20" s="14"/>
      <c r="D20" s="13"/>
      <c r="E20" s="13"/>
      <c r="F20" s="15">
        <f t="shared" si="0"/>
        <v>0</v>
      </c>
    </row>
    <row r="21" spans="1:10" x14ac:dyDescent="0.25">
      <c r="A21" s="12"/>
      <c r="B21" s="13"/>
      <c r="C21" s="14"/>
      <c r="D21" s="13"/>
      <c r="E21" s="13"/>
      <c r="F21" s="15">
        <f t="shared" si="0"/>
        <v>0</v>
      </c>
    </row>
    <row r="22" spans="1:10" x14ac:dyDescent="0.25">
      <c r="A22" s="12"/>
      <c r="B22" s="13"/>
      <c r="C22" s="14"/>
      <c r="D22" s="13"/>
      <c r="E22" s="13"/>
      <c r="F22" s="15">
        <f t="shared" si="0"/>
        <v>0</v>
      </c>
    </row>
    <row r="23" spans="1:10" x14ac:dyDescent="0.25">
      <c r="A23" s="12"/>
      <c r="B23" s="13"/>
      <c r="C23" s="14"/>
      <c r="D23" s="13"/>
      <c r="E23" s="13"/>
      <c r="F23" s="15">
        <f t="shared" si="0"/>
        <v>0</v>
      </c>
    </row>
    <row r="24" spans="1:10" ht="15.95" customHeight="1" thickBot="1" x14ac:dyDescent="0.3">
      <c r="A24" s="16"/>
      <c r="B24" s="17"/>
      <c r="C24" s="18"/>
      <c r="D24" s="17"/>
      <c r="E24" s="17"/>
      <c r="F24" s="19">
        <f t="shared" si="0"/>
        <v>0</v>
      </c>
    </row>
    <row r="25" spans="1:10" s="24" customFormat="1" ht="13.5" thickBot="1" x14ac:dyDescent="0.3">
      <c r="A25" s="20" t="s">
        <v>25</v>
      </c>
      <c r="B25" s="21">
        <f>SUM(B8:B24)</f>
        <v>542813930</v>
      </c>
      <c r="C25" s="22"/>
      <c r="D25" s="21">
        <f>SUM(D8:D24)</f>
        <v>22391965</v>
      </c>
      <c r="E25" s="21">
        <f>SUM(E8:E24)</f>
        <v>520421965</v>
      </c>
      <c r="F25" s="23">
        <f>SUM(F8:F24)</f>
        <v>0</v>
      </c>
    </row>
  </sheetData>
  <mergeCells count="2">
    <mergeCell ref="B2:F2"/>
    <mergeCell ref="A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ÖNK</vt:lpstr>
      <vt:lpstr>ÖNK Önként vállalt feladatok</vt:lpstr>
      <vt:lpstr>ÖSSZÖNK </vt:lpstr>
      <vt:lpstr>ÖSSZÖNK Önként vállalt feladat</vt:lpstr>
      <vt:lpstr>Felújítások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Jegyző</cp:lastModifiedBy>
  <cp:lastPrinted>2019-03-27T10:47:47Z</cp:lastPrinted>
  <dcterms:created xsi:type="dcterms:W3CDTF">2019-03-27T07:26:55Z</dcterms:created>
  <dcterms:modified xsi:type="dcterms:W3CDTF">2019-04-09T08:32:26Z</dcterms:modified>
</cp:coreProperties>
</file>