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E29" i="1"/>
  <c r="C29" i="1"/>
  <c r="F29" i="1" s="1"/>
  <c r="E28" i="1"/>
  <c r="F28" i="1" s="1"/>
  <c r="E27" i="1"/>
  <c r="F27" i="1" s="1"/>
  <c r="E26" i="1"/>
  <c r="F25" i="1"/>
  <c r="E25" i="1"/>
  <c r="E24" i="1"/>
  <c r="C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58" i="1" l="1"/>
  <c r="F58" i="1" s="1"/>
  <c r="F46" i="1"/>
  <c r="F8" i="1"/>
  <c r="C26" i="1"/>
  <c r="F26" i="1" s="1"/>
  <c r="F47" i="1"/>
  <c r="F53" i="1"/>
  <c r="C37" i="1" l="1"/>
  <c r="F37" i="1" l="1"/>
  <c r="C42" i="1"/>
  <c r="F42" i="1" s="1"/>
</calcChain>
</file>

<file path=xl/sharedStrings.xml><?xml version="1.0" encoding="utf-8"?>
<sst xmlns="http://schemas.openxmlformats.org/spreadsheetml/2006/main" count="117" uniqueCount="103">
  <si>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</si>
  <si>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</si>
  <si>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</si>
  <si>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</si>
  <si>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</si>
  <si>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</si>
  <si>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</si>
  <si>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</si>
  <si>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</si>
  <si>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</si>
  <si>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</si>
  <si>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</si>
  <si>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</si>
  <si>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</si>
  <si>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</si>
  <si>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</si>
  <si>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</si>
  <si>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</si>
  <si>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</si>
  <si>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</si>
  <si>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</si>
  <si>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</si>
  <si>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</si>
  <si>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</si>
  <si>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</si>
  <si>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</si>
  <si>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</si>
  <si>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</si>
  <si>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</si>
  <si>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</si>
  <si>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</si>
  <si>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</si>
  <si>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</si>
  <si>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</si>
  <si>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</si>
  <si>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</si>
  <si>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</si>
  <si>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</si>
  <si>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</si>
  <si>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</si>
  <si>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</si>
  <si>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</si>
  <si>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</si>
  <si>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</si>
  <si>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</si>
  <si>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</si>
  <si>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</si>
  <si>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</si>
  <si>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</si>
  <si>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</si>
  <si>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</si>
  <si>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</si>
  <si>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</si>
  <si>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</si>
  <si>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</si>
  <si>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</si>
  <si>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</si>
  <si>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</si>
  <si>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</si>
  <si>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</si>
  <si>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</si>
  <si>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</si>
  <si>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</si>
  <si>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</si>
  <si>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</si>
  <si>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</si>
  <si>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</si>
  <si>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</si>
  <si>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</si>
  <si>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</si>
  <si>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</si>
  <si>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</si>
  <si>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</si>
  <si>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</si>
  <si>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</si>
  <si>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</si>
  <si>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</si>
  <si>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</si>
  <si>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</si>
  <si>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</si>
  <si>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</si>
  <si>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</si>
  <si>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</si>
  <si>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</si>
  <si>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</si>
  <si>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</si>
  <si>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</si>
  <si>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</si>
  <si>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</si>
  <si>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</si>
  <si>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</si>
  <si>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</si>
  <si>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</si>
  <si>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</si>
  <si>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</si>
  <si>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</si>
  <si>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</si>
  <si>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közalkalmazott (fő)</t>
  </si>
  <si>
    <t>EFOP 3.2.9-16 pályázat keretében foglalkoztatott létszám</t>
  </si>
  <si>
    <t>GINOP pályázatok (fő)</t>
  </si>
  <si>
    <t>TOP pályázat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</si>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</sst>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165" fontId="1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9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2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2" fontId="27" fillId="0" borderId="12" xfId="2" applyNumberFormat="1" applyFont="1" applyFill="1" applyBorder="1" applyAlignment="1" applyProtection="1">
      <alignment horizontal="right" vertical="center" wrapText="1" indent="1"/>
    </xf>
    <xf numFmtId="0" fontId="29" fillId="0" borderId="7" xfId="0" applyFont="1" applyFill="1" applyBorder="1" applyAlignment="1" applyProtection="1">
      <alignment horizontal="left" vertical="center" wrapText="1"/>
    </xf>
    <xf numFmtId="0" fontId="29" fillId="0" borderId="29" xfId="0" applyFont="1" applyFill="1" applyBorder="1" applyAlignment="1" applyProtection="1">
      <alignment horizontal="left" vertical="center" wrapText="1"/>
    </xf>
    <xf numFmtId="2" fontId="29" fillId="0" borderId="33" xfId="2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3" fontId="30" fillId="0" borderId="0" xfId="0" applyNumberFormat="1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2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9113943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179645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80000</v>
          </cell>
        </row>
        <row r="37">
          <cell r="C37">
            <v>9193943</v>
          </cell>
        </row>
        <row r="38">
          <cell r="C38">
            <v>161050365</v>
          </cell>
        </row>
        <row r="39">
          <cell r="C39">
            <v>4393962</v>
          </cell>
        </row>
        <row r="41">
          <cell r="C41">
            <v>156656403</v>
          </cell>
        </row>
        <row r="42">
          <cell r="C42">
            <v>170244308</v>
          </cell>
        </row>
        <row r="46">
          <cell r="C46">
            <v>169431477</v>
          </cell>
        </row>
        <row r="47">
          <cell r="C47">
            <v>124650697</v>
          </cell>
        </row>
        <row r="48">
          <cell r="C48">
            <v>24847997</v>
          </cell>
        </row>
        <row r="49">
          <cell r="C49">
            <v>19932783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170244308</v>
          </cell>
        </row>
        <row r="60">
          <cell r="C60">
            <v>40.369999999999997</v>
          </cell>
        </row>
        <row r="61">
          <cell r="C61">
            <v>0.67</v>
          </cell>
        </row>
      </sheetData>
      <sheetData sheetId="16">
        <row r="8">
          <cell r="C8">
            <v>182643254</v>
          </cell>
        </row>
        <row r="9">
          <cell r="C9">
            <v>132900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19">
          <cell r="C19">
            <v>647454</v>
          </cell>
        </row>
        <row r="20">
          <cell r="C20">
            <v>82269881</v>
          </cell>
        </row>
        <row r="23">
          <cell r="C23">
            <v>82269881</v>
          </cell>
        </row>
        <row r="24">
          <cell r="C24">
            <v>71147881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279238335</v>
          </cell>
        </row>
        <row r="38">
          <cell r="C38">
            <v>404112041</v>
          </cell>
        </row>
        <row r="39">
          <cell r="C39">
            <v>9446650</v>
          </cell>
        </row>
        <row r="41">
          <cell r="C41">
            <v>394665391</v>
          </cell>
        </row>
        <row r="42">
          <cell r="C42">
            <v>683350376</v>
          </cell>
        </row>
        <row r="46">
          <cell r="C46">
            <v>666102828</v>
          </cell>
        </row>
        <row r="47">
          <cell r="C47">
            <v>395833127</v>
          </cell>
        </row>
        <row r="48">
          <cell r="C48">
            <v>82972067</v>
          </cell>
        </row>
        <row r="49">
          <cell r="C49">
            <v>183875200</v>
          </cell>
        </row>
        <row r="51">
          <cell r="C51">
            <v>3422434</v>
          </cell>
        </row>
        <row r="52">
          <cell r="C52">
            <v>18442669</v>
          </cell>
        </row>
        <row r="53">
          <cell r="C53">
            <v>18133689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684545497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tabSelected="1" view="pageLayout" zoomScaleNormal="100" workbookViewId="0">
      <selection activeCell="B5" sqref="B5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198944220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132900</v>
      </c>
      <c r="E9" s="32" t="e">
        <f>'[1]9.6.1. sz. mell Kornisné Kp. '!C9+'[1]9.6.2. sz. mell Kornisné Kp.'!C9+#REF!</f>
        <v>#REF!</v>
      </c>
      <c r="F9" s="32" t="e">
        <f t="shared" ref="F9:F64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76652+16176+734271</f>
        <v>827099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82269881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4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f>22754943+1659858+68521580-10878000+211500</f>
        <v>82269881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5">
        <f>754943+1659858+68521580+211500</f>
        <v>71147881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49">
        <f>+C27+C28+C29</f>
        <v>14325200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53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4" t="s">
        <v>56</v>
      </c>
      <c r="C29" s="38">
        <f>1092200+13233000</f>
        <v>14325200</v>
      </c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5" t="s">
        <v>58</v>
      </c>
      <c r="C30" s="56">
        <v>1092200</v>
      </c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49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4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57">
        <v>80000</v>
      </c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8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9">
        <f>+C8+C20+C25+C26+C31+C35+C36</f>
        <v>295619301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60" t="s">
        <v>73</v>
      </c>
      <c r="B38" s="47" t="s">
        <v>74</v>
      </c>
      <c r="C38" s="59">
        <f>+C39+C40+C41</f>
        <v>565162406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4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5" t="s">
        <v>80</v>
      </c>
      <c r="C41" s="61">
        <f>562158632+95600-10486841-1850000+200000+202200-3257612+876565+458250+801000+600000+1524000</f>
        <v>551321794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60" t="s">
        <v>81</v>
      </c>
      <c r="B42" s="62" t="s">
        <v>82</v>
      </c>
      <c r="C42" s="59">
        <f>+C37+C38</f>
        <v>860781707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3"/>
      <c r="B43" s="64"/>
      <c r="C43" s="65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6"/>
      <c r="B44" s="67"/>
      <c r="C44" s="68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2" customFormat="1" ht="12" customHeight="1" thickBot="1" x14ac:dyDescent="0.25">
      <c r="A45" s="69"/>
      <c r="B45" s="70" t="s">
        <v>83</v>
      </c>
      <c r="C45" s="71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841457674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3">
        <f>471445483+80000+1453144-232505-117000-1170000+877500+49983852+746013-1755000+73887+180000+390000+159700</f>
        <v>522115074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5">
        <f>98130166+15600+283366-49177-22700+292500+13320738-3757612+130552-342225+12930+31500+68250+27948</f>
        <v>108141836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45">
        <f>198957271+3292441+131952+220321-1850000+297858+139700+202200+2649556+500000+2097225+647454+600000+80000-187648</f>
        <v>207778330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>
        <v>3422434</v>
      </c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2" customFormat="1" ht="12" customHeight="1" thickBot="1" x14ac:dyDescent="0.25">
      <c r="A52" s="46" t="s">
        <v>38</v>
      </c>
      <c r="B52" s="47" t="s">
        <v>90</v>
      </c>
      <c r="C52" s="30">
        <f>SUM(C53:C55)</f>
        <v>19324033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3">
        <f>13924683+74000+75250+200000+2283220+801000+1524000+132900</f>
        <v>19015053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74">
        <v>308980</v>
      </c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>
        <v>308980</v>
      </c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860781707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9" t="s">
        <v>97</v>
      </c>
      <c r="B60" s="80"/>
      <c r="C60" s="81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5" customFormat="1" ht="13.9" customHeight="1" thickBot="1" x14ac:dyDescent="0.25">
      <c r="A61" s="82" t="s">
        <v>98</v>
      </c>
      <c r="B61" s="83"/>
      <c r="C61" s="84">
        <v>0.5</v>
      </c>
      <c r="E61" s="32"/>
      <c r="F61" s="32"/>
    </row>
    <row r="62" spans="1:6" s="85" customFormat="1" ht="13.9" customHeight="1" thickBot="1" x14ac:dyDescent="0.25">
      <c r="A62" s="86" t="s">
        <v>99</v>
      </c>
      <c r="B62" s="87"/>
      <c r="C62" s="88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92" customFormat="1" ht="13.9" customHeight="1" thickBot="1" x14ac:dyDescent="0.25">
      <c r="A63" s="89" t="s">
        <v>100</v>
      </c>
      <c r="B63" s="90"/>
      <c r="C63" s="91">
        <v>0.67</v>
      </c>
      <c r="E63" s="93"/>
      <c r="F63" s="93"/>
    </row>
    <row r="64" spans="1:6" s="85" customFormat="1" ht="19.899999999999999" customHeight="1" thickBot="1" x14ac:dyDescent="0.25">
      <c r="A64" s="94" t="s">
        <v>101</v>
      </c>
      <c r="B64" s="95"/>
      <c r="C64" s="96">
        <v>1.5</v>
      </c>
      <c r="E64" s="32" t="e">
        <f>'[1]9.6.1. sz. mell Kornisné Kp. '!C62+'[1]9.6.2. sz. mell Kornisné Kp.'!C63+#REF!</f>
        <v>#REF!</v>
      </c>
      <c r="F64" s="32" t="e">
        <f t="shared" si="0"/>
        <v>#REF!</v>
      </c>
    </row>
    <row r="65" spans="1:3" ht="13.5" thickBot="1" x14ac:dyDescent="0.25">
      <c r="A65" s="97" t="s">
        <v>102</v>
      </c>
      <c r="B65" s="98"/>
      <c r="C65" s="96">
        <v>55</v>
      </c>
    </row>
  </sheetData>
  <sheetProtection formatCells="0"/>
  <mergeCells count="4">
    <mergeCell ref="A62:B62"/>
    <mergeCell ref="A63:B63"/>
    <mergeCell ref="A64:B64"/>
    <mergeCell ref="A65:B6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2019-12-02T09:44:51Z</dcterms:created>
  <dcterms:modified xsi:type="dcterms:W3CDTF">2019-12-02T09:44:53Z</dcterms:modified>
</cp:coreProperties>
</file>